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532" windowHeight="10644" activeTab="0"/>
  </bookViews>
  <sheets>
    <sheet name="Rekapitulace stavby" sheetId="1" r:id="rId1"/>
    <sheet name="01 - Architektonicko stav..." sheetId="2" r:id="rId2"/>
    <sheet name="02 - Zdravotechnické inst..." sheetId="3" r:id="rId3"/>
    <sheet name="03 - Elektroinstalace" sheetId="4" r:id="rId4"/>
    <sheet name="04 - AV technika" sheetId="5" r:id="rId5"/>
    <sheet name="05 - Vzduchotechnika" sheetId="6" r:id="rId6"/>
    <sheet name="06 - Vytápění" sheetId="7" r:id="rId7"/>
    <sheet name="07 - Vedlejší rozpočtové ..." sheetId="8" r:id="rId8"/>
  </sheets>
  <definedNames>
    <definedName name="_xlnm._FilterDatabase" localSheetId="1" hidden="1">'01 - Architektonicko stav...'!$C$138:$K$1558</definedName>
    <definedName name="_xlnm._FilterDatabase" localSheetId="2" hidden="1">'02 - Zdravotechnické inst...'!$C$124:$K$311</definedName>
    <definedName name="_xlnm._FilterDatabase" localSheetId="3" hidden="1">'03 - Elektroinstalace'!$C$128:$K$277</definedName>
    <definedName name="_xlnm._FilterDatabase" localSheetId="4" hidden="1">'04 - AV technika'!$C$121:$K$156</definedName>
    <definedName name="_xlnm._FilterDatabase" localSheetId="5" hidden="1">'05 - Vzduchotechnika'!$C$128:$K$205</definedName>
    <definedName name="_xlnm._FilterDatabase" localSheetId="6" hidden="1">'06 - Vytápění'!$C$122:$K$201</definedName>
    <definedName name="_xlnm._FilterDatabase" localSheetId="7" hidden="1">'07 - Vedlejší rozpočtové ...'!$C$119:$K$134</definedName>
    <definedName name="_xlnm.Print_Area" localSheetId="1">'01 - Architektonicko stav...'!$C$4:$J$76,'01 - Architektonicko stav...'!$C$82:$J$120,'01 - Architektonicko stav...'!$C$126:$K$1558</definedName>
    <definedName name="_xlnm.Print_Area" localSheetId="2">'02 - Zdravotechnické inst...'!$C$4:$J$76,'02 - Zdravotechnické inst...'!$C$82:$J$106,'02 - Zdravotechnické inst...'!$C$112:$K$311</definedName>
    <definedName name="_xlnm.Print_Area" localSheetId="3">'03 - Elektroinstalace'!$C$4:$J$76,'03 - Elektroinstalace'!$C$82:$J$110,'03 - Elektroinstalace'!$C$116:$K$277</definedName>
    <definedName name="_xlnm.Print_Area" localSheetId="4">'04 - AV technika'!$C$4:$J$76,'04 - AV technika'!$C$82:$J$103,'04 - AV technika'!$C$109:$K$156</definedName>
    <definedName name="_xlnm.Print_Area" localSheetId="5">'05 - Vzduchotechnika'!$C$4:$J$76,'05 - Vzduchotechnika'!$C$82:$J$110,'05 - Vzduchotechnika'!$C$116:$K$205</definedName>
    <definedName name="_xlnm.Print_Area" localSheetId="6">'06 - Vytápění'!$C$4:$J$76,'06 - Vytápění'!$C$82:$J$104,'06 - Vytápění'!$C$110:$K$201</definedName>
    <definedName name="_xlnm.Print_Area" localSheetId="7">'07 - Vedlejší rozpočtové ...'!$C$4:$J$76,'07 - Vedlejší rozpočtové ...'!$C$82:$J$101,'07 - Vedlejší rozpočtové ...'!$C$107:$K$134</definedName>
    <definedName name="_xlnm.Print_Area" localSheetId="0">'Rekapitulace stavby'!$D$4:$AO$76,'Rekapitulace stavby'!$C$82:$AQ$102</definedName>
    <definedName name="_xlnm.Print_Titles" localSheetId="0">'Rekapitulace stavby'!$92:$92</definedName>
    <definedName name="_xlnm.Print_Titles" localSheetId="1">'01 - Architektonicko stav...'!$138:$138</definedName>
    <definedName name="_xlnm.Print_Titles" localSheetId="2">'02 - Zdravotechnické inst...'!$124:$124</definedName>
    <definedName name="_xlnm.Print_Titles" localSheetId="3">'03 - Elektroinstalace'!$128:$128</definedName>
    <definedName name="_xlnm.Print_Titles" localSheetId="4">'04 - AV technika'!$121:$121</definedName>
    <definedName name="_xlnm.Print_Titles" localSheetId="5">'05 - Vzduchotechnika'!$128:$128</definedName>
    <definedName name="_xlnm.Print_Titles" localSheetId="6">'06 - Vytápění'!$122:$122</definedName>
    <definedName name="_xlnm.Print_Titles" localSheetId="7">'07 - Vedlejší rozpočtové ...'!$119:$119</definedName>
  </definedNames>
  <calcPr calcId="152511"/>
</workbook>
</file>

<file path=xl/sharedStrings.xml><?xml version="1.0" encoding="utf-8"?>
<sst xmlns="http://schemas.openxmlformats.org/spreadsheetml/2006/main" count="21935" uniqueCount="2635">
  <si>
    <t>Export Komplet</t>
  </si>
  <si>
    <t/>
  </si>
  <si>
    <t>2.0</t>
  </si>
  <si>
    <t>False</t>
  </si>
  <si>
    <t>{4aa76da3-6109-4346-94a2-7527af023677}</t>
  </si>
  <si>
    <t>&gt;&gt;  skryté sloupce  &lt;&lt;</t>
  </si>
  <si>
    <t>0,01</t>
  </si>
  <si>
    <t>21</t>
  </si>
  <si>
    <t>15</t>
  </si>
  <si>
    <t>REKAPITULACE STAVBY</t>
  </si>
  <si>
    <t>v ---  níže se nacházejí doplnkové a pomocné údaje k sestavám  --- v</t>
  </si>
  <si>
    <t>Návod na vyplnění</t>
  </si>
  <si>
    <t>0,001</t>
  </si>
  <si>
    <t>Kód:</t>
  </si>
  <si>
    <t>0072023/1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</si>
  <si>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</si>
  <si>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</si>
  <si>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Kino OKO - vestavba malého sálu</t>
  </si>
  <si>
    <t>KSO:</t>
  </si>
  <si>
    <t>CC-CZ:</t>
  </si>
  <si>
    <t>Místo:</t>
  </si>
  <si>
    <t>Šumperk</t>
  </si>
  <si>
    <t>Datum:</t>
  </si>
  <si>
    <t>22. 1. 2023</t>
  </si>
  <si>
    <t>Zadavatel:</t>
  </si>
  <si>
    <t>IČ:</t>
  </si>
  <si>
    <t>Město Šumperk</t>
  </si>
  <si>
    <t>DIČ:</t>
  </si>
  <si>
    <t>Uchazeč:</t>
  </si>
  <si>
    <t>Vyplň údaj</t>
  </si>
  <si>
    <t>Projektant:</t>
  </si>
  <si>
    <t>m-atelier</t>
  </si>
  <si>
    <t>True</t>
  </si>
  <si>
    <t>Zpracovatel:</t>
  </si>
  <si>
    <t>Zdeněk Závodník</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</si>
  <si>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</si>
  <si>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</si>
  <si>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</si>
  <si>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</si>
  <si>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</si>
  <si>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</si>
  <si>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</si>
  <si>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</si>
  <si>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</si>
  <si>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</si>
  <si>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</si>
  <si>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</si>
  <si>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</si>
  <si>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</si>
  <si>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</si>
  <si>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</si>
  <si>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</si>
  <si>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</si>
  <si>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</si>
  <si>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</si>
  <si>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</si>
  <si>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</si>
  <si>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</si>
  <si>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</si>
  <si>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</si>
  <si>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</si>
  <si>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</si>
  <si>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</si>
  <si>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</si>
  <si>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</si>
  <si>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</si>
  <si>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</si>
  <si>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</si>
  <si>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</si>
  <si>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</si>
  <si>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</si>
  <si>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</si>
  <si>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</si>
  <si>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</si>
  <si>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</si>
  <si>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</si>
  <si>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</si>
  <si>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</si>
  <si>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</si>
  <si>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</si>
  <si>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</si>
  <si>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</si>
  <si>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Architektonicko stavební řešení</t>
  </si>
  <si>
    <t>STA</t>
  </si>
  <si>
    <t>1</t>
  </si>
  <si>
    <t>{bdc5f0a6-1743-4728-a4ad-78c146468414}</t>
  </si>
  <si>
    <t>2</t>
  </si>
  <si>
    <t>02</t>
  </si>
  <si>
    <t>Zdravotechnické instalace</t>
  </si>
  <si>
    <t>{8a3a6f11-a816-430d-b0b1-2af09c3df55d}</t>
  </si>
  <si>
    <t>03</t>
  </si>
  <si>
    <t>Elektroinstalace</t>
  </si>
  <si>
    <t>{0e3eef32-0aa5-499c-a95b-10f3338a210d}</t>
  </si>
  <si>
    <t>04</t>
  </si>
  <si>
    <t>AV technika</t>
  </si>
  <si>
    <t>{5276645f-c568-47c0-9414-d29fb00e69a1}</t>
  </si>
  <si>
    <t>05</t>
  </si>
  <si>
    <t>Vzduchotechnika</t>
  </si>
  <si>
    <t>{577bccfd-2860-48f2-8359-ecedba6ec663}</t>
  </si>
  <si>
    <t>06</t>
  </si>
  <si>
    <t>Vytápění</t>
  </si>
  <si>
    <t>{02ababd0-d3be-46f8-bdef-fe4d620ce90f}</t>
  </si>
  <si>
    <t>07</t>
  </si>
  <si>
    <t>Vedlejší rozpočtové náklady</t>
  </si>
  <si>
    <t>{a796d9bb-2c2b-42df-8dc1-246edce9c2a4}</t>
  </si>
  <si>
    <t>KRYCÍ LIST SOUPISU PRACÍ</t>
  </si>
  <si>
    <t>Objekt:</t>
  </si>
  <si>
    <t>01 - Architektonicko stavební řešení</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</si>
  <si>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</si>
  <si>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</si>
  <si>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</si>
  <si>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</si>
  <si>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</si>
  <si>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</si>
  <si>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</si>
  <si>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</si>
  <si>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</si>
  <si>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</si>
  <si>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</si>
  <si>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</si>
  <si>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</si>
  <si>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</si>
  <si>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</si>
  <si>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714 - Akustická a protiotřesová opatření</t>
  </si>
  <si>
    <t xml:space="preserve">    741 - Elektroinstalace - silnoproud</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</si>
  <si>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</si>
  <si>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</si>
  <si>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</si>
  <si>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</si>
  <si>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</si>
  <si>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</si>
  <si>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</si>
  <si>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</si>
  <si>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</si>
  <si>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</si>
  <si>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</si>
  <si>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</si>
  <si>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</si>
  <si>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</si>
  <si>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</si>
  <si>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</si>
  <si>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</si>
  <si>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</si>
  <si>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</si>
  <si>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</si>
  <si>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</si>
  <si>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</si>
  <si>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</si>
  <si>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</si>
  <si>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</si>
  <si>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</si>
  <si>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</si>
  <si>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</si>
  <si>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</si>
  <si>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</si>
  <si>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310236251</t>
  </si>
  <si>
    <t>Zazdívka otvorů pl přes 0,0225 do 0,09 m2 ve zdivu nadzákladovém cihlami pálenými tl přes 300 do 450 mm</t>
  </si>
  <si>
    <t>kus</t>
  </si>
  <si>
    <t>CS ÚRS 2023 01</t>
  </si>
  <si>
    <t>4</t>
  </si>
  <si>
    <t>170453659</t>
  </si>
  <si>
    <t>311231127</t>
  </si>
  <si>
    <t>Zdivo nosné z cihel dl 290 mm P20 až 25 na SMS 10 MPa</t>
  </si>
  <si>
    <t>m3</t>
  </si>
  <si>
    <t>-853799626</t>
  </si>
  <si>
    <t>VV</t>
  </si>
  <si>
    <t>Přizdění otvoru</t>
  </si>
  <si>
    <t>0,9*2,2*0,5</t>
  </si>
  <si>
    <t>nadezdívka - nový strop nad sálem</t>
  </si>
  <si>
    <t>(5,6+5,6)*0,5*0,3</t>
  </si>
  <si>
    <t>19*0,3*0,5</t>
  </si>
  <si>
    <t>Dozdívky ostatní</t>
  </si>
  <si>
    <t>Mezisoučet</t>
  </si>
  <si>
    <t>Součet</t>
  </si>
  <si>
    <t>317168022</t>
  </si>
  <si>
    <t>Překlad keramický plochý š 145 mm dl 1250 mm</t>
  </si>
  <si>
    <t>-1647368234</t>
  </si>
  <si>
    <t>překlady vnitřních příček</t>
  </si>
  <si>
    <t>1 NP</t>
  </si>
  <si>
    <t>2 NP</t>
  </si>
  <si>
    <t>7</t>
  </si>
  <si>
    <t>317234410</t>
  </si>
  <si>
    <t>Vyzdívka mezi nosníky z cihel pálených na MC</t>
  </si>
  <si>
    <t>-253508286</t>
  </si>
  <si>
    <t>Osazení U 240 stropu</t>
  </si>
  <si>
    <t>4,5*0,5*0,5*3</t>
  </si>
  <si>
    <t>překlad T5</t>
  </si>
  <si>
    <t>3xI 160</t>
  </si>
  <si>
    <t>4,5*0,5*0,5</t>
  </si>
  <si>
    <t>překlad T4</t>
  </si>
  <si>
    <t>1,5*0,5*0,5</t>
  </si>
  <si>
    <t>5</t>
  </si>
  <si>
    <t>317944325</t>
  </si>
  <si>
    <t>Válcované nosníky č.24 a vyšší dodatečně osazované do připravených otvorů</t>
  </si>
  <si>
    <t>t</t>
  </si>
  <si>
    <t>-457705409</t>
  </si>
  <si>
    <t>Osazení nosníků do stěny- nový strop pod sálem</t>
  </si>
  <si>
    <t>3xU240</t>
  </si>
  <si>
    <t>11,8*33,9/1000</t>
  </si>
  <si>
    <t>Osazení nosníků do stěny- překlad T5</t>
  </si>
  <si>
    <t>3xI 220</t>
  </si>
  <si>
    <t>4*4,5*31,1/1000</t>
  </si>
  <si>
    <t>Osazení nosníků do stěny- překlad T4</t>
  </si>
  <si>
    <t>5*1,5*17,9/1000</t>
  </si>
  <si>
    <t>6</t>
  </si>
  <si>
    <t>342241162</t>
  </si>
  <si>
    <t>Příčky z cihel plných dl 290 mm pevnosti P 7,5 až 15 na MC tl 140 mm</t>
  </si>
  <si>
    <t>m2</t>
  </si>
  <si>
    <t>1769987655</t>
  </si>
  <si>
    <t>Zazdívka dveří</t>
  </si>
  <si>
    <t>0,9*2,1</t>
  </si>
  <si>
    <t>0,8*2,1</t>
  </si>
  <si>
    <t>342244201</t>
  </si>
  <si>
    <t>Příčka z cihel broušených na tenkovrstvou maltu tloušťky 80 mm</t>
  </si>
  <si>
    <t>-2119166093</t>
  </si>
  <si>
    <t>P</t>
  </si>
  <si>
    <t>Poznámka k položce:
Příčky budou dozděny do U profilu kotveného do ocelového nosníku stropu.</t>
  </si>
  <si>
    <t>Vnitřní příčky tl. 100 mm</t>
  </si>
  <si>
    <t>1,6*3,5</t>
  </si>
  <si>
    <t>(2,1+1,75)*3,5</t>
  </si>
  <si>
    <t>8</t>
  </si>
  <si>
    <t>342244221</t>
  </si>
  <si>
    <t>Příčka z cihel broušených na tenkovrstvou maltu tloušťky 140 mm</t>
  </si>
  <si>
    <t>-1730106853</t>
  </si>
  <si>
    <t>Vnitřní příčky</t>
  </si>
  <si>
    <t>(1,75+5,85+1,15+0,7+0,8+1,4+1,6)*3,5</t>
  </si>
  <si>
    <t>5*3,5</t>
  </si>
  <si>
    <t>4*3,5</t>
  </si>
  <si>
    <t>9</t>
  </si>
  <si>
    <t>342291112</t>
  </si>
  <si>
    <t>Ukotvení příček montážní polyuretanovou pěnou tl příčky přes 100 mm</t>
  </si>
  <si>
    <t>m</t>
  </si>
  <si>
    <t>-747548808</t>
  </si>
  <si>
    <t>1,6</t>
  </si>
  <si>
    <t>(2,1+1,75)</t>
  </si>
  <si>
    <t>(1,75+5,85+1,15+0,7+0,8+1,4+1,6)</t>
  </si>
  <si>
    <t>10</t>
  </si>
  <si>
    <t>342291121</t>
  </si>
  <si>
    <t>Ukotvení příček k cihelným konstrukcím plochými kotvami</t>
  </si>
  <si>
    <t>-966133875</t>
  </si>
  <si>
    <t>boční kotvení příček</t>
  </si>
  <si>
    <t>2*3,5</t>
  </si>
  <si>
    <t>8*3,5</t>
  </si>
  <si>
    <t>Vodorovné konstrukce</t>
  </si>
  <si>
    <t>11</t>
  </si>
  <si>
    <t>411354233</t>
  </si>
  <si>
    <t>Bednění stropů ztracené z hraněných trapézových vln v 40 mm plech pozinkovaný tl 0,75 mm</t>
  </si>
  <si>
    <t>474255747</t>
  </si>
  <si>
    <t>Strop pod sálem</t>
  </si>
  <si>
    <t>5,5*10,1</t>
  </si>
  <si>
    <t>12</t>
  </si>
  <si>
    <t>411354253</t>
  </si>
  <si>
    <t>Bednění stropů ztracené z hraněných trapézových vln v 92 mm plech pozinkovaný tl 0,75 mm</t>
  </si>
  <si>
    <t>-487194454</t>
  </si>
  <si>
    <t>Ztracené bednění z TR plechu 160/</t>
  </si>
  <si>
    <t>5,5*18,5</t>
  </si>
  <si>
    <t>13</t>
  </si>
  <si>
    <t>411321515</t>
  </si>
  <si>
    <t>Stropy deskové ze ŽB tř. C 20/25</t>
  </si>
  <si>
    <t>1140042518</t>
  </si>
  <si>
    <t>Doplnění stropu v místě původního vřetenového schodiště</t>
  </si>
  <si>
    <t>1,8*2*0,15</t>
  </si>
  <si>
    <t>14</t>
  </si>
  <si>
    <t>411351011</t>
  </si>
  <si>
    <t>Zřízení bednění stropů deskových tl přes 5 do 25 cm bez podpěrné kce</t>
  </si>
  <si>
    <t>1542516534</t>
  </si>
  <si>
    <t>1,8*2</t>
  </si>
  <si>
    <t>411351012</t>
  </si>
  <si>
    <t>Odstranění bednění stropů deskových tl přes 5 do 25 cm bez podpěrné kce</t>
  </si>
  <si>
    <t>-1141840277</t>
  </si>
  <si>
    <t>16</t>
  </si>
  <si>
    <t>411354311</t>
  </si>
  <si>
    <t>Zřízení podpěrné konstrukce stropů výšky do 4 m tl přes 5 do 15 cm</t>
  </si>
  <si>
    <t>1111695360</t>
  </si>
  <si>
    <t>17</t>
  </si>
  <si>
    <t>411354312</t>
  </si>
  <si>
    <t>Odstranění podpěrné konstrukce stropů výšky do 4 m tl přes 5 do 15 cm</t>
  </si>
  <si>
    <t>-2094883294</t>
  </si>
  <si>
    <t>18</t>
  </si>
  <si>
    <t>411362021</t>
  </si>
  <si>
    <t>Výztuž stropů svařovanými sítěmi Kari</t>
  </si>
  <si>
    <t>864222146</t>
  </si>
  <si>
    <t>1,8*2*5,4/1000*1,2</t>
  </si>
  <si>
    <t>19</t>
  </si>
  <si>
    <t>413941125</t>
  </si>
  <si>
    <t>Osazování ocelových válcovaných nosníků stropů I, IE, U, UE nebo L č. 24 a výše nebo výšky přes 220 mm</t>
  </si>
  <si>
    <t>963949429</t>
  </si>
  <si>
    <t>Nový strop nad sálem</t>
  </si>
  <si>
    <t>IPE140</t>
  </si>
  <si>
    <t>12*4,5*12,9/1000</t>
  </si>
  <si>
    <t>4*1,8*12,9/1000</t>
  </si>
  <si>
    <t>4*2,8*12,9/1000</t>
  </si>
  <si>
    <t>I180</t>
  </si>
  <si>
    <t>2*5,5*21,9/1000</t>
  </si>
  <si>
    <t>U260</t>
  </si>
  <si>
    <t>8*6,85*37,9/1000</t>
  </si>
  <si>
    <t>Nový strop pod sálem</t>
  </si>
  <si>
    <t>I 220</t>
  </si>
  <si>
    <t>8*5,6*31,3/1000</t>
  </si>
  <si>
    <t>20</t>
  </si>
  <si>
    <t>M</t>
  </si>
  <si>
    <t>13010746</t>
  </si>
  <si>
    <t>ocel profilová jakost S235JR (11 375) průřez IPE 140</t>
  </si>
  <si>
    <t>238776508</t>
  </si>
  <si>
    <t>Poznámka k položce:
Hmotnost: 13,40 kg/m</t>
  </si>
  <si>
    <t>materiál</t>
  </si>
  <si>
    <t>13010720</t>
  </si>
  <si>
    <t>ocel profilová jakost S235JR (11 375) průřez I (IPN) 180</t>
  </si>
  <si>
    <t>-306254532</t>
  </si>
  <si>
    <t>Poznámka k položce:
Hmotnost: 21,90 kg/m</t>
  </si>
  <si>
    <t>22</t>
  </si>
  <si>
    <t>13010724</t>
  </si>
  <si>
    <t>ocel profilová jakost S235JR (11 375) průřez I (IPN) 220</t>
  </si>
  <si>
    <t>-843065642</t>
  </si>
  <si>
    <t>Poznámka k položce:
Hmotnost: 31,10 kg/m</t>
  </si>
  <si>
    <t>8*5,6*31,3/1000*1,05</t>
  </si>
  <si>
    <t>23</t>
  </si>
  <si>
    <t>13010832</t>
  </si>
  <si>
    <t>ocel profilová jakost S235JR (11 375) průřez U (UPN) 260</t>
  </si>
  <si>
    <t>518187746</t>
  </si>
  <si>
    <t>Poznámka k položce:
Hmotnost: 37,90 kg/m</t>
  </si>
  <si>
    <t>24</t>
  </si>
  <si>
    <t>R-004-001</t>
  </si>
  <si>
    <t>Výroba ocelové konstrukce  - rám ztužující krov</t>
  </si>
  <si>
    <t>kg</t>
  </si>
  <si>
    <t>-1816694483</t>
  </si>
  <si>
    <t>25</t>
  </si>
  <si>
    <t>417321414</t>
  </si>
  <si>
    <t>Ztužující pásy a věnce ze ŽB tř. C 20/25</t>
  </si>
  <si>
    <t>-1981256012</t>
  </si>
  <si>
    <t>Věnec</t>
  </si>
  <si>
    <t>(5,6+5,6+19)*0,25*0,3</t>
  </si>
  <si>
    <t>26</t>
  </si>
  <si>
    <t>417351115</t>
  </si>
  <si>
    <t>Zřízení bednění ztužujících věnců</t>
  </si>
  <si>
    <t>-252601105</t>
  </si>
  <si>
    <t>Věnec - bednění</t>
  </si>
  <si>
    <t>(5,6+5,6+19)*0,5*2</t>
  </si>
  <si>
    <t>27</t>
  </si>
  <si>
    <t>417351116</t>
  </si>
  <si>
    <t>Odstranění bednění ztužujících věnců</t>
  </si>
  <si>
    <t>-1847963681</t>
  </si>
  <si>
    <t>Věnec - odbednění</t>
  </si>
  <si>
    <t>28</t>
  </si>
  <si>
    <t>417361821</t>
  </si>
  <si>
    <t>Výztuž ztužujících pásů a věnců betonářskou ocelí 10 505</t>
  </si>
  <si>
    <t>-1564570987</t>
  </si>
  <si>
    <t>Věnec - výztuž</t>
  </si>
  <si>
    <t>(5,6+5,6+19)*4*1,21/1000</t>
  </si>
  <si>
    <t>(5,6+5,6+19)/0,2*1,2*0,222/1000</t>
  </si>
  <si>
    <t>Úpravy povrchů, podlahy a osazování výplní</t>
  </si>
  <si>
    <t>29</t>
  </si>
  <si>
    <t>611131121</t>
  </si>
  <si>
    <t>Penetrační disperzní nátěr vnitřních stropů nanášený ručně</t>
  </si>
  <si>
    <t>413658622</t>
  </si>
  <si>
    <t>30</t>
  </si>
  <si>
    <t>611325402</t>
  </si>
  <si>
    <t>Oprava vnitřní vápenocementové hrubé omítky stropů v rozsahu plochy přes 10 do 30 %</t>
  </si>
  <si>
    <t>-299734214</t>
  </si>
  <si>
    <t>Otlučení omítek</t>
  </si>
  <si>
    <t>7,63+2,2*1,5</t>
  </si>
  <si>
    <t>9,03+11,06+0,81</t>
  </si>
  <si>
    <t>31</t>
  </si>
  <si>
    <t>612131101</t>
  </si>
  <si>
    <t>Cementový postřik vnitřních stěn nanášený celoplošně ručně</t>
  </si>
  <si>
    <t>-1041535993</t>
  </si>
  <si>
    <t>32</t>
  </si>
  <si>
    <t>612131121</t>
  </si>
  <si>
    <t>Penetrační disperzní nátěr vnitřních stěn nanášený ručně</t>
  </si>
  <si>
    <t>-1833538414</t>
  </si>
  <si>
    <t>penetrace</t>
  </si>
  <si>
    <t>235,65</t>
  </si>
  <si>
    <t>614,64</t>
  </si>
  <si>
    <t>33</t>
  </si>
  <si>
    <t>612142001</t>
  </si>
  <si>
    <t>Potažení vnitřních stěn sklovláknitým pletivem vtlačeným do tenkovrstvé hmoty</t>
  </si>
  <si>
    <t>791181570</t>
  </si>
  <si>
    <t>Spoje</t>
  </si>
  <si>
    <t>255</t>
  </si>
  <si>
    <t>34</t>
  </si>
  <si>
    <t>612311131</t>
  </si>
  <si>
    <t>Potažení vnitřních stěn vápenným štukem tloušťky do 3 mm</t>
  </si>
  <si>
    <t>329579840</t>
  </si>
  <si>
    <t>Potažení štukem - 2x</t>
  </si>
  <si>
    <t>614,64*2</t>
  </si>
  <si>
    <t>35</t>
  </si>
  <si>
    <t>612321111</t>
  </si>
  <si>
    <t>Vápenocementová omítka hrubá jednovrstvá zatřená vnitřních stěn nanášená ručně</t>
  </si>
  <si>
    <t>-1503452290</t>
  </si>
  <si>
    <t>Podrovnání</t>
  </si>
  <si>
    <t>614,64*0,3</t>
  </si>
  <si>
    <t>36</t>
  </si>
  <si>
    <t>612321141</t>
  </si>
  <si>
    <t>Vápenocementová omítka štuková dvouvrstvá vnitřních stěn nanášená ručně</t>
  </si>
  <si>
    <t>1031774095</t>
  </si>
  <si>
    <t>omítky na nových vyzdívkách</t>
  </si>
  <si>
    <t>0,9*(2,2+0,5+2,2)</t>
  </si>
  <si>
    <t>(5,6+5,6)*1</t>
  </si>
  <si>
    <t>19*1</t>
  </si>
  <si>
    <t>zazdívka otvorů</t>
  </si>
  <si>
    <t>0,9*2,1*2</t>
  </si>
  <si>
    <t>0,8*2,1*2</t>
  </si>
  <si>
    <t>1,6*3,5*2</t>
  </si>
  <si>
    <t>(2,1+1,75)*3,5*2</t>
  </si>
  <si>
    <t>Vnitřní příčky tl. 150 mm</t>
  </si>
  <si>
    <t>(1,75+5,85+1,15+0,7+0,8+1,4+1,6)*3,5*2</t>
  </si>
  <si>
    <t>5*3,5*2</t>
  </si>
  <si>
    <t>4*3,5*2</t>
  </si>
  <si>
    <t>37</t>
  </si>
  <si>
    <t>612325402</t>
  </si>
  <si>
    <t>Oprava vnitřní vápenocementové hrubé omítky stěn v rozsahu plochy přes 10 do 30 %</t>
  </si>
  <si>
    <t>823756105</t>
  </si>
  <si>
    <t xml:space="preserve">Oprava omítek </t>
  </si>
  <si>
    <t>schodiště</t>
  </si>
  <si>
    <t>(6+7,3+3,2+5,2+0,6+3)*7</t>
  </si>
  <si>
    <t>mč 201</t>
  </si>
  <si>
    <t>(1,4+0,5+2,4+0,95+5,8+1,3+1,6+1,8+4,5+2,5)*3,6</t>
  </si>
  <si>
    <t>mč 202</t>
  </si>
  <si>
    <t>(5+5+4,15+4,15)*3,6</t>
  </si>
  <si>
    <t>mč 203</t>
  </si>
  <si>
    <t>(5+5+9,85+9,85)*3,6</t>
  </si>
  <si>
    <t>mč 204</t>
  </si>
  <si>
    <t>(3,7+3,7+5)*3,6</t>
  </si>
  <si>
    <t>mč 205</t>
  </si>
  <si>
    <t>(4,3+4,3+2,1+2,1)*3,6</t>
  </si>
  <si>
    <t>mč 206</t>
  </si>
  <si>
    <t>(9,65+9,65+1,4+1,4)*3,6</t>
  </si>
  <si>
    <t>mč 207</t>
  </si>
  <si>
    <t>4*3,6</t>
  </si>
  <si>
    <t>mč 208</t>
  </si>
  <si>
    <t>(6+6+3,2)*6</t>
  </si>
  <si>
    <t>mč 209</t>
  </si>
  <si>
    <t>1,7*3,6</t>
  </si>
  <si>
    <t>mč 210</t>
  </si>
  <si>
    <t>(1,1+1,8+0,3+0,5+0,3+4+3,5+4+0,3+0,5+0,7+2,9+1,75)*3,6</t>
  </si>
  <si>
    <t>38</t>
  </si>
  <si>
    <t>619991001</t>
  </si>
  <si>
    <t>Zakrytí podlah fólií přilepenou lepící páskou</t>
  </si>
  <si>
    <t>-968119534</t>
  </si>
  <si>
    <t>39</t>
  </si>
  <si>
    <t>621131121</t>
  </si>
  <si>
    <t>Penetrační nátěr vnějších podhledů nanášený ručně</t>
  </si>
  <si>
    <t>-2101546696</t>
  </si>
  <si>
    <t>vstupní stříška</t>
  </si>
  <si>
    <t>(1,5*6)</t>
  </si>
  <si>
    <t>40</t>
  </si>
  <si>
    <t>621221011</t>
  </si>
  <si>
    <t>Montáž kontaktního zateplení vnějších podhledů lepením a mechanickým kotvením desek z minerální vlny s podélnou orientací do betonu a zdiva tl přes 40 do 80 mm</t>
  </si>
  <si>
    <t>1440092740</t>
  </si>
  <si>
    <t>41</t>
  </si>
  <si>
    <t>63151519</t>
  </si>
  <si>
    <t>deska tepelně izolační minerální kontaktních fasád podélné vlákno λ=0,036 tl 50mm</t>
  </si>
  <si>
    <t>-571961048</t>
  </si>
  <si>
    <t>matriál</t>
  </si>
  <si>
    <t>9*1,1</t>
  </si>
  <si>
    <t>42</t>
  </si>
  <si>
    <t>621251105</t>
  </si>
  <si>
    <t>Příplatek k cenám kontaktního zateplení podhledů za zápustnou montáž a použití tepelněizolačních zátek z minerální vlny</t>
  </si>
  <si>
    <t>-557893371</t>
  </si>
  <si>
    <t>43</t>
  </si>
  <si>
    <t>621531022</t>
  </si>
  <si>
    <t>Tenkovrstvá silikonová zrnitá omítka zrnitost 2,0 mm vnějších podhledů</t>
  </si>
  <si>
    <t>-234415586</t>
  </si>
  <si>
    <t>44</t>
  </si>
  <si>
    <t>622131121</t>
  </si>
  <si>
    <t>Penetrační nátěr vnějších stěn nanášený ručně</t>
  </si>
  <si>
    <t>561796479</t>
  </si>
  <si>
    <t>45</t>
  </si>
  <si>
    <t>622143004</t>
  </si>
  <si>
    <t>Montáž omítkových samolepících začišťovacích profilů pro spojení s okenním rámem</t>
  </si>
  <si>
    <t>1134966392</t>
  </si>
  <si>
    <t>APU lišty</t>
  </si>
  <si>
    <t>0,85*4*26</t>
  </si>
  <si>
    <t>(3,65+2,2+2,2)*2</t>
  </si>
  <si>
    <t>(1,8+2,4+2,4)*1</t>
  </si>
  <si>
    <t>(1,1+2,2+2,2)*2</t>
  </si>
  <si>
    <t>(1,8+2,4+2,4)*8</t>
  </si>
  <si>
    <t>(1,11+1,11+1,5+1,5)*1</t>
  </si>
  <si>
    <t>(1,875+2,2+2,2)*1</t>
  </si>
  <si>
    <t>(1+2,2+2,2)*1</t>
  </si>
  <si>
    <t>(0,6*4)*1</t>
  </si>
  <si>
    <t>(1,4*4)*1</t>
  </si>
  <si>
    <t>(1,4+1,4+1,5+1,5)*6</t>
  </si>
  <si>
    <t>(0,6+0,6+1,5+1,5)*3</t>
  </si>
  <si>
    <t>(1,3+1,3+1,75+1,75)*6</t>
  </si>
  <si>
    <t>(2*3,14*0,55)*4</t>
  </si>
  <si>
    <t>vnitřní</t>
  </si>
  <si>
    <t>297,611</t>
  </si>
  <si>
    <t>46</t>
  </si>
  <si>
    <t>59051476</t>
  </si>
  <si>
    <t>profil začišťovací PVC 9mm s výztužnou tkaninou pro ostění ETICS</t>
  </si>
  <si>
    <t>1320733136</t>
  </si>
  <si>
    <t>595,222*1,1</t>
  </si>
  <si>
    <t>47</t>
  </si>
  <si>
    <t>622151001</t>
  </si>
  <si>
    <t>Penetrační akrylátový nátěr vnějších pastovitých tenkovrstvých omítek stěn</t>
  </si>
  <si>
    <t>-104863812</t>
  </si>
  <si>
    <t>48</t>
  </si>
  <si>
    <t>622221011</t>
  </si>
  <si>
    <t>Montáž kontaktního zateplení vnějších stěn lepením a mechanickým kotvením TI z minerální vlny s podélnou orientací do zdiva a betonu tl přes 40 do 80 mm</t>
  </si>
  <si>
    <t>-1124635159</t>
  </si>
  <si>
    <t>Zateplení hran v přední fasádě</t>
  </si>
  <si>
    <t>7*0,65*12</t>
  </si>
  <si>
    <t>(1,5+1,5+6)*0,5</t>
  </si>
  <si>
    <t>49</t>
  </si>
  <si>
    <t>63141463</t>
  </si>
  <si>
    <t>deska tepelně izolační minerální kontaktních fasád podélné vlákno λ=0,037 tl 50mm</t>
  </si>
  <si>
    <t>-703146540</t>
  </si>
  <si>
    <t>59,1*1,1</t>
  </si>
  <si>
    <t>50</t>
  </si>
  <si>
    <t>622221041</t>
  </si>
  <si>
    <t>Montáž kontaktního zateplení vnějších stěn lepením a mechanickým kotvením desek z minerální vlny s podélnou orientací do zdiva a betonu tl přes 160 do 200mm</t>
  </si>
  <si>
    <t>-2062072048</t>
  </si>
  <si>
    <t>Zateplení obvodového opláště</t>
  </si>
  <si>
    <t>(16+0,675+27+26,36+25,8+15,65+1,43+3,5+1,03+2,135+0,6+2,145+0,6+2,15+0,6+2,15+0,6+2,145+0,6+2,145+1,03+3,5+1,445)*3,9</t>
  </si>
  <si>
    <t>(27+4,68+15,96+27,36+15,96+0,5+4,32+4,4+23,04+18)*4</t>
  </si>
  <si>
    <t>odečet otvorů</t>
  </si>
  <si>
    <t>0,85*0,85*-26</t>
  </si>
  <si>
    <t>3,65*2,2*-2</t>
  </si>
  <si>
    <t>1,8*2,4*-1</t>
  </si>
  <si>
    <t>1,1*2,2*-2</t>
  </si>
  <si>
    <t>1,8*2,4*-8</t>
  </si>
  <si>
    <t>1,11*1,5*-1</t>
  </si>
  <si>
    <t>1,875*2,2*-1</t>
  </si>
  <si>
    <t>1*2,2*-1</t>
  </si>
  <si>
    <t>0,6*0,6*-1</t>
  </si>
  <si>
    <t>1,4*1,4*-1</t>
  </si>
  <si>
    <t>1,4*1,5*-6</t>
  </si>
  <si>
    <t>0,6*1,5*-3</t>
  </si>
  <si>
    <t>1,3*1,75*-6</t>
  </si>
  <si>
    <t>(3,14*0,55*0,55)*-4</t>
  </si>
  <si>
    <t>51</t>
  </si>
  <si>
    <t>63141472</t>
  </si>
  <si>
    <t>deska tepelně izolační minerální kontaktních fasád podélné vlákno λ=0,037 tl 180mm</t>
  </si>
  <si>
    <t>-705595124</t>
  </si>
  <si>
    <t>986,487*1,1</t>
  </si>
  <si>
    <t>52</t>
  </si>
  <si>
    <t>622222051</t>
  </si>
  <si>
    <t>Montáž kontaktního zateplení vnějšího ostění, nadpraží nebo parapetu hl. špalety do 400 mm lepením desek z minerální vlny tl do 40 mm</t>
  </si>
  <si>
    <t>-1085219609</t>
  </si>
  <si>
    <t>Zateplení špalet</t>
  </si>
  <si>
    <t>53</t>
  </si>
  <si>
    <t>63151518</t>
  </si>
  <si>
    <t>deska tepelně izolační minerální kontaktních fasád podélné vlákno λ=0,036 tl 40mm</t>
  </si>
  <si>
    <t>-588492230</t>
  </si>
  <si>
    <t>297,611*0,35*1,1</t>
  </si>
  <si>
    <t>54</t>
  </si>
  <si>
    <t>622251105</t>
  </si>
  <si>
    <t>Příplatek k cenám kontaktního zateplení vnějších stěn za zápustnou montáž a použití tepelněizolačních zátek z minerální vlny</t>
  </si>
  <si>
    <t>1565653884</t>
  </si>
  <si>
    <t>Příplatek za kotvy</t>
  </si>
  <si>
    <t>59,1+986,487+297,611*0,35</t>
  </si>
  <si>
    <t>55</t>
  </si>
  <si>
    <t>622252001</t>
  </si>
  <si>
    <t>Montáž profilů kontaktního zateplení připevněných mechanicky</t>
  </si>
  <si>
    <t>1176983519</t>
  </si>
  <si>
    <t>Zateplení hran tl. 80 mm</t>
  </si>
  <si>
    <t>0,65*12</t>
  </si>
  <si>
    <t>Zateplení 180 mm</t>
  </si>
  <si>
    <t>(16+0,675+27+26,36+25,8+15,65+1,43+3,5+1,03+2,135+0,6+2,145+0,6+2,15+0,6+2,15+0,6+2,145+0,6+2,145+1,03+3,5+1,445)</t>
  </si>
  <si>
    <t>56</t>
  </si>
  <si>
    <t>59051655</t>
  </si>
  <si>
    <t>profil zakládací Al tl 0,7mm pro ETICS pro izolant tl 180mm</t>
  </si>
  <si>
    <t>1618541151</t>
  </si>
  <si>
    <t>139,29*1,1</t>
  </si>
  <si>
    <t>57</t>
  </si>
  <si>
    <t>59051645</t>
  </si>
  <si>
    <t>profil zakládací Al tl 0,7mm pro ETICS pro izolant tl 80mm</t>
  </si>
  <si>
    <t>-1378620301</t>
  </si>
  <si>
    <t>7,8*1,1</t>
  </si>
  <si>
    <t>58</t>
  </si>
  <si>
    <t>622252002</t>
  </si>
  <si>
    <t>Montáž profilů kontaktního zateplení lepených</t>
  </si>
  <si>
    <t>-835445834</t>
  </si>
  <si>
    <t>Montáž lišt</t>
  </si>
  <si>
    <t>233,616+71,785+71,785</t>
  </si>
  <si>
    <t>59</t>
  </si>
  <si>
    <t>63127464</t>
  </si>
  <si>
    <t>profil rohový Al 15x15mm s výztužnou tkaninou š 100mm pro ETICS</t>
  </si>
  <si>
    <t>-54969342</t>
  </si>
  <si>
    <t>rožky</t>
  </si>
  <si>
    <t>0,85*2*26</t>
  </si>
  <si>
    <t>(2,2+2,2)*2</t>
  </si>
  <si>
    <t>(2,4+2,4)*1</t>
  </si>
  <si>
    <t>(2,4+2,4)*8</t>
  </si>
  <si>
    <t>(1,5+1,5)*1</t>
  </si>
  <si>
    <t>(2,2+2,2)*1</t>
  </si>
  <si>
    <t>(0,6*2)*1</t>
  </si>
  <si>
    <t>(1,4*2)*1</t>
  </si>
  <si>
    <t>(1,5+1,5)*6</t>
  </si>
  <si>
    <t>(1,5+1,5)*3</t>
  </si>
  <si>
    <t>(1,75+1,75)*6</t>
  </si>
  <si>
    <t>rohy</t>
  </si>
  <si>
    <t>8,5*6</t>
  </si>
  <si>
    <t>60</t>
  </si>
  <si>
    <t>59051510</t>
  </si>
  <si>
    <t>profil začišťovací s okapnicí PVC s výztužnou tkaninou pro nadpraží ETICS</t>
  </si>
  <si>
    <t>-914026511</t>
  </si>
  <si>
    <t>okapnice</t>
  </si>
  <si>
    <t>0,85*1*26</t>
  </si>
  <si>
    <t>(3,65)*2</t>
  </si>
  <si>
    <t>(1,8)*1</t>
  </si>
  <si>
    <t>(1,1)*2</t>
  </si>
  <si>
    <t>(1,8)*8</t>
  </si>
  <si>
    <t>(1,11)*1</t>
  </si>
  <si>
    <t>(1,875)*1</t>
  </si>
  <si>
    <t>(1)*1</t>
  </si>
  <si>
    <t>(0,6*1)*1</t>
  </si>
  <si>
    <t>(1,4*1)*1</t>
  </si>
  <si>
    <t>(1,4)*6</t>
  </si>
  <si>
    <t>(0,6)*3</t>
  </si>
  <si>
    <t>(1,3)*6</t>
  </si>
  <si>
    <t>61</t>
  </si>
  <si>
    <t>59051512</t>
  </si>
  <si>
    <t>profil začišťovací s okapnicí PVC s výztužnou tkaninou pro parapet ETICS</t>
  </si>
  <si>
    <t>678602217</t>
  </si>
  <si>
    <t>parapetní profil</t>
  </si>
  <si>
    <t>62</t>
  </si>
  <si>
    <t>622325202</t>
  </si>
  <si>
    <t>Oprava vnější vápenocementové štukové omítky složitosti 1 stěn v rozsahu přes 10 do 30 %</t>
  </si>
  <si>
    <t>-1242197788</t>
  </si>
  <si>
    <t>63</t>
  </si>
  <si>
    <t>622531022</t>
  </si>
  <si>
    <t>Tenkovrstvá silikonová zrnitá omítka zrnitost 2,0 mm vnějších stěn</t>
  </si>
  <si>
    <t>-542466499</t>
  </si>
  <si>
    <t>Zateplení hran 80 mm</t>
  </si>
  <si>
    <t>Zateplení obvodového opláště 180 mm</t>
  </si>
  <si>
    <t>297,611*0,35</t>
  </si>
  <si>
    <t>64</t>
  </si>
  <si>
    <t>629991012</t>
  </si>
  <si>
    <t>Zakrytí výplní otvorů fólií přilepenou na začišťovací lišty</t>
  </si>
  <si>
    <t>-1175355782</t>
  </si>
  <si>
    <t>Zakrytí oken</t>
  </si>
  <si>
    <t>0,85*0,85*26</t>
  </si>
  <si>
    <t>(3,65*2,2)*2</t>
  </si>
  <si>
    <t>(1,8*2,4)*1</t>
  </si>
  <si>
    <t>(1,1*2,2)*2</t>
  </si>
  <si>
    <t>(1,8*2,4)*8</t>
  </si>
  <si>
    <t>(1,11*1,5)*1</t>
  </si>
  <si>
    <t>(1,875*2,2)*1</t>
  </si>
  <si>
    <t>(1*2,2)*1</t>
  </si>
  <si>
    <t>(0,6*0,6)*1</t>
  </si>
  <si>
    <t>(1,4*1,4)*1</t>
  </si>
  <si>
    <t>(1,4*1,5)*6</t>
  </si>
  <si>
    <t>(0,6*1,5)*3</t>
  </si>
  <si>
    <t>(1,3*1,75)*6</t>
  </si>
  <si>
    <t>(3,14*0,55*0,55)*4</t>
  </si>
  <si>
    <t>121,624</t>
  </si>
  <si>
    <t>65</t>
  </si>
  <si>
    <t>629995101</t>
  </si>
  <si>
    <t>Očištění vnějších ploch tlakovou vodou</t>
  </si>
  <si>
    <t>-496588984</t>
  </si>
  <si>
    <t>66</t>
  </si>
  <si>
    <t>631311114</t>
  </si>
  <si>
    <t>Mazanina tl přes 50 do 80 mm z betonu prostého bez zvýšených nároků na prostředí tř. C 16/20</t>
  </si>
  <si>
    <t>197124895</t>
  </si>
  <si>
    <t>Strop pod sálem -mazanina</t>
  </si>
  <si>
    <t>5,5*10,1*0,05*0,75</t>
  </si>
  <si>
    <t>5,5*10,1*0,05</t>
  </si>
  <si>
    <t>67</t>
  </si>
  <si>
    <t>631311125</t>
  </si>
  <si>
    <t>Mazanina tl přes 80 do 120 mm z betonu prostého bez zvýšených nároků na prostředí tř. C 20/25</t>
  </si>
  <si>
    <t>-678988052</t>
  </si>
  <si>
    <t>Rampa mč. 201</t>
  </si>
  <si>
    <t>(5*2,6*0,1)/2</t>
  </si>
  <si>
    <t>68</t>
  </si>
  <si>
    <t>631319183</t>
  </si>
  <si>
    <t>Příplatek k mazanině tl přes 80 do 120 mm za sklon přes 15 do 35°</t>
  </si>
  <si>
    <t>-985557816</t>
  </si>
  <si>
    <t>69</t>
  </si>
  <si>
    <t>631362021</t>
  </si>
  <si>
    <t>Výztuž mazanin svařovanými sítěmi Kari</t>
  </si>
  <si>
    <t>-473146730</t>
  </si>
  <si>
    <t>Strop pod sálem -mazanina - výztuž kari 150/150/4</t>
  </si>
  <si>
    <t>5,5*10,1*3,03/1000*1,3</t>
  </si>
  <si>
    <t>rampa</t>
  </si>
  <si>
    <t>5*2,6*1,35/1000*1,3</t>
  </si>
  <si>
    <t>70</t>
  </si>
  <si>
    <t>R-006-001</t>
  </si>
  <si>
    <t>Plastický nápis KINO OKO v. 500 mm</t>
  </si>
  <si>
    <t>-112608346</t>
  </si>
  <si>
    <t>71</t>
  </si>
  <si>
    <t>R-622-001</t>
  </si>
  <si>
    <t xml:space="preserve">Oprava omítky římsy </t>
  </si>
  <si>
    <t>-2057521145</t>
  </si>
  <si>
    <t>(20+27,3+16)</t>
  </si>
  <si>
    <t>Ostatní konstrukce a práce, bourání</t>
  </si>
  <si>
    <t>72</t>
  </si>
  <si>
    <t>941221112</t>
  </si>
  <si>
    <t>Montáž lešení řadového rámového těžkého zatížení do 300 kg/m2 š přes 0,9 do 1,2 m v přes 10 do 25 m</t>
  </si>
  <si>
    <t>-246988354</t>
  </si>
  <si>
    <t>Montáž lešení</t>
  </si>
  <si>
    <t>73</t>
  </si>
  <si>
    <t>941221211</t>
  </si>
  <si>
    <t>Příplatek k lešení řadovému rámovému těžkému š 1,2 m v přes 10 do 25 m za první a ZKD den použití</t>
  </si>
  <si>
    <t>-311565224</t>
  </si>
  <si>
    <t>Pronájem lešení 150 dnů</t>
  </si>
  <si>
    <t>1108,111*150</t>
  </si>
  <si>
    <t>74</t>
  </si>
  <si>
    <t>941221812</t>
  </si>
  <si>
    <t>Demontáž lešení řadového rámového těžkého zatížení do 300 kg/m2 š přes 0,9 do 1,2 m v přes 10 do 25 m</t>
  </si>
  <si>
    <t>-814913292</t>
  </si>
  <si>
    <t>75</t>
  </si>
  <si>
    <t>944511111</t>
  </si>
  <si>
    <t>Montáž ochranné sítě z textilie z umělých vláken</t>
  </si>
  <si>
    <t>269546418</t>
  </si>
  <si>
    <t>76</t>
  </si>
  <si>
    <t>944511211</t>
  </si>
  <si>
    <t>Příplatek k ochranné síti za první a ZKD den použití</t>
  </si>
  <si>
    <t>1998693628</t>
  </si>
  <si>
    <t>77</t>
  </si>
  <si>
    <t>944511811</t>
  </si>
  <si>
    <t>Demontáž ochranné sítě z textilie z umělých vláken</t>
  </si>
  <si>
    <t>-1365089478</t>
  </si>
  <si>
    <t>78</t>
  </si>
  <si>
    <t>952902021</t>
  </si>
  <si>
    <t>Čištění budov zametení hladkých podlah</t>
  </si>
  <si>
    <t>1775471133</t>
  </si>
  <si>
    <t>Zametení půdního prostoru</t>
  </si>
  <si>
    <t>14,6*26</t>
  </si>
  <si>
    <t>17*22,5</t>
  </si>
  <si>
    <t>79</t>
  </si>
  <si>
    <t>962031133</t>
  </si>
  <si>
    <t>Bourání příček z cihel pálených na MVC tl do 150 mm</t>
  </si>
  <si>
    <t>1409962211</t>
  </si>
  <si>
    <t>Bourání příček</t>
  </si>
  <si>
    <t>0,9*2</t>
  </si>
  <si>
    <t>1,45*3,5</t>
  </si>
  <si>
    <t>1,55*3,5</t>
  </si>
  <si>
    <t>(1,6+1,95+1,4+1,4+3,4+5+5+5+2,1+1,55+2,35+2,3)*3,3</t>
  </si>
  <si>
    <t>3 NP</t>
  </si>
  <si>
    <t>(2,8+2,8+5,3)*3</t>
  </si>
  <si>
    <t>80</t>
  </si>
  <si>
    <t>962032240</t>
  </si>
  <si>
    <t>Bourání zdiva z cihel pálených nebo vápenopískových na MC do 1 m3</t>
  </si>
  <si>
    <t>1325064325</t>
  </si>
  <si>
    <t xml:space="preserve">Bourání zdiva </t>
  </si>
  <si>
    <t>0,9*3,5*0,3</t>
  </si>
  <si>
    <t>0,6</t>
  </si>
  <si>
    <t>4,6*5,3*0,3</t>
  </si>
  <si>
    <t>(1,4+8,4+4,2)*3,5*0,2</t>
  </si>
  <si>
    <t>1,2*2,2*0,5</t>
  </si>
  <si>
    <t>0,9*2,2*0,2</t>
  </si>
  <si>
    <t>3,5*2,8*0,5</t>
  </si>
  <si>
    <t>1,2*2,4*0,5</t>
  </si>
  <si>
    <t>1,5</t>
  </si>
  <si>
    <t>81</t>
  </si>
  <si>
    <t>963012510</t>
  </si>
  <si>
    <t>Bourání stropů z ŽB desek š do 300 mm tl do 140 mm</t>
  </si>
  <si>
    <t>1520763176</t>
  </si>
  <si>
    <t>Bourání stropu</t>
  </si>
  <si>
    <t>1,5*3,2*0,3</t>
  </si>
  <si>
    <t>3,2*1,75*0,3</t>
  </si>
  <si>
    <t>82</t>
  </si>
  <si>
    <t>964061331</t>
  </si>
  <si>
    <t>Uvolnění zhlaví trámů ze zdiva cihelného průřezu zhlaví do 0,05 m2</t>
  </si>
  <si>
    <t>-954698227</t>
  </si>
  <si>
    <t>83</t>
  </si>
  <si>
    <t>964072221</t>
  </si>
  <si>
    <t>Vybourání válcovaných nosníků ze zdiva smíšeného dl do 4 m hmotnosti do 20 kg/m</t>
  </si>
  <si>
    <t>2052985014</t>
  </si>
  <si>
    <t>Vybourání nosníků stropů</t>
  </si>
  <si>
    <t>(3,5*2+2*4)*17,9/1000</t>
  </si>
  <si>
    <t>84</t>
  </si>
  <si>
    <t>965083112</t>
  </si>
  <si>
    <t>Odstranění násypů pod podlahami mezi trámy tl do 100 mm pl přes 2 m2</t>
  </si>
  <si>
    <t>807173836</t>
  </si>
  <si>
    <t>Bourání stropu - odstranění násypu</t>
  </si>
  <si>
    <t>5*18*0,1</t>
  </si>
  <si>
    <t>5*3,2*0,1</t>
  </si>
  <si>
    <t>85</t>
  </si>
  <si>
    <t>968062455</t>
  </si>
  <si>
    <t>Vybourání dřevěných dveřních zárubní pl do 2 m2</t>
  </si>
  <si>
    <t>751804072</t>
  </si>
  <si>
    <t>Vybourání zárubní</t>
  </si>
  <si>
    <t>2*0,8*2</t>
  </si>
  <si>
    <t>15*0,8*2</t>
  </si>
  <si>
    <t>86</t>
  </si>
  <si>
    <t>973022451</t>
  </si>
  <si>
    <t>Vysekání kapes ve zdivu z kamene pl do 0,25 m2 hl do 300 mm</t>
  </si>
  <si>
    <t>-171717728</t>
  </si>
  <si>
    <t>Kapsy pro osazení nosníků stropu</t>
  </si>
  <si>
    <t>nový strop pod sálem</t>
  </si>
  <si>
    <t>nový strop nad sálem</t>
  </si>
  <si>
    <t>4+16+4</t>
  </si>
  <si>
    <t>87</t>
  </si>
  <si>
    <t>974029154</t>
  </si>
  <si>
    <t>Vysekání rýh ve zdivu kamenném hl do 100 mm š do 150 mm</t>
  </si>
  <si>
    <t>1874789824</t>
  </si>
  <si>
    <t>Vysekání rýhy pro ukotvení stropní desky</t>
  </si>
  <si>
    <t>(1,8+1,8+2+2)</t>
  </si>
  <si>
    <t>88</t>
  </si>
  <si>
    <t>974031167</t>
  </si>
  <si>
    <t>Vysekání rýh ve zdivu cihelném hl do 150 mm š do 300 mm</t>
  </si>
  <si>
    <t>1596433378</t>
  </si>
  <si>
    <t>4,5*3</t>
  </si>
  <si>
    <t>89</t>
  </si>
  <si>
    <t>975043121</t>
  </si>
  <si>
    <t>Jednořadové podchycení stropů pro osazení nosníků v do 3,5 m pro zatížení přes 750 do 1000 kg/m</t>
  </si>
  <si>
    <t>-1510255552</t>
  </si>
  <si>
    <t>Podepření stropů</t>
  </si>
  <si>
    <t>2+2</t>
  </si>
  <si>
    <t>mč 201,203,206</t>
  </si>
  <si>
    <t>16,5+16,5</t>
  </si>
  <si>
    <t>mč 203/204</t>
  </si>
  <si>
    <t>5+5</t>
  </si>
  <si>
    <t>90</t>
  </si>
  <si>
    <t>978011141</t>
  </si>
  <si>
    <t>Otlučení (osekání) vnitřní vápenné nebo vápenocementové omítky stropů v rozsahu přes 10 do 30 %</t>
  </si>
  <si>
    <t>-732941523</t>
  </si>
  <si>
    <t>91</t>
  </si>
  <si>
    <t>978012191</t>
  </si>
  <si>
    <t>Otlučení (osekání) vnitřní vápenné nebo vápenocementové omítky stropů rákosových v rozsahu přes 50 do 100 %</t>
  </si>
  <si>
    <t>-1713362177</t>
  </si>
  <si>
    <t>92</t>
  </si>
  <si>
    <t>978013141</t>
  </si>
  <si>
    <t>Otlučení (osekání) vnitřní vápenné nebo vápenocementové omítky stěn v rozsahu přes 10 do 30 %</t>
  </si>
  <si>
    <t>926708723</t>
  </si>
  <si>
    <t xml:space="preserve">Otlučení omítek </t>
  </si>
  <si>
    <t>93</t>
  </si>
  <si>
    <t>978015341</t>
  </si>
  <si>
    <t>Otlučení (osekání) vnější vápenné nebo vápenocementové omítky stupně členitosti 1 a 2 v rozsahu přes 20 do 30 %</t>
  </si>
  <si>
    <t>870628525</t>
  </si>
  <si>
    <t>997</t>
  </si>
  <si>
    <t>Přesun sutě</t>
  </si>
  <si>
    <t>94</t>
  </si>
  <si>
    <t>997013213</t>
  </si>
  <si>
    <t>Vnitrostaveništní doprava suti a vybouraných hmot pro budovy v přes 9 do 12 m ručně</t>
  </si>
  <si>
    <t>-1258619190</t>
  </si>
  <si>
    <t>95</t>
  </si>
  <si>
    <t>997013501</t>
  </si>
  <si>
    <t>Odvoz suti a vybouraných hmot na skládku nebo meziskládku do 1 km se složením</t>
  </si>
  <si>
    <t>-263119642</t>
  </si>
  <si>
    <t>96</t>
  </si>
  <si>
    <t>997013509</t>
  </si>
  <si>
    <t>Příplatek k odvozu suti a vybouraných hmot na skládku ZKD 1 km přes 1 km</t>
  </si>
  <si>
    <t>710636814</t>
  </si>
  <si>
    <t>193,023*10 'Přepočtené koeficientem množství</t>
  </si>
  <si>
    <t>97</t>
  </si>
  <si>
    <t>997013631</t>
  </si>
  <si>
    <t>Poplatek za uložení na skládce (skládkovné) stavebního odpadu směsného kód odpadu 17 09 04</t>
  </si>
  <si>
    <t>-1521443883</t>
  </si>
  <si>
    <t>998</t>
  </si>
  <si>
    <t>Přesun hmot</t>
  </si>
  <si>
    <t>98</t>
  </si>
  <si>
    <t>998018002</t>
  </si>
  <si>
    <t>Přesun hmot ruční pro budovy v přes 6 do 12 m</t>
  </si>
  <si>
    <t>-1567922</t>
  </si>
  <si>
    <t>99</t>
  </si>
  <si>
    <t>998018011</t>
  </si>
  <si>
    <t>Příplatek k ručnímu přesunu hmot pro budovy za zvětšený přesun ZKD 100 m</t>
  </si>
  <si>
    <t>1162484161</t>
  </si>
  <si>
    <t>PSV</t>
  </si>
  <si>
    <t>Práce a dodávky PSV</t>
  </si>
  <si>
    <t>712</t>
  </si>
  <si>
    <t>Povlakové krytiny</t>
  </si>
  <si>
    <t>100</t>
  </si>
  <si>
    <t>712631811</t>
  </si>
  <si>
    <t>Odstranění povlakové krytiny střech přes 30° z pásů uložených na sucho samolepící</t>
  </si>
  <si>
    <t>-1396979655</t>
  </si>
  <si>
    <t>Demontáž podkladní lepenky</t>
  </si>
  <si>
    <t>975</t>
  </si>
  <si>
    <t>713</t>
  </si>
  <si>
    <t>Izolace tepelné</t>
  </si>
  <si>
    <t>101</t>
  </si>
  <si>
    <t>713114412</t>
  </si>
  <si>
    <t>Tepelná foukaná izolace minerální vlákna nižší objemová hmotnost vodorovná volná tl přes 150 do 250 mm</t>
  </si>
  <si>
    <t>-755277388</t>
  </si>
  <si>
    <t>Zateplení nad sálem</t>
  </si>
  <si>
    <t>18*27*0,24*1,3</t>
  </si>
  <si>
    <t>102</t>
  </si>
  <si>
    <t>713121121</t>
  </si>
  <si>
    <t>Montáž izolace tepelné podlah volně kladenými rohožemi, pásy, dílci, deskami 2 vrstvy</t>
  </si>
  <si>
    <t>-1492801566</t>
  </si>
  <si>
    <t>15,5*26</t>
  </si>
  <si>
    <t>103</t>
  </si>
  <si>
    <t>63148105</t>
  </si>
  <si>
    <t>deska tepelně izolační minerální univerzální λ=0,041 tl 120mm</t>
  </si>
  <si>
    <t>-719922341</t>
  </si>
  <si>
    <t>403*2*1,1</t>
  </si>
  <si>
    <t>104</t>
  </si>
  <si>
    <t>713121131</t>
  </si>
  <si>
    <t>Montáž izolace tepelné podlah parotěsné folie</t>
  </si>
  <si>
    <t>1973387320</t>
  </si>
  <si>
    <t>Zateplení nad sálem  -parotěs</t>
  </si>
  <si>
    <t>15,6*26</t>
  </si>
  <si>
    <t>18*27</t>
  </si>
  <si>
    <t>105</t>
  </si>
  <si>
    <t>28355300</t>
  </si>
  <si>
    <t>pás podstřešní parotěsný tepelně izolační s reflexní Al vrstvou tl 4mm tepelného odporu 0,53</t>
  </si>
  <si>
    <t>697065979</t>
  </si>
  <si>
    <t>891,6*1,2</t>
  </si>
  <si>
    <t>714</t>
  </si>
  <si>
    <t>Akustická a protiotřesová opatření</t>
  </si>
  <si>
    <t>106</t>
  </si>
  <si>
    <t>714112201</t>
  </si>
  <si>
    <t>Montáž akustických obkladů stěn z desek vyplněných křemičitým pískemn ukotvených do zdiva jednovrstvých</t>
  </si>
  <si>
    <t>1182163396</t>
  </si>
  <si>
    <t>Akustický obklad stěn</t>
  </si>
  <si>
    <t>9,9*(3,3+2,1)/2</t>
  </si>
  <si>
    <t>5*2,1</t>
  </si>
  <si>
    <t>107</t>
  </si>
  <si>
    <t>R-741-001</t>
  </si>
  <si>
    <t>akustický obklad stěn s textilní úpravou</t>
  </si>
  <si>
    <t>-97114371</t>
  </si>
  <si>
    <t>63,96</t>
  </si>
  <si>
    <t>108</t>
  </si>
  <si>
    <t>714121011</t>
  </si>
  <si>
    <t>Montáž podstropních panelů s rozšířenou zvukovou pohltivostí zavěšených na viditelný rošt</t>
  </si>
  <si>
    <t>-1410335727</t>
  </si>
  <si>
    <t>Akustický strop</t>
  </si>
  <si>
    <t>49,25</t>
  </si>
  <si>
    <t>109</t>
  </si>
  <si>
    <t>63126352</t>
  </si>
  <si>
    <t>panel akustický hygienický povrch nepropustná hygienická fólie hrana nezatřená rovná αw=0,85 A2-s1,d0 viditelný rastr š 24mm černý tl 20mm</t>
  </si>
  <si>
    <t>-188839890</t>
  </si>
  <si>
    <t>49,25*1,1</t>
  </si>
  <si>
    <t>110</t>
  </si>
  <si>
    <t>998714102</t>
  </si>
  <si>
    <t>Přesun hmot tonážní pro akustická a protiotřesová opatření v objektech v do 12 m</t>
  </si>
  <si>
    <t>-1539538328</t>
  </si>
  <si>
    <t>741</t>
  </si>
  <si>
    <t>Elektroinstalace - silnoproud</t>
  </si>
  <si>
    <t>111</t>
  </si>
  <si>
    <t>Demontáž, uprava kabelů, zpětná montáž svítidel na fasádě</t>
  </si>
  <si>
    <t>vlastní</t>
  </si>
  <si>
    <t>1095776956</t>
  </si>
  <si>
    <t>112</t>
  </si>
  <si>
    <t>R-741-002</t>
  </si>
  <si>
    <t>Demontáž, úprava zpětná montáž hromosvodvého lana, nové kotvení</t>
  </si>
  <si>
    <t>1833827483</t>
  </si>
  <si>
    <t>762</t>
  </si>
  <si>
    <t>Konstrukce tesařské</t>
  </si>
  <si>
    <t>113</t>
  </si>
  <si>
    <t>762083122</t>
  </si>
  <si>
    <t>Impregnace řeziva proti dřevokaznému hmyzu, houbám a plísním máčením třída ohrožení 3 a 4</t>
  </si>
  <si>
    <t>1777922803</t>
  </si>
  <si>
    <t>Impregnace</t>
  </si>
  <si>
    <t>5,363</t>
  </si>
  <si>
    <t>114</t>
  </si>
  <si>
    <t>762112120</t>
  </si>
  <si>
    <t>Montáž tesařských stěn na hladko z hraněného řeziva průřezové pl přes 120 do 224 cm2</t>
  </si>
  <si>
    <t>178315177</t>
  </si>
  <si>
    <t>Montáž konstrukce - stupňovitá podlaha sálu</t>
  </si>
  <si>
    <t>6*10</t>
  </si>
  <si>
    <t>1,1*10*2</t>
  </si>
  <si>
    <t>0,95*10</t>
  </si>
  <si>
    <t>0,57*10</t>
  </si>
  <si>
    <t>0,38*10</t>
  </si>
  <si>
    <t>0,19*10</t>
  </si>
  <si>
    <t>115</t>
  </si>
  <si>
    <t>60512130</t>
  </si>
  <si>
    <t>hranol stavební řezivo průřezu do 224cm2 do dl 6m</t>
  </si>
  <si>
    <t>-1619323139</t>
  </si>
  <si>
    <t>162,9*0,12*0,12</t>
  </si>
  <si>
    <t>116</t>
  </si>
  <si>
    <t>762341210</t>
  </si>
  <si>
    <t>Montáž bednění střech rovných a šikmých sklonu do 60° z hrubých prken na sraz tl do 32 mm</t>
  </si>
  <si>
    <t>-1480914861</t>
  </si>
  <si>
    <t>Výměna bednění střechy - 20%</t>
  </si>
  <si>
    <t>975*0,2</t>
  </si>
  <si>
    <t>117</t>
  </si>
  <si>
    <t>60515111</t>
  </si>
  <si>
    <t>řezivo jehličnaté boční prkno 20-30mm</t>
  </si>
  <si>
    <t>-1347169007</t>
  </si>
  <si>
    <t>195*0,025*1,1</t>
  </si>
  <si>
    <t>118</t>
  </si>
  <si>
    <t>762341811</t>
  </si>
  <si>
    <t>Demontáž bednění střech z prken</t>
  </si>
  <si>
    <t>-486967879</t>
  </si>
  <si>
    <t>119</t>
  </si>
  <si>
    <t>2031000514</t>
  </si>
  <si>
    <t>řídký záklop</t>
  </si>
  <si>
    <t>120</t>
  </si>
  <si>
    <t>572407124</t>
  </si>
  <si>
    <t>materiál  - 90% plochy</t>
  </si>
  <si>
    <t>975*0,9*0,025*1,1</t>
  </si>
  <si>
    <t>121</t>
  </si>
  <si>
    <t>762342216</t>
  </si>
  <si>
    <t>Montáž laťování na střechách jednoduchých sklonu do 60° osové vzdálenosti přes 360 do 600 mm</t>
  </si>
  <si>
    <t>1252412204</t>
  </si>
  <si>
    <t>Kontralatě</t>
  </si>
  <si>
    <t>122</t>
  </si>
  <si>
    <t>60514114</t>
  </si>
  <si>
    <t>řezivo jehličnaté lať impregnovaná dl 4 m</t>
  </si>
  <si>
    <t>1875979257</t>
  </si>
  <si>
    <t>975*2*0,04*0,06*1,1</t>
  </si>
  <si>
    <t>123</t>
  </si>
  <si>
    <t>762395000</t>
  </si>
  <si>
    <t>Spojovací prostředky krovů, bednění, laťování, nadstřešních konstrukcí</t>
  </si>
  <si>
    <t>2008526674</t>
  </si>
  <si>
    <t>Spojovací materiál</t>
  </si>
  <si>
    <t>124</t>
  </si>
  <si>
    <t>762511264</t>
  </si>
  <si>
    <t>Podlahové kce podkladové z desek OSB tl 18 mm nebroušených na pero a drážku šroubovaných</t>
  </si>
  <si>
    <t>-254224433</t>
  </si>
  <si>
    <t>Záklop podlahy sálu - stupňovité podlahy</t>
  </si>
  <si>
    <t>(0,19*6+1*6)*6*2</t>
  </si>
  <si>
    <t>podesta promítárny</t>
  </si>
  <si>
    <t>2,3*1,1</t>
  </si>
  <si>
    <t>125</t>
  </si>
  <si>
    <t>762511267</t>
  </si>
  <si>
    <t>Podlahové kce podkladové z desek OSB tl 25 mm nebroušených na pero a drážku šroubovaných</t>
  </si>
  <si>
    <t>-1165610588</t>
  </si>
  <si>
    <t>Půdní lávka</t>
  </si>
  <si>
    <t>12*27</t>
  </si>
  <si>
    <t>126</t>
  </si>
  <si>
    <t>762521812</t>
  </si>
  <si>
    <t>Demontáž podlah bez polštářů z prken nebo fošen tloušťky přes 32 mm</t>
  </si>
  <si>
    <t>135840499</t>
  </si>
  <si>
    <t>5*18</t>
  </si>
  <si>
    <t>5*3,2</t>
  </si>
  <si>
    <t>127</t>
  </si>
  <si>
    <t>762522812</t>
  </si>
  <si>
    <t>Demontáž podlah s polštáři z prken nebo fošen tloušťky přes 32 mm</t>
  </si>
  <si>
    <t>-492668870</t>
  </si>
  <si>
    <t>128</t>
  </si>
  <si>
    <t>762595001</t>
  </si>
  <si>
    <t>Spojovací prostředky pro položení dřevěných podlah a zakrytí kanálů</t>
  </si>
  <si>
    <t>1019422326</t>
  </si>
  <si>
    <t>129</t>
  </si>
  <si>
    <t>762822830</t>
  </si>
  <si>
    <t>Demontáž stropních trámů z hraněného řeziva průřezové pl přes 288 do 450 cm2</t>
  </si>
  <si>
    <t>798330750</t>
  </si>
  <si>
    <t>Bourání stropu - trámů</t>
  </si>
  <si>
    <t>5*20</t>
  </si>
  <si>
    <t>5*5</t>
  </si>
  <si>
    <t>130</t>
  </si>
  <si>
    <t>762841812</t>
  </si>
  <si>
    <t>Demontáž podbíjení obkladů stropů a střech sklonu do 60° z hrubých prken s omítkou</t>
  </si>
  <si>
    <t>-2080964229</t>
  </si>
  <si>
    <t>2,65*5,6</t>
  </si>
  <si>
    <t>131</t>
  </si>
  <si>
    <t>998762102</t>
  </si>
  <si>
    <t>Přesun hmot tonážní pro kce tesařské v objektech v přes 6 do 12 m</t>
  </si>
  <si>
    <t>-674530015</t>
  </si>
  <si>
    <t>763</t>
  </si>
  <si>
    <t>Konstrukce suché výstavby</t>
  </si>
  <si>
    <t>132</t>
  </si>
  <si>
    <t>763131414</t>
  </si>
  <si>
    <t>SDK podhled desky 1xA 15 bez izolace dvouvrstvá spodní kce profil CD+UD</t>
  </si>
  <si>
    <t>-2111935059</t>
  </si>
  <si>
    <t>SDK podhled</t>
  </si>
  <si>
    <t>37,47+22,35+18,46+4,72+2,77+29,64+4,05</t>
  </si>
  <si>
    <t>133</t>
  </si>
  <si>
    <t>763132251</t>
  </si>
  <si>
    <t>SDK podhled samostatný požární předěl 2xA 12,5 mm bez TI EI 30 dvouvrstvá spodní kce CD+UD</t>
  </si>
  <si>
    <t>-829479257</t>
  </si>
  <si>
    <t>SDK nového stropu nad sálem</t>
  </si>
  <si>
    <t>134</t>
  </si>
  <si>
    <t>998763302</t>
  </si>
  <si>
    <t>Přesun hmot tonážní pro sádrokartonové konstrukce v objektech v přes 6 do 12 m</t>
  </si>
  <si>
    <t>1718398499</t>
  </si>
  <si>
    <t>764</t>
  </si>
  <si>
    <t>Konstrukce klempířské</t>
  </si>
  <si>
    <t>135</t>
  </si>
  <si>
    <t>764001821</t>
  </si>
  <si>
    <t>Demontáž krytiny ze svitků nebo tabulí do suti</t>
  </si>
  <si>
    <t>-734817113</t>
  </si>
  <si>
    <t>Demontáž ioplechování vstupní stříšky</t>
  </si>
  <si>
    <t>6*1,5</t>
  </si>
  <si>
    <t>136</t>
  </si>
  <si>
    <t>764001831</t>
  </si>
  <si>
    <t>Demontáž krytiny z taškových tabulí do suti</t>
  </si>
  <si>
    <t>2097035547</t>
  </si>
  <si>
    <t>Demontáž střešní krytiny</t>
  </si>
  <si>
    <t>137</t>
  </si>
  <si>
    <t>764001861</t>
  </si>
  <si>
    <t>Demontáž hřebene z hřebenáčů do suti</t>
  </si>
  <si>
    <t>-1672092362</t>
  </si>
  <si>
    <t>138</t>
  </si>
  <si>
    <t>764001871</t>
  </si>
  <si>
    <t>Demontáž nároží s větrací mřížkou nebo nárožním plechem do suti</t>
  </si>
  <si>
    <t>2044127516</t>
  </si>
  <si>
    <t>139</t>
  </si>
  <si>
    <t>764001891</t>
  </si>
  <si>
    <t>Demontáž úžlabí do suti</t>
  </si>
  <si>
    <t>1556033845</t>
  </si>
  <si>
    <t>140</t>
  </si>
  <si>
    <t>764002812</t>
  </si>
  <si>
    <t>Demontáž okapového plechu do suti v krytině skládané</t>
  </si>
  <si>
    <t>120178227</t>
  </si>
  <si>
    <t>141</t>
  </si>
  <si>
    <t>764002821</t>
  </si>
  <si>
    <t>Demontáž střešního výlezu do suti</t>
  </si>
  <si>
    <t>-531140598</t>
  </si>
  <si>
    <t>142</t>
  </si>
  <si>
    <t>764002851</t>
  </si>
  <si>
    <t>Demontáž oplechování parapetů do suti</t>
  </si>
  <si>
    <t>-807082113</t>
  </si>
  <si>
    <t>143</t>
  </si>
  <si>
    <t>764004811</t>
  </si>
  <si>
    <t>Demontáž nadřímsového žlabu do suti</t>
  </si>
  <si>
    <t>1925998517</t>
  </si>
  <si>
    <t>144</t>
  </si>
  <si>
    <t>764004841</t>
  </si>
  <si>
    <t>Demontáž háku do suti</t>
  </si>
  <si>
    <t>1250668105</t>
  </si>
  <si>
    <t>145</t>
  </si>
  <si>
    <t>764004861</t>
  </si>
  <si>
    <t>Demontáž svodu do suti</t>
  </si>
  <si>
    <t>-2029609323</t>
  </si>
  <si>
    <t>146</t>
  </si>
  <si>
    <t>764011404</t>
  </si>
  <si>
    <t>Podkladní plech z PZ plechu pro hřebeny, nároží, úžlabí nebo okapové hrany tl 0,55 mm rš 330 mm</t>
  </si>
  <si>
    <t>244304256</t>
  </si>
  <si>
    <t>Hřeben</t>
  </si>
  <si>
    <t>25,3+18</t>
  </si>
  <si>
    <t>nároží</t>
  </si>
  <si>
    <t>147</t>
  </si>
  <si>
    <t>764042417</t>
  </si>
  <si>
    <t>Strukturovaná oddělovací rohož s integrovanou pojistnou hydroizolací rš přes 800 do 1000 mm</t>
  </si>
  <si>
    <t>-1755651209</t>
  </si>
  <si>
    <t>Krytina  vstupní stříšky</t>
  </si>
  <si>
    <t>6*(1,5+0,3)</t>
  </si>
  <si>
    <t>148</t>
  </si>
  <si>
    <t>764111643</t>
  </si>
  <si>
    <t>Krytina střechy rovné drážkováním ze svitků z Pz plechu s povrchovou úpravou do rš 670 mm sklonu přes 30 do 60°</t>
  </si>
  <si>
    <t>1628926885</t>
  </si>
  <si>
    <t>Montáž střešní krytiny</t>
  </si>
  <si>
    <t>149</t>
  </si>
  <si>
    <t>764141301</t>
  </si>
  <si>
    <t>Krytina střechy rovné drážkováním ze svitků z TiZn lesklého plechu rš 500 mm sklonu do 30°</t>
  </si>
  <si>
    <t>1456352036</t>
  </si>
  <si>
    <t>150</t>
  </si>
  <si>
    <t>764211406</t>
  </si>
  <si>
    <t>Oplechování větraného hřebene s větrací mřížkou z Pz plechu rš 500 mm</t>
  </si>
  <si>
    <t>647705854</t>
  </si>
  <si>
    <t>151</t>
  </si>
  <si>
    <t>764211436</t>
  </si>
  <si>
    <t>Oplechování větraného nároží s větrací mřížkou z Pz plechu rš 500 mm</t>
  </si>
  <si>
    <t>-2104007412</t>
  </si>
  <si>
    <t>Nároží</t>
  </si>
  <si>
    <t>11*6</t>
  </si>
  <si>
    <t>152</t>
  </si>
  <si>
    <t>764211472</t>
  </si>
  <si>
    <t>Oplechování úžlabí z Pz plechu rš 1000 mm</t>
  </si>
  <si>
    <t>1120907870</t>
  </si>
  <si>
    <t>Úžlabí</t>
  </si>
  <si>
    <t>15*2</t>
  </si>
  <si>
    <t>153</t>
  </si>
  <si>
    <t>764213452</t>
  </si>
  <si>
    <t>Střešní výlez pro krytinu skládanou nebo plechovou z Pz plechu</t>
  </si>
  <si>
    <t>-1570740098</t>
  </si>
  <si>
    <t>154</t>
  </si>
  <si>
    <t>764216605</t>
  </si>
  <si>
    <t>Oplechování rovných parapetů mechanicky kotvené z Pz s povrchovou úpravou rš 400 mm</t>
  </si>
  <si>
    <t>670677018</t>
  </si>
  <si>
    <t>prvek KL/5</t>
  </si>
  <si>
    <t>0,85*26</t>
  </si>
  <si>
    <t>1,1</t>
  </si>
  <si>
    <t>0,6*4</t>
  </si>
  <si>
    <t>1,4*7</t>
  </si>
  <si>
    <t>1,3*6</t>
  </si>
  <si>
    <t>155</t>
  </si>
  <si>
    <t>764242333</t>
  </si>
  <si>
    <t>Oplechování rovné okapové hrany z TiZn lesklého plechu rš 250 mm</t>
  </si>
  <si>
    <t>-1558331474</t>
  </si>
  <si>
    <t>prvek KL/4</t>
  </si>
  <si>
    <t>32,8</t>
  </si>
  <si>
    <t>156</t>
  </si>
  <si>
    <t>764242337</t>
  </si>
  <si>
    <t>Oplechování rovné okapové hrany z TiZn lesklého plechu rš 670 mm</t>
  </si>
  <si>
    <t>1076992741</t>
  </si>
  <si>
    <t>Okapový plech</t>
  </si>
  <si>
    <t>157</t>
  </si>
  <si>
    <t>764243356</t>
  </si>
  <si>
    <t>Sněhový zachytávač krytiny z TiZn lesklého plechu průběžný dvoutrubkový</t>
  </si>
  <si>
    <t>-1484681499</t>
  </si>
  <si>
    <t>Sněhový zachytávač</t>
  </si>
  <si>
    <t>27,36+15,7+15,7+4,5+4,5+22+22+18,36</t>
  </si>
  <si>
    <t>158</t>
  </si>
  <si>
    <t>764248307</t>
  </si>
  <si>
    <t>Oplechování římsy rovné mechanicky kotvené z TiZn lesklého plechu rš 670 mm</t>
  </si>
  <si>
    <t>-705752951</t>
  </si>
  <si>
    <t>Oplechování balkonků</t>
  </si>
  <si>
    <t>1,7*6</t>
  </si>
  <si>
    <t>159</t>
  </si>
  <si>
    <t>764248311</t>
  </si>
  <si>
    <t>Oplechování římsy rovné mechanicky kotvené z TiZn lesklého plechu rš přes 670 mm</t>
  </si>
  <si>
    <t>-394571330</t>
  </si>
  <si>
    <t xml:space="preserve">Oplechování římsy </t>
  </si>
  <si>
    <t>160</t>
  </si>
  <si>
    <t>764248347</t>
  </si>
  <si>
    <t>Příplatek k cenám římsy rovné z TiZn lesklého plechu za zvýšenou pracnost provedení rohu nebo koutu rš přes 400 mm</t>
  </si>
  <si>
    <t>86963353</t>
  </si>
  <si>
    <t>161</t>
  </si>
  <si>
    <t>764345301</t>
  </si>
  <si>
    <t>Lemování trub, konzol, držáků z TiZn lesklého plechu s krytinou prejzovou, vlnitou D do 75 mm</t>
  </si>
  <si>
    <t>1950552502</t>
  </si>
  <si>
    <t>Sloupky zábradlí</t>
  </si>
  <si>
    <t>6*3</t>
  </si>
  <si>
    <t>162</t>
  </si>
  <si>
    <t>764541348</t>
  </si>
  <si>
    <t>Kotlík oválný (trychtýřový) pro podokapní žlaby z TiZn lesklého plechu 400/100 mm</t>
  </si>
  <si>
    <t>-429869976</t>
  </si>
  <si>
    <t>prvek KL</t>
  </si>
  <si>
    <t>163</t>
  </si>
  <si>
    <t>764541365</t>
  </si>
  <si>
    <t>Kotlík hranatý pro podokapní žlaby z TiZn lesklého plechu 400/120 mm</t>
  </si>
  <si>
    <t>-1502408706</t>
  </si>
  <si>
    <t>164</t>
  </si>
  <si>
    <t>764543307</t>
  </si>
  <si>
    <t>Žlaby nástřešní oblého tvaru včetně háků, čel a hrdel z TiZn lesklého plechu rš 670 mm</t>
  </si>
  <si>
    <t>-509036975</t>
  </si>
  <si>
    <t>prvek KL/1</t>
  </si>
  <si>
    <t>165</t>
  </si>
  <si>
    <t>764548304</t>
  </si>
  <si>
    <t>Hranatý svod včetně objímek, kolen, odskoků z TiZn lesklého plechu o straně 120 mm</t>
  </si>
  <si>
    <t>-1132441395</t>
  </si>
  <si>
    <t>prvek KL/2</t>
  </si>
  <si>
    <t>8,5*4</t>
  </si>
  <si>
    <t>166</t>
  </si>
  <si>
    <t>764548324</t>
  </si>
  <si>
    <t>Svody kruhové včetně objímek, kolen, odskoků z TiZn lesklého plechu průměru 120 mm</t>
  </si>
  <si>
    <t>431382079</t>
  </si>
  <si>
    <t>prvek KL/3</t>
  </si>
  <si>
    <t>12*4</t>
  </si>
  <si>
    <t>167</t>
  </si>
  <si>
    <t>998764102</t>
  </si>
  <si>
    <t>Přesun hmot tonážní pro konstrukce klempířské v objektech v přes 6 do 12 m</t>
  </si>
  <si>
    <t>1244883537</t>
  </si>
  <si>
    <t>765</t>
  </si>
  <si>
    <t>Krytina skládaná</t>
  </si>
  <si>
    <t>168</t>
  </si>
  <si>
    <t>765191001</t>
  </si>
  <si>
    <t>Montáž pojistné hydroizolační nebo parotěsné fólie kladené ve sklonu do 20° lepením na bednění nebo izolaci</t>
  </si>
  <si>
    <t>784155629</t>
  </si>
  <si>
    <t>Montáž střešní krytiny - folie</t>
  </si>
  <si>
    <t>169</t>
  </si>
  <si>
    <t>63150819</t>
  </si>
  <si>
    <t>fólie kontaktní difuzně propustná pro doplňkovou hydroizolační vrstvu, jednovrstvá mikrovláknitá s funkční vrstvou tl 220μm</t>
  </si>
  <si>
    <t>92710437</t>
  </si>
  <si>
    <t>975*1,2</t>
  </si>
  <si>
    <t>170</t>
  </si>
  <si>
    <t>998765102</t>
  </si>
  <si>
    <t>Přesun hmot tonážní pro krytiny skládané v objektech v přes 6 do 12 m</t>
  </si>
  <si>
    <t>-1880248960</t>
  </si>
  <si>
    <t>766</t>
  </si>
  <si>
    <t>Konstrukce truhlářské</t>
  </si>
  <si>
    <t>171</t>
  </si>
  <si>
    <t>766691914</t>
  </si>
  <si>
    <t>Vyvěšení nebo zavěšení dřevěných křídel dveří pl do 2 m2</t>
  </si>
  <si>
    <t>-1363975643</t>
  </si>
  <si>
    <t>Vyvěšení dveří</t>
  </si>
  <si>
    <t>172</t>
  </si>
  <si>
    <t>R-766-001</t>
  </si>
  <si>
    <t>D+M  vnitřních dveří 700/2100 mm, vč.  obložkové zárubně tl. stěny 100 mm - ozn. T1/L</t>
  </si>
  <si>
    <t>-789146484</t>
  </si>
  <si>
    <t>Poznámka k položce:
Dvere vnitrní, plné, jednokrídlé, otocné,
3xkovový záves, kovová klika,
700/2100 mm, levé,
obložková záruben,
prechodová lišta</t>
  </si>
  <si>
    <t>173</t>
  </si>
  <si>
    <t>R-766-002</t>
  </si>
  <si>
    <t>D+M  vnitřních dveří 700/2100 mm, vč.  obložkové zárubně tl. stěny 100 mm - ozn. T1/P</t>
  </si>
  <si>
    <t>286438435</t>
  </si>
  <si>
    <t>174</t>
  </si>
  <si>
    <t>R-766-003</t>
  </si>
  <si>
    <t>D+M  vnitřních dveří 700/2100 mm, vč.  skryté zárubně tl. stěny 100 mm - ozn. T1z/L</t>
  </si>
  <si>
    <t>-1552417282</t>
  </si>
  <si>
    <t>Poznámka k položce:
Dvere vnitrní, plné, jednokrídlé, otocné,
3xkovový záves, kovová klika,
700/2100 mm, levé,
skrytá záruben,
prechodová lišta</t>
  </si>
  <si>
    <t>175</t>
  </si>
  <si>
    <t>R-766-004</t>
  </si>
  <si>
    <t>D+M  vnitřních dveří 800/2100 mm, vč. obložkové zárubně tl. stěny 150 mm - ozn. T2/L</t>
  </si>
  <si>
    <t>-696520379</t>
  </si>
  <si>
    <t>176</t>
  </si>
  <si>
    <t>R-766-005</t>
  </si>
  <si>
    <t>D+M  vnitřních dveří 800/2100 mm, vč. obložkové zárubně tl. stěny 150 mm - ozn. T2/P</t>
  </si>
  <si>
    <t>-935154038</t>
  </si>
  <si>
    <t>177</t>
  </si>
  <si>
    <t>R-766-006</t>
  </si>
  <si>
    <t>D+M  vnitřních dveří 800/2100 mm, EI30DP3 vč. obložkové zárubně tl. stěny 150 mm, samozavírač - ozn. T2/P EW</t>
  </si>
  <si>
    <t>520339353</t>
  </si>
  <si>
    <t>Poznámka k položce:
Dvere vnitrní, plné, jednokrídlé, otocné,
3xkovový záves, kovová klika,
800/2100 mm, pravé,
obložková záruben,prechodová lišta
EI30DP3
800 samozavírac</t>
  </si>
  <si>
    <t>D+M  vnitřních dveří 800/2100 mm, vč. obložkové zárubně tl. stěny 150 mm - ozn. T2/P EW</t>
  </si>
  <si>
    <t>178</t>
  </si>
  <si>
    <t>R-766-007</t>
  </si>
  <si>
    <t>D+M  vnitřních dveří 900/2100 mm, vč. obložkové zárubně tl. stěny 150 mm, samozavírač - ozn. T3/L C</t>
  </si>
  <si>
    <t>2023876532</t>
  </si>
  <si>
    <t>Poznámka k položce:
Dvere vnitrní, plné, jednokrídlé, otocné,
3xkovový záves, kovová klika,
900/2100 mm, levé,
obložková záruben,
prechodová lišta
samozavírac</t>
  </si>
  <si>
    <t>D+M  vnitřních dveří 900/2100 mm, vč. obložkové zárubně tl. stěny 150 mm - ozn. T3/L</t>
  </si>
  <si>
    <t>179</t>
  </si>
  <si>
    <t>R-766-007A</t>
  </si>
  <si>
    <t>D+M  vnitřních dveří 900/2100 mm, vč. obložkové zárubně tl. stěny 150 mm, samozavírač - ozn. T3/zL</t>
  </si>
  <si>
    <t>-2041912777</t>
  </si>
  <si>
    <t>D+M  vnitřních dveří 900/2100 mm, vč. obložkové zárubně tl. stěny 150 mm - ozn. T3/zL</t>
  </si>
  <si>
    <t>180</t>
  </si>
  <si>
    <t>R-766-008</t>
  </si>
  <si>
    <t>D+M  vnitřních dveří dvoukřídlových 1200/2100 mm, EI30DP3,  vč. obložkové zárubně tl. stěny 500 mm, samozavírač - ozn. T4/L</t>
  </si>
  <si>
    <t>-1350963368</t>
  </si>
  <si>
    <t>181</t>
  </si>
  <si>
    <t>R-766-009</t>
  </si>
  <si>
    <t>D+M prosklená stěna s dveřmi 3550/2500 mm - ozn. T5</t>
  </si>
  <si>
    <t>-127998357</t>
  </si>
  <si>
    <t>182</t>
  </si>
  <si>
    <t>R-766-010</t>
  </si>
  <si>
    <t>D+M prosklená stěna s dveřmi 2100/2500 mm - ozn. T6</t>
  </si>
  <si>
    <t>1375985649</t>
  </si>
  <si>
    <t>183</t>
  </si>
  <si>
    <t>R-766-011</t>
  </si>
  <si>
    <t>D+M prosklená stěna s dveřmi 1200/2400 mm - ozn. T7</t>
  </si>
  <si>
    <t>1089817325</t>
  </si>
  <si>
    <t>184</t>
  </si>
  <si>
    <t>R-766-012</t>
  </si>
  <si>
    <t>D+M sedačka s celo čalouněným opěradlem a s okopovým krytem</t>
  </si>
  <si>
    <t>1549447239</t>
  </si>
  <si>
    <t>185</t>
  </si>
  <si>
    <t>R-766-013</t>
  </si>
  <si>
    <t>D+M nárazové soklové svodidlo akrylvinylovým povrchem SCR 80 š.203mm</t>
  </si>
  <si>
    <t>1623031052</t>
  </si>
  <si>
    <t>Poznámka k položce:
Svodidlo tvořené hliníkovou kostrou a akrylvinylovým krytem (pomerančová neporézní struktura). Svodidlo slouží  jako jako nárazník pro mobilní vybavení. Šířka nárazové části203mm, tvarováno
se zakončovacími zaoblenými a přechodovým rohovými prvky.
Povrch odolný dezinfekčním prostředkům.
Nutno připočíst prořez</t>
  </si>
  <si>
    <t>1+3+5,2+2</t>
  </si>
  <si>
    <t>186</t>
  </si>
  <si>
    <t>R-766-014</t>
  </si>
  <si>
    <t xml:space="preserve">D+M nárazové madlo </t>
  </si>
  <si>
    <t>270136570</t>
  </si>
  <si>
    <t>Poznámka k položce:
Madlo tvořené hliníkovou kostrou a akrylvinylovým povrchem (pomerančová neporézní struktura). Madlo slouží zároveň jako jako nárazník pro mobilní vybavení. Šířka nárazové části madla 90 mm, šířka úchopové části 38 mm, celková šířka madla 143 mm, ergonomicky tvarováno
Kotvení systémovými konzolami, madlo se zakončovacími zaoblenými a přechodovými prvky.
Povrch odolný dezinfekčním prostředkům.</t>
  </si>
  <si>
    <t>187</t>
  </si>
  <si>
    <t>R-766-015</t>
  </si>
  <si>
    <t>D+M ochranný roh v 1,5m akrylvinylovým povrchemn SO 50</t>
  </si>
  <si>
    <t>ks</t>
  </si>
  <si>
    <t>848957367</t>
  </si>
  <si>
    <t>Poznámka k položce:
Akrylvinylový kryt rohu (úhelník), hrana 50/50 mm, tl. materiálu 3,0 mm,  pomerančová neporézní struktura</t>
  </si>
  <si>
    <t>2*3</t>
  </si>
  <si>
    <t>188</t>
  </si>
  <si>
    <t>998766102</t>
  </si>
  <si>
    <t>Přesun hmot tonážní pro kce truhlářské v objektech v přes 6 do 12 m</t>
  </si>
  <si>
    <t>1359603778</t>
  </si>
  <si>
    <t>767</t>
  </si>
  <si>
    <t>Konstrukce zámečnické</t>
  </si>
  <si>
    <t>189</t>
  </si>
  <si>
    <t>767646412</t>
  </si>
  <si>
    <t>Montáž revizních dveří a dvířek jednokřídlových s rámem plochy přes 0,5 do 1 m2</t>
  </si>
  <si>
    <t>1215700936</t>
  </si>
  <si>
    <t>el</t>
  </si>
  <si>
    <t>plyn</t>
  </si>
  <si>
    <t>190</t>
  </si>
  <si>
    <t>55343513</t>
  </si>
  <si>
    <t>dvířka na hlavní uzávěr plynu nerez HUP 600x600mm</t>
  </si>
  <si>
    <t>-214522307</t>
  </si>
  <si>
    <t>191</t>
  </si>
  <si>
    <t>55343552</t>
  </si>
  <si>
    <t>dvířka revizní nerezová bez otvorů pro elektroměřidla 605x605mm</t>
  </si>
  <si>
    <t>-1402189036</t>
  </si>
  <si>
    <t>192</t>
  </si>
  <si>
    <t>767996701</t>
  </si>
  <si>
    <t>Demontáž atypických zámečnických konstrukcí řezáním hm jednotlivých dílů do 50 kg</t>
  </si>
  <si>
    <t>-2145627403</t>
  </si>
  <si>
    <t>Demontáž vřetenového schodiště</t>
  </si>
  <si>
    <t>4000</t>
  </si>
  <si>
    <t>193</t>
  </si>
  <si>
    <t>R-767-001</t>
  </si>
  <si>
    <t>Repase a zkrácení zábradlí, balkonků, nátěr</t>
  </si>
  <si>
    <t>-742574337</t>
  </si>
  <si>
    <t>Repase a zkrácení zábradlí</t>
  </si>
  <si>
    <t>194</t>
  </si>
  <si>
    <t>R-767-002</t>
  </si>
  <si>
    <t xml:space="preserve">D+M vřetenového schodiště v. 3,6 m </t>
  </si>
  <si>
    <t>-2045738176</t>
  </si>
  <si>
    <t>195</t>
  </si>
  <si>
    <t>R-767-003</t>
  </si>
  <si>
    <t>D+M zábradlí schodiště ozn.  Z1</t>
  </si>
  <si>
    <t>-611077877</t>
  </si>
  <si>
    <t>196</t>
  </si>
  <si>
    <t>R-767-004</t>
  </si>
  <si>
    <t>D+M schodolezu, nosnost do 130 kg</t>
  </si>
  <si>
    <t>-1840617037</t>
  </si>
  <si>
    <t>197</t>
  </si>
  <si>
    <t>R-767-005</t>
  </si>
  <si>
    <t>Demontáž, repase, montáž drobných prvků fasády (mřížky, dvířka, vlajkové držáky a td.)</t>
  </si>
  <si>
    <t>-1355076680</t>
  </si>
  <si>
    <t>198</t>
  </si>
  <si>
    <t>R-767-006</t>
  </si>
  <si>
    <t>Úprava vývěsních skříní</t>
  </si>
  <si>
    <t>1483957155</t>
  </si>
  <si>
    <t>199</t>
  </si>
  <si>
    <t>R-767-007</t>
  </si>
  <si>
    <t>Demontáž stávajícího nápisu KINO OKO</t>
  </si>
  <si>
    <t>-1975441802</t>
  </si>
  <si>
    <t>200</t>
  </si>
  <si>
    <t>R-767-008</t>
  </si>
  <si>
    <t>Posun a úprava brány pro KZS</t>
  </si>
  <si>
    <t>-325611575</t>
  </si>
  <si>
    <t>201</t>
  </si>
  <si>
    <t>R-767-009</t>
  </si>
  <si>
    <t xml:space="preserve">D+M výroba, ocelová konstrukce a podesty promítárny </t>
  </si>
  <si>
    <t>-1622967943</t>
  </si>
  <si>
    <t>ja 120/120/5</t>
  </si>
  <si>
    <t>3,5*4*16,979</t>
  </si>
  <si>
    <t>ja 120/60/5</t>
  </si>
  <si>
    <t>3,8*2*10,959</t>
  </si>
  <si>
    <t>1,2*3*10,959</t>
  </si>
  <si>
    <t>pororošty</t>
  </si>
  <si>
    <t>3,5*1,2*40</t>
  </si>
  <si>
    <t>zábradlí</t>
  </si>
  <si>
    <t>(3,8+1,2)*30</t>
  </si>
  <si>
    <t>202</t>
  </si>
  <si>
    <t>998767102</t>
  </si>
  <si>
    <t>Přesun hmot tonážní pro zámečnické konstrukce v objektech v přes 6 do 12 m</t>
  </si>
  <si>
    <t>-613211924</t>
  </si>
  <si>
    <t>771</t>
  </si>
  <si>
    <t>Podlahy z dlaždic</t>
  </si>
  <si>
    <t>203</t>
  </si>
  <si>
    <t>771121011</t>
  </si>
  <si>
    <t>Nátěr penetrační na podlahu</t>
  </si>
  <si>
    <t>-2081375327</t>
  </si>
  <si>
    <t>204</t>
  </si>
  <si>
    <t>771151012</t>
  </si>
  <si>
    <t>Samonivelační stěrka podlah pevnosti 20 MPa tl přes 3 do 5 mm</t>
  </si>
  <si>
    <t>-2106652962</t>
  </si>
  <si>
    <t>205</t>
  </si>
  <si>
    <t>771474112</t>
  </si>
  <si>
    <t>Montáž soklů z dlaždic keramických rovných flexibilní lepidlo v přes 65 do 90 mm</t>
  </si>
  <si>
    <t>-166374608</t>
  </si>
  <si>
    <t>soklík</t>
  </si>
  <si>
    <t>mč 102</t>
  </si>
  <si>
    <t>5+5+1,4+1,4</t>
  </si>
  <si>
    <t>5+5+4,15+4,15</t>
  </si>
  <si>
    <t>5+5+3,7+3,7</t>
  </si>
  <si>
    <t>2,05+2,05+2,45+2,45</t>
  </si>
  <si>
    <t>9,65+9,65+0,25+0,25+0,25+0,25</t>
  </si>
  <si>
    <t>mč 211</t>
  </si>
  <si>
    <t>2,7+1,3+2+0,35+1,8</t>
  </si>
  <si>
    <t>206</t>
  </si>
  <si>
    <t>59761338</t>
  </si>
  <si>
    <t>sokl-dlažba keramická slinutá hladká do interiéru i exteriéru 445x85mm</t>
  </si>
  <si>
    <t>1414157832</t>
  </si>
  <si>
    <t>85,95/0,45+10</t>
  </si>
  <si>
    <t>207</t>
  </si>
  <si>
    <t>771574111</t>
  </si>
  <si>
    <t>Montáž podlah keramických hladkých lepených flexibilním lepidlem do 9 ks/m2</t>
  </si>
  <si>
    <t>-1688375721</t>
  </si>
  <si>
    <t>Montáž dlažby</t>
  </si>
  <si>
    <t>7,63</t>
  </si>
  <si>
    <t>22,35+18,46+9,03+11,06+4,72+0,81+2,77+4,07</t>
  </si>
  <si>
    <t>208</t>
  </si>
  <si>
    <t>59761011</t>
  </si>
  <si>
    <t>dlažba keramická slinutá hladká do interiéru i exteriéru do 9ks/m2</t>
  </si>
  <si>
    <t>590024090</t>
  </si>
  <si>
    <t>80,9*1,1</t>
  </si>
  <si>
    <t>209</t>
  </si>
  <si>
    <t>771577113</t>
  </si>
  <si>
    <t xml:space="preserve">Příplatek k montáži podlah keramických lepených flexibilním lepidlem za spárování </t>
  </si>
  <si>
    <t>370826143</t>
  </si>
  <si>
    <t>210</t>
  </si>
  <si>
    <t>771591112</t>
  </si>
  <si>
    <t>Izolace pod dlažbu nátěrem nebo stěrkou ve dvou vrstvách</t>
  </si>
  <si>
    <t>-956638439</t>
  </si>
  <si>
    <t>Hydroizolace</t>
  </si>
  <si>
    <t>9,03+4,72+0,81+2,77</t>
  </si>
  <si>
    <t>211</t>
  </si>
  <si>
    <t>771591115</t>
  </si>
  <si>
    <t>Podlahy spárování silikonem</t>
  </si>
  <si>
    <t>-951972286</t>
  </si>
  <si>
    <t>Silikon</t>
  </si>
  <si>
    <t>(1,1+1,1+1,75+1,75)</t>
  </si>
  <si>
    <t>(0,9+0,9+1,75+1,75)</t>
  </si>
  <si>
    <t>(0,9+0,9+1,6+1,6)</t>
  </si>
  <si>
    <t>(1,2+0,8+1,4+0,8+0,5+3+1,6)</t>
  </si>
  <si>
    <t>(1,8+1,6+1,6+1,6)</t>
  </si>
  <si>
    <t>212</t>
  </si>
  <si>
    <t>998771101</t>
  </si>
  <si>
    <t>Přesun hmot tonážní pro podlahy z dlaždic v objektech v do 6 m</t>
  </si>
  <si>
    <t>1036048391</t>
  </si>
  <si>
    <t>776</t>
  </si>
  <si>
    <t>Podlahy povlakové</t>
  </si>
  <si>
    <t>213</t>
  </si>
  <si>
    <t>776121112</t>
  </si>
  <si>
    <t>Vodou ředitelná penetrace savého podkladu povlakových podlah</t>
  </si>
  <si>
    <t>-1785137376</t>
  </si>
  <si>
    <t>Penetrace</t>
  </si>
  <si>
    <t>123,56</t>
  </si>
  <si>
    <t>214</t>
  </si>
  <si>
    <t>776121411</t>
  </si>
  <si>
    <t>Dvousložková penetrace dřevěného podkladu povlakových podlah</t>
  </si>
  <si>
    <t>-689966866</t>
  </si>
  <si>
    <t>Sál</t>
  </si>
  <si>
    <t>0,2*6*6</t>
  </si>
  <si>
    <t>215</t>
  </si>
  <si>
    <t>776141114</t>
  </si>
  <si>
    <t>Stěrka podlahová nivelační pro vyrovnání podkladu povlakových podlah pevnosti 20 MPa tl přes 8 do 10 mm</t>
  </si>
  <si>
    <t>298828415</t>
  </si>
  <si>
    <t>Vyrovnávací stěrka</t>
  </si>
  <si>
    <t>216</t>
  </si>
  <si>
    <t>776211111</t>
  </si>
  <si>
    <t>Lepení textilních pásů</t>
  </si>
  <si>
    <t>-1863963531</t>
  </si>
  <si>
    <t>Poznámka k položce:
Antistatická podlahová krytina vč. zemění</t>
  </si>
  <si>
    <t>Položení koberců</t>
  </si>
  <si>
    <t>37,47+49,25+29,64</t>
  </si>
  <si>
    <t>zdvihy - sál</t>
  </si>
  <si>
    <t>217</t>
  </si>
  <si>
    <t>69751061</t>
  </si>
  <si>
    <t>koberec zátěžový vpichovaný role š 2m, vlákno 100% PA, hm 400g/m2, zátěž 33, útlum 21dB, hořlavost Bfl S1</t>
  </si>
  <si>
    <t>32393069</t>
  </si>
  <si>
    <t>123,56*1,1</t>
  </si>
  <si>
    <t>218</t>
  </si>
  <si>
    <t>776421111</t>
  </si>
  <si>
    <t>Montáž obvodových lišt lepením</t>
  </si>
  <si>
    <t>-792917607</t>
  </si>
  <si>
    <t xml:space="preserve">Montáž plastových lišt </t>
  </si>
  <si>
    <t>1,4+0,5+2,4+0,95+5,8+1,3+1,6+1,8+4,5+2,5</t>
  </si>
  <si>
    <t>5+5+9,85+9,85</t>
  </si>
  <si>
    <t>1,1+1,8+0,3+0,5+0,3+4+3,5+4+0,3+0,5+0,7+2,9+1,75</t>
  </si>
  <si>
    <t>219</t>
  </si>
  <si>
    <t>28411009</t>
  </si>
  <si>
    <t>lišta soklová PVC 18x80mm</t>
  </si>
  <si>
    <t>-463768574</t>
  </si>
  <si>
    <t>74,100*1,1</t>
  </si>
  <si>
    <t>220</t>
  </si>
  <si>
    <t>2123088807</t>
  </si>
  <si>
    <t>74,1*0,08*1,1</t>
  </si>
  <si>
    <t>221</t>
  </si>
  <si>
    <t>776221121</t>
  </si>
  <si>
    <t>Lepení elektrostaticky vodivých pásů z PVC standardním lepidlem</t>
  </si>
  <si>
    <t>1662865253</t>
  </si>
  <si>
    <t>222</t>
  </si>
  <si>
    <t>28411026</t>
  </si>
  <si>
    <t>PVC vinyl homogenní zátěžová elektrostaticky vodivé tl 2,00mm, R 0,05-1MΩ, třída zátěže 34/43, třída otěru P, hořlavost Bfl S1</t>
  </si>
  <si>
    <t>-1082482864</t>
  </si>
  <si>
    <t>2,53*1,1</t>
  </si>
  <si>
    <t>223</t>
  </si>
  <si>
    <t>776992111</t>
  </si>
  <si>
    <t>Montáž zemnícího pásku</t>
  </si>
  <si>
    <t>958563193</t>
  </si>
  <si>
    <t>224</t>
  </si>
  <si>
    <t>19620200</t>
  </si>
  <si>
    <t>pásek Cu samolepící pro lepení vodivých podlahovin</t>
  </si>
  <si>
    <t>1764396306</t>
  </si>
  <si>
    <t>225</t>
  </si>
  <si>
    <t>998776102</t>
  </si>
  <si>
    <t>Přesun hmot tonážní pro podlahy povlakové v objektech v přes 6 do 12 m</t>
  </si>
  <si>
    <t>-1498163588</t>
  </si>
  <si>
    <t>781</t>
  </si>
  <si>
    <t>Dokončovací práce - obklady</t>
  </si>
  <si>
    <t>226</t>
  </si>
  <si>
    <t>781111011</t>
  </si>
  <si>
    <t>Ometení (oprášení) stěny při přípravě podkladu</t>
  </si>
  <si>
    <t>2110701758</t>
  </si>
  <si>
    <t>227</t>
  </si>
  <si>
    <t>781121011</t>
  </si>
  <si>
    <t>Nátěr penetrační na stěnu</t>
  </si>
  <si>
    <t>1277752483</t>
  </si>
  <si>
    <t>228</t>
  </si>
  <si>
    <t>781131112</t>
  </si>
  <si>
    <t>Izolace pod obklad nátěrem nebo stěrkou ve dvou vrstvách</t>
  </si>
  <si>
    <t>-1640172078</t>
  </si>
  <si>
    <t>Hydroizolace pod obklad</t>
  </si>
  <si>
    <t>(1,1+1,1+1,75+1,75)*0,2</t>
  </si>
  <si>
    <t>(0,9+0,9+1,75+1,75)*0,2</t>
  </si>
  <si>
    <t>(0,9+0,9+1,6+1,6)*0,2</t>
  </si>
  <si>
    <t>(1,2+0,8+1,4+0,8+0,5+3+1,6)*0,2</t>
  </si>
  <si>
    <t>(1,8+1,6+1,6+1,6)*0,2</t>
  </si>
  <si>
    <t>229</t>
  </si>
  <si>
    <t>781131241</t>
  </si>
  <si>
    <t>Izolace pod obklad těsnícími pásy vnitřní kout</t>
  </si>
  <si>
    <t>-210271786</t>
  </si>
  <si>
    <t>4+4</t>
  </si>
  <si>
    <t>4+6</t>
  </si>
  <si>
    <t>230</t>
  </si>
  <si>
    <t>781131264</t>
  </si>
  <si>
    <t>Izolace pod obklad těsnícími pásy mezi podlahou a stěnou</t>
  </si>
  <si>
    <t>-952953654</t>
  </si>
  <si>
    <t>Izolační pás</t>
  </si>
  <si>
    <t>231</t>
  </si>
  <si>
    <t>781474111</t>
  </si>
  <si>
    <t>Montáž obkladů vnitřních keramických hladkých přes 6 do 9 ks/m2 lepených flexibilním lepidlem</t>
  </si>
  <si>
    <t>-1454899814</t>
  </si>
  <si>
    <t>Montáž obkladů</t>
  </si>
  <si>
    <t>(3+0,6)*0,9</t>
  </si>
  <si>
    <t>(1,1+1,1+1,75+1,75)*2,5</t>
  </si>
  <si>
    <t>(0,9+0,9+1,75+1,75)*2,5</t>
  </si>
  <si>
    <t>(0,9+0,9+1,6+1,6)*2,5</t>
  </si>
  <si>
    <t>(1,2+0,8+1,4+0,8+0,5+3+1,6)*2,5</t>
  </si>
  <si>
    <t>(1,8+1,6+1,6+1,6)*2,5</t>
  </si>
  <si>
    <t>(2+0,6)*0,9</t>
  </si>
  <si>
    <t>232</t>
  </si>
  <si>
    <t>59761434</t>
  </si>
  <si>
    <t>dlažba keramická slinutá hladká do interiéru i exteriéru pro vysoké mechanické namáhání přes 9 do 12ks/m2</t>
  </si>
  <si>
    <t>785060187</t>
  </si>
  <si>
    <t>85,33*1,1</t>
  </si>
  <si>
    <t>233</t>
  </si>
  <si>
    <t>781477113</t>
  </si>
  <si>
    <t>Příplatek k montáži obkladů vnitřních keramických hladkých za spárování</t>
  </si>
  <si>
    <t>83257154</t>
  </si>
  <si>
    <t>234</t>
  </si>
  <si>
    <t>781494111</t>
  </si>
  <si>
    <t>Plastové profily rohové lepené flexibilním lepidlem</t>
  </si>
  <si>
    <t>-1339162421</t>
  </si>
  <si>
    <t>235</t>
  </si>
  <si>
    <t>781495115</t>
  </si>
  <si>
    <t>Spárování vnitřních obkladů silikonem</t>
  </si>
  <si>
    <t>-1421744816</t>
  </si>
  <si>
    <t>2,5*4</t>
  </si>
  <si>
    <t>4*2,5</t>
  </si>
  <si>
    <t>7*2,5</t>
  </si>
  <si>
    <t>236</t>
  </si>
  <si>
    <t>998781101</t>
  </si>
  <si>
    <t>Přesun hmot tonážní pro obklady keramické v objektech v do 6 m</t>
  </si>
  <si>
    <t>-943134339</t>
  </si>
  <si>
    <t>783</t>
  </si>
  <si>
    <t>Dokončovací práce - nátěry</t>
  </si>
  <si>
    <t>237</t>
  </si>
  <si>
    <t>783201401</t>
  </si>
  <si>
    <t>Ometení tesařských konstrukcí před provedením nátěru</t>
  </si>
  <si>
    <t>-236242045</t>
  </si>
  <si>
    <t>ometení krovu</t>
  </si>
  <si>
    <t>975*1,35</t>
  </si>
  <si>
    <t>238</t>
  </si>
  <si>
    <t>783213021</t>
  </si>
  <si>
    <t>Napouštěcí dvojnásobný syntetický biodní nátěr tesařských prvků nezabudovaných do konstrukce</t>
  </si>
  <si>
    <t>1916757426</t>
  </si>
  <si>
    <t>nátěr krovu</t>
  </si>
  <si>
    <t>784</t>
  </si>
  <si>
    <t>Dokončovací práce - malby a tapety</t>
  </si>
  <si>
    <t>239</t>
  </si>
  <si>
    <t>784121003</t>
  </si>
  <si>
    <t>Oškrabání malby v mísnostech v přes 3,80 do 5,00 m</t>
  </si>
  <si>
    <t>-2034920870</t>
  </si>
  <si>
    <t>oškrabání omítek</t>
  </si>
  <si>
    <t>791,74+31,83</t>
  </si>
  <si>
    <t>240</t>
  </si>
  <si>
    <t>784181101</t>
  </si>
  <si>
    <t>Základní akrylátová jednonásobná bezbarvá penetrace podkladu v místnostech v do 3,80 m</t>
  </si>
  <si>
    <t>-1165069435</t>
  </si>
  <si>
    <t>Malba</t>
  </si>
  <si>
    <t>151,29+791,74+31,83+235,65</t>
  </si>
  <si>
    <t>241</t>
  </si>
  <si>
    <t>784211101</t>
  </si>
  <si>
    <t>Dvojnásobné bílé malby ze směsí za mokra výborně oděruvzdorných v místnostech v do 3,80 m</t>
  </si>
  <si>
    <t>328876686</t>
  </si>
  <si>
    <t>242</t>
  </si>
  <si>
    <t>784221157</t>
  </si>
  <si>
    <t>Příplatek k cenám 2x maleb za sucha otěruvzdorných za barevnou malbu v odstínu náročném</t>
  </si>
  <si>
    <t>1202183564</t>
  </si>
  <si>
    <t>Sál - pod akustickým obkladem</t>
  </si>
  <si>
    <t>(5+9,9+9,9)*1</t>
  </si>
  <si>
    <t>02 - Zdravotechnické instalace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</si>
  <si>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</si>
  <si>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</si>
  <si>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</si>
  <si>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</si>
  <si>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999 - Ostatní</t>
  </si>
  <si>
    <t>971033341</t>
  </si>
  <si>
    <t>Vybourání otvorů ve zdivu cihelném pl do 0,09 m2 na MVC nebo MV tl do 300 mm</t>
  </si>
  <si>
    <t>-437687171</t>
  </si>
  <si>
    <t>3,</t>
  </si>
  <si>
    <t>974031142</t>
  </si>
  <si>
    <t>Vysekání rýh ve zdivu cihelném hl do 70 mm š do 70 mm</t>
  </si>
  <si>
    <t>572881791</t>
  </si>
  <si>
    <t>5*3</t>
  </si>
  <si>
    <t>974031143</t>
  </si>
  <si>
    <t>Vysekání rýh ve zdivu cihelném hl do 70 mm š do 100 mm</t>
  </si>
  <si>
    <t>1546431186</t>
  </si>
  <si>
    <t>3*3</t>
  </si>
  <si>
    <t>974031153</t>
  </si>
  <si>
    <t>Vysekání rýh ve zdivu cihelném hl do 100 mm š do 100 mm</t>
  </si>
  <si>
    <t>-503915494</t>
  </si>
  <si>
    <t>974031164</t>
  </si>
  <si>
    <t>Vysekání rýh ve zdivu cihelném hl do 150 mm š do 150 mm</t>
  </si>
  <si>
    <t>-40950201</t>
  </si>
  <si>
    <t>721</t>
  </si>
  <si>
    <t>Zdravotechnika - vnitřní kanalizace</t>
  </si>
  <si>
    <t>721170973</t>
  </si>
  <si>
    <t>Potrubí z PVC krácení trub DN 70</t>
  </si>
  <si>
    <t>-1160712275</t>
  </si>
  <si>
    <t>721170974</t>
  </si>
  <si>
    <t>Potrubí z PVC krácení trub DN 110</t>
  </si>
  <si>
    <t>-1088798831</t>
  </si>
  <si>
    <t>721171905</t>
  </si>
  <si>
    <t>Potrubí z PP vsazení odbočky do hrdla DN 110</t>
  </si>
  <si>
    <t>1370344074</t>
  </si>
  <si>
    <t>721171914</t>
  </si>
  <si>
    <t>Potrubí z PP propojení potrubí DN 75</t>
  </si>
  <si>
    <t>-1620445490</t>
  </si>
  <si>
    <t>721171915</t>
  </si>
  <si>
    <t>Potrubí z PP propojení potrubí DN 110</t>
  </si>
  <si>
    <t>-1850254847</t>
  </si>
  <si>
    <t>721174024</t>
  </si>
  <si>
    <t>Potrubí kanalizační z PP odpadní DN 75</t>
  </si>
  <si>
    <t>-2084757954</t>
  </si>
  <si>
    <t>721174025</t>
  </si>
  <si>
    <t>Potrubí kanalizační z PP odpadní DN 110</t>
  </si>
  <si>
    <t>1637492150</t>
  </si>
  <si>
    <t>721174042</t>
  </si>
  <si>
    <t>Potrubí kanalizační z PP připojovací DN 40</t>
  </si>
  <si>
    <t>-1716641610</t>
  </si>
  <si>
    <t>6*1</t>
  </si>
  <si>
    <t>721174043</t>
  </si>
  <si>
    <t>Potrubí kanalizační z PP připojovací DN 50</t>
  </si>
  <si>
    <t>-1919905900</t>
  </si>
  <si>
    <t>3*6</t>
  </si>
  <si>
    <t>721174044</t>
  </si>
  <si>
    <t>Potrubí kanalizační z PP připojovací DN 75</t>
  </si>
  <si>
    <t>442095722</t>
  </si>
  <si>
    <t>721174045</t>
  </si>
  <si>
    <t>Potrubí kanalizační z PP připojovací DN 110</t>
  </si>
  <si>
    <t>1158957435</t>
  </si>
  <si>
    <t>721194104</t>
  </si>
  <si>
    <t>Vyvedení a upevnění odpadních výpustek DN 40</t>
  </si>
  <si>
    <t>146803323</t>
  </si>
  <si>
    <t>721194105</t>
  </si>
  <si>
    <t>Vyvedení a upevnění odpadních výpustek DN 50</t>
  </si>
  <si>
    <t>-197652463</t>
  </si>
  <si>
    <t>721194109</t>
  </si>
  <si>
    <t>Vyvedení a upevnění odpadních výpustek DN 110</t>
  </si>
  <si>
    <t>1899668484</t>
  </si>
  <si>
    <t>721226511</t>
  </si>
  <si>
    <t>Zápachová uzávěrka podomítková pro pračku a myčku DN 40</t>
  </si>
  <si>
    <t>-332139958</t>
  </si>
  <si>
    <t>721229111</t>
  </si>
  <si>
    <t>Montáž zápachové uzávěrky pro pračku a myčku do DN 50 ostatní typ</t>
  </si>
  <si>
    <t>974179294</t>
  </si>
  <si>
    <t>721290111</t>
  </si>
  <si>
    <t>Zkouška těsnosti potrubí kanalizace vodou DN do 125</t>
  </si>
  <si>
    <t>1983190408</t>
  </si>
  <si>
    <t>998721102</t>
  </si>
  <si>
    <t>Přesun hmot tonážní pro vnitřní kanalizace v objektech v přes 6 do 12 m</t>
  </si>
  <si>
    <t>-1963137061</t>
  </si>
  <si>
    <t>998721181</t>
  </si>
  <si>
    <t>Příplatek k přesunu hmot tonážní 721 prováděný bez použití mechanizace</t>
  </si>
  <si>
    <t>-320691269</t>
  </si>
  <si>
    <t>722</t>
  </si>
  <si>
    <t>Zdravotechnika - vnitřní vodovod</t>
  </si>
  <si>
    <t>722131932</t>
  </si>
  <si>
    <t>Potrubí pozinkované závitové propojení potrubí DN 20</t>
  </si>
  <si>
    <t>986446212</t>
  </si>
  <si>
    <t xml:space="preserve">propojení </t>
  </si>
  <si>
    <t>722131933</t>
  </si>
  <si>
    <t>Potrubí pozinkované závitové propojení potrubí DN 25</t>
  </si>
  <si>
    <t>-595996876</t>
  </si>
  <si>
    <t>722175002</t>
  </si>
  <si>
    <t>Potrubí vodovodní plastové PP-RCT svar polyfúze D 20x2,8 mm</t>
  </si>
  <si>
    <t>-1815601551</t>
  </si>
  <si>
    <t>SV</t>
  </si>
  <si>
    <t xml:space="preserve">sociální zařízení </t>
  </si>
  <si>
    <t>4+2+1+3+0,95+1,5+1+1,6+1,6</t>
  </si>
  <si>
    <t>kuchyňka</t>
  </si>
  <si>
    <t>1,5+1</t>
  </si>
  <si>
    <t>sociální zařízení</t>
  </si>
  <si>
    <t>2+4,5+4+1,5+1+1</t>
  </si>
  <si>
    <t>STV</t>
  </si>
  <si>
    <t>722175003</t>
  </si>
  <si>
    <t>Potrubí vodovodní plastové PP-RCT svar polyfúze D 25x3,5 mm</t>
  </si>
  <si>
    <t>1917711495</t>
  </si>
  <si>
    <t>722181221</t>
  </si>
  <si>
    <t>Ochrana vodovodního potrubí přilepenými termoizolačními trubicemi z PE tl přes 6 do 9 mm DN do 22 mm</t>
  </si>
  <si>
    <t>847200728</t>
  </si>
  <si>
    <t>722181222</t>
  </si>
  <si>
    <t>Ochrana vodovodního potrubí přilepenými termoizolačními trubicemi z PE tl přes 6 do 9 mm DN přes 22 do 45 mm</t>
  </si>
  <si>
    <t>-1408546244</t>
  </si>
  <si>
    <t>722190401</t>
  </si>
  <si>
    <t>Vyvedení a upevnění výpustku DN do 25</t>
  </si>
  <si>
    <t>-1189553183</t>
  </si>
  <si>
    <t>722220152</t>
  </si>
  <si>
    <t>Nástěnka závitová plastová PPR PN 20 DN 20 x G 1/2"</t>
  </si>
  <si>
    <t>-2128902004</t>
  </si>
  <si>
    <t>722232043</t>
  </si>
  <si>
    <t>Kohout kulový přímý G 1/2" PN 42 do 185°C vnitřní závit</t>
  </si>
  <si>
    <t>1289225280</t>
  </si>
  <si>
    <t>722290226</t>
  </si>
  <si>
    <t>Zkouška těsnosti vodovodního potrubí závitového DN do 50</t>
  </si>
  <si>
    <t>-1301358859</t>
  </si>
  <si>
    <t>722290234</t>
  </si>
  <si>
    <t>Proplach a dezinfekce vodovodního potrubí DN do 80</t>
  </si>
  <si>
    <t>36916403</t>
  </si>
  <si>
    <t>998722102</t>
  </si>
  <si>
    <t>Přesun hmot tonážní pro vnitřní vodovod v objektech v přes 6 do 12 m</t>
  </si>
  <si>
    <t>117732863</t>
  </si>
  <si>
    <t>998722181</t>
  </si>
  <si>
    <t>Příplatek k přesunu hmot tonážní 722 prováděný bez použití mechanizace</t>
  </si>
  <si>
    <t>326438981</t>
  </si>
  <si>
    <t>725</t>
  </si>
  <si>
    <t>Zdravotechnika - zařizovací předměty</t>
  </si>
  <si>
    <t>725112022</t>
  </si>
  <si>
    <t>Klozet keramický závěsný na nosné stěny s hlubokým splachováním odpad vodorovný</t>
  </si>
  <si>
    <t>soubor</t>
  </si>
  <si>
    <t>-1646583993</t>
  </si>
  <si>
    <t>725112022i</t>
  </si>
  <si>
    <t>Klozet keramický závěsný na nosné stěny s hlubokým splachováním odpad vodorovný, vč. sedátka - pro invalidy</t>
  </si>
  <si>
    <t>38680824</t>
  </si>
  <si>
    <t>725121525</t>
  </si>
  <si>
    <t>Pisoárový záchodek automatický s radarovým senzorem</t>
  </si>
  <si>
    <t>-1770784751</t>
  </si>
  <si>
    <t>725211601</t>
  </si>
  <si>
    <t>Umyvadlo keramické bílé šířky 500 mm bez krytu na sifon připevněné na stěnu šrouby</t>
  </si>
  <si>
    <t>2012941840</t>
  </si>
  <si>
    <t>725211681</t>
  </si>
  <si>
    <t>Umyvadlo keramické bílé zdravotní šířky 640 mm připevněné na stěnu šrouby</t>
  </si>
  <si>
    <t>1528313741</t>
  </si>
  <si>
    <t>725211701</t>
  </si>
  <si>
    <t>Umývátko keramické bílé stěnové šířky 400 mm připevněné na stěnu šrouby - viz poznámka</t>
  </si>
  <si>
    <t>811616461</t>
  </si>
  <si>
    <t>Poznámka k položce:
"srovnávací položka pro umývátko 36x28cm"</t>
  </si>
  <si>
    <t>725291703</t>
  </si>
  <si>
    <t>Doplňky zařízení koupelen a záchodů nerezové madlo rovné dl 500 mm</t>
  </si>
  <si>
    <t>1572528297</t>
  </si>
  <si>
    <t>725291706</t>
  </si>
  <si>
    <t>Doplňky zařízení koupelen a záchodů nerezové madlo rovné dl 800 mm</t>
  </si>
  <si>
    <t>1454707273</t>
  </si>
  <si>
    <t>725291722</t>
  </si>
  <si>
    <t>Doplňky zařízení koupelen a záchodů nerez madlo krakorcové sklopné dl 834 mm</t>
  </si>
  <si>
    <t>712277652</t>
  </si>
  <si>
    <t>725319111</t>
  </si>
  <si>
    <t>Montáž dřezu ostatních typů</t>
  </si>
  <si>
    <t>1406578511</t>
  </si>
  <si>
    <t>Poznámka k položce:
"dřez dodávkou kuchyňské linky"</t>
  </si>
  <si>
    <t>725331111</t>
  </si>
  <si>
    <t>Výlevka bez výtokových armatur keramická se sklopnou plastovou mřížkou 500 mm</t>
  </si>
  <si>
    <t>-1995508369</t>
  </si>
  <si>
    <t>725531102</t>
  </si>
  <si>
    <t xml:space="preserve">Elektrický ohřívač průtokový </t>
  </si>
  <si>
    <t>1104529099</t>
  </si>
  <si>
    <t>725813111</t>
  </si>
  <si>
    <t>Ventil rohový bez připojovací trubičky nebo flexi hadičky G 1/2"</t>
  </si>
  <si>
    <t>1974996603</t>
  </si>
  <si>
    <t>4*2</t>
  </si>
  <si>
    <t>725821325</t>
  </si>
  <si>
    <t>Baterie dřezová stojánková páková s otáčivým kulatým ústím a délkou ramínka 220 mm</t>
  </si>
  <si>
    <t>-1861101200</t>
  </si>
  <si>
    <t>725822611</t>
  </si>
  <si>
    <t>Baterie umyvadlová stojánková páková bez výpusti</t>
  </si>
  <si>
    <t>1929854065</t>
  </si>
  <si>
    <t>725980123</t>
  </si>
  <si>
    <t>Dvířka 30/30 - viz poznámka</t>
  </si>
  <si>
    <t>181866586</t>
  </si>
  <si>
    <t>Poznámka k položce:
"srovnávací položka pro dvířka 300x200mm"</t>
  </si>
  <si>
    <t>998725102</t>
  </si>
  <si>
    <t>Přesun hmot tonážní pro zařizovací předměty v objektech v přes 6 do 12 m</t>
  </si>
  <si>
    <t>672512532</t>
  </si>
  <si>
    <t>998725181</t>
  </si>
  <si>
    <t>Příplatek k přesunu hmot tonážní 725 prováděný bez použití mechanizace</t>
  </si>
  <si>
    <t>410183154</t>
  </si>
  <si>
    <t>726</t>
  </si>
  <si>
    <t>Zdravotechnika - předstěnové instalace</t>
  </si>
  <si>
    <t>726131041</t>
  </si>
  <si>
    <t>Instalační předstěna pro klozet závěsný v 1120 mm s ovládáním zepředu do lehkých stěn s kovovou kcí</t>
  </si>
  <si>
    <t>-616149997</t>
  </si>
  <si>
    <t>1+1</t>
  </si>
  <si>
    <t>726131043</t>
  </si>
  <si>
    <t>Instalační předstěna pro klozet závěsný v 1120 mm s ovládáním zepředu pro postižené do stěn s kov kcí</t>
  </si>
  <si>
    <t>-1201242579</t>
  </si>
  <si>
    <t>726191002</t>
  </si>
  <si>
    <t>Souprava pro předstěnovou montáž</t>
  </si>
  <si>
    <t>348656900</t>
  </si>
  <si>
    <t>998726112</t>
  </si>
  <si>
    <t>Přesun hmot tonážní pro instalační prefabrikáty v objektech v přes 6 do 12 m</t>
  </si>
  <si>
    <t>-578547100</t>
  </si>
  <si>
    <t>998726181</t>
  </si>
  <si>
    <t>Příplatek k přesunu hmot tonážní 726 prováděný bez použití mechanizace</t>
  </si>
  <si>
    <t>-1745079493</t>
  </si>
  <si>
    <t>767995111</t>
  </si>
  <si>
    <t>Montáž atypických zámečnických konstrukcí hm do 5 kg</t>
  </si>
  <si>
    <t>-1029495640</t>
  </si>
  <si>
    <t>"závěsy pro plynoinstalaci" 10</t>
  </si>
  <si>
    <t>R-455856</t>
  </si>
  <si>
    <t>Trubní závěsy, konzoly - typová závěsná technika</t>
  </si>
  <si>
    <t>-10015443</t>
  </si>
  <si>
    <t>999</t>
  </si>
  <si>
    <t>Ostatní</t>
  </si>
  <si>
    <t>HZS2212</t>
  </si>
  <si>
    <t>Hodinová zúčtovací sazba instalatér odborný</t>
  </si>
  <si>
    <t>hod</t>
  </si>
  <si>
    <t>512</t>
  </si>
  <si>
    <t>-1543658292</t>
  </si>
  <si>
    <t>Poznámka k položce:
- viz výkaz výměr</t>
  </si>
  <si>
    <t>trubní napojení</t>
  </si>
  <si>
    <t>8*2</t>
  </si>
  <si>
    <t>03 - Elektroinstalace</t>
  </si>
  <si>
    <t>HSV -  Práce a dodávky HSV</t>
  </si>
  <si>
    <t xml:space="preserve">    46-M -  Zemní práce při extr.mont.pracích</t>
  </si>
  <si>
    <t xml:space="preserve">    99 -  Přesuny hmot a sutí</t>
  </si>
  <si>
    <t>PSV -  Práce a dodávky PSV</t>
  </si>
  <si>
    <t xml:space="preserve">    740 -  Elektromontáže - zkoušky a revize</t>
  </si>
  <si>
    <t xml:space="preserve">    741 -  Elektroinstalace - silnoproud</t>
  </si>
  <si>
    <t xml:space="preserve">    743 -  Elektromontáže - hrubá montáž</t>
  </si>
  <si>
    <t xml:space="preserve">    744 -  Elektromontáže - montáž vodičů měděných</t>
  </si>
  <si>
    <t xml:space="preserve">    746 -  Elektromontáže - soubory pro vodiče</t>
  </si>
  <si>
    <t xml:space="preserve">    747 -  Elektromontáže - kompletace rozvodů</t>
  </si>
  <si>
    <t xml:space="preserve">    748 -  Elektromontáže - osvětlovací zařízení a svítidla</t>
  </si>
  <si>
    <t xml:space="preserve">    74-M -  Elektromontáže - Rozvaděče</t>
  </si>
  <si>
    <t xml:space="preserve">    921 -  Montáže SCS-PC</t>
  </si>
  <si>
    <t xml:space="preserve"> Práce a dodávky HSV</t>
  </si>
  <si>
    <t>46-M</t>
  </si>
  <si>
    <t xml:space="preserve"> Zemní práce při extr.mont.pracích</t>
  </si>
  <si>
    <t>460680172</t>
  </si>
  <si>
    <t>Vybourání otvorů ve zdivu cihelném plochy do 0,09 m2, tloušťky do 30 cm</t>
  </si>
  <si>
    <t>-594923710</t>
  </si>
  <si>
    <t>460680174</t>
  </si>
  <si>
    <t>Vybourání otvorů ve zdivu cihelném plochy do 0,09 m2, tloušťky do 60 cm</t>
  </si>
  <si>
    <t>-1843512661</t>
  </si>
  <si>
    <t>460680332</t>
  </si>
  <si>
    <t>Vybourání otvorů stropech a klenbách želbet plochy do 0,25 m2, tloušťky do 20 cm</t>
  </si>
  <si>
    <t>505562661</t>
  </si>
  <si>
    <t>460680402</t>
  </si>
  <si>
    <t>Vysekání kapes a výklenků ve zdivu z lehkých betonů, dutých cihel a tvárnic pro krabice 10x10x8 cm</t>
  </si>
  <si>
    <t>1736034377</t>
  </si>
  <si>
    <t>460680441</t>
  </si>
  <si>
    <t>Vysekání kapes a výklenků v beton zdivu pro elinstalační zařízení plochy do 0,25 m2 a hl do 15 cm</t>
  </si>
  <si>
    <t>-2094068235</t>
  </si>
  <si>
    <t>Poznámka k položce:
otvor pro osazení podlahové krabice PK</t>
  </si>
  <si>
    <t>460680481</t>
  </si>
  <si>
    <t>Vysekání kapes a výklenků v cihel zdivu pro elinstalační zařízení plochy do 0,25 m2 a hl do 15 cm</t>
  </si>
  <si>
    <t>-143369922</t>
  </si>
  <si>
    <t>460680564</t>
  </si>
  <si>
    <t>Vysekání rýh pro montáž trubek a kabelů v betonových podlahách a mazaninách hl do 5 cm a š do 10 cm</t>
  </si>
  <si>
    <t>568571018</t>
  </si>
  <si>
    <t>Poznámka k položce:
rýha v podlaze pro PVC KOPOFLEX do PK</t>
  </si>
  <si>
    <t>460680581</t>
  </si>
  <si>
    <t>Vysekání rýh pro montáž trubek a kabelů v cihelných zdech hloubky do 3 cm a šířky do 3 cm</t>
  </si>
  <si>
    <t>-551326691</t>
  </si>
  <si>
    <t>460680603</t>
  </si>
  <si>
    <t>Vysekání rýh pro montáž trubek a kabelů v cihelných zdech hloubky do 7 cm a šířky do 7 cm</t>
  </si>
  <si>
    <t>-1012586708</t>
  </si>
  <si>
    <t xml:space="preserve"> Přesuny hmot a sutí</t>
  </si>
  <si>
    <t>Odvoz suti na skládku a vybouraných hmot nebo meziskládku do 1 km se složením</t>
  </si>
  <si>
    <t>-777132167</t>
  </si>
  <si>
    <t>1941107752</t>
  </si>
  <si>
    <t>997013831</t>
  </si>
  <si>
    <t>Poplatek za uložení stavebního směsného odpadu na skládce (skládkovné)</t>
  </si>
  <si>
    <t>1229326254</t>
  </si>
  <si>
    <t xml:space="preserve"> Práce a dodávky PSV</t>
  </si>
  <si>
    <t>740</t>
  </si>
  <si>
    <t xml:space="preserve"> Elektromontáže - zkoušky a revize</t>
  </si>
  <si>
    <t>741810003</t>
  </si>
  <si>
    <t>Celková prohlídka elektrického rozvodu a zařízení do 1 milionu Kč</t>
  </si>
  <si>
    <t>2099644705</t>
  </si>
  <si>
    <t>R-740-1</t>
  </si>
  <si>
    <t>Mimostaveništní doprava</t>
  </si>
  <si>
    <t>kpl</t>
  </si>
  <si>
    <t>-1819936716</t>
  </si>
  <si>
    <t>R-740-10</t>
  </si>
  <si>
    <t>Demontáž a úprava stávající elektroinstalace - osvětlení, rozvodnice, kabeláž, přístroje</t>
  </si>
  <si>
    <t>126751721</t>
  </si>
  <si>
    <t>R-740-2</t>
  </si>
  <si>
    <t>Přidružený materiál</t>
  </si>
  <si>
    <t>1115463715</t>
  </si>
  <si>
    <t xml:space="preserve">Poznámka k položce:
pásky, svorky WAGO, příchytky, vruty, hmoždinky atd... </t>
  </si>
  <si>
    <t>R-740-3</t>
  </si>
  <si>
    <t>Dokumentace skutečného provedení, 2x výtisk, 1x na CD</t>
  </si>
  <si>
    <t>1955205380</t>
  </si>
  <si>
    <t>R-740-7</t>
  </si>
  <si>
    <t>Lešení malé rozebíratelné - pomocné</t>
  </si>
  <si>
    <t>352366327</t>
  </si>
  <si>
    <t>R-740-8</t>
  </si>
  <si>
    <t>Úklid staveniště, likvidace odpadu</t>
  </si>
  <si>
    <t>-1012301094</t>
  </si>
  <si>
    <t>R-740-9</t>
  </si>
  <si>
    <t>Připojení VZT a ZTI zařízení</t>
  </si>
  <si>
    <t>-1446545624</t>
  </si>
  <si>
    <t xml:space="preserve"> Elektroinstalace - silnoproud</t>
  </si>
  <si>
    <t>743</t>
  </si>
  <si>
    <t xml:space="preserve"> Elektromontáže - hrubá montáž</t>
  </si>
  <si>
    <t>741110052</t>
  </si>
  <si>
    <t>Montáž trubka plastová ohebná D přes 23 do 35 mm uložená volně</t>
  </si>
  <si>
    <t>245384177</t>
  </si>
  <si>
    <t>34571073</t>
  </si>
  <si>
    <t>trubka elektroinstalační ohebná z PVC (EN) 2325</t>
  </si>
  <si>
    <t>-1691364251</t>
  </si>
  <si>
    <t>741110301</t>
  </si>
  <si>
    <t>Montáž trubka ochranná do krabic plastová tuhá D do 40 mm uložená pevně</t>
  </si>
  <si>
    <t>1911186419</t>
  </si>
  <si>
    <t>34571361</t>
  </si>
  <si>
    <t>trubka elektroinstalační KOPOFLEX dvouplášťová korugovaná D 41/50mm</t>
  </si>
  <si>
    <t>-71493501</t>
  </si>
  <si>
    <t>741110511</t>
  </si>
  <si>
    <t>Montáž lišta a kanálek vkládací šířky do 60 mm s víčkem</t>
  </si>
  <si>
    <t>92136653</t>
  </si>
  <si>
    <t>34571007</t>
  </si>
  <si>
    <t>lišta elektroinstalační hranatá bílá 40 x 20</t>
  </si>
  <si>
    <t>1862066399</t>
  </si>
  <si>
    <t>34571002</t>
  </si>
  <si>
    <t>lišta elektroinstalační hranatá 60 x 40</t>
  </si>
  <si>
    <t>-292348374</t>
  </si>
  <si>
    <t>741112062</t>
  </si>
  <si>
    <t>Montáž krabice přístrojová zapuštěná plastová kruhová pro sádrokartonové příčky</t>
  </si>
  <si>
    <t>1498226211</t>
  </si>
  <si>
    <t>34571512</t>
  </si>
  <si>
    <t>krabice přístrojová instalační 500 V, 71x71x42mm</t>
  </si>
  <si>
    <t>1951583770</t>
  </si>
  <si>
    <t>743414122</t>
  </si>
  <si>
    <t>Montáž rozvodka zapuštěná plastová čtyřhranná typ KT 250</t>
  </si>
  <si>
    <t>-1920693332</t>
  </si>
  <si>
    <t>345715440</t>
  </si>
  <si>
    <t>skříň rozvodná KT 250 do SDK</t>
  </si>
  <si>
    <t>-1862423555</t>
  </si>
  <si>
    <t>345627001</t>
  </si>
  <si>
    <t>svorkovnice EPS 2 s krytem, ekvipotenciální</t>
  </si>
  <si>
    <t>-305122209</t>
  </si>
  <si>
    <t>R743-4</t>
  </si>
  <si>
    <t>Montáž protipožární ucpávky</t>
  </si>
  <si>
    <t>443542296</t>
  </si>
  <si>
    <t>R743-5</t>
  </si>
  <si>
    <t>protipožární pěna typ CFS-F, HILTI</t>
  </si>
  <si>
    <t>bal.</t>
  </si>
  <si>
    <t>-165082719</t>
  </si>
  <si>
    <t>744</t>
  </si>
  <si>
    <t xml:space="preserve"> Elektromontáže - montáž vodičů měděných</t>
  </si>
  <si>
    <t>741120001</t>
  </si>
  <si>
    <t>Montáž vodič Cu izolovaný plný a laněný žíla 0,35-6 mm2 pod omítku (CY)</t>
  </si>
  <si>
    <t>-31516407</t>
  </si>
  <si>
    <t>34140826</t>
  </si>
  <si>
    <t>vodič silový s Cu jádrem 6mm2</t>
  </si>
  <si>
    <t>694774856</t>
  </si>
  <si>
    <t>741120003</t>
  </si>
  <si>
    <t>Montáž vodič Cu izolovaný plný a laněný žíla 10-16 mm2 pod omítku (CY)</t>
  </si>
  <si>
    <t>1704981232</t>
  </si>
  <si>
    <t>34142158</t>
  </si>
  <si>
    <t>vodič silový s Cu jádrem 10mm2</t>
  </si>
  <si>
    <t>563211574</t>
  </si>
  <si>
    <t>741122211</t>
  </si>
  <si>
    <t>Montáž kabel Cu plný kulatý žíla 3x1,5 až 6 mm2 uložený volně (CYKY)</t>
  </si>
  <si>
    <t>-371442103</t>
  </si>
  <si>
    <t>34111030</t>
  </si>
  <si>
    <t>kabel silový s Cu jádrem 1 kV 3x1,5mm2</t>
  </si>
  <si>
    <t>1635699751</t>
  </si>
  <si>
    <t>34111030R</t>
  </si>
  <si>
    <t>kabel silový s Cu jádrem PRAFlaDur 3x1,5mm2</t>
  </si>
  <si>
    <t>1237119445</t>
  </si>
  <si>
    <t>34111036</t>
  </si>
  <si>
    <t>kabel silový s Cu jádrem 1 kV 3x2,5mm2</t>
  </si>
  <si>
    <t>-1611471277</t>
  </si>
  <si>
    <t>741120501</t>
  </si>
  <si>
    <t>Montáž šňůra Cu lehká a střední do 7 žil uložená volně (CGSG)</t>
  </si>
  <si>
    <t>-406129042</t>
  </si>
  <si>
    <t>34145254</t>
  </si>
  <si>
    <t>šňůra lehká s Cu jádrem 2x1mm2</t>
  </si>
  <si>
    <t>1115637534</t>
  </si>
  <si>
    <t>741122231</t>
  </si>
  <si>
    <t>Montáž kabel Cu plný kulatý žíla 5x1,5 až 2,5 mm2 uložený volně (CYKY)</t>
  </si>
  <si>
    <t>-456877421</t>
  </si>
  <si>
    <t>34111090</t>
  </si>
  <si>
    <t>kabel silový s Cu jádrem 1 kV 5x1,5mm2</t>
  </si>
  <si>
    <t>-93824844</t>
  </si>
  <si>
    <t>34111094</t>
  </si>
  <si>
    <t>kabel silový s Cu jádrem 1 kV 5x2,5mm2</t>
  </si>
  <si>
    <t>1064066094</t>
  </si>
  <si>
    <t>742121001</t>
  </si>
  <si>
    <t>Montáž kabelů sdělovacích pro vnitřní rozvody do 15 žil</t>
  </si>
  <si>
    <t>837317644</t>
  </si>
  <si>
    <t>34121015</t>
  </si>
  <si>
    <t>kabel sdělovací s Cu jádrem 4x2x0,5mm</t>
  </si>
  <si>
    <t>381811016</t>
  </si>
  <si>
    <t>34121582</t>
  </si>
  <si>
    <t>kabel ovládací stíněný 2x2x0,8mm</t>
  </si>
  <si>
    <t>1819078157</t>
  </si>
  <si>
    <t>746</t>
  </si>
  <si>
    <t xml:space="preserve"> Elektromontáže - soubory pro vodiče</t>
  </si>
  <si>
    <t>741130001</t>
  </si>
  <si>
    <t>Ukončení vodič izolovaný do 2,5mm2 v rozváděči nebo na přístroji</t>
  </si>
  <si>
    <t>-1486970648</t>
  </si>
  <si>
    <t>741130004</t>
  </si>
  <si>
    <t>Ukončení vodič izolovaný do 6 mm2 v rozváděči nebo na přístroji</t>
  </si>
  <si>
    <t>1561561466</t>
  </si>
  <si>
    <t>741130005</t>
  </si>
  <si>
    <t>Ukončení vodič izolovaný do 10 mm2 v rozváděči nebo na přístroji</t>
  </si>
  <si>
    <t>-867377539</t>
  </si>
  <si>
    <t>747</t>
  </si>
  <si>
    <t xml:space="preserve"> Elektromontáže - kompletace rozvodů</t>
  </si>
  <si>
    <t>741310101</t>
  </si>
  <si>
    <t>Montáž vypínač (polo)zapuštěný bezšroubové připojení 1-jednopólový</t>
  </si>
  <si>
    <t>-1939552067</t>
  </si>
  <si>
    <t>345355150</t>
  </si>
  <si>
    <t xml:space="preserve">spínač jednopólový 10A komplet (strojek, krytka, rámeček) </t>
  </si>
  <si>
    <t>-516016693</t>
  </si>
  <si>
    <t>741310112</t>
  </si>
  <si>
    <t>Montáž ovladač (polo)zapuštěný bezšroubové připojení 1/0-tlačítkový zapínací</t>
  </si>
  <si>
    <t>-494664225</t>
  </si>
  <si>
    <t>345354536</t>
  </si>
  <si>
    <t xml:space="preserve">spínač tlačítkový zapínací 1+0 10A komplet (strojek, krytka, rámeček) </t>
  </si>
  <si>
    <t>1864220898</t>
  </si>
  <si>
    <t>741310121</t>
  </si>
  <si>
    <t>Montáž přepínač (polo)zapuštěný bezšroubové připojení 5-seriový</t>
  </si>
  <si>
    <t>2026749075</t>
  </si>
  <si>
    <t>345355551</t>
  </si>
  <si>
    <t>spínač řazení 5 10A komplet (strojek, krytka, rámeček) - bílá</t>
  </si>
  <si>
    <t>1358439258</t>
  </si>
  <si>
    <t>741310122</t>
  </si>
  <si>
    <t>Montáž přepínač (polo)zapuštěný bezšroubové připojení 6-střídavý</t>
  </si>
  <si>
    <t>-221289544</t>
  </si>
  <si>
    <t>345355550</t>
  </si>
  <si>
    <t xml:space="preserve">spínač řazení 6 10A komplet (strojek, krytka, rámeček) </t>
  </si>
  <si>
    <t>-2101621053</t>
  </si>
  <si>
    <t>741310125</t>
  </si>
  <si>
    <t>Montáž přepínač (polo)zapuštěný bezšroubové připojení 6+6-dvojitý střídavý</t>
  </si>
  <si>
    <t>1686959063</t>
  </si>
  <si>
    <t>345355555</t>
  </si>
  <si>
    <t>spínač řazení 6+6 10A komplet (strojek, krytka, rámeček) - bílá</t>
  </si>
  <si>
    <t>597576651</t>
  </si>
  <si>
    <t>741310126</t>
  </si>
  <si>
    <t>Montáž přepínač (polo)zapuštěný bezšroubové připojení 7-křížový</t>
  </si>
  <si>
    <t>2090581553</t>
  </si>
  <si>
    <t>345355557</t>
  </si>
  <si>
    <t>spínač řazení 7 10A komplet (strojek, krytka, rámeček) - bílá</t>
  </si>
  <si>
    <t>1829954757</t>
  </si>
  <si>
    <t>R-747-01</t>
  </si>
  <si>
    <t>Montáž podlahové krabice včetně zapojení přístrojů</t>
  </si>
  <si>
    <t>1394566278</t>
  </si>
  <si>
    <t>R747-2</t>
  </si>
  <si>
    <t>podlahová krabice LEGRAND PK 16 modulů (0880 70) - 4x silová zásuvka 230V, 2x silová zásuvka 230V s přepěťovou ochranou, 4x zásuvka PC Cat 6 RJ45 (1 modulová)</t>
  </si>
  <si>
    <t>1667443544</t>
  </si>
  <si>
    <t>747161230</t>
  </si>
  <si>
    <t>Montáž zásuvka (polo)zapuštěná šroubové připojení 2P+PE se zapojením vodičů</t>
  </si>
  <si>
    <t>-295252751</t>
  </si>
  <si>
    <t>345551030</t>
  </si>
  <si>
    <t xml:space="preserve">zásuvka 1násobná 16A - komplet (strojek, krytka, rámeček) - bílá </t>
  </si>
  <si>
    <t>-936268269</t>
  </si>
  <si>
    <t>345551031</t>
  </si>
  <si>
    <t xml:space="preserve">zásuvka 1násobná 16A s ochranou proti přepětí - komplet (strojek, krytka, rámeček) - bílá </t>
  </si>
  <si>
    <t>268695585</t>
  </si>
  <si>
    <t>R-747-03</t>
  </si>
  <si>
    <t>Montáž včetně nastavení signalizačního systému</t>
  </si>
  <si>
    <t>-6409730</t>
  </si>
  <si>
    <t>R747-4</t>
  </si>
  <si>
    <t>sada pro nouzovou signalizaci ABB 3280B-C10001 B</t>
  </si>
  <si>
    <t>-444036308</t>
  </si>
  <si>
    <t>748</t>
  </si>
  <si>
    <t xml:space="preserve"> Elektromontáže - osvětlovací zařízení a svítidla</t>
  </si>
  <si>
    <t>741372061</t>
  </si>
  <si>
    <t>Montáž svítidlo LED bytové vestavné do 0,09 m2</t>
  </si>
  <si>
    <t>-205810108</t>
  </si>
  <si>
    <t>R-748-02</t>
  </si>
  <si>
    <t>Svítidlo A - Zapuštěné svítidlo DEEP IP44 Wever Ducré - 3W, barva bílá/černá</t>
  </si>
  <si>
    <t>-1631573313</t>
  </si>
  <si>
    <t>741372112</t>
  </si>
  <si>
    <t>Montáž svítidlo LED bytové přisazené/vestavné podhledové čtvercové nebo obdelníkové do 0,36 m2</t>
  </si>
  <si>
    <t>1951555279</t>
  </si>
  <si>
    <t>R-748-03</t>
  </si>
  <si>
    <t xml:space="preserve">Svítidlo B - Závěsný lustr ORACLE SLIM ,3000K, průměr 90 cm, IP20, 48W   </t>
  </si>
  <si>
    <t>-50966129</t>
  </si>
  <si>
    <t>R-748-01</t>
  </si>
  <si>
    <t>Závěsné ocelové lanko sada (4x hmoždinka s vrutem, 4x ocelové lanko, 4x krycí klobouček)</t>
  </si>
  <si>
    <t>-610145778</t>
  </si>
  <si>
    <t>Poznámka k položce:
příslušenství pro zavěšení svítidla na schodišti</t>
  </si>
  <si>
    <t>R-748-05</t>
  </si>
  <si>
    <t>Svítidlo D -LMD DO-842-LED+acc IP43 přisazené svítidlo s UGR&lt;19, 1x33W LED</t>
  </si>
  <si>
    <t>1784419482</t>
  </si>
  <si>
    <t>741372053</t>
  </si>
  <si>
    <t>Montáž svítidlo LED bytové přisazené stropní reflektorové lištový systém</t>
  </si>
  <si>
    <t>2082916707</t>
  </si>
  <si>
    <t>R-748-04</t>
  </si>
  <si>
    <t>Svítidlo C - 3F lišta Wever Ducré Ceno on TRACK 2.0 bílá barva včetně příslušenství</t>
  </si>
  <si>
    <t>-443470845</t>
  </si>
  <si>
    <t>R-748-08</t>
  </si>
  <si>
    <t>Svítidlo C1 - svítidla SQUBE ON TRACK 2.0 LED bílé barvy</t>
  </si>
  <si>
    <t>1895831469</t>
  </si>
  <si>
    <t>741372042</t>
  </si>
  <si>
    <t>Montáž svítidlo LED bytové přisazené stropní nouzové</t>
  </si>
  <si>
    <t>-1410160550</t>
  </si>
  <si>
    <t>R-748-06</t>
  </si>
  <si>
    <t xml:space="preserve">Svítidlo N - LMD NSOLC4 vč. piktogramu, 1xLED-M 2W     </t>
  </si>
  <si>
    <t>356601388</t>
  </si>
  <si>
    <t>R-748-07</t>
  </si>
  <si>
    <t>Svítidlo N1 - LMD C4.REDO.LED IP20 area nouzové antipanické svítidlo, 1x4W LED</t>
  </si>
  <si>
    <t>-1214794351</t>
  </si>
  <si>
    <t>741372054</t>
  </si>
  <si>
    <t>Montáž svítidlo LED pásku s uložením do AL profilů</t>
  </si>
  <si>
    <t>329451181</t>
  </si>
  <si>
    <t>R-748-09</t>
  </si>
  <si>
    <t>LED pásek SMD2835 NW, 60LED/m, 4,8W/m, DC 24V, 432lm/m, CRI90, IP20, 10mm</t>
  </si>
  <si>
    <t>-1479170156</t>
  </si>
  <si>
    <t>R-748-10</t>
  </si>
  <si>
    <t>LED pásek SMD2835 NW, 160LED/m, 9W/m, DC 24V, 1160lm/m, CRI90, IP20, 10mm</t>
  </si>
  <si>
    <t>1149449463</t>
  </si>
  <si>
    <t>R-748-11</t>
  </si>
  <si>
    <t>Vestavný hliníkový profil VB, 23x7mm, vč. mléčného difuzoru</t>
  </si>
  <si>
    <t>1108856723</t>
  </si>
  <si>
    <t>R-748-12</t>
  </si>
  <si>
    <t>LED napájecí zdroj na DIN, 90W, DC24V/3,83A, IP20</t>
  </si>
  <si>
    <t>52159159</t>
  </si>
  <si>
    <t>R-748-13</t>
  </si>
  <si>
    <t>LED stmívatelný napájecí zdroj 320W, DC24V/13,3A, IP67, hliníkový</t>
  </si>
  <si>
    <t>-322736828</t>
  </si>
  <si>
    <t>R-748-15</t>
  </si>
  <si>
    <t>přidružený materiál pro AL profily a LED pásky (koncovky, konektory atd...)</t>
  </si>
  <si>
    <t>-1215338359</t>
  </si>
  <si>
    <t>R-748-20</t>
  </si>
  <si>
    <t>Demontáž a opětovná montáž svítidel na fasádě</t>
  </si>
  <si>
    <t>1590429212</t>
  </si>
  <si>
    <t>348100000</t>
  </si>
  <si>
    <t>příspěvek na recyklaci zářivka-svítidlo</t>
  </si>
  <si>
    <t>-714812020</t>
  </si>
  <si>
    <t>348100001</t>
  </si>
  <si>
    <t>příspěvek na recyklaci zářivka-zdroj</t>
  </si>
  <si>
    <t>147294583</t>
  </si>
  <si>
    <t>74-M</t>
  </si>
  <si>
    <t xml:space="preserve"> Elektromontáže - Rozvaděče</t>
  </si>
  <si>
    <t>7401-PMr</t>
  </si>
  <si>
    <t>Pridružený materiál (propojovací lišty, vyvazovací pásky, popisovací štítky atd...)</t>
  </si>
  <si>
    <t>262144</t>
  </si>
  <si>
    <t>1464545289</t>
  </si>
  <si>
    <t>R-74-M-RX1</t>
  </si>
  <si>
    <t>Zapojení rozvodnice RX1</t>
  </si>
  <si>
    <t>1851649166</t>
  </si>
  <si>
    <t>357139802</t>
  </si>
  <si>
    <t>Rozvaděčová skříň BF-U-6/144-C 144TE 6x24TE, třída izolace II, IP30</t>
  </si>
  <si>
    <t>131422091</t>
  </si>
  <si>
    <t>357139100</t>
  </si>
  <si>
    <t>hlavní vypínač IS 63A/3</t>
  </si>
  <si>
    <t>600613066</t>
  </si>
  <si>
    <t>357139992</t>
  </si>
  <si>
    <t>svodič přepětí SVM 275 B+C</t>
  </si>
  <si>
    <t>-318020470</t>
  </si>
  <si>
    <t>358221110</t>
  </si>
  <si>
    <t>jistič 1pólový-charakteristika B LPN (LSN) 16A/1</t>
  </si>
  <si>
    <t>-1102192020</t>
  </si>
  <si>
    <t>358892010</t>
  </si>
  <si>
    <t>chránič proudový 2pólový PFL7-10/1N/B/003 10A 30mA typ AC</t>
  </si>
  <si>
    <t>-2035038857</t>
  </si>
  <si>
    <t>358892011</t>
  </si>
  <si>
    <t>chránič proudový 2pólový PFL7-16/1N/B/003 10A 30mA typ AC</t>
  </si>
  <si>
    <t>-128222698</t>
  </si>
  <si>
    <t>358892061</t>
  </si>
  <si>
    <t>chránič proudový 4pólový PF7 40/4/030 typ AC</t>
  </si>
  <si>
    <t>-1491966481</t>
  </si>
  <si>
    <t>R-74-M-01</t>
  </si>
  <si>
    <t>časové multifunkční relé CRM-91H/UNI</t>
  </si>
  <si>
    <t>1863997240</t>
  </si>
  <si>
    <t>R-74-M-RB2</t>
  </si>
  <si>
    <t>Zapojení rozvodnice RB2</t>
  </si>
  <si>
    <t>707926705</t>
  </si>
  <si>
    <t>-388601099</t>
  </si>
  <si>
    <t>-1235992371</t>
  </si>
  <si>
    <t>358221112</t>
  </si>
  <si>
    <t>jistič 1pólový-charakteristika D LPN (LSN) 16A/3</t>
  </si>
  <si>
    <t>-2101578178</t>
  </si>
  <si>
    <t>398080225</t>
  </si>
  <si>
    <t>-1350720350</t>
  </si>
  <si>
    <t>-1735932521</t>
  </si>
  <si>
    <t>637051515</t>
  </si>
  <si>
    <t>921</t>
  </si>
  <si>
    <t xml:space="preserve"> Montáže SCS-PC</t>
  </si>
  <si>
    <t>742330001</t>
  </si>
  <si>
    <t>Montáž rozvaděče nástěnného</t>
  </si>
  <si>
    <t>-159093477</t>
  </si>
  <si>
    <t>R-921-02</t>
  </si>
  <si>
    <t xml:space="preserve">Skříň  RACK 19" 12U - nástěnná, 600x400 mm
</t>
  </si>
  <si>
    <t>696104423</t>
  </si>
  <si>
    <t>R-921-03</t>
  </si>
  <si>
    <t>kapsa na dokumenty samolep.IP50, 324x120x18, 365 82</t>
  </si>
  <si>
    <t>838113179</t>
  </si>
  <si>
    <t>742330011</t>
  </si>
  <si>
    <t>Montáž zařízení do rozvaděče (switch, UPS, DVR, server) bez nastavení</t>
  </si>
  <si>
    <t>315082284</t>
  </si>
  <si>
    <t>R-921-06</t>
  </si>
  <si>
    <t xml:space="preserve">Ventilační jednotka 1U - 2x ventilátor + termostat
</t>
  </si>
  <si>
    <t>198995451</t>
  </si>
  <si>
    <t>R-921-19</t>
  </si>
  <si>
    <t>Switch 24 port Layer2, managed Gigabit, POE - wifi (AP)</t>
  </si>
  <si>
    <t>-457619857</t>
  </si>
  <si>
    <t>742330021</t>
  </si>
  <si>
    <t>Montáž police do rozvaděče</t>
  </si>
  <si>
    <t>-747406506</t>
  </si>
  <si>
    <t>R-921-14</t>
  </si>
  <si>
    <t>Police do RACKU 19´´ nosnost 50kg</t>
  </si>
  <si>
    <t>1451801796</t>
  </si>
  <si>
    <t>742330022</t>
  </si>
  <si>
    <t>Montáž napájecího panelu do rozvaděče</t>
  </si>
  <si>
    <t>2107051705</t>
  </si>
  <si>
    <t>R-921-08</t>
  </si>
  <si>
    <t xml:space="preserve">Centrální napájecí panel s vypínačem - Napájecí blok 9x 230V - 1U
</t>
  </si>
  <si>
    <t>-1047525563</t>
  </si>
  <si>
    <t>742330023</t>
  </si>
  <si>
    <t>Montáž vyvazovacíhoho panelu 1U</t>
  </si>
  <si>
    <t>126484388</t>
  </si>
  <si>
    <t>R-921-17</t>
  </si>
  <si>
    <t xml:space="preserve">Horizontální vyvazovací organizer 1U
</t>
  </si>
  <si>
    <t>-1521601264</t>
  </si>
  <si>
    <t>742330024</t>
  </si>
  <si>
    <t>Montáž patch panelu 24 portů UTP/FTP</t>
  </si>
  <si>
    <t>-1616046521</t>
  </si>
  <si>
    <t>R-921-12</t>
  </si>
  <si>
    <t>Patch panel 24 x CAT6 - s osazenými bloky 6xRJ45 UTP CAT6</t>
  </si>
  <si>
    <t>-1500642640</t>
  </si>
  <si>
    <t>742330042</t>
  </si>
  <si>
    <t>Montáž datové dvouzásuvky</t>
  </si>
  <si>
    <t>-1914707220</t>
  </si>
  <si>
    <t>37451245</t>
  </si>
  <si>
    <t>zásuvka data 2xRJ45 bílá</t>
  </si>
  <si>
    <t>-1268532370</t>
  </si>
  <si>
    <t>R-921-20</t>
  </si>
  <si>
    <t xml:space="preserve">Měření parametrů metalického kabelu včetně vyhotovení měřícího protokolu </t>
  </si>
  <si>
    <t>-472412950</t>
  </si>
  <si>
    <t>R-921-41</t>
  </si>
  <si>
    <t>Patch kabel 1m CAT6 - POUZE DODÁNÍ</t>
  </si>
  <si>
    <t>-18689004</t>
  </si>
  <si>
    <t>Poznámka k položce:
Propojení mezi aktivním prvkem a PATCH panelem bude provádět IT technik kina</t>
  </si>
  <si>
    <t>04 - AV technika</t>
  </si>
  <si>
    <t>HSV - HSV</t>
  </si>
  <si>
    <t xml:space="preserve">    D1 - Vybavení sálu 203</t>
  </si>
  <si>
    <t xml:space="preserve">    D2 - Promítárna 204</t>
  </si>
  <si>
    <t xml:space="preserve">    D3 - Kabeláž a konektory</t>
  </si>
  <si>
    <t xml:space="preserve">    D4 - Pomocný instalační a spojovací materiál</t>
  </si>
  <si>
    <t xml:space="preserve">    D5 - Instalace</t>
  </si>
  <si>
    <t>D1</t>
  </si>
  <si>
    <t>Vybavení sálu 203</t>
  </si>
  <si>
    <t>Pol1</t>
  </si>
  <si>
    <t>dvoupás.systém,15"+1",300W,124dB,35Hz-18kHz,100°x40°,8Ohmů JBL C211</t>
  </si>
  <si>
    <t>Pol2</t>
  </si>
  <si>
    <t>subbas 1x18",  125dB SPL, 300W,  8 ohmů, 1168 x 651 x 368 mm, 51kg JBL 3635</t>
  </si>
  <si>
    <t>Pol3</t>
  </si>
  <si>
    <t>surround dvoupás.systém, 150W, 8"+ 1" kalota, 50 Hz - 20 kHz, 119dB SPL, THX, bez držáků, 406 mm x 343 mm x 224 mm JBL 8320</t>
  </si>
  <si>
    <t>Pol4</t>
  </si>
  <si>
    <t>montážní držák surround repro s fixním úhlem JBL 2516</t>
  </si>
  <si>
    <t>Pol5</t>
  </si>
  <si>
    <t>Projekční plátno 4,5 x 2,4, zisk 1, průzvučné s miniperforací, včetně gumových napínačů Projekční plátno</t>
  </si>
  <si>
    <t>Pol6</t>
  </si>
  <si>
    <t>rám pro vypnutí plátna včetně podlážek pro kino reprosoustavy rám plátna - kovový</t>
  </si>
  <si>
    <t>D2</t>
  </si>
  <si>
    <t>Promítárna 204</t>
  </si>
  <si>
    <t>Pol7</t>
  </si>
  <si>
    <t>pedestal pro projektor s 19" rackovými pozicemi, až 30RU, nastavitelná výška 840-1032mm, zamykatelný, černý Christie Rack Mount Pedestal 108-416102-XX + adaptér 163-111104-XX</t>
  </si>
  <si>
    <t>Pol8</t>
  </si>
  <si>
    <t>2K (2048 x 1080) DCI projektor, svítivost až 9000 lumen dle DCI standardu, kontrastní poměr lepší něž 1700:1 v celé ploše obrazu, 3x 0,69" čip DMD DLP, frame rate až 120fps pro 2D a 60fps pro 3D, dotykový LCD Christie CP2308</t>
  </si>
  <si>
    <t>Pol9</t>
  </si>
  <si>
    <t>originální lampa do projektoru, která musí zabezpečit na daném plátně obraz s jasem min 14fL pro 2D Christie CDXL-14M</t>
  </si>
  <si>
    <t>Pol10</t>
  </si>
  <si>
    <t>motorový zoom objektiv, musí zabezpečit šíři obrazu ve formátu SCOPE i ve formátu FLAT 4,5m. Šířka obrazu je u obou formátů fixní. Christie 2,09-3,9:1 Zoom</t>
  </si>
  <si>
    <t>Pol11</t>
  </si>
  <si>
    <t>Integrovaný media server určený pro vestavbu do DLP series 2 projektoru. Obsahuje disky v RAID (3x1TB) s celkovou kapacitou pole cca 1.8TB. Integrovaný audio procesor s možností dekódování Dolby 5.1 a 7.1 a  ATMOS s patřičnou licencí. USB3, eSATA, HDMI vs</t>
  </si>
  <si>
    <t>Pol12</t>
  </si>
  <si>
    <t>licence pro integrovaný media server umožňující dekódování Dolby 5.1 a 7.1 audio Dolby NB-BASE-AC</t>
  </si>
  <si>
    <t>Pol13</t>
  </si>
  <si>
    <t>výkonový zesilovač pro kina 4x350W/8ohm, vestavěný DSP, podpora Dolby DAC, DANTE/AES67 Crown SA4-D</t>
  </si>
  <si>
    <t>Pol14</t>
  </si>
  <si>
    <t>switch gigabit 16 port, manageovatelný, do racku 19", 1U Netgear GS116Ev2</t>
  </si>
  <si>
    <t>Pol15</t>
  </si>
  <si>
    <t>UPS zdroj min. 2000VA do racku na zálohování elektroniky projektoru FSP Fortron UPS Champ 3000 VA rack 2U</t>
  </si>
  <si>
    <t>Pol16</t>
  </si>
  <si>
    <t>odposlechový stereo aktivní monitor do 19" racku s digitálním AES/EBU vstupem, LED indikace vybuzení, ovladač hlasitosti, 10+10W Fostex RM-3</t>
  </si>
  <si>
    <t>Pol17</t>
  </si>
  <si>
    <t>15,6" notebook min Intel core 5, min 8GB RAM, HDD min 512GB, Full HD, ethernet port, wifi HP ProBook 450 G9</t>
  </si>
  <si>
    <t>D3</t>
  </si>
  <si>
    <t>Kabeláž a konektory</t>
  </si>
  <si>
    <t>Pol18</t>
  </si>
  <si>
    <t>Strukturovaná kabeláž kategorie cat6a v provedení UTP, LSOH UTP kabel Cat6a</t>
  </si>
  <si>
    <t>Pol19</t>
  </si>
  <si>
    <t>Reproduktorový kabel s měděným laněným vodičem a  dvojitou izolací, průžez 2x2,5mm, FRNC, Dca  reproduktorový kabel 2x2,5mm</t>
  </si>
  <si>
    <t>Pol20</t>
  </si>
  <si>
    <t>Symetrický stíněný mikrofonní kabel, 1x2x0,22 mm2, vnější průměr 3,4mm mikrofonní kabel</t>
  </si>
  <si>
    <t>Pol21</t>
  </si>
  <si>
    <t>Multipárový symetrický kabel, 2x2x0,22mm2, jednotlivé páry stíněné individuálně multipárový kabel</t>
  </si>
  <si>
    <t>Pol22</t>
  </si>
  <si>
    <t>sada audio a datových konektorů Sada konektorů</t>
  </si>
  <si>
    <t>soub</t>
  </si>
  <si>
    <t>D4</t>
  </si>
  <si>
    <t>Pomocný instalační a spojovací materiál</t>
  </si>
  <si>
    <t>Pol23</t>
  </si>
  <si>
    <t>Sada spojovacích prvků a spotřební materiál Spojovací a drobný instalační materiál</t>
  </si>
  <si>
    <t>D5</t>
  </si>
  <si>
    <t>Instalace</t>
  </si>
  <si>
    <t>Pol24</t>
  </si>
  <si>
    <t>natažení nových tras, osazení nových komponent, zapojení, nastavení, zprovoznění Instalace</t>
  </si>
  <si>
    <t>Pol25</t>
  </si>
  <si>
    <t>kalibrace a nastavení audiosystému a kalibrace barev projektoru, vytvoření uživatelského rozhraní a maker ovládání Nastavení</t>
  </si>
  <si>
    <t>Pol26</t>
  </si>
  <si>
    <t>seznámení s ovládáním systému zaškolení obsluhy</t>
  </si>
  <si>
    <t>Pol27</t>
  </si>
  <si>
    <t>Ekologická likvidace a odvoz obalových materiálů</t>
  </si>
  <si>
    <t>Pol28</t>
  </si>
  <si>
    <t>Doprava</t>
  </si>
  <si>
    <t>05 - Vzduchotechnika</t>
  </si>
  <si>
    <t>D1 - VESTAVBA MALÉHO SÁLU</t>
  </si>
  <si>
    <t xml:space="preserve">    PSV - Z1 Kinosál (2.NP)</t>
  </si>
  <si>
    <t xml:space="preserve">    D2 - Z1 Kinosál (2.NP)  (prvky)</t>
  </si>
  <si>
    <t xml:space="preserve">    D3 - Z1 Kinosál (2.NP)  (potrubí)</t>
  </si>
  <si>
    <t xml:space="preserve">    MON - Z1 Kondenzační jednotka-tepelné čerpadlo</t>
  </si>
  <si>
    <t xml:space="preserve">    D4 - Z2 Hygienické zařízení  (2.NP)</t>
  </si>
  <si>
    <t xml:space="preserve">    D5 - Z2 Hygienické zařízení  (2.NP)  (potrubí)</t>
  </si>
  <si>
    <t xml:space="preserve">    D6 - Z3 Digestoř (2.NP)</t>
  </si>
  <si>
    <t xml:space="preserve">    D7 - Z3 Digestoř (2.NP)  potrubí</t>
  </si>
  <si>
    <t xml:space="preserve">    D8 - Izolace</t>
  </si>
  <si>
    <t xml:space="preserve">    D9 - Montážní materiál</t>
  </si>
  <si>
    <t xml:space="preserve">    HSV - Lešení</t>
  </si>
  <si>
    <t xml:space="preserve">    D10 - Všeobecné výkony</t>
  </si>
  <si>
    <t>VESTAVBA MALÉHO SÁLU</t>
  </si>
  <si>
    <t>Z1 Kinosál (2.NP)</t>
  </si>
  <si>
    <t>1.001</t>
  </si>
  <si>
    <t>Ležatá rekuperační jednotka DUPLEX 2500 Multi Eco N    2.500 m3/h / 400 Pa</t>
  </si>
  <si>
    <t>KUS</t>
  </si>
  <si>
    <t>Poznámka k položce:
včetně dotykového vzdáleného ovladače CP Touch a kanálového čidla CO2</t>
  </si>
  <si>
    <t>1.001M</t>
  </si>
  <si>
    <t>Montáž</t>
  </si>
  <si>
    <t>%</t>
  </si>
  <si>
    <t>Z1 Kinosál (2.NP)  (prvky)</t>
  </si>
  <si>
    <t>1.002</t>
  </si>
  <si>
    <t>Požární klapka FDMB 630x315-.40  TPM 075/09</t>
  </si>
  <si>
    <t>Poznámka k položce:
se servopohonem BF 230-TN</t>
  </si>
  <si>
    <t>1.003</t>
  </si>
  <si>
    <t>Požární klapka FDMB 600x355-.40  TPM 075/09</t>
  </si>
  <si>
    <t>1.004</t>
  </si>
  <si>
    <t>Tlumič hluku kulisový  TKU 60-35</t>
  </si>
  <si>
    <t>1.004.1</t>
  </si>
  <si>
    <t>Tlumič hluku kulisový  TKU 60-35 / 500 mm  ATYP</t>
  </si>
  <si>
    <t>1.006</t>
  </si>
  <si>
    <t>Vyústka přívodní dvouřadá nastavitelná s regulací VNM 2A 400x280/R1 TPM 015/01</t>
  </si>
  <si>
    <t>1.007</t>
  </si>
  <si>
    <t>Vyústka odvodní jednořadá nastavitelná s regulací VNM 1A 400x280/R1 TPM 015/01</t>
  </si>
  <si>
    <t>1.008</t>
  </si>
  <si>
    <t>Vyústka s pevnými lamelami s regulací RAG45 1020x320/R1 TPM 107/15</t>
  </si>
  <si>
    <t>1.009</t>
  </si>
  <si>
    <t>Tlumící vložka styp FFDM 630x600 20-105 80°C TPM 137/19</t>
  </si>
  <si>
    <t>Poznámka k položce:
Rozměr nutno ověřit dle umístěmnní  na výfukovou mřížku kondenzační jednotky UUC1 U40 a tomu přizpůsobit navazující čtyřhranné potrubí</t>
  </si>
  <si>
    <t>1.011</t>
  </si>
  <si>
    <t>Protidešťová žaluzie PDZM 70 630x400 20-101  TPM 079/10</t>
  </si>
  <si>
    <t>1.012</t>
  </si>
  <si>
    <t>Krycí mřížka KMM 500x630 .20 TPM 002/96</t>
  </si>
  <si>
    <t>1.013</t>
  </si>
  <si>
    <t>Krycí mřížka KMM 630x630  .20 TPM 002/96</t>
  </si>
  <si>
    <t>1.015</t>
  </si>
  <si>
    <t>Textilní vyústka půlkulatá 1/2 630 - 8000 mm, přechod 630x315-1/2 630, světle šedá, směr. výfuk 130°</t>
  </si>
  <si>
    <t>Poznámka k položce:
Označení : H630/8000 F(PS)B/PMS-8AL/LGO + DSH630x315-630/150</t>
  </si>
  <si>
    <t>1.004M</t>
  </si>
  <si>
    <t>Z1 Kinosál (2.NP)  (potrubí)</t>
  </si>
  <si>
    <t>1.088</t>
  </si>
  <si>
    <t>Potrubí čtyřhranné sk.I pozink. průřezu od 0,13 do 0,28 m2</t>
  </si>
  <si>
    <t>1.089</t>
  </si>
  <si>
    <t>Potrubí čtyřhranné sk.I pozink. průřezu od 0,28do 0,50 m2</t>
  </si>
  <si>
    <t>1.060M</t>
  </si>
  <si>
    <t>Montáž čtyřhranného potrubí a potrubí spiro</t>
  </si>
  <si>
    <t>MON</t>
  </si>
  <si>
    <t>Z1 Kondenzační jednotka-tepelné čerpadlo</t>
  </si>
  <si>
    <t>1.020</t>
  </si>
  <si>
    <t>Kondenzační jednotka invertor  UUC1.U40, vel. 30,  Qch/Qt=3,2-9,2/3,6-10,1 kW</t>
  </si>
  <si>
    <t>Poznámka k položce:
Pch/Pt = 0,5-*3,14/0,5-3,25  kW,  Ich/It=10,9/11,6 A,  U=230 V, doporučené jištění  25 A ŠxVxHL= 950x834x330, m=57,7 kg</t>
  </si>
  <si>
    <t>1.022</t>
  </si>
  <si>
    <t>Řídící box KM 113.27UU</t>
  </si>
  <si>
    <t>1.024</t>
  </si>
  <si>
    <t>Potrubí chladiva duální měděné izolované  10x1/16x1/iz</t>
  </si>
  <si>
    <t>1.025</t>
  </si>
  <si>
    <t>Chladiva R32 na doplnění</t>
  </si>
  <si>
    <t>1.028</t>
  </si>
  <si>
    <t>Rám pod jednotku pro umístění na půdě objektu</t>
  </si>
  <si>
    <t>1.029</t>
  </si>
  <si>
    <t>Vana kondenzátu pod kondenzační jednotku</t>
  </si>
  <si>
    <t>1.030M</t>
  </si>
  <si>
    <t>Montáž kondenzační jednotky, doplnění chladiva, zaškolení obsluhy</t>
  </si>
  <si>
    <t>Z2 Hygienické zařízení  (2.NP)</t>
  </si>
  <si>
    <t>2.001</t>
  </si>
  <si>
    <t>Ventilátor potrubní Mixvent TD-250/100 IP44,   200 m3/h-80 Pa</t>
  </si>
  <si>
    <t>Poznámka k položce:
P=0,024 kW,  I=0,11 A, 230 V</t>
  </si>
  <si>
    <t>2.002</t>
  </si>
  <si>
    <t>Ventilátor potrubní Mixvent TD-350/125 IP44,   110 m3/h-80 Pa</t>
  </si>
  <si>
    <t>Poznámka k položce:
P=0,030 kW,  I=0,13 A, 230 V</t>
  </si>
  <si>
    <t>2.003</t>
  </si>
  <si>
    <t>Časové relé  DT4</t>
  </si>
  <si>
    <t>2.004</t>
  </si>
  <si>
    <t>Rychloupínací spona  VBM 100</t>
  </si>
  <si>
    <t>2.005</t>
  </si>
  <si>
    <t>Rychloupínací spona  VBM 125</t>
  </si>
  <si>
    <t>2.006</t>
  </si>
  <si>
    <t>Zpětná klapka   RSK 100</t>
  </si>
  <si>
    <t>2.007</t>
  </si>
  <si>
    <t>Zpětná klapka   RSK 125</t>
  </si>
  <si>
    <t>2.010</t>
  </si>
  <si>
    <t>Talířový ventil odvodní, plastový  VEF 100 + VLZ 01-100 (rámeček)</t>
  </si>
  <si>
    <t>2.012</t>
  </si>
  <si>
    <t>Žaluziová klapka PER 100 W</t>
  </si>
  <si>
    <t>2.013</t>
  </si>
  <si>
    <t>Žaluziová klapka PER 125 W</t>
  </si>
  <si>
    <t>2.020M</t>
  </si>
  <si>
    <t>Z2 Hygienické zařízení  (2.NP)  (potrubí)</t>
  </si>
  <si>
    <t>1.250</t>
  </si>
  <si>
    <t>Potrubí Spiro pozink. 40%TV  do průměru 100 mm</t>
  </si>
  <si>
    <t>1.251</t>
  </si>
  <si>
    <t>Potrubí Spiro pozink. 40%TV  do průměru 125 mm</t>
  </si>
  <si>
    <t>1.300M</t>
  </si>
  <si>
    <t>D6</t>
  </si>
  <si>
    <t>Z3 Digestoř (2.NP)</t>
  </si>
  <si>
    <t>3.001</t>
  </si>
  <si>
    <t>Odsavač par nerezový OP 642X, šíře 600 mm, 3. rychlostní, 384 m3/h,  230 V, P= 170 W</t>
  </si>
  <si>
    <t>Poznámka k položce:
Cirkulační po doplnění uhlíkového filtru</t>
  </si>
  <si>
    <t>3.004</t>
  </si>
  <si>
    <t>3.006</t>
  </si>
  <si>
    <t>Ohebná hadice zvukově izolovaná Sonoflex MO127</t>
  </si>
  <si>
    <t>3.010M</t>
  </si>
  <si>
    <t>D7</t>
  </si>
  <si>
    <t>Z3 Digestoř (2.NP)  potrubí</t>
  </si>
  <si>
    <t>3.020M</t>
  </si>
  <si>
    <t>D8</t>
  </si>
  <si>
    <t>Izolace</t>
  </si>
  <si>
    <t>20.001</t>
  </si>
  <si>
    <t>Tepelná izolace minerální plsti tl. 8 cm na trny s Al folií. samolepící Al páska nebo</t>
  </si>
  <si>
    <t>M2</t>
  </si>
  <si>
    <t>Poznámka k položce:
Samolepící izolace K FLEX ST ALU Pás 25 mm Izolováno všechno vzt potrubí zařízení Z1 v půdním prostoru</t>
  </si>
  <si>
    <t>25.001</t>
  </si>
  <si>
    <t>Tepelná samolepící izolace K FLEX ST ALU Pás 14 mm</t>
  </si>
  <si>
    <t>Poznámka k položce:
Izolováno potrubí zařízení Z2 a Z3  na půdě</t>
  </si>
  <si>
    <t>46.100M</t>
  </si>
  <si>
    <t>D9</t>
  </si>
  <si>
    <t>Montážní materiál</t>
  </si>
  <si>
    <t>29.001</t>
  </si>
  <si>
    <t>Montážní a spojovací materiál, těsnící materiál</t>
  </si>
  <si>
    <t>KG</t>
  </si>
  <si>
    <t>29.005 M</t>
  </si>
  <si>
    <t>Lešení</t>
  </si>
  <si>
    <t>941955001</t>
  </si>
  <si>
    <t>Lešení lehké pomocné v podlah do 1,2 m</t>
  </si>
  <si>
    <t>D10</t>
  </si>
  <si>
    <t>Všeobecné výkony</t>
  </si>
  <si>
    <t>35.001</t>
  </si>
  <si>
    <t>Zaregulování VZT</t>
  </si>
  <si>
    <t>HOD</t>
  </si>
  <si>
    <t>35.002</t>
  </si>
  <si>
    <t>Komplexní vyzkoušení</t>
  </si>
  <si>
    <t>06 - Vytápění</t>
  </si>
  <si>
    <t xml:space="preserve">    733 - Ústřední vytápění - rozvodné potrubí</t>
  </si>
  <si>
    <t xml:space="preserve">    734 - Ústřední vytápění - armatury</t>
  </si>
  <si>
    <t xml:space="preserve">    735 - Ústřední vytápění - otopná tělesa</t>
  </si>
  <si>
    <t>-271923826</t>
  </si>
  <si>
    <t>"byt 1"0</t>
  </si>
  <si>
    <t>"byt 2"1</t>
  </si>
  <si>
    <t>"byt 3"1</t>
  </si>
  <si>
    <t>973031324</t>
  </si>
  <si>
    <t>Vysekání kapes ve zdivu cihelném na MV nebo MVC pl do 0,10 m2 hl do 150 mm</t>
  </si>
  <si>
    <t>-707057559</t>
  </si>
  <si>
    <t>1202855106</t>
  </si>
  <si>
    <t>733</t>
  </si>
  <si>
    <t>Ústřední vytápění - rozvodné potrubí</t>
  </si>
  <si>
    <t>733222302</t>
  </si>
  <si>
    <t>Potrubí měděné polotvrdé spojované lisováním D 15x1 mm</t>
  </si>
  <si>
    <t>-724532999</t>
  </si>
  <si>
    <t>0,5*15</t>
  </si>
  <si>
    <t>733222303</t>
  </si>
  <si>
    <t>Potrubí měděné polotvrdé spojované lisováním D 18x1 mm</t>
  </si>
  <si>
    <t>-1932972365</t>
  </si>
  <si>
    <t>rozvod</t>
  </si>
  <si>
    <t>20+20+15+15+2+2+13+13+2+2</t>
  </si>
  <si>
    <t>733222304</t>
  </si>
  <si>
    <t>Potrubí měděné polotvrdé spojované lisováním D 22x1 mm</t>
  </si>
  <si>
    <t>-357471905</t>
  </si>
  <si>
    <t>733224222</t>
  </si>
  <si>
    <t>Příplatek k potrubí měděnému za zhotovení přípojky z trubek měděných D 15x1 mm</t>
  </si>
  <si>
    <t>1123241230</t>
  </si>
  <si>
    <t>733291101</t>
  </si>
  <si>
    <t>Zkouška těsnosti potrubí měděné D do 35x1,5</t>
  </si>
  <si>
    <t>2013925327</t>
  </si>
  <si>
    <t>733811221</t>
  </si>
  <si>
    <t>Ochrana potrubí ústředního vytápění termoizolačními trubicemi z PE tl přes 6 do 9 mm DN do 22 mm</t>
  </si>
  <si>
    <t>-858319836</t>
  </si>
  <si>
    <t>998733102</t>
  </si>
  <si>
    <t>Přesun hmot tonážní pro rozvody potrubí v objektech v přes 6 do 12 m</t>
  </si>
  <si>
    <t>-942842347</t>
  </si>
  <si>
    <t>998733181</t>
  </si>
  <si>
    <t>Příplatek k přesunu hmot tonážní 733 prováděný bez použití mechanizace</t>
  </si>
  <si>
    <t>-766797535</t>
  </si>
  <si>
    <t>734</t>
  </si>
  <si>
    <t>Ústřední vytápění - armatury</t>
  </si>
  <si>
    <t>R-211527</t>
  </si>
  <si>
    <t>Filtr - cyklonový odlučovač s magnetem , 3/4"</t>
  </si>
  <si>
    <t>1611079449</t>
  </si>
  <si>
    <t>R-6000-09.500</t>
  </si>
  <si>
    <t>termostatická hlavice M30, 6°C-28°C, s vestavěným čidlem, se dvěma zarážkami, bílá</t>
  </si>
  <si>
    <t>1613237580</t>
  </si>
  <si>
    <t>R-3831-15.351</t>
  </si>
  <si>
    <t>svěrné šroubení 15mm, pro měděné a přesné ocelové trubky, mosaz</t>
  </si>
  <si>
    <t>2140070486</t>
  </si>
  <si>
    <t>R-3851-02.000</t>
  </si>
  <si>
    <t>radiátorový ventil se šroubením 1/2", vnitřní závit, termostatický, rohový , pro připojení otopných žebříků se středovým připojením</t>
  </si>
  <si>
    <t>1986850153</t>
  </si>
  <si>
    <t>R-3850-10.553</t>
  </si>
  <si>
    <t>krytka ventilu se šroubením, bílá</t>
  </si>
  <si>
    <t>-1607215589</t>
  </si>
  <si>
    <t>R-0531-50.000</t>
  </si>
  <si>
    <t>připojovací H-šroubení 1/2" rohové, Kvs 1,48 s vypouštěním</t>
  </si>
  <si>
    <t>807047435</t>
  </si>
  <si>
    <t>734209123</t>
  </si>
  <si>
    <t>Montáž armatury závitové s třemi závity G 1/2</t>
  </si>
  <si>
    <t>44936091</t>
  </si>
  <si>
    <t>998734102</t>
  </si>
  <si>
    <t>Přesun hmot tonážní pro armatury v objektech v přes 6 do 12 m</t>
  </si>
  <si>
    <t>9622722</t>
  </si>
  <si>
    <t>998734181</t>
  </si>
  <si>
    <t>Příplatek k přesunu hmot tonážní 734 prováděný bez použití mechanizace</t>
  </si>
  <si>
    <t>1190205291</t>
  </si>
  <si>
    <t>735</t>
  </si>
  <si>
    <t>Ústřední vytápění - otopná tělesa</t>
  </si>
  <si>
    <t>735000911</t>
  </si>
  <si>
    <t>Vyregulování ventilu nebo kohoutu dvojregulačního s ručním ovládáním</t>
  </si>
  <si>
    <t>-53940331</t>
  </si>
  <si>
    <t>735000912</t>
  </si>
  <si>
    <t>Vyregulování ventilu nebo kohoutu dvojregulačního s termostatickým ovládáním</t>
  </si>
  <si>
    <t>-1754470331</t>
  </si>
  <si>
    <t>735152573</t>
  </si>
  <si>
    <t>Otopné těleso panelové VK dvoudeskové 2 přídavné přestupní plochy výška/délka 600/600 mm výkon 1007 W</t>
  </si>
  <si>
    <t>1329923899</t>
  </si>
  <si>
    <t>radiátor</t>
  </si>
  <si>
    <t>735152576</t>
  </si>
  <si>
    <t>Otopné těleso panelové VK dvoudeskové 2 přídavné přestupní plochy výška/délka 600/900 mm výkon 1511 W</t>
  </si>
  <si>
    <t>-961917958</t>
  </si>
  <si>
    <t>735152579</t>
  </si>
  <si>
    <t>Otopné těleso panelové VK dvoudeskové 2 přídavné přestupní plochy výška/délka 600/1200 mm výkon 2015 W</t>
  </si>
  <si>
    <t>-1710125265</t>
  </si>
  <si>
    <t>998735102</t>
  </si>
  <si>
    <t>Přesun hmot tonážní pro otopná tělesa v objektech v přes 6 do 12 m</t>
  </si>
  <si>
    <t>1136261818</t>
  </si>
  <si>
    <t>998735181</t>
  </si>
  <si>
    <t>Příplatek k přesunu hmot tonážní 735 prováděný bez použití mechanizace</t>
  </si>
  <si>
    <t>786287540</t>
  </si>
  <si>
    <t>HZS2222</t>
  </si>
  <si>
    <t>Hodinová zúčtovací sazba topenář odborný</t>
  </si>
  <si>
    <t>17765531</t>
  </si>
  <si>
    <t>"demontáže" 8*2*3</t>
  </si>
  <si>
    <t>07 - Vedlejší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</si>
  <si>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</si>
  <si>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</si>
  <si>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</si>
  <si>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</si>
  <si>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</si>
  <si>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VRN1</t>
  </si>
  <si>
    <t>Průzkumné, geodetické a projektové práce</t>
  </si>
  <si>
    <t>013254000</t>
  </si>
  <si>
    <t>Dokumentace skutečného provedení stavby</t>
  </si>
  <si>
    <t>1024</t>
  </si>
  <si>
    <t>217631455</t>
  </si>
  <si>
    <t>VRN3</t>
  </si>
  <si>
    <t>Zařízení staveniště</t>
  </si>
  <si>
    <t>031002000</t>
  </si>
  <si>
    <t>-986825837</t>
  </si>
  <si>
    <t>034002000</t>
  </si>
  <si>
    <t>Zabezpečení staveniště</t>
  </si>
  <si>
    <t>1411421944</t>
  </si>
  <si>
    <t>034103000</t>
  </si>
  <si>
    <t>Oplocení staveniště</t>
  </si>
  <si>
    <t>1811182480</t>
  </si>
  <si>
    <t>035103001</t>
  </si>
  <si>
    <t>Pronájem ploch - zábor veřejného prostranství - 10 měsíců</t>
  </si>
  <si>
    <t>20045339</t>
  </si>
  <si>
    <t>60*3</t>
  </si>
  <si>
    <t>039002000</t>
  </si>
  <si>
    <t>Zrušení zařízení staveniště</t>
  </si>
  <si>
    <t>-1020731871</t>
  </si>
  <si>
    <t>VRN4</t>
  </si>
  <si>
    <t>Inženýrská činnost</t>
  </si>
  <si>
    <t>049103000</t>
  </si>
  <si>
    <t>Náklady vzniklé v souvislosti s realizací stavby - vytýčení niženýrských sítí</t>
  </si>
  <si>
    <t>-484881505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</si>
</sst>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167" fontId="24" fillId="2" borderId="22"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0" fontId="29" fillId="0" borderId="0" xfId="0" applyFont="1" applyAlignment="1">
      <alignment horizontal="left" vertical="center" wrapText="1"/>
    </xf>
    <xf numFmtId="4" fontId="30" fillId="0" borderId="0" xfId="0" applyNumberFormat="1" applyFont="1" applyAlignment="1">
      <alignment vertical="center"/>
    </xf>
    <xf numFmtId="0" fontId="30" fillId="0" borderId="0" xfId="0" applyFont="1" applyAlignment="1">
      <alignmen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5"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 customHeight="1">
      <c r="AR2" s="254" t="s">
        <v>5</v>
      </c>
      <c r="AS2" s="239"/>
      <c r="AT2" s="239"/>
      <c r="AU2" s="239"/>
      <c r="AV2" s="239"/>
      <c r="AW2" s="239"/>
      <c r="AX2" s="239"/>
      <c r="AY2" s="239"/>
      <c r="AZ2" s="239"/>
      <c r="BA2" s="239"/>
      <c r="BB2" s="239"/>
      <c r="BC2" s="239"/>
      <c r="BD2" s="239"/>
      <c r="BE2" s="239"/>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1"/>
      <c r="D4" s="22" t="s">
        <v>9</v>
      </c>
      <c r="AR4" s="21"/>
      <c r="AS4" s="23" t="s">
        <v>10</v>
      </c>
      <c r="BE4" s="24" t="s">
        <v>11</v>
      </c>
      <c r="BS4" s="18" t="s">
        <v>12</v>
      </c>
    </row>
    <row r="5" spans="2:71" s="1" customFormat="1" ht="12" customHeight="1">
      <c r="B5" s="21"/>
      <c r="D5" s="25" t="s">
        <v>13</v>
      </c>
      <c r="K5" s="238" t="s">
        <v>14</v>
      </c>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R5" s="21"/>
      <c r="BE5" s="235" t="s">
        <v>15</v>
      </c>
      <c r="BS5" s="18" t="s">
        <v>6</v>
      </c>
    </row>
    <row r="6" spans="2:71" s="1" customFormat="1" ht="36.9" customHeight="1">
      <c r="B6" s="21"/>
      <c r="D6" s="27" t="s">
        <v>16</v>
      </c>
      <c r="K6" s="240" t="s">
        <v>17</v>
      </c>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R6" s="21"/>
      <c r="BE6" s="236"/>
      <c r="BS6" s="18" t="s">
        <v>6</v>
      </c>
    </row>
    <row r="7" spans="2:71" s="1" customFormat="1" ht="12" customHeight="1">
      <c r="B7" s="21"/>
      <c r="D7" s="28" t="s">
        <v>18</v>
      </c>
      <c r="K7" s="26" t="s">
        <v>1</v>
      </c>
      <c r="AK7" s="28" t="s">
        <v>19</v>
      </c>
      <c r="AN7" s="26" t="s">
        <v>1</v>
      </c>
      <c r="AR7" s="21"/>
      <c r="BE7" s="236"/>
      <c r="BS7" s="18" t="s">
        <v>6</v>
      </c>
    </row>
    <row r="8" spans="2:71" s="1" customFormat="1" ht="12" customHeight="1">
      <c r="B8" s="21"/>
      <c r="D8" s="28" t="s">
        <v>20</v>
      </c>
      <c r="K8" s="26" t="s">
        <v>21</v>
      </c>
      <c r="AK8" s="28" t="s">
        <v>22</v>
      </c>
      <c r="AN8" s="29" t="s">
        <v>23</v>
      </c>
      <c r="AR8" s="21"/>
      <c r="BE8" s="236"/>
      <c r="BS8" s="18" t="s">
        <v>6</v>
      </c>
    </row>
    <row r="9" spans="2:71" s="1" customFormat="1" ht="14.4" customHeight="1">
      <c r="B9" s="21"/>
      <c r="AR9" s="21"/>
      <c r="BE9" s="236"/>
      <c r="BS9" s="18" t="s">
        <v>6</v>
      </c>
    </row>
    <row r="10" spans="2:71" s="1" customFormat="1" ht="12" customHeight="1">
      <c r="B10" s="21"/>
      <c r="D10" s="28" t="s">
        <v>24</v>
      </c>
      <c r="AK10" s="28" t="s">
        <v>25</v>
      </c>
      <c r="AN10" s="26" t="s">
        <v>1</v>
      </c>
      <c r="AR10" s="21"/>
      <c r="BE10" s="236"/>
      <c r="BS10" s="18" t="s">
        <v>6</v>
      </c>
    </row>
    <row r="11" spans="2:71" s="1" customFormat="1" ht="18.45" customHeight="1">
      <c r="B11" s="21"/>
      <c r="E11" s="26" t="s">
        <v>26</v>
      </c>
      <c r="AK11" s="28" t="s">
        <v>27</v>
      </c>
      <c r="AN11" s="26" t="s">
        <v>1</v>
      </c>
      <c r="AR11" s="21"/>
      <c r="BE11" s="236"/>
      <c r="BS11" s="18" t="s">
        <v>6</v>
      </c>
    </row>
    <row r="12" spans="2:71" s="1" customFormat="1" ht="6.9" customHeight="1">
      <c r="B12" s="21"/>
      <c r="AR12" s="21"/>
      <c r="BE12" s="236"/>
      <c r="BS12" s="18" t="s">
        <v>6</v>
      </c>
    </row>
    <row r="13" spans="2:71" s="1" customFormat="1" ht="12" customHeight="1">
      <c r="B13" s="21"/>
      <c r="D13" s="28" t="s">
        <v>28</v>
      </c>
      <c r="AK13" s="28" t="s">
        <v>25</v>
      </c>
      <c r="AN13" s="30" t="s">
        <v>29</v>
      </c>
      <c r="AR13" s="21"/>
      <c r="BE13" s="236"/>
      <c r="BS13" s="18" t="s">
        <v>6</v>
      </c>
    </row>
    <row r="14" spans="2:71" ht="13.2">
      <c r="B14" s="21"/>
      <c r="E14" s="241" t="s">
        <v>29</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8" t="s">
        <v>27</v>
      </c>
      <c r="AN14" s="30" t="s">
        <v>29</v>
      </c>
      <c r="AR14" s="21"/>
      <c r="BE14" s="236"/>
      <c r="BS14" s="18" t="s">
        <v>6</v>
      </c>
    </row>
    <row r="15" spans="2:71" s="1" customFormat="1" ht="6.9" customHeight="1">
      <c r="B15" s="21"/>
      <c r="AR15" s="21"/>
      <c r="BE15" s="236"/>
      <c r="BS15" s="18" t="s">
        <v>3</v>
      </c>
    </row>
    <row r="16" spans="2:71" s="1" customFormat="1" ht="12" customHeight="1">
      <c r="B16" s="21"/>
      <c r="D16" s="28" t="s">
        <v>30</v>
      </c>
      <c r="AK16" s="28" t="s">
        <v>25</v>
      </c>
      <c r="AN16" s="26" t="s">
        <v>1</v>
      </c>
      <c r="AR16" s="21"/>
      <c r="BE16" s="236"/>
      <c r="BS16" s="18" t="s">
        <v>3</v>
      </c>
    </row>
    <row r="17" spans="2:71" s="1" customFormat="1" ht="18.45" customHeight="1">
      <c r="B17" s="21"/>
      <c r="E17" s="26" t="s">
        <v>31</v>
      </c>
      <c r="AK17" s="28" t="s">
        <v>27</v>
      </c>
      <c r="AN17" s="26" t="s">
        <v>1</v>
      </c>
      <c r="AR17" s="21"/>
      <c r="BE17" s="236"/>
      <c r="BS17" s="18" t="s">
        <v>32</v>
      </c>
    </row>
    <row r="18" spans="2:71" s="1" customFormat="1" ht="6.9" customHeight="1">
      <c r="B18" s="21"/>
      <c r="AR18" s="21"/>
      <c r="BE18" s="236"/>
      <c r="BS18" s="18" t="s">
        <v>6</v>
      </c>
    </row>
    <row r="19" spans="2:71" s="1" customFormat="1" ht="12" customHeight="1">
      <c r="B19" s="21"/>
      <c r="D19" s="28" t="s">
        <v>33</v>
      </c>
      <c r="AK19" s="28" t="s">
        <v>25</v>
      </c>
      <c r="AN19" s="26" t="s">
        <v>1</v>
      </c>
      <c r="AR19" s="21"/>
      <c r="BE19" s="236"/>
      <c r="BS19" s="18" t="s">
        <v>6</v>
      </c>
    </row>
    <row r="20" spans="2:71" s="1" customFormat="1" ht="18.45" customHeight="1">
      <c r="B20" s="21"/>
      <c r="E20" s="26" t="s">
        <v>34</v>
      </c>
      <c r="AK20" s="28" t="s">
        <v>27</v>
      </c>
      <c r="AN20" s="26" t="s">
        <v>1</v>
      </c>
      <c r="AR20" s="21"/>
      <c r="BE20" s="236"/>
      <c r="BS20" s="18" t="s">
        <v>32</v>
      </c>
    </row>
    <row r="21" spans="2:57" s="1" customFormat="1" ht="6.9" customHeight="1">
      <c r="B21" s="21"/>
      <c r="AR21" s="21"/>
      <c r="BE21" s="236"/>
    </row>
    <row r="22" spans="2:57" s="1" customFormat="1" ht="12" customHeight="1">
      <c r="B22" s="21"/>
      <c r="D22" s="28" t="s">
        <v>35</v>
      </c>
      <c r="AR22" s="21"/>
      <c r="BE22" s="236"/>
    </row>
    <row r="23" spans="2:57" s="1" customFormat="1" ht="16.5" customHeight="1">
      <c r="B23" s="21"/>
      <c r="E23" s="243" t="s">
        <v>1</v>
      </c>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R23" s="21"/>
      <c r="BE23" s="236"/>
    </row>
    <row r="24" spans="2:57" s="1" customFormat="1" ht="6.9" customHeight="1">
      <c r="B24" s="21"/>
      <c r="AR24" s="21"/>
      <c r="BE24" s="236"/>
    </row>
    <row r="25" spans="2:57" s="1" customFormat="1" ht="6.9"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36"/>
    </row>
    <row r="26" spans="1:57" s="2" customFormat="1" ht="25.95" customHeight="1">
      <c r="A26" s="33"/>
      <c r="B26" s="34"/>
      <c r="C26" s="33"/>
      <c r="D26" s="35" t="s">
        <v>36</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44">
        <f>ROUND(AG94,2)</f>
        <v>0</v>
      </c>
      <c r="AL26" s="245"/>
      <c r="AM26" s="245"/>
      <c r="AN26" s="245"/>
      <c r="AO26" s="245"/>
      <c r="AP26" s="33"/>
      <c r="AQ26" s="33"/>
      <c r="AR26" s="34"/>
      <c r="BE26" s="236"/>
    </row>
    <row r="27" spans="1:57" s="2" customFormat="1" ht="6.9"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36"/>
    </row>
    <row r="28" spans="1:57" s="2" customFormat="1" ht="13.2">
      <c r="A28" s="33"/>
      <c r="B28" s="34"/>
      <c r="C28" s="33"/>
      <c r="D28" s="33"/>
      <c r="E28" s="33"/>
      <c r="F28" s="33"/>
      <c r="G28" s="33"/>
      <c r="H28" s="33"/>
      <c r="I28" s="33"/>
      <c r="J28" s="33"/>
      <c r="K28" s="33"/>
      <c r="L28" s="246" t="s">
        <v>37</v>
      </c>
      <c r="M28" s="246"/>
      <c r="N28" s="246"/>
      <c r="O28" s="246"/>
      <c r="P28" s="246"/>
      <c r="Q28" s="33"/>
      <c r="R28" s="33"/>
      <c r="S28" s="33"/>
      <c r="T28" s="33"/>
      <c r="U28" s="33"/>
      <c r="V28" s="33"/>
      <c r="W28" s="246" t="s">
        <v>38</v>
      </c>
      <c r="X28" s="246"/>
      <c r="Y28" s="246"/>
      <c r="Z28" s="246"/>
      <c r="AA28" s="246"/>
      <c r="AB28" s="246"/>
      <c r="AC28" s="246"/>
      <c r="AD28" s="246"/>
      <c r="AE28" s="246"/>
      <c r="AF28" s="33"/>
      <c r="AG28" s="33"/>
      <c r="AH28" s="33"/>
      <c r="AI28" s="33"/>
      <c r="AJ28" s="33"/>
      <c r="AK28" s="246" t="s">
        <v>39</v>
      </c>
      <c r="AL28" s="246"/>
      <c r="AM28" s="246"/>
      <c r="AN28" s="246"/>
      <c r="AO28" s="246"/>
      <c r="AP28" s="33"/>
      <c r="AQ28" s="33"/>
      <c r="AR28" s="34"/>
      <c r="BE28" s="236"/>
    </row>
    <row r="29" spans="2:57" s="3" customFormat="1" ht="14.4" customHeight="1">
      <c r="B29" s="38"/>
      <c r="D29" s="28" t="s">
        <v>40</v>
      </c>
      <c r="F29" s="28" t="s">
        <v>41</v>
      </c>
      <c r="L29" s="249">
        <v>0.21</v>
      </c>
      <c r="M29" s="248"/>
      <c r="N29" s="248"/>
      <c r="O29" s="248"/>
      <c r="P29" s="248"/>
      <c r="W29" s="247">
        <f>ROUND(AZ94,2)</f>
        <v>0</v>
      </c>
      <c r="X29" s="248"/>
      <c r="Y29" s="248"/>
      <c r="Z29" s="248"/>
      <c r="AA29" s="248"/>
      <c r="AB29" s="248"/>
      <c r="AC29" s="248"/>
      <c r="AD29" s="248"/>
      <c r="AE29" s="248"/>
      <c r="AK29" s="247">
        <f>ROUND(AV94,2)</f>
        <v>0</v>
      </c>
      <c r="AL29" s="248"/>
      <c r="AM29" s="248"/>
      <c r="AN29" s="248"/>
      <c r="AO29" s="248"/>
      <c r="AR29" s="38"/>
      <c r="BE29" s="237"/>
    </row>
    <row r="30" spans="2:57" s="3" customFormat="1" ht="14.4" customHeight="1">
      <c r="B30" s="38"/>
      <c r="F30" s="28" t="s">
        <v>42</v>
      </c>
      <c r="L30" s="249">
        <v>0.15</v>
      </c>
      <c r="M30" s="248"/>
      <c r="N30" s="248"/>
      <c r="O30" s="248"/>
      <c r="P30" s="248"/>
      <c r="W30" s="247">
        <f>ROUND(BA94,2)</f>
        <v>0</v>
      </c>
      <c r="X30" s="248"/>
      <c r="Y30" s="248"/>
      <c r="Z30" s="248"/>
      <c r="AA30" s="248"/>
      <c r="AB30" s="248"/>
      <c r="AC30" s="248"/>
      <c r="AD30" s="248"/>
      <c r="AE30" s="248"/>
      <c r="AK30" s="247">
        <f>ROUND(AW94,2)</f>
        <v>0</v>
      </c>
      <c r="AL30" s="248"/>
      <c r="AM30" s="248"/>
      <c r="AN30" s="248"/>
      <c r="AO30" s="248"/>
      <c r="AR30" s="38"/>
      <c r="BE30" s="237"/>
    </row>
    <row r="31" spans="2:57" s="3" customFormat="1" ht="14.4" customHeight="1" hidden="1">
      <c r="B31" s="38"/>
      <c r="F31" s="28" t="s">
        <v>43</v>
      </c>
      <c r="L31" s="249">
        <v>0.21</v>
      </c>
      <c r="M31" s="248"/>
      <c r="N31" s="248"/>
      <c r="O31" s="248"/>
      <c r="P31" s="248"/>
      <c r="W31" s="247">
        <f>ROUND(BB94,2)</f>
        <v>0</v>
      </c>
      <c r="X31" s="248"/>
      <c r="Y31" s="248"/>
      <c r="Z31" s="248"/>
      <c r="AA31" s="248"/>
      <c r="AB31" s="248"/>
      <c r="AC31" s="248"/>
      <c r="AD31" s="248"/>
      <c r="AE31" s="248"/>
      <c r="AK31" s="247">
        <v>0</v>
      </c>
      <c r="AL31" s="248"/>
      <c r="AM31" s="248"/>
      <c r="AN31" s="248"/>
      <c r="AO31" s="248"/>
      <c r="AR31" s="38"/>
      <c r="BE31" s="237"/>
    </row>
    <row r="32" spans="2:57" s="3" customFormat="1" ht="14.4" customHeight="1" hidden="1">
      <c r="B32" s="38"/>
      <c r="F32" s="28" t="s">
        <v>44</v>
      </c>
      <c r="L32" s="249">
        <v>0.15</v>
      </c>
      <c r="M32" s="248"/>
      <c r="N32" s="248"/>
      <c r="O32" s="248"/>
      <c r="P32" s="248"/>
      <c r="W32" s="247">
        <f>ROUND(BC94,2)</f>
        <v>0</v>
      </c>
      <c r="X32" s="248"/>
      <c r="Y32" s="248"/>
      <c r="Z32" s="248"/>
      <c r="AA32" s="248"/>
      <c r="AB32" s="248"/>
      <c r="AC32" s="248"/>
      <c r="AD32" s="248"/>
      <c r="AE32" s="248"/>
      <c r="AK32" s="247">
        <v>0</v>
      </c>
      <c r="AL32" s="248"/>
      <c r="AM32" s="248"/>
      <c r="AN32" s="248"/>
      <c r="AO32" s="248"/>
      <c r="AR32" s="38"/>
      <c r="BE32" s="237"/>
    </row>
    <row r="33" spans="2:57" s="3" customFormat="1" ht="14.4" customHeight="1" hidden="1">
      <c r="B33" s="38"/>
      <c r="F33" s="28" t="s">
        <v>45</v>
      </c>
      <c r="L33" s="249">
        <v>0</v>
      </c>
      <c r="M33" s="248"/>
      <c r="N33" s="248"/>
      <c r="O33" s="248"/>
      <c r="P33" s="248"/>
      <c r="W33" s="247">
        <f>ROUND(BD94,2)</f>
        <v>0</v>
      </c>
      <c r="X33" s="248"/>
      <c r="Y33" s="248"/>
      <c r="Z33" s="248"/>
      <c r="AA33" s="248"/>
      <c r="AB33" s="248"/>
      <c r="AC33" s="248"/>
      <c r="AD33" s="248"/>
      <c r="AE33" s="248"/>
      <c r="AK33" s="247">
        <v>0</v>
      </c>
      <c r="AL33" s="248"/>
      <c r="AM33" s="248"/>
      <c r="AN33" s="248"/>
      <c r="AO33" s="248"/>
      <c r="AR33" s="38"/>
      <c r="BE33" s="237"/>
    </row>
    <row r="34" spans="1:57" s="2" customFormat="1" ht="6.9"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36"/>
    </row>
    <row r="35" spans="1:57" s="2" customFormat="1" ht="25.95" customHeight="1">
      <c r="A35" s="33"/>
      <c r="B35" s="34"/>
      <c r="C35" s="39"/>
      <c r="D35" s="40" t="s">
        <v>46</v>
      </c>
      <c r="E35" s="41"/>
      <c r="F35" s="41"/>
      <c r="G35" s="41"/>
      <c r="H35" s="41"/>
      <c r="I35" s="41"/>
      <c r="J35" s="41"/>
      <c r="K35" s="41"/>
      <c r="L35" s="41"/>
      <c r="M35" s="41"/>
      <c r="N35" s="41"/>
      <c r="O35" s="41"/>
      <c r="P35" s="41"/>
      <c r="Q35" s="41"/>
      <c r="R35" s="41"/>
      <c r="S35" s="41"/>
      <c r="T35" s="42" t="s">
        <v>47</v>
      </c>
      <c r="U35" s="41"/>
      <c r="V35" s="41"/>
      <c r="W35" s="41"/>
      <c r="X35" s="253" t="s">
        <v>48</v>
      </c>
      <c r="Y35" s="251"/>
      <c r="Z35" s="251"/>
      <c r="AA35" s="251"/>
      <c r="AB35" s="251"/>
      <c r="AC35" s="41"/>
      <c r="AD35" s="41"/>
      <c r="AE35" s="41"/>
      <c r="AF35" s="41"/>
      <c r="AG35" s="41"/>
      <c r="AH35" s="41"/>
      <c r="AI35" s="41"/>
      <c r="AJ35" s="41"/>
      <c r="AK35" s="250">
        <f>SUM(AK26:AK33)</f>
        <v>0</v>
      </c>
      <c r="AL35" s="251"/>
      <c r="AM35" s="251"/>
      <c r="AN35" s="251"/>
      <c r="AO35" s="252"/>
      <c r="AP35" s="39"/>
      <c r="AQ35" s="39"/>
      <c r="AR35" s="34"/>
      <c r="BE35" s="33"/>
    </row>
    <row r="36" spans="1:57" s="2" customFormat="1" ht="6.9"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 customHeight="1">
      <c r="B38" s="21"/>
      <c r="AR38" s="21"/>
    </row>
    <row r="39" spans="2:44" s="1" customFormat="1" ht="14.4" customHeight="1">
      <c r="B39" s="21"/>
      <c r="AR39" s="21"/>
    </row>
    <row r="40" spans="2:44" s="1" customFormat="1" ht="14.4" customHeight="1">
      <c r="B40" s="21"/>
      <c r="AR40" s="21"/>
    </row>
    <row r="41" spans="2:44" s="1" customFormat="1" ht="14.4" customHeight="1">
      <c r="B41" s="21"/>
      <c r="AR41" s="21"/>
    </row>
    <row r="42" spans="2:44" s="1" customFormat="1" ht="14.4" customHeight="1">
      <c r="B42" s="21"/>
      <c r="AR42" s="21"/>
    </row>
    <row r="43" spans="2:44" s="1" customFormat="1" ht="14.4" customHeight="1">
      <c r="B43" s="21"/>
      <c r="AR43" s="21"/>
    </row>
    <row r="44" spans="2:44" s="1" customFormat="1" ht="14.4" customHeight="1">
      <c r="B44" s="21"/>
      <c r="AR44" s="21"/>
    </row>
    <row r="45" spans="2:44" s="1" customFormat="1" ht="14.4" customHeight="1">
      <c r="B45" s="21"/>
      <c r="AR45" s="21"/>
    </row>
    <row r="46" spans="2:44" s="1" customFormat="1" ht="14.4" customHeight="1">
      <c r="B46" s="21"/>
      <c r="AR46" s="21"/>
    </row>
    <row r="47" spans="2:44" s="1" customFormat="1" ht="14.4" customHeight="1">
      <c r="B47" s="21"/>
      <c r="AR47" s="21"/>
    </row>
    <row r="48" spans="2:44" s="1" customFormat="1" ht="14.4" customHeight="1">
      <c r="B48" s="21"/>
      <c r="AR48" s="21"/>
    </row>
    <row r="49" spans="2:44" s="2" customFormat="1" ht="14.4" customHeight="1">
      <c r="B49" s="43"/>
      <c r="D49" s="44" t="s">
        <v>49</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50</v>
      </c>
      <c r="AI49" s="45"/>
      <c r="AJ49" s="45"/>
      <c r="AK49" s="45"/>
      <c r="AL49" s="45"/>
      <c r="AM49" s="45"/>
      <c r="AN49" s="45"/>
      <c r="AO49" s="45"/>
      <c r="AR49" s="43"/>
    </row>
    <row r="50" spans="2:44" ht="10.2">
      <c r="B50" s="21"/>
      <c r="AR50" s="21"/>
    </row>
    <row r="51" spans="2:44" ht="10.2">
      <c r="B51" s="21"/>
      <c r="AR51" s="21"/>
    </row>
    <row r="52" spans="2:44" ht="10.2">
      <c r="B52" s="21"/>
      <c r="AR52" s="21"/>
    </row>
    <row r="53" spans="2:44" ht="10.2">
      <c r="B53" s="21"/>
      <c r="AR53" s="21"/>
    </row>
    <row r="54" spans="2:44" ht="10.2">
      <c r="B54" s="21"/>
      <c r="AR54" s="21"/>
    </row>
    <row r="55" spans="2:44" ht="10.2">
      <c r="B55" s="21"/>
      <c r="AR55" s="21"/>
    </row>
    <row r="56" spans="2:44" ht="10.2">
      <c r="B56" s="21"/>
      <c r="AR56" s="21"/>
    </row>
    <row r="57" spans="2:44" ht="10.2">
      <c r="B57" s="21"/>
      <c r="AR57" s="21"/>
    </row>
    <row r="58" spans="2:44" ht="10.2">
      <c r="B58" s="21"/>
      <c r="AR58" s="21"/>
    </row>
    <row r="59" spans="2:44" ht="10.2">
      <c r="B59" s="21"/>
      <c r="AR59" s="21"/>
    </row>
    <row r="60" spans="1:57" s="2" customFormat="1" ht="13.2">
      <c r="A60" s="33"/>
      <c r="B60" s="34"/>
      <c r="C60" s="33"/>
      <c r="D60" s="46" t="s">
        <v>51</v>
      </c>
      <c r="E60" s="36"/>
      <c r="F60" s="36"/>
      <c r="G60" s="36"/>
      <c r="H60" s="36"/>
      <c r="I60" s="36"/>
      <c r="J60" s="36"/>
      <c r="K60" s="36"/>
      <c r="L60" s="36"/>
      <c r="M60" s="36"/>
      <c r="N60" s="36"/>
      <c r="O60" s="36"/>
      <c r="P60" s="36"/>
      <c r="Q60" s="36"/>
      <c r="R60" s="36"/>
      <c r="S60" s="36"/>
      <c r="T60" s="36"/>
      <c r="U60" s="36"/>
      <c r="V60" s="46" t="s">
        <v>52</v>
      </c>
      <c r="W60" s="36"/>
      <c r="X60" s="36"/>
      <c r="Y60" s="36"/>
      <c r="Z60" s="36"/>
      <c r="AA60" s="36"/>
      <c r="AB60" s="36"/>
      <c r="AC60" s="36"/>
      <c r="AD60" s="36"/>
      <c r="AE60" s="36"/>
      <c r="AF60" s="36"/>
      <c r="AG60" s="36"/>
      <c r="AH60" s="46" t="s">
        <v>51</v>
      </c>
      <c r="AI60" s="36"/>
      <c r="AJ60" s="36"/>
      <c r="AK60" s="36"/>
      <c r="AL60" s="36"/>
      <c r="AM60" s="46" t="s">
        <v>52</v>
      </c>
      <c r="AN60" s="36"/>
      <c r="AO60" s="36"/>
      <c r="AP60" s="33"/>
      <c r="AQ60" s="33"/>
      <c r="AR60" s="34"/>
      <c r="BE60" s="33"/>
    </row>
    <row r="61" spans="2:44" ht="10.2">
      <c r="B61" s="21"/>
      <c r="AR61" s="21"/>
    </row>
    <row r="62" spans="2:44" ht="10.2">
      <c r="B62" s="21"/>
      <c r="AR62" s="21"/>
    </row>
    <row r="63" spans="2:44" ht="10.2">
      <c r="B63" s="21"/>
      <c r="AR63" s="21"/>
    </row>
    <row r="64" spans="1:57" s="2" customFormat="1" ht="13.2">
      <c r="A64" s="33"/>
      <c r="B64" s="34"/>
      <c r="C64" s="33"/>
      <c r="D64" s="44" t="s">
        <v>53</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54</v>
      </c>
      <c r="AI64" s="47"/>
      <c r="AJ64" s="47"/>
      <c r="AK64" s="47"/>
      <c r="AL64" s="47"/>
      <c r="AM64" s="47"/>
      <c r="AN64" s="47"/>
      <c r="AO64" s="47"/>
      <c r="AP64" s="33"/>
      <c r="AQ64" s="33"/>
      <c r="AR64" s="34"/>
      <c r="BE64" s="33"/>
    </row>
    <row r="65" spans="2:44" ht="10.2">
      <c r="B65" s="21"/>
      <c r="AR65" s="21"/>
    </row>
    <row r="66" spans="2:44" ht="10.2">
      <c r="B66" s="21"/>
      <c r="AR66" s="21"/>
    </row>
    <row r="67" spans="2:44" ht="10.2">
      <c r="B67" s="21"/>
      <c r="AR67" s="21"/>
    </row>
    <row r="68" spans="2:44" ht="10.2">
      <c r="B68" s="21"/>
      <c r="AR68" s="21"/>
    </row>
    <row r="69" spans="2:44" ht="10.2">
      <c r="B69" s="21"/>
      <c r="AR69" s="21"/>
    </row>
    <row r="70" spans="2:44" ht="10.2">
      <c r="B70" s="21"/>
      <c r="AR70" s="21"/>
    </row>
    <row r="71" spans="2:44" ht="10.2">
      <c r="B71" s="21"/>
      <c r="AR71" s="21"/>
    </row>
    <row r="72" spans="2:44" ht="10.2">
      <c r="B72" s="21"/>
      <c r="AR72" s="21"/>
    </row>
    <row r="73" spans="2:44" ht="10.2">
      <c r="B73" s="21"/>
      <c r="AR73" s="21"/>
    </row>
    <row r="74" spans="2:44" ht="10.2">
      <c r="B74" s="21"/>
      <c r="AR74" s="21"/>
    </row>
    <row r="75" spans="1:57" s="2" customFormat="1" ht="13.2">
      <c r="A75" s="33"/>
      <c r="B75" s="34"/>
      <c r="C75" s="33"/>
      <c r="D75" s="46" t="s">
        <v>51</v>
      </c>
      <c r="E75" s="36"/>
      <c r="F75" s="36"/>
      <c r="G75" s="36"/>
      <c r="H75" s="36"/>
      <c r="I75" s="36"/>
      <c r="J75" s="36"/>
      <c r="K75" s="36"/>
      <c r="L75" s="36"/>
      <c r="M75" s="36"/>
      <c r="N75" s="36"/>
      <c r="O75" s="36"/>
      <c r="P75" s="36"/>
      <c r="Q75" s="36"/>
      <c r="R75" s="36"/>
      <c r="S75" s="36"/>
      <c r="T75" s="36"/>
      <c r="U75" s="36"/>
      <c r="V75" s="46" t="s">
        <v>52</v>
      </c>
      <c r="W75" s="36"/>
      <c r="X75" s="36"/>
      <c r="Y75" s="36"/>
      <c r="Z75" s="36"/>
      <c r="AA75" s="36"/>
      <c r="AB75" s="36"/>
      <c r="AC75" s="36"/>
      <c r="AD75" s="36"/>
      <c r="AE75" s="36"/>
      <c r="AF75" s="36"/>
      <c r="AG75" s="36"/>
      <c r="AH75" s="46" t="s">
        <v>51</v>
      </c>
      <c r="AI75" s="36"/>
      <c r="AJ75" s="36"/>
      <c r="AK75" s="36"/>
      <c r="AL75" s="36"/>
      <c r="AM75" s="46" t="s">
        <v>52</v>
      </c>
      <c r="AN75" s="36"/>
      <c r="AO75" s="36"/>
      <c r="AP75" s="33"/>
      <c r="AQ75" s="33"/>
      <c r="AR75" s="34"/>
      <c r="BE75" s="33"/>
    </row>
    <row r="76" spans="1:57" s="2" customFormat="1" ht="10.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 customHeight="1">
      <c r="A82" s="33"/>
      <c r="B82" s="34"/>
      <c r="C82" s="22" t="s">
        <v>55</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0072023/1</v>
      </c>
      <c r="AR84" s="52"/>
    </row>
    <row r="85" spans="2:44" s="5" customFormat="1" ht="36.9" customHeight="1">
      <c r="B85" s="53"/>
      <c r="C85" s="54" t="s">
        <v>16</v>
      </c>
      <c r="L85" s="216" t="str">
        <f>K6</f>
        <v>Kino OKO - vestavba malého sálu</v>
      </c>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R85" s="53"/>
    </row>
    <row r="86" spans="1:57" s="2" customFormat="1" ht="6.9"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20</v>
      </c>
      <c r="D87" s="33"/>
      <c r="E87" s="33"/>
      <c r="F87" s="33"/>
      <c r="G87" s="33"/>
      <c r="H87" s="33"/>
      <c r="I87" s="33"/>
      <c r="J87" s="33"/>
      <c r="K87" s="33"/>
      <c r="L87" s="55" t="str">
        <f>IF(K8="","",K8)</f>
        <v>Šumperk</v>
      </c>
      <c r="M87" s="33"/>
      <c r="N87" s="33"/>
      <c r="O87" s="33"/>
      <c r="P87" s="33"/>
      <c r="Q87" s="33"/>
      <c r="R87" s="33"/>
      <c r="S87" s="33"/>
      <c r="T87" s="33"/>
      <c r="U87" s="33"/>
      <c r="V87" s="33"/>
      <c r="W87" s="33"/>
      <c r="X87" s="33"/>
      <c r="Y87" s="33"/>
      <c r="Z87" s="33"/>
      <c r="AA87" s="33"/>
      <c r="AB87" s="33"/>
      <c r="AC87" s="33"/>
      <c r="AD87" s="33"/>
      <c r="AE87" s="33"/>
      <c r="AF87" s="33"/>
      <c r="AG87" s="33"/>
      <c r="AH87" s="33"/>
      <c r="AI87" s="28" t="s">
        <v>22</v>
      </c>
      <c r="AJ87" s="33"/>
      <c r="AK87" s="33"/>
      <c r="AL87" s="33"/>
      <c r="AM87" s="218" t="str">
        <f>IF(AN8="","",AN8)</f>
        <v>22. 1. 2023</v>
      </c>
      <c r="AN87" s="218"/>
      <c r="AO87" s="33"/>
      <c r="AP87" s="33"/>
      <c r="AQ87" s="33"/>
      <c r="AR87" s="34"/>
      <c r="BE87" s="33"/>
    </row>
    <row r="88" spans="1:57" s="2" customFormat="1" ht="6.9"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15" customHeight="1">
      <c r="A89" s="33"/>
      <c r="B89" s="34"/>
      <c r="C89" s="28" t="s">
        <v>24</v>
      </c>
      <c r="D89" s="33"/>
      <c r="E89" s="33"/>
      <c r="F89" s="33"/>
      <c r="G89" s="33"/>
      <c r="H89" s="33"/>
      <c r="I89" s="33"/>
      <c r="J89" s="33"/>
      <c r="K89" s="33"/>
      <c r="L89" s="4" t="str">
        <f>IF(E11="","",E11)</f>
        <v>Město Šumperk</v>
      </c>
      <c r="M89" s="33"/>
      <c r="N89" s="33"/>
      <c r="O89" s="33"/>
      <c r="P89" s="33"/>
      <c r="Q89" s="33"/>
      <c r="R89" s="33"/>
      <c r="S89" s="33"/>
      <c r="T89" s="33"/>
      <c r="U89" s="33"/>
      <c r="V89" s="33"/>
      <c r="W89" s="33"/>
      <c r="X89" s="33"/>
      <c r="Y89" s="33"/>
      <c r="Z89" s="33"/>
      <c r="AA89" s="33"/>
      <c r="AB89" s="33"/>
      <c r="AC89" s="33"/>
      <c r="AD89" s="33"/>
      <c r="AE89" s="33"/>
      <c r="AF89" s="33"/>
      <c r="AG89" s="33"/>
      <c r="AH89" s="33"/>
      <c r="AI89" s="28" t="s">
        <v>30</v>
      </c>
      <c r="AJ89" s="33"/>
      <c r="AK89" s="33"/>
      <c r="AL89" s="33"/>
      <c r="AM89" s="219" t="str">
        <f>IF(E17="","",E17)</f>
        <v>m-atelier</v>
      </c>
      <c r="AN89" s="220"/>
      <c r="AO89" s="220"/>
      <c r="AP89" s="220"/>
      <c r="AQ89" s="33"/>
      <c r="AR89" s="34"/>
      <c r="AS89" s="221" t="s">
        <v>56</v>
      </c>
      <c r="AT89" s="222"/>
      <c r="AU89" s="57"/>
      <c r="AV89" s="57"/>
      <c r="AW89" s="57"/>
      <c r="AX89" s="57"/>
      <c r="AY89" s="57"/>
      <c r="AZ89" s="57"/>
      <c r="BA89" s="57"/>
      <c r="BB89" s="57"/>
      <c r="BC89" s="57"/>
      <c r="BD89" s="58"/>
      <c r="BE89" s="33"/>
    </row>
    <row r="90" spans="1:57" s="2" customFormat="1" ht="15.15" customHeight="1">
      <c r="A90" s="33"/>
      <c r="B90" s="34"/>
      <c r="C90" s="28" t="s">
        <v>28</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33</v>
      </c>
      <c r="AJ90" s="33"/>
      <c r="AK90" s="33"/>
      <c r="AL90" s="33"/>
      <c r="AM90" s="219" t="str">
        <f>IF(E20="","",E20)</f>
        <v>Zdeněk Závodník</v>
      </c>
      <c r="AN90" s="220"/>
      <c r="AO90" s="220"/>
      <c r="AP90" s="220"/>
      <c r="AQ90" s="33"/>
      <c r="AR90" s="34"/>
      <c r="AS90" s="223"/>
      <c r="AT90" s="224"/>
      <c r="AU90" s="59"/>
      <c r="AV90" s="59"/>
      <c r="AW90" s="59"/>
      <c r="AX90" s="59"/>
      <c r="AY90" s="59"/>
      <c r="AZ90" s="59"/>
      <c r="BA90" s="59"/>
      <c r="BB90" s="59"/>
      <c r="BC90" s="59"/>
      <c r="BD90" s="60"/>
      <c r="BE90" s="33"/>
    </row>
    <row r="91" spans="1:57" s="2" customFormat="1" ht="10.8"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23"/>
      <c r="AT91" s="224"/>
      <c r="AU91" s="59"/>
      <c r="AV91" s="59"/>
      <c r="AW91" s="59"/>
      <c r="AX91" s="59"/>
      <c r="AY91" s="59"/>
      <c r="AZ91" s="59"/>
      <c r="BA91" s="59"/>
      <c r="BB91" s="59"/>
      <c r="BC91" s="59"/>
      <c r="BD91" s="60"/>
      <c r="BE91" s="33"/>
    </row>
    <row r="92" spans="1:57" s="2" customFormat="1" ht="29.25" customHeight="1">
      <c r="A92" s="33"/>
      <c r="B92" s="34"/>
      <c r="C92" s="225" t="s">
        <v>57</v>
      </c>
      <c r="D92" s="226"/>
      <c r="E92" s="226"/>
      <c r="F92" s="226"/>
      <c r="G92" s="226"/>
      <c r="H92" s="61"/>
      <c r="I92" s="228" t="s">
        <v>58</v>
      </c>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7" t="s">
        <v>59</v>
      </c>
      <c r="AH92" s="226"/>
      <c r="AI92" s="226"/>
      <c r="AJ92" s="226"/>
      <c r="AK92" s="226"/>
      <c r="AL92" s="226"/>
      <c r="AM92" s="226"/>
      <c r="AN92" s="228" t="s">
        <v>60</v>
      </c>
      <c r="AO92" s="226"/>
      <c r="AP92" s="229"/>
      <c r="AQ92" s="62" t="s">
        <v>61</v>
      </c>
      <c r="AR92" s="34"/>
      <c r="AS92" s="63" t="s">
        <v>62</v>
      </c>
      <c r="AT92" s="64" t="s">
        <v>63</v>
      </c>
      <c r="AU92" s="64" t="s">
        <v>64</v>
      </c>
      <c r="AV92" s="64" t="s">
        <v>65</v>
      </c>
      <c r="AW92" s="64" t="s">
        <v>66</v>
      </c>
      <c r="AX92" s="64" t="s">
        <v>67</v>
      </c>
      <c r="AY92" s="64" t="s">
        <v>68</v>
      </c>
      <c r="AZ92" s="64" t="s">
        <v>69</v>
      </c>
      <c r="BA92" s="64" t="s">
        <v>70</v>
      </c>
      <c r="BB92" s="64" t="s">
        <v>71</v>
      </c>
      <c r="BC92" s="64" t="s">
        <v>72</v>
      </c>
      <c r="BD92" s="65" t="s">
        <v>73</v>
      </c>
      <c r="BE92" s="33"/>
    </row>
    <row r="93" spans="1:57" s="2" customFormat="1" ht="10.8"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 customHeight="1">
      <c r="B94" s="69"/>
      <c r="C94" s="70" t="s">
        <v>74</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33">
        <f>ROUND(SUM(AG95:AG101),2)</f>
        <v>0</v>
      </c>
      <c r="AH94" s="233"/>
      <c r="AI94" s="233"/>
      <c r="AJ94" s="233"/>
      <c r="AK94" s="233"/>
      <c r="AL94" s="233"/>
      <c r="AM94" s="233"/>
      <c r="AN94" s="234">
        <f aca="true" t="shared" si="0" ref="AN94:AN101">SUM(AG94,AT94)</f>
        <v>0</v>
      </c>
      <c r="AO94" s="234"/>
      <c r="AP94" s="234"/>
      <c r="AQ94" s="73" t="s">
        <v>1</v>
      </c>
      <c r="AR94" s="69"/>
      <c r="AS94" s="74">
        <f>ROUND(SUM(AS95:AS101),2)</f>
        <v>0</v>
      </c>
      <c r="AT94" s="75">
        <f aca="true" t="shared" si="1" ref="AT94:AT101">ROUND(SUM(AV94:AW94),2)</f>
        <v>0</v>
      </c>
      <c r="AU94" s="76">
        <f>ROUND(SUM(AU95:AU101),5)</f>
        <v>0</v>
      </c>
      <c r="AV94" s="75">
        <f>ROUND(AZ94*L29,2)</f>
        <v>0</v>
      </c>
      <c r="AW94" s="75">
        <f>ROUND(BA94*L30,2)</f>
        <v>0</v>
      </c>
      <c r="AX94" s="75">
        <f>ROUND(BB94*L29,2)</f>
        <v>0</v>
      </c>
      <c r="AY94" s="75">
        <f>ROUND(BC94*L30,2)</f>
        <v>0</v>
      </c>
      <c r="AZ94" s="75">
        <f>ROUND(SUM(AZ95:AZ101),2)</f>
        <v>0</v>
      </c>
      <c r="BA94" s="75">
        <f>ROUND(SUM(BA95:BA101),2)</f>
        <v>0</v>
      </c>
      <c r="BB94" s="75">
        <f>ROUND(SUM(BB95:BB101),2)</f>
        <v>0</v>
      </c>
      <c r="BC94" s="75">
        <f>ROUND(SUM(BC95:BC101),2)</f>
        <v>0</v>
      </c>
      <c r="BD94" s="77">
        <f>ROUND(SUM(BD95:BD101),2)</f>
        <v>0</v>
      </c>
      <c r="BS94" s="78" t="s">
        <v>75</v>
      </c>
      <c r="BT94" s="78" t="s">
        <v>76</v>
      </c>
      <c r="BU94" s="79" t="s">
        <v>77</v>
      </c>
      <c r="BV94" s="78" t="s">
        <v>78</v>
      </c>
      <c r="BW94" s="78" t="s">
        <v>4</v>
      </c>
      <c r="BX94" s="78" t="s">
        <v>79</v>
      </c>
      <c r="CL94" s="78" t="s">
        <v>1</v>
      </c>
    </row>
    <row r="95" spans="1:91" s="7" customFormat="1" ht="16.5" customHeight="1">
      <c r="A95" s="80" t="s">
        <v>80</v>
      </c>
      <c r="B95" s="81"/>
      <c r="C95" s="82"/>
      <c r="D95" s="230" t="s">
        <v>81</v>
      </c>
      <c r="E95" s="230"/>
      <c r="F95" s="230"/>
      <c r="G95" s="230"/>
      <c r="H95" s="230"/>
      <c r="I95" s="83"/>
      <c r="J95" s="230" t="s">
        <v>82</v>
      </c>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1">
        <f>'01 - Architektonicko stav...'!J30</f>
        <v>0</v>
      </c>
      <c r="AH95" s="232"/>
      <c r="AI95" s="232"/>
      <c r="AJ95" s="232"/>
      <c r="AK95" s="232"/>
      <c r="AL95" s="232"/>
      <c r="AM95" s="232"/>
      <c r="AN95" s="231">
        <f t="shared" si="0"/>
        <v>0</v>
      </c>
      <c r="AO95" s="232"/>
      <c r="AP95" s="232"/>
      <c r="AQ95" s="84" t="s">
        <v>83</v>
      </c>
      <c r="AR95" s="81"/>
      <c r="AS95" s="85">
        <v>0</v>
      </c>
      <c r="AT95" s="86">
        <f t="shared" si="1"/>
        <v>0</v>
      </c>
      <c r="AU95" s="87">
        <f>'01 - Architektonicko stav...'!P139</f>
        <v>0</v>
      </c>
      <c r="AV95" s="86">
        <f>'01 - Architektonicko stav...'!J33</f>
        <v>0</v>
      </c>
      <c r="AW95" s="86">
        <f>'01 - Architektonicko stav...'!J34</f>
        <v>0</v>
      </c>
      <c r="AX95" s="86">
        <f>'01 - Architektonicko stav...'!J35</f>
        <v>0</v>
      </c>
      <c r="AY95" s="86">
        <f>'01 - Architektonicko stav...'!J36</f>
        <v>0</v>
      </c>
      <c r="AZ95" s="86">
        <f>'01 - Architektonicko stav...'!F33</f>
        <v>0</v>
      </c>
      <c r="BA95" s="86">
        <f>'01 - Architektonicko stav...'!F34</f>
        <v>0</v>
      </c>
      <c r="BB95" s="86">
        <f>'01 - Architektonicko stav...'!F35</f>
        <v>0</v>
      </c>
      <c r="BC95" s="86">
        <f>'01 - Architektonicko stav...'!F36</f>
        <v>0</v>
      </c>
      <c r="BD95" s="88">
        <f>'01 - Architektonicko stav...'!F37</f>
        <v>0</v>
      </c>
      <c r="BT95" s="89" t="s">
        <v>84</v>
      </c>
      <c r="BV95" s="89" t="s">
        <v>78</v>
      </c>
      <c r="BW95" s="89" t="s">
        <v>85</v>
      </c>
      <c r="BX95" s="89" t="s">
        <v>4</v>
      </c>
      <c r="CL95" s="89" t="s">
        <v>1</v>
      </c>
      <c r="CM95" s="89" t="s">
        <v>86</v>
      </c>
    </row>
    <row r="96" spans="1:91" s="7" customFormat="1" ht="16.5" customHeight="1">
      <c r="A96" s="80" t="s">
        <v>80</v>
      </c>
      <c r="B96" s="81"/>
      <c r="C96" s="82"/>
      <c r="D96" s="230" t="s">
        <v>87</v>
      </c>
      <c r="E96" s="230"/>
      <c r="F96" s="230"/>
      <c r="G96" s="230"/>
      <c r="H96" s="230"/>
      <c r="I96" s="83"/>
      <c r="J96" s="230" t="s">
        <v>88</v>
      </c>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1">
        <f>'02 - Zdravotechnické inst...'!J30</f>
        <v>0</v>
      </c>
      <c r="AH96" s="232"/>
      <c r="AI96" s="232"/>
      <c r="AJ96" s="232"/>
      <c r="AK96" s="232"/>
      <c r="AL96" s="232"/>
      <c r="AM96" s="232"/>
      <c r="AN96" s="231">
        <f t="shared" si="0"/>
        <v>0</v>
      </c>
      <c r="AO96" s="232"/>
      <c r="AP96" s="232"/>
      <c r="AQ96" s="84" t="s">
        <v>83</v>
      </c>
      <c r="AR96" s="81"/>
      <c r="AS96" s="85">
        <v>0</v>
      </c>
      <c r="AT96" s="86">
        <f t="shared" si="1"/>
        <v>0</v>
      </c>
      <c r="AU96" s="87">
        <f>'02 - Zdravotechnické inst...'!P125</f>
        <v>0</v>
      </c>
      <c r="AV96" s="86">
        <f>'02 - Zdravotechnické inst...'!J33</f>
        <v>0</v>
      </c>
      <c r="AW96" s="86">
        <f>'02 - Zdravotechnické inst...'!J34</f>
        <v>0</v>
      </c>
      <c r="AX96" s="86">
        <f>'02 - Zdravotechnické inst...'!J35</f>
        <v>0</v>
      </c>
      <c r="AY96" s="86">
        <f>'02 - Zdravotechnické inst...'!J36</f>
        <v>0</v>
      </c>
      <c r="AZ96" s="86">
        <f>'02 - Zdravotechnické inst...'!F33</f>
        <v>0</v>
      </c>
      <c r="BA96" s="86">
        <f>'02 - Zdravotechnické inst...'!F34</f>
        <v>0</v>
      </c>
      <c r="BB96" s="86">
        <f>'02 - Zdravotechnické inst...'!F35</f>
        <v>0</v>
      </c>
      <c r="BC96" s="86">
        <f>'02 - Zdravotechnické inst...'!F36</f>
        <v>0</v>
      </c>
      <c r="BD96" s="88">
        <f>'02 - Zdravotechnické inst...'!F37</f>
        <v>0</v>
      </c>
      <c r="BT96" s="89" t="s">
        <v>84</v>
      </c>
      <c r="BV96" s="89" t="s">
        <v>78</v>
      </c>
      <c r="BW96" s="89" t="s">
        <v>89</v>
      </c>
      <c r="BX96" s="89" t="s">
        <v>4</v>
      </c>
      <c r="CL96" s="89" t="s">
        <v>1</v>
      </c>
      <c r="CM96" s="89" t="s">
        <v>86</v>
      </c>
    </row>
    <row r="97" spans="1:91" s="7" customFormat="1" ht="16.5" customHeight="1">
      <c r="A97" s="80" t="s">
        <v>80</v>
      </c>
      <c r="B97" s="81"/>
      <c r="C97" s="82"/>
      <c r="D97" s="230" t="s">
        <v>90</v>
      </c>
      <c r="E97" s="230"/>
      <c r="F97" s="230"/>
      <c r="G97" s="230"/>
      <c r="H97" s="230"/>
      <c r="I97" s="83"/>
      <c r="J97" s="230" t="s">
        <v>91</v>
      </c>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1">
        <f>'03 - Elektroinstalace'!J30</f>
        <v>0</v>
      </c>
      <c r="AH97" s="232"/>
      <c r="AI97" s="232"/>
      <c r="AJ97" s="232"/>
      <c r="AK97" s="232"/>
      <c r="AL97" s="232"/>
      <c r="AM97" s="232"/>
      <c r="AN97" s="231">
        <f t="shared" si="0"/>
        <v>0</v>
      </c>
      <c r="AO97" s="232"/>
      <c r="AP97" s="232"/>
      <c r="AQ97" s="84" t="s">
        <v>83</v>
      </c>
      <c r="AR97" s="81"/>
      <c r="AS97" s="85">
        <v>0</v>
      </c>
      <c r="AT97" s="86">
        <f t="shared" si="1"/>
        <v>0</v>
      </c>
      <c r="AU97" s="87">
        <f>'03 - Elektroinstalace'!P129</f>
        <v>0</v>
      </c>
      <c r="AV97" s="86">
        <f>'03 - Elektroinstalace'!J33</f>
        <v>0</v>
      </c>
      <c r="AW97" s="86">
        <f>'03 - Elektroinstalace'!J34</f>
        <v>0</v>
      </c>
      <c r="AX97" s="86">
        <f>'03 - Elektroinstalace'!J35</f>
        <v>0</v>
      </c>
      <c r="AY97" s="86">
        <f>'03 - Elektroinstalace'!J36</f>
        <v>0</v>
      </c>
      <c r="AZ97" s="86">
        <f>'03 - Elektroinstalace'!F33</f>
        <v>0</v>
      </c>
      <c r="BA97" s="86">
        <f>'03 - Elektroinstalace'!F34</f>
        <v>0</v>
      </c>
      <c r="BB97" s="86">
        <f>'03 - Elektroinstalace'!F35</f>
        <v>0</v>
      </c>
      <c r="BC97" s="86">
        <f>'03 - Elektroinstalace'!F36</f>
        <v>0</v>
      </c>
      <c r="BD97" s="88">
        <f>'03 - Elektroinstalace'!F37</f>
        <v>0</v>
      </c>
      <c r="BT97" s="89" t="s">
        <v>84</v>
      </c>
      <c r="BV97" s="89" t="s">
        <v>78</v>
      </c>
      <c r="BW97" s="89" t="s">
        <v>92</v>
      </c>
      <c r="BX97" s="89" t="s">
        <v>4</v>
      </c>
      <c r="CL97" s="89" t="s">
        <v>1</v>
      </c>
      <c r="CM97" s="89" t="s">
        <v>86</v>
      </c>
    </row>
    <row r="98" spans="1:91" s="7" customFormat="1" ht="16.5" customHeight="1">
      <c r="A98" s="80" t="s">
        <v>80</v>
      </c>
      <c r="B98" s="81"/>
      <c r="C98" s="82"/>
      <c r="D98" s="230" t="s">
        <v>93</v>
      </c>
      <c r="E98" s="230"/>
      <c r="F98" s="230"/>
      <c r="G98" s="230"/>
      <c r="H98" s="230"/>
      <c r="I98" s="83"/>
      <c r="J98" s="230" t="s">
        <v>94</v>
      </c>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1">
        <f>'04 - AV technika'!J30</f>
        <v>0</v>
      </c>
      <c r="AH98" s="232"/>
      <c r="AI98" s="232"/>
      <c r="AJ98" s="232"/>
      <c r="AK98" s="232"/>
      <c r="AL98" s="232"/>
      <c r="AM98" s="232"/>
      <c r="AN98" s="231">
        <f t="shared" si="0"/>
        <v>0</v>
      </c>
      <c r="AO98" s="232"/>
      <c r="AP98" s="232"/>
      <c r="AQ98" s="84" t="s">
        <v>83</v>
      </c>
      <c r="AR98" s="81"/>
      <c r="AS98" s="85">
        <v>0</v>
      </c>
      <c r="AT98" s="86">
        <f t="shared" si="1"/>
        <v>0</v>
      </c>
      <c r="AU98" s="87">
        <f>'04 - AV technika'!P122</f>
        <v>0</v>
      </c>
      <c r="AV98" s="86">
        <f>'04 - AV technika'!J33</f>
        <v>0</v>
      </c>
      <c r="AW98" s="86">
        <f>'04 - AV technika'!J34</f>
        <v>0</v>
      </c>
      <c r="AX98" s="86">
        <f>'04 - AV technika'!J35</f>
        <v>0</v>
      </c>
      <c r="AY98" s="86">
        <f>'04 - AV technika'!J36</f>
        <v>0</v>
      </c>
      <c r="AZ98" s="86">
        <f>'04 - AV technika'!F33</f>
        <v>0</v>
      </c>
      <c r="BA98" s="86">
        <f>'04 - AV technika'!F34</f>
        <v>0</v>
      </c>
      <c r="BB98" s="86">
        <f>'04 - AV technika'!F35</f>
        <v>0</v>
      </c>
      <c r="BC98" s="86">
        <f>'04 - AV technika'!F36</f>
        <v>0</v>
      </c>
      <c r="BD98" s="88">
        <f>'04 - AV technika'!F37</f>
        <v>0</v>
      </c>
      <c r="BT98" s="89" t="s">
        <v>84</v>
      </c>
      <c r="BV98" s="89" t="s">
        <v>78</v>
      </c>
      <c r="BW98" s="89" t="s">
        <v>95</v>
      </c>
      <c r="BX98" s="89" t="s">
        <v>4</v>
      </c>
      <c r="CL98" s="89" t="s">
        <v>1</v>
      </c>
      <c r="CM98" s="89" t="s">
        <v>86</v>
      </c>
    </row>
    <row r="99" spans="1:91" s="7" customFormat="1" ht="16.5" customHeight="1">
      <c r="A99" s="80" t="s">
        <v>80</v>
      </c>
      <c r="B99" s="81"/>
      <c r="C99" s="82"/>
      <c r="D99" s="230" t="s">
        <v>96</v>
      </c>
      <c r="E99" s="230"/>
      <c r="F99" s="230"/>
      <c r="G99" s="230"/>
      <c r="H99" s="230"/>
      <c r="I99" s="83"/>
      <c r="J99" s="230" t="s">
        <v>97</v>
      </c>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1">
        <f>'05 - Vzduchotechnika'!J30</f>
        <v>0</v>
      </c>
      <c r="AH99" s="232"/>
      <c r="AI99" s="232"/>
      <c r="AJ99" s="232"/>
      <c r="AK99" s="232"/>
      <c r="AL99" s="232"/>
      <c r="AM99" s="232"/>
      <c r="AN99" s="231">
        <f t="shared" si="0"/>
        <v>0</v>
      </c>
      <c r="AO99" s="232"/>
      <c r="AP99" s="232"/>
      <c r="AQ99" s="84" t="s">
        <v>83</v>
      </c>
      <c r="AR99" s="81"/>
      <c r="AS99" s="85">
        <v>0</v>
      </c>
      <c r="AT99" s="86">
        <f t="shared" si="1"/>
        <v>0</v>
      </c>
      <c r="AU99" s="87">
        <f>'05 - Vzduchotechnika'!P129</f>
        <v>0</v>
      </c>
      <c r="AV99" s="86">
        <f>'05 - Vzduchotechnika'!J33</f>
        <v>0</v>
      </c>
      <c r="AW99" s="86">
        <f>'05 - Vzduchotechnika'!J34</f>
        <v>0</v>
      </c>
      <c r="AX99" s="86">
        <f>'05 - Vzduchotechnika'!J35</f>
        <v>0</v>
      </c>
      <c r="AY99" s="86">
        <f>'05 - Vzduchotechnika'!J36</f>
        <v>0</v>
      </c>
      <c r="AZ99" s="86">
        <f>'05 - Vzduchotechnika'!F33</f>
        <v>0</v>
      </c>
      <c r="BA99" s="86">
        <f>'05 - Vzduchotechnika'!F34</f>
        <v>0</v>
      </c>
      <c r="BB99" s="86">
        <f>'05 - Vzduchotechnika'!F35</f>
        <v>0</v>
      </c>
      <c r="BC99" s="86">
        <f>'05 - Vzduchotechnika'!F36</f>
        <v>0</v>
      </c>
      <c r="BD99" s="88">
        <f>'05 - Vzduchotechnika'!F37</f>
        <v>0</v>
      </c>
      <c r="BT99" s="89" t="s">
        <v>84</v>
      </c>
      <c r="BV99" s="89" t="s">
        <v>78</v>
      </c>
      <c r="BW99" s="89" t="s">
        <v>98</v>
      </c>
      <c r="BX99" s="89" t="s">
        <v>4</v>
      </c>
      <c r="CL99" s="89" t="s">
        <v>1</v>
      </c>
      <c r="CM99" s="89" t="s">
        <v>86</v>
      </c>
    </row>
    <row r="100" spans="1:91" s="7" customFormat="1" ht="16.5" customHeight="1">
      <c r="A100" s="80" t="s">
        <v>80</v>
      </c>
      <c r="B100" s="81"/>
      <c r="C100" s="82"/>
      <c r="D100" s="230" t="s">
        <v>99</v>
      </c>
      <c r="E100" s="230"/>
      <c r="F100" s="230"/>
      <c r="G100" s="230"/>
      <c r="H100" s="230"/>
      <c r="I100" s="83"/>
      <c r="J100" s="230" t="s">
        <v>100</v>
      </c>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1">
        <f>'06 - Vytápění'!J30</f>
        <v>0</v>
      </c>
      <c r="AH100" s="232"/>
      <c r="AI100" s="232"/>
      <c r="AJ100" s="232"/>
      <c r="AK100" s="232"/>
      <c r="AL100" s="232"/>
      <c r="AM100" s="232"/>
      <c r="AN100" s="231">
        <f t="shared" si="0"/>
        <v>0</v>
      </c>
      <c r="AO100" s="232"/>
      <c r="AP100" s="232"/>
      <c r="AQ100" s="84" t="s">
        <v>83</v>
      </c>
      <c r="AR100" s="81"/>
      <c r="AS100" s="85">
        <v>0</v>
      </c>
      <c r="AT100" s="86">
        <f t="shared" si="1"/>
        <v>0</v>
      </c>
      <c r="AU100" s="87">
        <f>'06 - Vytápění'!P123</f>
        <v>0</v>
      </c>
      <c r="AV100" s="86">
        <f>'06 - Vytápění'!J33</f>
        <v>0</v>
      </c>
      <c r="AW100" s="86">
        <f>'06 - Vytápění'!J34</f>
        <v>0</v>
      </c>
      <c r="AX100" s="86">
        <f>'06 - Vytápění'!J35</f>
        <v>0</v>
      </c>
      <c r="AY100" s="86">
        <f>'06 - Vytápění'!J36</f>
        <v>0</v>
      </c>
      <c r="AZ100" s="86">
        <f>'06 - Vytápění'!F33</f>
        <v>0</v>
      </c>
      <c r="BA100" s="86">
        <f>'06 - Vytápění'!F34</f>
        <v>0</v>
      </c>
      <c r="BB100" s="86">
        <f>'06 - Vytápění'!F35</f>
        <v>0</v>
      </c>
      <c r="BC100" s="86">
        <f>'06 - Vytápění'!F36</f>
        <v>0</v>
      </c>
      <c r="BD100" s="88">
        <f>'06 - Vytápění'!F37</f>
        <v>0</v>
      </c>
      <c r="BT100" s="89" t="s">
        <v>84</v>
      </c>
      <c r="BV100" s="89" t="s">
        <v>78</v>
      </c>
      <c r="BW100" s="89" t="s">
        <v>101</v>
      </c>
      <c r="BX100" s="89" t="s">
        <v>4</v>
      </c>
      <c r="CL100" s="89" t="s">
        <v>1</v>
      </c>
      <c r="CM100" s="89" t="s">
        <v>86</v>
      </c>
    </row>
    <row r="101" spans="1:91" s="7" customFormat="1" ht="16.5" customHeight="1">
      <c r="A101" s="80" t="s">
        <v>80</v>
      </c>
      <c r="B101" s="81"/>
      <c r="C101" s="82"/>
      <c r="D101" s="230" t="s">
        <v>102</v>
      </c>
      <c r="E101" s="230"/>
      <c r="F101" s="230"/>
      <c r="G101" s="230"/>
      <c r="H101" s="230"/>
      <c r="I101" s="83"/>
      <c r="J101" s="230" t="s">
        <v>103</v>
      </c>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1">
        <f>'07 - Vedlejší rozpočtové ...'!J30</f>
        <v>0</v>
      </c>
      <c r="AH101" s="232"/>
      <c r="AI101" s="232"/>
      <c r="AJ101" s="232"/>
      <c r="AK101" s="232"/>
      <c r="AL101" s="232"/>
      <c r="AM101" s="232"/>
      <c r="AN101" s="231">
        <f t="shared" si="0"/>
        <v>0</v>
      </c>
      <c r="AO101" s="232"/>
      <c r="AP101" s="232"/>
      <c r="AQ101" s="84" t="s">
        <v>83</v>
      </c>
      <c r="AR101" s="81"/>
      <c r="AS101" s="90">
        <v>0</v>
      </c>
      <c r="AT101" s="91">
        <f t="shared" si="1"/>
        <v>0</v>
      </c>
      <c r="AU101" s="92">
        <f>'07 - Vedlejší rozpočtové ...'!P120</f>
        <v>0</v>
      </c>
      <c r="AV101" s="91">
        <f>'07 - Vedlejší rozpočtové ...'!J33</f>
        <v>0</v>
      </c>
      <c r="AW101" s="91">
        <f>'07 - Vedlejší rozpočtové ...'!J34</f>
        <v>0</v>
      </c>
      <c r="AX101" s="91">
        <f>'07 - Vedlejší rozpočtové ...'!J35</f>
        <v>0</v>
      </c>
      <c r="AY101" s="91">
        <f>'07 - Vedlejší rozpočtové ...'!J36</f>
        <v>0</v>
      </c>
      <c r="AZ101" s="91">
        <f>'07 - Vedlejší rozpočtové ...'!F33</f>
        <v>0</v>
      </c>
      <c r="BA101" s="91">
        <f>'07 - Vedlejší rozpočtové ...'!F34</f>
        <v>0</v>
      </c>
      <c r="BB101" s="91">
        <f>'07 - Vedlejší rozpočtové ...'!F35</f>
        <v>0</v>
      </c>
      <c r="BC101" s="91">
        <f>'07 - Vedlejší rozpočtové ...'!F36</f>
        <v>0</v>
      </c>
      <c r="BD101" s="93">
        <f>'07 - Vedlejší rozpočtové ...'!F37</f>
        <v>0</v>
      </c>
      <c r="BT101" s="89" t="s">
        <v>84</v>
      </c>
      <c r="BV101" s="89" t="s">
        <v>78</v>
      </c>
      <c r="BW101" s="89" t="s">
        <v>104</v>
      </c>
      <c r="BX101" s="89" t="s">
        <v>4</v>
      </c>
      <c r="CL101" s="89" t="s">
        <v>1</v>
      </c>
      <c r="CM101" s="89" t="s">
        <v>84</v>
      </c>
    </row>
    <row r="102" spans="1:57" s="2" customFormat="1" ht="30" customHeight="1">
      <c r="A102" s="33"/>
      <c r="B102" s="34"/>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4"/>
      <c r="AS102" s="33"/>
      <c r="AT102" s="33"/>
      <c r="AU102" s="33"/>
      <c r="AV102" s="33"/>
      <c r="AW102" s="33"/>
      <c r="AX102" s="33"/>
      <c r="AY102" s="33"/>
      <c r="AZ102" s="33"/>
      <c r="BA102" s="33"/>
      <c r="BB102" s="33"/>
      <c r="BC102" s="33"/>
      <c r="BD102" s="33"/>
      <c r="BE102" s="33"/>
    </row>
    <row r="103" spans="1:57" s="2" customFormat="1" ht="6.9" customHeight="1">
      <c r="A103" s="33"/>
      <c r="B103" s="48"/>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34"/>
      <c r="AS103" s="33"/>
      <c r="AT103" s="33"/>
      <c r="AU103" s="33"/>
      <c r="AV103" s="33"/>
      <c r="AW103" s="33"/>
      <c r="AX103" s="33"/>
      <c r="AY103" s="33"/>
      <c r="AZ103" s="33"/>
      <c r="BA103" s="33"/>
      <c r="BB103" s="33"/>
      <c r="BC103" s="33"/>
      <c r="BD103" s="33"/>
      <c r="BE103" s="33"/>
    </row>
  </sheetData>
  <mergeCells count="66">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N101:AP101"/>
    <mergeCell ref="AG101:AM101"/>
    <mergeCell ref="D101:H101"/>
    <mergeCell ref="J101:AF101"/>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AG94:AM94"/>
    <mergeCell ref="AN94:AP94"/>
    <mergeCell ref="L85:AJ85"/>
    <mergeCell ref="AM87:AN87"/>
    <mergeCell ref="AM89:AP89"/>
    <mergeCell ref="AS89:AT91"/>
    <mergeCell ref="AM90:AP90"/>
  </mergeCells>
  <hyperlinks>
    <hyperlink ref="A95" location="'01 - Architektonicko stav...'!C2" display="/"/>
    <hyperlink ref="A96" location="'02 - Zdravotechnické inst...'!C2" display="/"/>
    <hyperlink ref="A97" location="'03 - Elektroinstalace'!C2" display="/"/>
    <hyperlink ref="A98" location="'04 - AV technika'!C2" display="/"/>
    <hyperlink ref="A99" location="'05 - Vzduchotechnika'!C2" display="/"/>
    <hyperlink ref="A100" location="'06 - Vytápění'!C2" display="/"/>
    <hyperlink ref="A101" location="'07 - Vedlejší rozpočtové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85</v>
      </c>
    </row>
    <row r="3" spans="2:46" s="1" customFormat="1" ht="6.9" customHeight="1">
      <c r="B3" s="19"/>
      <c r="C3" s="20"/>
      <c r="D3" s="20"/>
      <c r="E3" s="20"/>
      <c r="F3" s="20"/>
      <c r="G3" s="20"/>
      <c r="H3" s="20"/>
      <c r="I3" s="20"/>
      <c r="J3" s="20"/>
      <c r="K3" s="20"/>
      <c r="L3" s="21"/>
      <c r="AT3" s="18" t="s">
        <v>86</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107</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ROUND(J139,2)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ROUND((SUM(BE139:BE1558)),2)</f>
        <v>0</v>
      </c>
      <c r="G33" s="33"/>
      <c r="H33" s="33"/>
      <c r="I33" s="101">
        <v>0.21</v>
      </c>
      <c r="J33" s="100">
        <f>ROUND(((SUM(BE139:BE1558))*I33),2)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ROUND((SUM(BF139:BF1558)),2)</f>
        <v>0</v>
      </c>
      <c r="G34" s="33"/>
      <c r="H34" s="33"/>
      <c r="I34" s="101">
        <v>0.15</v>
      </c>
      <c r="J34" s="100">
        <f>ROUND(((SUM(BF139:BF1558))*I34),2)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ROUND((SUM(BG139:BG1558)),2)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ROUND((SUM(BH139:BH1558)),2)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ROUND((SUM(BI139:BI1558)),2)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01 - Architektonicko stavební řešení</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J139</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113</v>
      </c>
      <c r="E97" s="115"/>
      <c r="F97" s="115"/>
      <c r="G97" s="115"/>
      <c r="H97" s="115"/>
      <c r="I97" s="115"/>
      <c r="J97" s="116">
        <f>J140</f>
        <v>0</v>
      </c>
      <c r="L97" s="113"/>
    </row>
    <row r="98" spans="2:12" s="10" customFormat="1" ht="19.95" customHeight="1">
      <c r="B98" s="117"/>
      <c r="D98" s="118" t="s">
        <v>114</v>
      </c>
      <c r="E98" s="119"/>
      <c r="F98" s="119"/>
      <c r="G98" s="119"/>
      <c r="H98" s="119"/>
      <c r="I98" s="119"/>
      <c r="J98" s="120">
        <f>J141</f>
        <v>0</v>
      </c>
      <c r="L98" s="117"/>
    </row>
    <row r="99" spans="2:12" s="10" customFormat="1" ht="19.95" customHeight="1">
      <c r="B99" s="117"/>
      <c r="D99" s="118" t="s">
        <v>115</v>
      </c>
      <c r="E99" s="119"/>
      <c r="F99" s="119"/>
      <c r="G99" s="119"/>
      <c r="H99" s="119"/>
      <c r="I99" s="119"/>
      <c r="J99" s="120">
        <f>J232</f>
        <v>0</v>
      </c>
      <c r="L99" s="117"/>
    </row>
    <row r="100" spans="2:12" s="10" customFormat="1" ht="19.95" customHeight="1">
      <c r="B100" s="117"/>
      <c r="D100" s="118" t="s">
        <v>116</v>
      </c>
      <c r="E100" s="119"/>
      <c r="F100" s="119"/>
      <c r="G100" s="119"/>
      <c r="H100" s="119"/>
      <c r="I100" s="119"/>
      <c r="J100" s="120">
        <f>J346</f>
        <v>0</v>
      </c>
      <c r="L100" s="117"/>
    </row>
    <row r="101" spans="2:12" s="10" customFormat="1" ht="19.95" customHeight="1">
      <c r="B101" s="117"/>
      <c r="D101" s="118" t="s">
        <v>117</v>
      </c>
      <c r="E101" s="119"/>
      <c r="F101" s="119"/>
      <c r="G101" s="119"/>
      <c r="H101" s="119"/>
      <c r="I101" s="119"/>
      <c r="J101" s="120">
        <f>J722</f>
        <v>0</v>
      </c>
      <c r="L101" s="117"/>
    </row>
    <row r="102" spans="2:12" s="10" customFormat="1" ht="19.95" customHeight="1">
      <c r="B102" s="117"/>
      <c r="D102" s="118" t="s">
        <v>118</v>
      </c>
      <c r="E102" s="119"/>
      <c r="F102" s="119"/>
      <c r="G102" s="119"/>
      <c r="H102" s="119"/>
      <c r="I102" s="119"/>
      <c r="J102" s="120">
        <f>J866</f>
        <v>0</v>
      </c>
      <c r="L102" s="117"/>
    </row>
    <row r="103" spans="2:12" s="10" customFormat="1" ht="19.95" customHeight="1">
      <c r="B103" s="117"/>
      <c r="D103" s="118" t="s">
        <v>119</v>
      </c>
      <c r="E103" s="119"/>
      <c r="F103" s="119"/>
      <c r="G103" s="119"/>
      <c r="H103" s="119"/>
      <c r="I103" s="119"/>
      <c r="J103" s="120">
        <f>J872</f>
        <v>0</v>
      </c>
      <c r="L103" s="117"/>
    </row>
    <row r="104" spans="2:12" s="9" customFormat="1" ht="24.9" customHeight="1">
      <c r="B104" s="113"/>
      <c r="D104" s="114" t="s">
        <v>120</v>
      </c>
      <c r="E104" s="115"/>
      <c r="F104" s="115"/>
      <c r="G104" s="115"/>
      <c r="H104" s="115"/>
      <c r="I104" s="115"/>
      <c r="J104" s="116">
        <f>J875</f>
        <v>0</v>
      </c>
      <c r="L104" s="113"/>
    </row>
    <row r="105" spans="2:12" s="10" customFormat="1" ht="19.95" customHeight="1">
      <c r="B105" s="117"/>
      <c r="D105" s="118" t="s">
        <v>121</v>
      </c>
      <c r="E105" s="119"/>
      <c r="F105" s="119"/>
      <c r="G105" s="119"/>
      <c r="H105" s="119"/>
      <c r="I105" s="119"/>
      <c r="J105" s="120">
        <f>J876</f>
        <v>0</v>
      </c>
      <c r="L105" s="117"/>
    </row>
    <row r="106" spans="2:12" s="10" customFormat="1" ht="19.95" customHeight="1">
      <c r="B106" s="117"/>
      <c r="D106" s="118" t="s">
        <v>122</v>
      </c>
      <c r="E106" s="119"/>
      <c r="F106" s="119"/>
      <c r="G106" s="119"/>
      <c r="H106" s="119"/>
      <c r="I106" s="119"/>
      <c r="J106" s="120">
        <f>J882</f>
        <v>0</v>
      </c>
      <c r="L106" s="117"/>
    </row>
    <row r="107" spans="2:12" s="10" customFormat="1" ht="19.95" customHeight="1">
      <c r="B107" s="117"/>
      <c r="D107" s="118" t="s">
        <v>123</v>
      </c>
      <c r="E107" s="119"/>
      <c r="F107" s="119"/>
      <c r="G107" s="119"/>
      <c r="H107" s="119"/>
      <c r="I107" s="119"/>
      <c r="J107" s="120">
        <f>J909</f>
        <v>0</v>
      </c>
      <c r="L107" s="117"/>
    </row>
    <row r="108" spans="2:12" s="10" customFormat="1" ht="19.95" customHeight="1">
      <c r="B108" s="117"/>
      <c r="D108" s="118" t="s">
        <v>124</v>
      </c>
      <c r="E108" s="119"/>
      <c r="F108" s="119"/>
      <c r="G108" s="119"/>
      <c r="H108" s="119"/>
      <c r="I108" s="119"/>
      <c r="J108" s="120">
        <f>J935</f>
        <v>0</v>
      </c>
      <c r="L108" s="117"/>
    </row>
    <row r="109" spans="2:12" s="10" customFormat="1" ht="19.95" customHeight="1">
      <c r="B109" s="117"/>
      <c r="D109" s="118" t="s">
        <v>125</v>
      </c>
      <c r="E109" s="119"/>
      <c r="F109" s="119"/>
      <c r="G109" s="119"/>
      <c r="H109" s="119"/>
      <c r="I109" s="119"/>
      <c r="J109" s="120">
        <f>J938</f>
        <v>0</v>
      </c>
      <c r="L109" s="117"/>
    </row>
    <row r="110" spans="2:12" s="10" customFormat="1" ht="19.95" customHeight="1">
      <c r="B110" s="117"/>
      <c r="D110" s="118" t="s">
        <v>126</v>
      </c>
      <c r="E110" s="119"/>
      <c r="F110" s="119"/>
      <c r="G110" s="119"/>
      <c r="H110" s="119"/>
      <c r="I110" s="119"/>
      <c r="J110" s="120">
        <f>J1041</f>
        <v>0</v>
      </c>
      <c r="L110" s="117"/>
    </row>
    <row r="111" spans="2:12" s="10" customFormat="1" ht="19.95" customHeight="1">
      <c r="B111" s="117"/>
      <c r="D111" s="118" t="s">
        <v>127</v>
      </c>
      <c r="E111" s="119"/>
      <c r="F111" s="119"/>
      <c r="G111" s="119"/>
      <c r="H111" s="119"/>
      <c r="I111" s="119"/>
      <c r="J111" s="120">
        <f>J1057</f>
        <v>0</v>
      </c>
      <c r="L111" s="117"/>
    </row>
    <row r="112" spans="2:12" s="10" customFormat="1" ht="19.95" customHeight="1">
      <c r="B112" s="117"/>
      <c r="D112" s="118" t="s">
        <v>128</v>
      </c>
      <c r="E112" s="119"/>
      <c r="F112" s="119"/>
      <c r="G112" s="119"/>
      <c r="H112" s="119"/>
      <c r="I112" s="119"/>
      <c r="J112" s="120">
        <f>J1179</f>
        <v>0</v>
      </c>
      <c r="L112" s="117"/>
    </row>
    <row r="113" spans="2:12" s="10" customFormat="1" ht="19.95" customHeight="1">
      <c r="B113" s="117"/>
      <c r="D113" s="118" t="s">
        <v>129</v>
      </c>
      <c r="E113" s="119"/>
      <c r="F113" s="119"/>
      <c r="G113" s="119"/>
      <c r="H113" s="119"/>
      <c r="I113" s="119"/>
      <c r="J113" s="120">
        <f>J1191</f>
        <v>0</v>
      </c>
      <c r="L113" s="117"/>
    </row>
    <row r="114" spans="2:12" s="10" customFormat="1" ht="19.95" customHeight="1">
      <c r="B114" s="117"/>
      <c r="D114" s="118" t="s">
        <v>130</v>
      </c>
      <c r="E114" s="119"/>
      <c r="F114" s="119"/>
      <c r="G114" s="119"/>
      <c r="H114" s="119"/>
      <c r="I114" s="119"/>
      <c r="J114" s="120">
        <f>J1292</f>
        <v>0</v>
      </c>
      <c r="L114" s="117"/>
    </row>
    <row r="115" spans="2:12" s="10" customFormat="1" ht="19.95" customHeight="1">
      <c r="B115" s="117"/>
      <c r="D115" s="118" t="s">
        <v>131</v>
      </c>
      <c r="E115" s="119"/>
      <c r="F115" s="119"/>
      <c r="G115" s="119"/>
      <c r="H115" s="119"/>
      <c r="I115" s="119"/>
      <c r="J115" s="120">
        <f>J1332</f>
        <v>0</v>
      </c>
      <c r="L115" s="117"/>
    </row>
    <row r="116" spans="2:12" s="10" customFormat="1" ht="19.95" customHeight="1">
      <c r="B116" s="117"/>
      <c r="D116" s="118" t="s">
        <v>132</v>
      </c>
      <c r="E116" s="119"/>
      <c r="F116" s="119"/>
      <c r="G116" s="119"/>
      <c r="H116" s="119"/>
      <c r="I116" s="119"/>
      <c r="J116" s="120">
        <f>J1388</f>
        <v>0</v>
      </c>
      <c r="L116" s="117"/>
    </row>
    <row r="117" spans="2:12" s="10" customFormat="1" ht="19.95" customHeight="1">
      <c r="B117" s="117"/>
      <c r="D117" s="118" t="s">
        <v>133</v>
      </c>
      <c r="E117" s="119"/>
      <c r="F117" s="119"/>
      <c r="G117" s="119"/>
      <c r="H117" s="119"/>
      <c r="I117" s="119"/>
      <c r="J117" s="120">
        <f>J1449</f>
        <v>0</v>
      </c>
      <c r="L117" s="117"/>
    </row>
    <row r="118" spans="2:12" s="10" customFormat="1" ht="19.95" customHeight="1">
      <c r="B118" s="117"/>
      <c r="D118" s="118" t="s">
        <v>134</v>
      </c>
      <c r="E118" s="119"/>
      <c r="F118" s="119"/>
      <c r="G118" s="119"/>
      <c r="H118" s="119"/>
      <c r="I118" s="119"/>
      <c r="J118" s="120">
        <f>J1527</f>
        <v>0</v>
      </c>
      <c r="L118" s="117"/>
    </row>
    <row r="119" spans="2:12" s="10" customFormat="1" ht="19.95" customHeight="1">
      <c r="B119" s="117"/>
      <c r="D119" s="118" t="s">
        <v>135</v>
      </c>
      <c r="E119" s="119"/>
      <c r="F119" s="119"/>
      <c r="G119" s="119"/>
      <c r="H119" s="119"/>
      <c r="I119" s="119"/>
      <c r="J119" s="120">
        <f>J1538</f>
        <v>0</v>
      </c>
      <c r="L119" s="117"/>
    </row>
    <row r="120" spans="1:31" s="2" customFormat="1" ht="21.7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6.9" customHeight="1">
      <c r="A121" s="33"/>
      <c r="B121" s="48"/>
      <c r="C121" s="49"/>
      <c r="D121" s="49"/>
      <c r="E121" s="49"/>
      <c r="F121" s="49"/>
      <c r="G121" s="49"/>
      <c r="H121" s="49"/>
      <c r="I121" s="49"/>
      <c r="J121" s="49"/>
      <c r="K121" s="49"/>
      <c r="L121" s="43"/>
      <c r="S121" s="33"/>
      <c r="T121" s="33"/>
      <c r="U121" s="33"/>
      <c r="V121" s="33"/>
      <c r="W121" s="33"/>
      <c r="X121" s="33"/>
      <c r="Y121" s="33"/>
      <c r="Z121" s="33"/>
      <c r="AA121" s="33"/>
      <c r="AB121" s="33"/>
      <c r="AC121" s="33"/>
      <c r="AD121" s="33"/>
      <c r="AE121" s="33"/>
    </row>
    <row r="125" spans="1:31" s="2" customFormat="1" ht="6.9" customHeight="1">
      <c r="A125" s="33"/>
      <c r="B125" s="50"/>
      <c r="C125" s="51"/>
      <c r="D125" s="51"/>
      <c r="E125" s="51"/>
      <c r="F125" s="51"/>
      <c r="G125" s="51"/>
      <c r="H125" s="51"/>
      <c r="I125" s="51"/>
      <c r="J125" s="51"/>
      <c r="K125" s="51"/>
      <c r="L125" s="43"/>
      <c r="S125" s="33"/>
      <c r="T125" s="33"/>
      <c r="U125" s="33"/>
      <c r="V125" s="33"/>
      <c r="W125" s="33"/>
      <c r="X125" s="33"/>
      <c r="Y125" s="33"/>
      <c r="Z125" s="33"/>
      <c r="AA125" s="33"/>
      <c r="AB125" s="33"/>
      <c r="AC125" s="33"/>
      <c r="AD125" s="33"/>
      <c r="AE125" s="33"/>
    </row>
    <row r="126" spans="1:31" s="2" customFormat="1" ht="24.9" customHeight="1">
      <c r="A126" s="33"/>
      <c r="B126" s="34"/>
      <c r="C126" s="22" t="s">
        <v>136</v>
      </c>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6.9"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2" customFormat="1" ht="12" customHeight="1">
      <c r="A128" s="33"/>
      <c r="B128" s="34"/>
      <c r="C128" s="28" t="s">
        <v>16</v>
      </c>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31" s="2" customFormat="1" ht="16.5" customHeight="1">
      <c r="A129" s="33"/>
      <c r="B129" s="34"/>
      <c r="C129" s="33"/>
      <c r="D129" s="33"/>
      <c r="E129" s="255" t="str">
        <f>E7</f>
        <v>Kino OKO - vestavba malého sálu</v>
      </c>
      <c r="F129" s="256"/>
      <c r="G129" s="256"/>
      <c r="H129" s="256"/>
      <c r="I129" s="33"/>
      <c r="J129" s="33"/>
      <c r="K129" s="33"/>
      <c r="L129" s="43"/>
      <c r="S129" s="33"/>
      <c r="T129" s="33"/>
      <c r="U129" s="33"/>
      <c r="V129" s="33"/>
      <c r="W129" s="33"/>
      <c r="X129" s="33"/>
      <c r="Y129" s="33"/>
      <c r="Z129" s="33"/>
      <c r="AA129" s="33"/>
      <c r="AB129" s="33"/>
      <c r="AC129" s="33"/>
      <c r="AD129" s="33"/>
      <c r="AE129" s="33"/>
    </row>
    <row r="130" spans="1:31" s="2" customFormat="1" ht="12" customHeight="1">
      <c r="A130" s="33"/>
      <c r="B130" s="34"/>
      <c r="C130" s="28" t="s">
        <v>106</v>
      </c>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31" s="2" customFormat="1" ht="16.5" customHeight="1">
      <c r="A131" s="33"/>
      <c r="B131" s="34"/>
      <c r="C131" s="33"/>
      <c r="D131" s="33"/>
      <c r="E131" s="216" t="str">
        <f>E9</f>
        <v>01 - Architektonicko stavební řešení</v>
      </c>
      <c r="F131" s="257"/>
      <c r="G131" s="257"/>
      <c r="H131" s="257"/>
      <c r="I131" s="33"/>
      <c r="J131" s="33"/>
      <c r="K131" s="33"/>
      <c r="L131" s="43"/>
      <c r="S131" s="33"/>
      <c r="T131" s="33"/>
      <c r="U131" s="33"/>
      <c r="V131" s="33"/>
      <c r="W131" s="33"/>
      <c r="X131" s="33"/>
      <c r="Y131" s="33"/>
      <c r="Z131" s="33"/>
      <c r="AA131" s="33"/>
      <c r="AB131" s="33"/>
      <c r="AC131" s="33"/>
      <c r="AD131" s="33"/>
      <c r="AE131" s="33"/>
    </row>
    <row r="132" spans="1:31" s="2" customFormat="1" ht="6.9" customHeight="1">
      <c r="A132" s="33"/>
      <c r="B132" s="34"/>
      <c r="C132" s="33"/>
      <c r="D132" s="33"/>
      <c r="E132" s="33"/>
      <c r="F132" s="33"/>
      <c r="G132" s="33"/>
      <c r="H132" s="33"/>
      <c r="I132" s="33"/>
      <c r="J132" s="33"/>
      <c r="K132" s="33"/>
      <c r="L132" s="43"/>
      <c r="S132" s="33"/>
      <c r="T132" s="33"/>
      <c r="U132" s="33"/>
      <c r="V132" s="33"/>
      <c r="W132" s="33"/>
      <c r="X132" s="33"/>
      <c r="Y132" s="33"/>
      <c r="Z132" s="33"/>
      <c r="AA132" s="33"/>
      <c r="AB132" s="33"/>
      <c r="AC132" s="33"/>
      <c r="AD132" s="33"/>
      <c r="AE132" s="33"/>
    </row>
    <row r="133" spans="1:31" s="2" customFormat="1" ht="12" customHeight="1">
      <c r="A133" s="33"/>
      <c r="B133" s="34"/>
      <c r="C133" s="28" t="s">
        <v>20</v>
      </c>
      <c r="D133" s="33"/>
      <c r="E133" s="33"/>
      <c r="F133" s="26" t="str">
        <f>F12</f>
        <v>Šumperk</v>
      </c>
      <c r="G133" s="33"/>
      <c r="H133" s="33"/>
      <c r="I133" s="28" t="s">
        <v>22</v>
      </c>
      <c r="J133" s="56" t="str">
        <f>IF(J12="","",J12)</f>
        <v>22. 1. 2023</v>
      </c>
      <c r="K133" s="33"/>
      <c r="L133" s="43"/>
      <c r="S133" s="33"/>
      <c r="T133" s="33"/>
      <c r="U133" s="33"/>
      <c r="V133" s="33"/>
      <c r="W133" s="33"/>
      <c r="X133" s="33"/>
      <c r="Y133" s="33"/>
      <c r="Z133" s="33"/>
      <c r="AA133" s="33"/>
      <c r="AB133" s="33"/>
      <c r="AC133" s="33"/>
      <c r="AD133" s="33"/>
      <c r="AE133" s="33"/>
    </row>
    <row r="134" spans="1:31" s="2" customFormat="1" ht="6.9" customHeight="1">
      <c r="A134" s="33"/>
      <c r="B134" s="34"/>
      <c r="C134" s="33"/>
      <c r="D134" s="33"/>
      <c r="E134" s="33"/>
      <c r="F134" s="33"/>
      <c r="G134" s="33"/>
      <c r="H134" s="33"/>
      <c r="I134" s="33"/>
      <c r="J134" s="33"/>
      <c r="K134" s="33"/>
      <c r="L134" s="43"/>
      <c r="S134" s="33"/>
      <c r="T134" s="33"/>
      <c r="U134" s="33"/>
      <c r="V134" s="33"/>
      <c r="W134" s="33"/>
      <c r="X134" s="33"/>
      <c r="Y134" s="33"/>
      <c r="Z134" s="33"/>
      <c r="AA134" s="33"/>
      <c r="AB134" s="33"/>
      <c r="AC134" s="33"/>
      <c r="AD134" s="33"/>
      <c r="AE134" s="33"/>
    </row>
    <row r="135" spans="1:31" s="2" customFormat="1" ht="15.15" customHeight="1">
      <c r="A135" s="33"/>
      <c r="B135" s="34"/>
      <c r="C135" s="28" t="s">
        <v>24</v>
      </c>
      <c r="D135" s="33"/>
      <c r="E135" s="33"/>
      <c r="F135" s="26" t="str">
        <f>E15</f>
        <v>Město Šumperk</v>
      </c>
      <c r="G135" s="33"/>
      <c r="H135" s="33"/>
      <c r="I135" s="28" t="s">
        <v>30</v>
      </c>
      <c r="J135" s="31" t="str">
        <f>E21</f>
        <v>m-atelier</v>
      </c>
      <c r="K135" s="33"/>
      <c r="L135" s="43"/>
      <c r="S135" s="33"/>
      <c r="T135" s="33"/>
      <c r="U135" s="33"/>
      <c r="V135" s="33"/>
      <c r="W135" s="33"/>
      <c r="X135" s="33"/>
      <c r="Y135" s="33"/>
      <c r="Z135" s="33"/>
      <c r="AA135" s="33"/>
      <c r="AB135" s="33"/>
      <c r="AC135" s="33"/>
      <c r="AD135" s="33"/>
      <c r="AE135" s="33"/>
    </row>
    <row r="136" spans="1:31" s="2" customFormat="1" ht="15.15" customHeight="1">
      <c r="A136" s="33"/>
      <c r="B136" s="34"/>
      <c r="C136" s="28" t="s">
        <v>28</v>
      </c>
      <c r="D136" s="33"/>
      <c r="E136" s="33"/>
      <c r="F136" s="26" t="str">
        <f>IF(E18="","",E18)</f>
        <v>Vyplň údaj</v>
      </c>
      <c r="G136" s="33"/>
      <c r="H136" s="33"/>
      <c r="I136" s="28" t="s">
        <v>33</v>
      </c>
      <c r="J136" s="31" t="str">
        <f>E24</f>
        <v>Zdeněk Závodník</v>
      </c>
      <c r="K136" s="33"/>
      <c r="L136" s="43"/>
      <c r="S136" s="33"/>
      <c r="T136" s="33"/>
      <c r="U136" s="33"/>
      <c r="V136" s="33"/>
      <c r="W136" s="33"/>
      <c r="X136" s="33"/>
      <c r="Y136" s="33"/>
      <c r="Z136" s="33"/>
      <c r="AA136" s="33"/>
      <c r="AB136" s="33"/>
      <c r="AC136" s="33"/>
      <c r="AD136" s="33"/>
      <c r="AE136" s="33"/>
    </row>
    <row r="137" spans="1:31" s="2" customFormat="1" ht="10.35" customHeight="1">
      <c r="A137" s="33"/>
      <c r="B137" s="34"/>
      <c r="C137" s="33"/>
      <c r="D137" s="33"/>
      <c r="E137" s="33"/>
      <c r="F137" s="33"/>
      <c r="G137" s="33"/>
      <c r="H137" s="33"/>
      <c r="I137" s="33"/>
      <c r="J137" s="33"/>
      <c r="K137" s="33"/>
      <c r="L137" s="43"/>
      <c r="S137" s="33"/>
      <c r="T137" s="33"/>
      <c r="U137" s="33"/>
      <c r="V137" s="33"/>
      <c r="W137" s="33"/>
      <c r="X137" s="33"/>
      <c r="Y137" s="33"/>
      <c r="Z137" s="33"/>
      <c r="AA137" s="33"/>
      <c r="AB137" s="33"/>
      <c r="AC137" s="33"/>
      <c r="AD137" s="33"/>
      <c r="AE137" s="33"/>
    </row>
    <row r="138" spans="1:31" s="11" customFormat="1" ht="29.25" customHeight="1">
      <c r="A138" s="121"/>
      <c r="B138" s="122"/>
      <c r="C138" s="123" t="s">
        <v>137</v>
      </c>
      <c r="D138" s="124" t="s">
        <v>61</v>
      </c>
      <c r="E138" s="124" t="s">
        <v>57</v>
      </c>
      <c r="F138" s="124" t="s">
        <v>58</v>
      </c>
      <c r="G138" s="124" t="s">
        <v>138</v>
      </c>
      <c r="H138" s="124" t="s">
        <v>139</v>
      </c>
      <c r="I138" s="124" t="s">
        <v>140</v>
      </c>
      <c r="J138" s="124" t="s">
        <v>110</v>
      </c>
      <c r="K138" s="125" t="s">
        <v>141</v>
      </c>
      <c r="L138" s="126"/>
      <c r="M138" s="63" t="s">
        <v>1</v>
      </c>
      <c r="N138" s="64" t="s">
        <v>40</v>
      </c>
      <c r="O138" s="64" t="s">
        <v>142</v>
      </c>
      <c r="P138" s="64" t="s">
        <v>143</v>
      </c>
      <c r="Q138" s="64" t="s">
        <v>144</v>
      </c>
      <c r="R138" s="64" t="s">
        <v>145</v>
      </c>
      <c r="S138" s="64" t="s">
        <v>146</v>
      </c>
      <c r="T138" s="65" t="s">
        <v>147</v>
      </c>
      <c r="U138" s="121"/>
      <c r="V138" s="121"/>
      <c r="W138" s="121"/>
      <c r="X138" s="121"/>
      <c r="Y138" s="121"/>
      <c r="Z138" s="121"/>
      <c r="AA138" s="121"/>
      <c r="AB138" s="121"/>
      <c r="AC138" s="121"/>
      <c r="AD138" s="121"/>
      <c r="AE138" s="121"/>
    </row>
    <row r="139" spans="1:63" s="2" customFormat="1" ht="22.8" customHeight="1">
      <c r="A139" s="33"/>
      <c r="B139" s="34"/>
      <c r="C139" s="70" t="s">
        <v>148</v>
      </c>
      <c r="D139" s="33"/>
      <c r="E139" s="33"/>
      <c r="F139" s="33"/>
      <c r="G139" s="33"/>
      <c r="H139" s="33"/>
      <c r="I139" s="33"/>
      <c r="J139" s="127">
        <f>BK139</f>
        <v>0</v>
      </c>
      <c r="K139" s="33"/>
      <c r="L139" s="34"/>
      <c r="M139" s="66"/>
      <c r="N139" s="57"/>
      <c r="O139" s="67"/>
      <c r="P139" s="128">
        <f>P140+P875</f>
        <v>0</v>
      </c>
      <c r="Q139" s="67"/>
      <c r="R139" s="128">
        <f>R140+R875</f>
        <v>214.6426232</v>
      </c>
      <c r="S139" s="67"/>
      <c r="T139" s="129">
        <f>T140+T875</f>
        <v>193.02334470000005</v>
      </c>
      <c r="U139" s="33"/>
      <c r="V139" s="33"/>
      <c r="W139" s="33"/>
      <c r="X139" s="33"/>
      <c r="Y139" s="33"/>
      <c r="Z139" s="33"/>
      <c r="AA139" s="33"/>
      <c r="AB139" s="33"/>
      <c r="AC139" s="33"/>
      <c r="AD139" s="33"/>
      <c r="AE139" s="33"/>
      <c r="AT139" s="18" t="s">
        <v>75</v>
      </c>
      <c r="AU139" s="18" t="s">
        <v>112</v>
      </c>
      <c r="BK139" s="130">
        <f>BK140+BK875</f>
        <v>0</v>
      </c>
    </row>
    <row r="140" spans="2:63" s="12" customFormat="1" ht="25.95" customHeight="1">
      <c r="B140" s="131"/>
      <c r="D140" s="132" t="s">
        <v>75</v>
      </c>
      <c r="E140" s="133" t="s">
        <v>149</v>
      </c>
      <c r="F140" s="133" t="s">
        <v>150</v>
      </c>
      <c r="I140" s="134"/>
      <c r="J140" s="135">
        <f>BK140</f>
        <v>0</v>
      </c>
      <c r="L140" s="131"/>
      <c r="M140" s="136"/>
      <c r="N140" s="137"/>
      <c r="O140" s="137"/>
      <c r="P140" s="138">
        <f>P141+P232+P346+P722+P866+P872</f>
        <v>0</v>
      </c>
      <c r="Q140" s="137"/>
      <c r="R140" s="138">
        <f>R141+R232+R346+R722+R866+R872</f>
        <v>150.59044187</v>
      </c>
      <c r="S140" s="137"/>
      <c r="T140" s="139">
        <f>T141+T232+T346+T722+T866+T872</f>
        <v>158.73123300000006</v>
      </c>
      <c r="AR140" s="132" t="s">
        <v>84</v>
      </c>
      <c r="AT140" s="140" t="s">
        <v>75</v>
      </c>
      <c r="AU140" s="140" t="s">
        <v>76</v>
      </c>
      <c r="AY140" s="132" t="s">
        <v>151</v>
      </c>
      <c r="BK140" s="141">
        <f>BK141+BK232+BK346+BK722+BK866+BK872</f>
        <v>0</v>
      </c>
    </row>
    <row r="141" spans="2:63" s="12" customFormat="1" ht="22.8" customHeight="1">
      <c r="B141" s="131"/>
      <c r="D141" s="132" t="s">
        <v>75</v>
      </c>
      <c r="E141" s="142" t="s">
        <v>152</v>
      </c>
      <c r="F141" s="142" t="s">
        <v>153</v>
      </c>
      <c r="I141" s="134"/>
      <c r="J141" s="143">
        <f>BK141</f>
        <v>0</v>
      </c>
      <c r="L141" s="131"/>
      <c r="M141" s="136"/>
      <c r="N141" s="137"/>
      <c r="O141" s="137"/>
      <c r="P141" s="138">
        <f>SUM(P142:P231)</f>
        <v>0</v>
      </c>
      <c r="Q141" s="137"/>
      <c r="R141" s="138">
        <f>SUM(R142:R231)</f>
        <v>40.6847721</v>
      </c>
      <c r="S141" s="137"/>
      <c r="T141" s="139">
        <f>SUM(T142:T231)</f>
        <v>0</v>
      </c>
      <c r="AR141" s="132" t="s">
        <v>84</v>
      </c>
      <c r="AT141" s="140" t="s">
        <v>75</v>
      </c>
      <c r="AU141" s="140" t="s">
        <v>84</v>
      </c>
      <c r="AY141" s="132" t="s">
        <v>151</v>
      </c>
      <c r="BK141" s="141">
        <f>SUM(BK142:BK231)</f>
        <v>0</v>
      </c>
    </row>
    <row r="142" spans="1:65" s="2" customFormat="1" ht="37.8" customHeight="1">
      <c r="A142" s="33"/>
      <c r="B142" s="144"/>
      <c r="C142" s="145" t="s">
        <v>84</v>
      </c>
      <c r="D142" s="145" t="s">
        <v>154</v>
      </c>
      <c r="E142" s="146" t="s">
        <v>155</v>
      </c>
      <c r="F142" s="147" t="s">
        <v>156</v>
      </c>
      <c r="G142" s="148" t="s">
        <v>157</v>
      </c>
      <c r="H142" s="149">
        <v>40</v>
      </c>
      <c r="I142" s="150"/>
      <c r="J142" s="151">
        <f>ROUND(I142*H142,2)</f>
        <v>0</v>
      </c>
      <c r="K142" s="147" t="s">
        <v>158</v>
      </c>
      <c r="L142" s="34"/>
      <c r="M142" s="152" t="s">
        <v>1</v>
      </c>
      <c r="N142" s="153" t="s">
        <v>41</v>
      </c>
      <c r="O142" s="59"/>
      <c r="P142" s="154">
        <f>O142*H142</f>
        <v>0</v>
      </c>
      <c r="Q142" s="154">
        <v>0.07367</v>
      </c>
      <c r="R142" s="154">
        <f>Q142*H142</f>
        <v>2.9468</v>
      </c>
      <c r="S142" s="154">
        <v>0</v>
      </c>
      <c r="T142" s="155">
        <f>S142*H142</f>
        <v>0</v>
      </c>
      <c r="U142" s="33"/>
      <c r="V142" s="33"/>
      <c r="W142" s="33"/>
      <c r="X142" s="33"/>
      <c r="Y142" s="33"/>
      <c r="Z142" s="33"/>
      <c r="AA142" s="33"/>
      <c r="AB142" s="33"/>
      <c r="AC142" s="33"/>
      <c r="AD142" s="33"/>
      <c r="AE142" s="33"/>
      <c r="AR142" s="156" t="s">
        <v>159</v>
      </c>
      <c r="AT142" s="156" t="s">
        <v>154</v>
      </c>
      <c r="AU142" s="156" t="s">
        <v>86</v>
      </c>
      <c r="AY142" s="18" t="s">
        <v>151</v>
      </c>
      <c r="BE142" s="157">
        <f>IF(N142="základní",J142,0)</f>
        <v>0</v>
      </c>
      <c r="BF142" s="157">
        <f>IF(N142="snížená",J142,0)</f>
        <v>0</v>
      </c>
      <c r="BG142" s="157">
        <f>IF(N142="zákl. přenesená",J142,0)</f>
        <v>0</v>
      </c>
      <c r="BH142" s="157">
        <f>IF(N142="sníž. přenesená",J142,0)</f>
        <v>0</v>
      </c>
      <c r="BI142" s="157">
        <f>IF(N142="nulová",J142,0)</f>
        <v>0</v>
      </c>
      <c r="BJ142" s="18" t="s">
        <v>84</v>
      </c>
      <c r="BK142" s="157">
        <f>ROUND(I142*H142,2)</f>
        <v>0</v>
      </c>
      <c r="BL142" s="18" t="s">
        <v>159</v>
      </c>
      <c r="BM142" s="156" t="s">
        <v>160</v>
      </c>
    </row>
    <row r="143" spans="1:65" s="2" customFormat="1" ht="24.15" customHeight="1">
      <c r="A143" s="33"/>
      <c r="B143" s="144"/>
      <c r="C143" s="145" t="s">
        <v>86</v>
      </c>
      <c r="D143" s="145" t="s">
        <v>154</v>
      </c>
      <c r="E143" s="146" t="s">
        <v>161</v>
      </c>
      <c r="F143" s="147" t="s">
        <v>162</v>
      </c>
      <c r="G143" s="148" t="s">
        <v>163</v>
      </c>
      <c r="H143" s="149">
        <v>9.52</v>
      </c>
      <c r="I143" s="150"/>
      <c r="J143" s="151">
        <f>ROUND(I143*H143,2)</f>
        <v>0</v>
      </c>
      <c r="K143" s="147" t="s">
        <v>158</v>
      </c>
      <c r="L143" s="34"/>
      <c r="M143" s="152" t="s">
        <v>1</v>
      </c>
      <c r="N143" s="153" t="s">
        <v>41</v>
      </c>
      <c r="O143" s="59"/>
      <c r="P143" s="154">
        <f>O143*H143</f>
        <v>0</v>
      </c>
      <c r="Q143" s="154">
        <v>1.6627</v>
      </c>
      <c r="R143" s="154">
        <f>Q143*H143</f>
        <v>15.828904</v>
      </c>
      <c r="S143" s="154">
        <v>0</v>
      </c>
      <c r="T143" s="155">
        <f>S143*H143</f>
        <v>0</v>
      </c>
      <c r="U143" s="33"/>
      <c r="V143" s="33"/>
      <c r="W143" s="33"/>
      <c r="X143" s="33"/>
      <c r="Y143" s="33"/>
      <c r="Z143" s="33"/>
      <c r="AA143" s="33"/>
      <c r="AB143" s="33"/>
      <c r="AC143" s="33"/>
      <c r="AD143" s="33"/>
      <c r="AE143" s="33"/>
      <c r="AR143" s="156" t="s">
        <v>159</v>
      </c>
      <c r="AT143" s="156" t="s">
        <v>154</v>
      </c>
      <c r="AU143" s="156" t="s">
        <v>86</v>
      </c>
      <c r="AY143" s="18" t="s">
        <v>151</v>
      </c>
      <c r="BE143" s="157">
        <f>IF(N143="základní",J143,0)</f>
        <v>0</v>
      </c>
      <c r="BF143" s="157">
        <f>IF(N143="snížená",J143,0)</f>
        <v>0</v>
      </c>
      <c r="BG143" s="157">
        <f>IF(N143="zákl. přenesená",J143,0)</f>
        <v>0</v>
      </c>
      <c r="BH143" s="157">
        <f>IF(N143="sníž. přenesená",J143,0)</f>
        <v>0</v>
      </c>
      <c r="BI143" s="157">
        <f>IF(N143="nulová",J143,0)</f>
        <v>0</v>
      </c>
      <c r="BJ143" s="18" t="s">
        <v>84</v>
      </c>
      <c r="BK143" s="157">
        <f>ROUND(I143*H143,2)</f>
        <v>0</v>
      </c>
      <c r="BL143" s="18" t="s">
        <v>159</v>
      </c>
      <c r="BM143" s="156" t="s">
        <v>164</v>
      </c>
    </row>
    <row r="144" spans="2:51" s="13" customFormat="1" ht="10.2">
      <c r="B144" s="158"/>
      <c r="D144" s="159" t="s">
        <v>165</v>
      </c>
      <c r="E144" s="160" t="s">
        <v>1</v>
      </c>
      <c r="F144" s="161" t="s">
        <v>166</v>
      </c>
      <c r="H144" s="160" t="s">
        <v>1</v>
      </c>
      <c r="I144" s="162"/>
      <c r="L144" s="158"/>
      <c r="M144" s="163"/>
      <c r="N144" s="164"/>
      <c r="O144" s="164"/>
      <c r="P144" s="164"/>
      <c r="Q144" s="164"/>
      <c r="R144" s="164"/>
      <c r="S144" s="164"/>
      <c r="T144" s="165"/>
      <c r="AT144" s="160" t="s">
        <v>165</v>
      </c>
      <c r="AU144" s="160" t="s">
        <v>86</v>
      </c>
      <c r="AV144" s="13" t="s">
        <v>84</v>
      </c>
      <c r="AW144" s="13" t="s">
        <v>32</v>
      </c>
      <c r="AX144" s="13" t="s">
        <v>76</v>
      </c>
      <c r="AY144" s="160" t="s">
        <v>151</v>
      </c>
    </row>
    <row r="145" spans="2:51" s="14" customFormat="1" ht="10.2">
      <c r="B145" s="166"/>
      <c r="D145" s="159" t="s">
        <v>165</v>
      </c>
      <c r="E145" s="167" t="s">
        <v>1</v>
      </c>
      <c r="F145" s="168" t="s">
        <v>167</v>
      </c>
      <c r="H145" s="169">
        <v>0.99</v>
      </c>
      <c r="I145" s="170"/>
      <c r="L145" s="166"/>
      <c r="M145" s="171"/>
      <c r="N145" s="172"/>
      <c r="O145" s="172"/>
      <c r="P145" s="172"/>
      <c r="Q145" s="172"/>
      <c r="R145" s="172"/>
      <c r="S145" s="172"/>
      <c r="T145" s="173"/>
      <c r="AT145" s="167" t="s">
        <v>165</v>
      </c>
      <c r="AU145" s="167" t="s">
        <v>86</v>
      </c>
      <c r="AV145" s="14" t="s">
        <v>86</v>
      </c>
      <c r="AW145" s="14" t="s">
        <v>32</v>
      </c>
      <c r="AX145" s="14" t="s">
        <v>76</v>
      </c>
      <c r="AY145" s="167" t="s">
        <v>151</v>
      </c>
    </row>
    <row r="146" spans="2:51" s="13" customFormat="1" ht="10.2">
      <c r="B146" s="158"/>
      <c r="D146" s="159" t="s">
        <v>165</v>
      </c>
      <c r="E146" s="160" t="s">
        <v>1</v>
      </c>
      <c r="F146" s="161" t="s">
        <v>168</v>
      </c>
      <c r="H146" s="160" t="s">
        <v>1</v>
      </c>
      <c r="I146" s="162"/>
      <c r="L146" s="158"/>
      <c r="M146" s="163"/>
      <c r="N146" s="164"/>
      <c r="O146" s="164"/>
      <c r="P146" s="164"/>
      <c r="Q146" s="164"/>
      <c r="R146" s="164"/>
      <c r="S146" s="164"/>
      <c r="T146" s="165"/>
      <c r="AT146" s="160" t="s">
        <v>165</v>
      </c>
      <c r="AU146" s="160" t="s">
        <v>86</v>
      </c>
      <c r="AV146" s="13" t="s">
        <v>84</v>
      </c>
      <c r="AW146" s="13" t="s">
        <v>32</v>
      </c>
      <c r="AX146" s="13" t="s">
        <v>76</v>
      </c>
      <c r="AY146" s="160" t="s">
        <v>151</v>
      </c>
    </row>
    <row r="147" spans="2:51" s="14" customFormat="1" ht="10.2">
      <c r="B147" s="166"/>
      <c r="D147" s="159" t="s">
        <v>165</v>
      </c>
      <c r="E147" s="167" t="s">
        <v>1</v>
      </c>
      <c r="F147" s="168" t="s">
        <v>169</v>
      </c>
      <c r="H147" s="169">
        <v>1.68</v>
      </c>
      <c r="I147" s="170"/>
      <c r="L147" s="166"/>
      <c r="M147" s="171"/>
      <c r="N147" s="172"/>
      <c r="O147" s="172"/>
      <c r="P147" s="172"/>
      <c r="Q147" s="172"/>
      <c r="R147" s="172"/>
      <c r="S147" s="172"/>
      <c r="T147" s="173"/>
      <c r="AT147" s="167" t="s">
        <v>165</v>
      </c>
      <c r="AU147" s="167" t="s">
        <v>86</v>
      </c>
      <c r="AV147" s="14" t="s">
        <v>86</v>
      </c>
      <c r="AW147" s="14" t="s">
        <v>32</v>
      </c>
      <c r="AX147" s="14" t="s">
        <v>76</v>
      </c>
      <c r="AY147" s="167" t="s">
        <v>151</v>
      </c>
    </row>
    <row r="148" spans="2:51" s="14" customFormat="1" ht="10.2">
      <c r="B148" s="166"/>
      <c r="D148" s="159" t="s">
        <v>165</v>
      </c>
      <c r="E148" s="167" t="s">
        <v>1</v>
      </c>
      <c r="F148" s="168" t="s">
        <v>170</v>
      </c>
      <c r="H148" s="169">
        <v>2.85</v>
      </c>
      <c r="I148" s="170"/>
      <c r="L148" s="166"/>
      <c r="M148" s="171"/>
      <c r="N148" s="172"/>
      <c r="O148" s="172"/>
      <c r="P148" s="172"/>
      <c r="Q148" s="172"/>
      <c r="R148" s="172"/>
      <c r="S148" s="172"/>
      <c r="T148" s="173"/>
      <c r="AT148" s="167" t="s">
        <v>165</v>
      </c>
      <c r="AU148" s="167" t="s">
        <v>86</v>
      </c>
      <c r="AV148" s="14" t="s">
        <v>86</v>
      </c>
      <c r="AW148" s="14" t="s">
        <v>32</v>
      </c>
      <c r="AX148" s="14" t="s">
        <v>76</v>
      </c>
      <c r="AY148" s="167" t="s">
        <v>151</v>
      </c>
    </row>
    <row r="149" spans="2:51" s="13" customFormat="1" ht="10.2">
      <c r="B149" s="158"/>
      <c r="D149" s="159" t="s">
        <v>165</v>
      </c>
      <c r="E149" s="160" t="s">
        <v>1</v>
      </c>
      <c r="F149" s="161" t="s">
        <v>171</v>
      </c>
      <c r="H149" s="160" t="s">
        <v>1</v>
      </c>
      <c r="I149" s="162"/>
      <c r="L149" s="158"/>
      <c r="M149" s="163"/>
      <c r="N149" s="164"/>
      <c r="O149" s="164"/>
      <c r="P149" s="164"/>
      <c r="Q149" s="164"/>
      <c r="R149" s="164"/>
      <c r="S149" s="164"/>
      <c r="T149" s="165"/>
      <c r="AT149" s="160" t="s">
        <v>165</v>
      </c>
      <c r="AU149" s="160" t="s">
        <v>86</v>
      </c>
      <c r="AV149" s="13" t="s">
        <v>84</v>
      </c>
      <c r="AW149" s="13" t="s">
        <v>32</v>
      </c>
      <c r="AX149" s="13" t="s">
        <v>76</v>
      </c>
      <c r="AY149" s="160" t="s">
        <v>151</v>
      </c>
    </row>
    <row r="150" spans="2:51" s="14" customFormat="1" ht="10.2">
      <c r="B150" s="166"/>
      <c r="D150" s="159" t="s">
        <v>165</v>
      </c>
      <c r="E150" s="167" t="s">
        <v>1</v>
      </c>
      <c r="F150" s="168" t="s">
        <v>159</v>
      </c>
      <c r="H150" s="169">
        <v>4</v>
      </c>
      <c r="I150" s="170"/>
      <c r="L150" s="166"/>
      <c r="M150" s="171"/>
      <c r="N150" s="172"/>
      <c r="O150" s="172"/>
      <c r="P150" s="172"/>
      <c r="Q150" s="172"/>
      <c r="R150" s="172"/>
      <c r="S150" s="172"/>
      <c r="T150" s="173"/>
      <c r="AT150" s="167" t="s">
        <v>165</v>
      </c>
      <c r="AU150" s="167" t="s">
        <v>86</v>
      </c>
      <c r="AV150" s="14" t="s">
        <v>86</v>
      </c>
      <c r="AW150" s="14" t="s">
        <v>32</v>
      </c>
      <c r="AX150" s="14" t="s">
        <v>76</v>
      </c>
      <c r="AY150" s="167" t="s">
        <v>151</v>
      </c>
    </row>
    <row r="151" spans="2:51" s="15" customFormat="1" ht="10.2">
      <c r="B151" s="174"/>
      <c r="D151" s="159" t="s">
        <v>165</v>
      </c>
      <c r="E151" s="175" t="s">
        <v>1</v>
      </c>
      <c r="F151" s="176" t="s">
        <v>172</v>
      </c>
      <c r="H151" s="177">
        <v>9.52</v>
      </c>
      <c r="I151" s="178"/>
      <c r="L151" s="174"/>
      <c r="M151" s="179"/>
      <c r="N151" s="180"/>
      <c r="O151" s="180"/>
      <c r="P151" s="180"/>
      <c r="Q151" s="180"/>
      <c r="R151" s="180"/>
      <c r="S151" s="180"/>
      <c r="T151" s="181"/>
      <c r="AT151" s="175" t="s">
        <v>165</v>
      </c>
      <c r="AU151" s="175" t="s">
        <v>86</v>
      </c>
      <c r="AV151" s="15" t="s">
        <v>152</v>
      </c>
      <c r="AW151" s="15" t="s">
        <v>32</v>
      </c>
      <c r="AX151" s="15" t="s">
        <v>76</v>
      </c>
      <c r="AY151" s="175" t="s">
        <v>151</v>
      </c>
    </row>
    <row r="152" spans="2:51" s="16" customFormat="1" ht="10.2">
      <c r="B152" s="182"/>
      <c r="D152" s="159" t="s">
        <v>165</v>
      </c>
      <c r="E152" s="183" t="s">
        <v>1</v>
      </c>
      <c r="F152" s="184" t="s">
        <v>173</v>
      </c>
      <c r="H152" s="185">
        <v>9.52</v>
      </c>
      <c r="I152" s="186"/>
      <c r="L152" s="182"/>
      <c r="M152" s="187"/>
      <c r="N152" s="188"/>
      <c r="O152" s="188"/>
      <c r="P152" s="188"/>
      <c r="Q152" s="188"/>
      <c r="R152" s="188"/>
      <c r="S152" s="188"/>
      <c r="T152" s="189"/>
      <c r="AT152" s="183" t="s">
        <v>165</v>
      </c>
      <c r="AU152" s="183" t="s">
        <v>86</v>
      </c>
      <c r="AV152" s="16" t="s">
        <v>159</v>
      </c>
      <c r="AW152" s="16" t="s">
        <v>32</v>
      </c>
      <c r="AX152" s="16" t="s">
        <v>84</v>
      </c>
      <c r="AY152" s="183" t="s">
        <v>151</v>
      </c>
    </row>
    <row r="153" spans="1:65" s="2" customFormat="1" ht="21.75" customHeight="1">
      <c r="A153" s="33"/>
      <c r="B153" s="144"/>
      <c r="C153" s="145" t="s">
        <v>152</v>
      </c>
      <c r="D153" s="145" t="s">
        <v>154</v>
      </c>
      <c r="E153" s="146" t="s">
        <v>174</v>
      </c>
      <c r="F153" s="147" t="s">
        <v>175</v>
      </c>
      <c r="G153" s="148" t="s">
        <v>157</v>
      </c>
      <c r="H153" s="149">
        <v>8</v>
      </c>
      <c r="I153" s="150"/>
      <c r="J153" s="151">
        <f>ROUND(I153*H153,2)</f>
        <v>0</v>
      </c>
      <c r="K153" s="147" t="s">
        <v>158</v>
      </c>
      <c r="L153" s="34"/>
      <c r="M153" s="152" t="s">
        <v>1</v>
      </c>
      <c r="N153" s="153" t="s">
        <v>41</v>
      </c>
      <c r="O153" s="59"/>
      <c r="P153" s="154">
        <f>O153*H153</f>
        <v>0</v>
      </c>
      <c r="Q153" s="154">
        <v>0.02693</v>
      </c>
      <c r="R153" s="154">
        <f>Q153*H153</f>
        <v>0.21544</v>
      </c>
      <c r="S153" s="154">
        <v>0</v>
      </c>
      <c r="T153" s="155">
        <f>S153*H153</f>
        <v>0</v>
      </c>
      <c r="U153" s="33"/>
      <c r="V153" s="33"/>
      <c r="W153" s="33"/>
      <c r="X153" s="33"/>
      <c r="Y153" s="33"/>
      <c r="Z153" s="33"/>
      <c r="AA153" s="33"/>
      <c r="AB153" s="33"/>
      <c r="AC153" s="33"/>
      <c r="AD153" s="33"/>
      <c r="AE153" s="33"/>
      <c r="AR153" s="156" t="s">
        <v>159</v>
      </c>
      <c r="AT153" s="156" t="s">
        <v>154</v>
      </c>
      <c r="AU153" s="156" t="s">
        <v>86</v>
      </c>
      <c r="AY153" s="18" t="s">
        <v>151</v>
      </c>
      <c r="BE153" s="157">
        <f>IF(N153="základní",J153,0)</f>
        <v>0</v>
      </c>
      <c r="BF153" s="157">
        <f>IF(N153="snížená",J153,0)</f>
        <v>0</v>
      </c>
      <c r="BG153" s="157">
        <f>IF(N153="zákl. přenesená",J153,0)</f>
        <v>0</v>
      </c>
      <c r="BH153" s="157">
        <f>IF(N153="sníž. přenesená",J153,0)</f>
        <v>0</v>
      </c>
      <c r="BI153" s="157">
        <f>IF(N153="nulová",J153,0)</f>
        <v>0</v>
      </c>
      <c r="BJ153" s="18" t="s">
        <v>84</v>
      </c>
      <c r="BK153" s="157">
        <f>ROUND(I153*H153,2)</f>
        <v>0</v>
      </c>
      <c r="BL153" s="18" t="s">
        <v>159</v>
      </c>
      <c r="BM153" s="156" t="s">
        <v>176</v>
      </c>
    </row>
    <row r="154" spans="2:51" s="13" customFormat="1" ht="10.2">
      <c r="B154" s="158"/>
      <c r="D154" s="159" t="s">
        <v>165</v>
      </c>
      <c r="E154" s="160" t="s">
        <v>1</v>
      </c>
      <c r="F154" s="161" t="s">
        <v>177</v>
      </c>
      <c r="H154" s="160" t="s">
        <v>1</v>
      </c>
      <c r="I154" s="162"/>
      <c r="L154" s="158"/>
      <c r="M154" s="163"/>
      <c r="N154" s="164"/>
      <c r="O154" s="164"/>
      <c r="P154" s="164"/>
      <c r="Q154" s="164"/>
      <c r="R154" s="164"/>
      <c r="S154" s="164"/>
      <c r="T154" s="165"/>
      <c r="AT154" s="160" t="s">
        <v>165</v>
      </c>
      <c r="AU154" s="160" t="s">
        <v>86</v>
      </c>
      <c r="AV154" s="13" t="s">
        <v>84</v>
      </c>
      <c r="AW154" s="13" t="s">
        <v>32</v>
      </c>
      <c r="AX154" s="13" t="s">
        <v>76</v>
      </c>
      <c r="AY154" s="160" t="s">
        <v>151</v>
      </c>
    </row>
    <row r="155" spans="2:51" s="13" customFormat="1" ht="10.2">
      <c r="B155" s="158"/>
      <c r="D155" s="159" t="s">
        <v>165</v>
      </c>
      <c r="E155" s="160" t="s">
        <v>1</v>
      </c>
      <c r="F155" s="161" t="s">
        <v>178</v>
      </c>
      <c r="H155" s="160" t="s">
        <v>1</v>
      </c>
      <c r="I155" s="162"/>
      <c r="L155" s="158"/>
      <c r="M155" s="163"/>
      <c r="N155" s="164"/>
      <c r="O155" s="164"/>
      <c r="P155" s="164"/>
      <c r="Q155" s="164"/>
      <c r="R155" s="164"/>
      <c r="S155" s="164"/>
      <c r="T155" s="165"/>
      <c r="AT155" s="160" t="s">
        <v>165</v>
      </c>
      <c r="AU155" s="160" t="s">
        <v>86</v>
      </c>
      <c r="AV155" s="13" t="s">
        <v>84</v>
      </c>
      <c r="AW155" s="13" t="s">
        <v>32</v>
      </c>
      <c r="AX155" s="13" t="s">
        <v>76</v>
      </c>
      <c r="AY155" s="160" t="s">
        <v>151</v>
      </c>
    </row>
    <row r="156" spans="2:51" s="14" customFormat="1" ht="10.2">
      <c r="B156" s="166"/>
      <c r="D156" s="159" t="s">
        <v>165</v>
      </c>
      <c r="E156" s="167" t="s">
        <v>1</v>
      </c>
      <c r="F156" s="168" t="s">
        <v>84</v>
      </c>
      <c r="H156" s="169">
        <v>1</v>
      </c>
      <c r="I156" s="170"/>
      <c r="L156" s="166"/>
      <c r="M156" s="171"/>
      <c r="N156" s="172"/>
      <c r="O156" s="172"/>
      <c r="P156" s="172"/>
      <c r="Q156" s="172"/>
      <c r="R156" s="172"/>
      <c r="S156" s="172"/>
      <c r="T156" s="173"/>
      <c r="AT156" s="167" t="s">
        <v>165</v>
      </c>
      <c r="AU156" s="167" t="s">
        <v>86</v>
      </c>
      <c r="AV156" s="14" t="s">
        <v>86</v>
      </c>
      <c r="AW156" s="14" t="s">
        <v>32</v>
      </c>
      <c r="AX156" s="14" t="s">
        <v>76</v>
      </c>
      <c r="AY156" s="167" t="s">
        <v>151</v>
      </c>
    </row>
    <row r="157" spans="2:51" s="13" customFormat="1" ht="10.2">
      <c r="B157" s="158"/>
      <c r="D157" s="159" t="s">
        <v>165</v>
      </c>
      <c r="E157" s="160" t="s">
        <v>1</v>
      </c>
      <c r="F157" s="161" t="s">
        <v>179</v>
      </c>
      <c r="H157" s="160" t="s">
        <v>1</v>
      </c>
      <c r="I157" s="162"/>
      <c r="L157" s="158"/>
      <c r="M157" s="163"/>
      <c r="N157" s="164"/>
      <c r="O157" s="164"/>
      <c r="P157" s="164"/>
      <c r="Q157" s="164"/>
      <c r="R157" s="164"/>
      <c r="S157" s="164"/>
      <c r="T157" s="165"/>
      <c r="AT157" s="160" t="s">
        <v>165</v>
      </c>
      <c r="AU157" s="160" t="s">
        <v>86</v>
      </c>
      <c r="AV157" s="13" t="s">
        <v>84</v>
      </c>
      <c r="AW157" s="13" t="s">
        <v>32</v>
      </c>
      <c r="AX157" s="13" t="s">
        <v>76</v>
      </c>
      <c r="AY157" s="160" t="s">
        <v>151</v>
      </c>
    </row>
    <row r="158" spans="2:51" s="14" customFormat="1" ht="10.2">
      <c r="B158" s="166"/>
      <c r="D158" s="159" t="s">
        <v>165</v>
      </c>
      <c r="E158" s="167" t="s">
        <v>1</v>
      </c>
      <c r="F158" s="168" t="s">
        <v>180</v>
      </c>
      <c r="H158" s="169">
        <v>7</v>
      </c>
      <c r="I158" s="170"/>
      <c r="L158" s="166"/>
      <c r="M158" s="171"/>
      <c r="N158" s="172"/>
      <c r="O158" s="172"/>
      <c r="P158" s="172"/>
      <c r="Q158" s="172"/>
      <c r="R158" s="172"/>
      <c r="S158" s="172"/>
      <c r="T158" s="173"/>
      <c r="AT158" s="167" t="s">
        <v>165</v>
      </c>
      <c r="AU158" s="167" t="s">
        <v>86</v>
      </c>
      <c r="AV158" s="14" t="s">
        <v>86</v>
      </c>
      <c r="AW158" s="14" t="s">
        <v>32</v>
      </c>
      <c r="AX158" s="14" t="s">
        <v>76</v>
      </c>
      <c r="AY158" s="167" t="s">
        <v>151</v>
      </c>
    </row>
    <row r="159" spans="2:51" s="15" customFormat="1" ht="10.2">
      <c r="B159" s="174"/>
      <c r="D159" s="159" t="s">
        <v>165</v>
      </c>
      <c r="E159" s="175" t="s">
        <v>1</v>
      </c>
      <c r="F159" s="176" t="s">
        <v>172</v>
      </c>
      <c r="H159" s="177">
        <v>8</v>
      </c>
      <c r="I159" s="178"/>
      <c r="L159" s="174"/>
      <c r="M159" s="179"/>
      <c r="N159" s="180"/>
      <c r="O159" s="180"/>
      <c r="P159" s="180"/>
      <c r="Q159" s="180"/>
      <c r="R159" s="180"/>
      <c r="S159" s="180"/>
      <c r="T159" s="181"/>
      <c r="AT159" s="175" t="s">
        <v>165</v>
      </c>
      <c r="AU159" s="175" t="s">
        <v>86</v>
      </c>
      <c r="AV159" s="15" t="s">
        <v>152</v>
      </c>
      <c r="AW159" s="15" t="s">
        <v>32</v>
      </c>
      <c r="AX159" s="15" t="s">
        <v>76</v>
      </c>
      <c r="AY159" s="175" t="s">
        <v>151</v>
      </c>
    </row>
    <row r="160" spans="2:51" s="16" customFormat="1" ht="10.2">
      <c r="B160" s="182"/>
      <c r="D160" s="159" t="s">
        <v>165</v>
      </c>
      <c r="E160" s="183" t="s">
        <v>1</v>
      </c>
      <c r="F160" s="184" t="s">
        <v>173</v>
      </c>
      <c r="H160" s="185">
        <v>8</v>
      </c>
      <c r="I160" s="186"/>
      <c r="L160" s="182"/>
      <c r="M160" s="187"/>
      <c r="N160" s="188"/>
      <c r="O160" s="188"/>
      <c r="P160" s="188"/>
      <c r="Q160" s="188"/>
      <c r="R160" s="188"/>
      <c r="S160" s="188"/>
      <c r="T160" s="189"/>
      <c r="AT160" s="183" t="s">
        <v>165</v>
      </c>
      <c r="AU160" s="183" t="s">
        <v>86</v>
      </c>
      <c r="AV160" s="16" t="s">
        <v>159</v>
      </c>
      <c r="AW160" s="16" t="s">
        <v>32</v>
      </c>
      <c r="AX160" s="16" t="s">
        <v>84</v>
      </c>
      <c r="AY160" s="183" t="s">
        <v>151</v>
      </c>
    </row>
    <row r="161" spans="1:65" s="2" customFormat="1" ht="16.5" customHeight="1">
      <c r="A161" s="33"/>
      <c r="B161" s="144"/>
      <c r="C161" s="145" t="s">
        <v>159</v>
      </c>
      <c r="D161" s="145" t="s">
        <v>154</v>
      </c>
      <c r="E161" s="146" t="s">
        <v>181</v>
      </c>
      <c r="F161" s="147" t="s">
        <v>182</v>
      </c>
      <c r="G161" s="148" t="s">
        <v>163</v>
      </c>
      <c r="H161" s="149">
        <v>4.875</v>
      </c>
      <c r="I161" s="150"/>
      <c r="J161" s="151">
        <f>ROUND(I161*H161,2)</f>
        <v>0</v>
      </c>
      <c r="K161" s="147" t="s">
        <v>158</v>
      </c>
      <c r="L161" s="34"/>
      <c r="M161" s="152" t="s">
        <v>1</v>
      </c>
      <c r="N161" s="153" t="s">
        <v>41</v>
      </c>
      <c r="O161" s="59"/>
      <c r="P161" s="154">
        <f>O161*H161</f>
        <v>0</v>
      </c>
      <c r="Q161" s="154">
        <v>1.94302</v>
      </c>
      <c r="R161" s="154">
        <f>Q161*H161</f>
        <v>9.472222499999999</v>
      </c>
      <c r="S161" s="154">
        <v>0</v>
      </c>
      <c r="T161" s="155">
        <f>S161*H161</f>
        <v>0</v>
      </c>
      <c r="U161" s="33"/>
      <c r="V161" s="33"/>
      <c r="W161" s="33"/>
      <c r="X161" s="33"/>
      <c r="Y161" s="33"/>
      <c r="Z161" s="33"/>
      <c r="AA161" s="33"/>
      <c r="AB161" s="33"/>
      <c r="AC161" s="33"/>
      <c r="AD161" s="33"/>
      <c r="AE161" s="33"/>
      <c r="AR161" s="156" t="s">
        <v>159</v>
      </c>
      <c r="AT161" s="156" t="s">
        <v>154</v>
      </c>
      <c r="AU161" s="156" t="s">
        <v>86</v>
      </c>
      <c r="AY161" s="18" t="s">
        <v>151</v>
      </c>
      <c r="BE161" s="157">
        <f>IF(N161="základní",J161,0)</f>
        <v>0</v>
      </c>
      <c r="BF161" s="157">
        <f>IF(N161="snížená",J161,0)</f>
        <v>0</v>
      </c>
      <c r="BG161" s="157">
        <f>IF(N161="zákl. přenesená",J161,0)</f>
        <v>0</v>
      </c>
      <c r="BH161" s="157">
        <f>IF(N161="sníž. přenesená",J161,0)</f>
        <v>0</v>
      </c>
      <c r="BI161" s="157">
        <f>IF(N161="nulová",J161,0)</f>
        <v>0</v>
      </c>
      <c r="BJ161" s="18" t="s">
        <v>84</v>
      </c>
      <c r="BK161" s="157">
        <f>ROUND(I161*H161,2)</f>
        <v>0</v>
      </c>
      <c r="BL161" s="18" t="s">
        <v>159</v>
      </c>
      <c r="BM161" s="156" t="s">
        <v>183</v>
      </c>
    </row>
    <row r="162" spans="2:51" s="13" customFormat="1" ht="10.2">
      <c r="B162" s="158"/>
      <c r="D162" s="159" t="s">
        <v>165</v>
      </c>
      <c r="E162" s="160" t="s">
        <v>1</v>
      </c>
      <c r="F162" s="161" t="s">
        <v>184</v>
      </c>
      <c r="H162" s="160" t="s">
        <v>1</v>
      </c>
      <c r="I162" s="162"/>
      <c r="L162" s="158"/>
      <c r="M162" s="163"/>
      <c r="N162" s="164"/>
      <c r="O162" s="164"/>
      <c r="P162" s="164"/>
      <c r="Q162" s="164"/>
      <c r="R162" s="164"/>
      <c r="S162" s="164"/>
      <c r="T162" s="165"/>
      <c r="AT162" s="160" t="s">
        <v>165</v>
      </c>
      <c r="AU162" s="160" t="s">
        <v>86</v>
      </c>
      <c r="AV162" s="13" t="s">
        <v>84</v>
      </c>
      <c r="AW162" s="13" t="s">
        <v>32</v>
      </c>
      <c r="AX162" s="13" t="s">
        <v>76</v>
      </c>
      <c r="AY162" s="160" t="s">
        <v>151</v>
      </c>
    </row>
    <row r="163" spans="2:51" s="14" customFormat="1" ht="10.2">
      <c r="B163" s="166"/>
      <c r="D163" s="159" t="s">
        <v>165</v>
      </c>
      <c r="E163" s="167" t="s">
        <v>1</v>
      </c>
      <c r="F163" s="168" t="s">
        <v>185</v>
      </c>
      <c r="H163" s="169">
        <v>3.375</v>
      </c>
      <c r="I163" s="170"/>
      <c r="L163" s="166"/>
      <c r="M163" s="171"/>
      <c r="N163" s="172"/>
      <c r="O163" s="172"/>
      <c r="P163" s="172"/>
      <c r="Q163" s="172"/>
      <c r="R163" s="172"/>
      <c r="S163" s="172"/>
      <c r="T163" s="173"/>
      <c r="AT163" s="167" t="s">
        <v>165</v>
      </c>
      <c r="AU163" s="167" t="s">
        <v>86</v>
      </c>
      <c r="AV163" s="14" t="s">
        <v>86</v>
      </c>
      <c r="AW163" s="14" t="s">
        <v>32</v>
      </c>
      <c r="AX163" s="14" t="s">
        <v>76</v>
      </c>
      <c r="AY163" s="167" t="s">
        <v>151</v>
      </c>
    </row>
    <row r="164" spans="2:51" s="13" customFormat="1" ht="10.2">
      <c r="B164" s="158"/>
      <c r="D164" s="159" t="s">
        <v>165</v>
      </c>
      <c r="E164" s="160" t="s">
        <v>1</v>
      </c>
      <c r="F164" s="161" t="s">
        <v>186</v>
      </c>
      <c r="H164" s="160" t="s">
        <v>1</v>
      </c>
      <c r="I164" s="162"/>
      <c r="L164" s="158"/>
      <c r="M164" s="163"/>
      <c r="N164" s="164"/>
      <c r="O164" s="164"/>
      <c r="P164" s="164"/>
      <c r="Q164" s="164"/>
      <c r="R164" s="164"/>
      <c r="S164" s="164"/>
      <c r="T164" s="165"/>
      <c r="AT164" s="160" t="s">
        <v>165</v>
      </c>
      <c r="AU164" s="160" t="s">
        <v>86</v>
      </c>
      <c r="AV164" s="13" t="s">
        <v>84</v>
      </c>
      <c r="AW164" s="13" t="s">
        <v>32</v>
      </c>
      <c r="AX164" s="13" t="s">
        <v>76</v>
      </c>
      <c r="AY164" s="160" t="s">
        <v>151</v>
      </c>
    </row>
    <row r="165" spans="2:51" s="13" customFormat="1" ht="10.2">
      <c r="B165" s="158"/>
      <c r="D165" s="159" t="s">
        <v>165</v>
      </c>
      <c r="E165" s="160" t="s">
        <v>1</v>
      </c>
      <c r="F165" s="161" t="s">
        <v>187</v>
      </c>
      <c r="H165" s="160" t="s">
        <v>1</v>
      </c>
      <c r="I165" s="162"/>
      <c r="L165" s="158"/>
      <c r="M165" s="163"/>
      <c r="N165" s="164"/>
      <c r="O165" s="164"/>
      <c r="P165" s="164"/>
      <c r="Q165" s="164"/>
      <c r="R165" s="164"/>
      <c r="S165" s="164"/>
      <c r="T165" s="165"/>
      <c r="AT165" s="160" t="s">
        <v>165</v>
      </c>
      <c r="AU165" s="160" t="s">
        <v>86</v>
      </c>
      <c r="AV165" s="13" t="s">
        <v>84</v>
      </c>
      <c r="AW165" s="13" t="s">
        <v>32</v>
      </c>
      <c r="AX165" s="13" t="s">
        <v>76</v>
      </c>
      <c r="AY165" s="160" t="s">
        <v>151</v>
      </c>
    </row>
    <row r="166" spans="2:51" s="14" customFormat="1" ht="10.2">
      <c r="B166" s="166"/>
      <c r="D166" s="159" t="s">
        <v>165</v>
      </c>
      <c r="E166" s="167" t="s">
        <v>1</v>
      </c>
      <c r="F166" s="168" t="s">
        <v>188</v>
      </c>
      <c r="H166" s="169">
        <v>1.125</v>
      </c>
      <c r="I166" s="170"/>
      <c r="L166" s="166"/>
      <c r="M166" s="171"/>
      <c r="N166" s="172"/>
      <c r="O166" s="172"/>
      <c r="P166" s="172"/>
      <c r="Q166" s="172"/>
      <c r="R166" s="172"/>
      <c r="S166" s="172"/>
      <c r="T166" s="173"/>
      <c r="AT166" s="167" t="s">
        <v>165</v>
      </c>
      <c r="AU166" s="167" t="s">
        <v>86</v>
      </c>
      <c r="AV166" s="14" t="s">
        <v>86</v>
      </c>
      <c r="AW166" s="14" t="s">
        <v>32</v>
      </c>
      <c r="AX166" s="14" t="s">
        <v>76</v>
      </c>
      <c r="AY166" s="167" t="s">
        <v>151</v>
      </c>
    </row>
    <row r="167" spans="2:51" s="13" customFormat="1" ht="10.2">
      <c r="B167" s="158"/>
      <c r="D167" s="159" t="s">
        <v>165</v>
      </c>
      <c r="E167" s="160" t="s">
        <v>1</v>
      </c>
      <c r="F167" s="161" t="s">
        <v>189</v>
      </c>
      <c r="H167" s="160" t="s">
        <v>1</v>
      </c>
      <c r="I167" s="162"/>
      <c r="L167" s="158"/>
      <c r="M167" s="163"/>
      <c r="N167" s="164"/>
      <c r="O167" s="164"/>
      <c r="P167" s="164"/>
      <c r="Q167" s="164"/>
      <c r="R167" s="164"/>
      <c r="S167" s="164"/>
      <c r="T167" s="165"/>
      <c r="AT167" s="160" t="s">
        <v>165</v>
      </c>
      <c r="AU167" s="160" t="s">
        <v>86</v>
      </c>
      <c r="AV167" s="13" t="s">
        <v>84</v>
      </c>
      <c r="AW167" s="13" t="s">
        <v>32</v>
      </c>
      <c r="AX167" s="13" t="s">
        <v>76</v>
      </c>
      <c r="AY167" s="160" t="s">
        <v>151</v>
      </c>
    </row>
    <row r="168" spans="2:51" s="13" customFormat="1" ht="10.2">
      <c r="B168" s="158"/>
      <c r="D168" s="159" t="s">
        <v>165</v>
      </c>
      <c r="E168" s="160" t="s">
        <v>1</v>
      </c>
      <c r="F168" s="161" t="s">
        <v>187</v>
      </c>
      <c r="H168" s="160" t="s">
        <v>1</v>
      </c>
      <c r="I168" s="162"/>
      <c r="L168" s="158"/>
      <c r="M168" s="163"/>
      <c r="N168" s="164"/>
      <c r="O168" s="164"/>
      <c r="P168" s="164"/>
      <c r="Q168" s="164"/>
      <c r="R168" s="164"/>
      <c r="S168" s="164"/>
      <c r="T168" s="165"/>
      <c r="AT168" s="160" t="s">
        <v>165</v>
      </c>
      <c r="AU168" s="160" t="s">
        <v>86</v>
      </c>
      <c r="AV168" s="13" t="s">
        <v>84</v>
      </c>
      <c r="AW168" s="13" t="s">
        <v>32</v>
      </c>
      <c r="AX168" s="13" t="s">
        <v>76</v>
      </c>
      <c r="AY168" s="160" t="s">
        <v>151</v>
      </c>
    </row>
    <row r="169" spans="2:51" s="14" customFormat="1" ht="10.2">
      <c r="B169" s="166"/>
      <c r="D169" s="159" t="s">
        <v>165</v>
      </c>
      <c r="E169" s="167" t="s">
        <v>1</v>
      </c>
      <c r="F169" s="168" t="s">
        <v>190</v>
      </c>
      <c r="H169" s="169">
        <v>0.375</v>
      </c>
      <c r="I169" s="170"/>
      <c r="L169" s="166"/>
      <c r="M169" s="171"/>
      <c r="N169" s="172"/>
      <c r="O169" s="172"/>
      <c r="P169" s="172"/>
      <c r="Q169" s="172"/>
      <c r="R169" s="172"/>
      <c r="S169" s="172"/>
      <c r="T169" s="173"/>
      <c r="AT169" s="167" t="s">
        <v>165</v>
      </c>
      <c r="AU169" s="167" t="s">
        <v>86</v>
      </c>
      <c r="AV169" s="14" t="s">
        <v>86</v>
      </c>
      <c r="AW169" s="14" t="s">
        <v>32</v>
      </c>
      <c r="AX169" s="14" t="s">
        <v>76</v>
      </c>
      <c r="AY169" s="167" t="s">
        <v>151</v>
      </c>
    </row>
    <row r="170" spans="2:51" s="15" customFormat="1" ht="10.2">
      <c r="B170" s="174"/>
      <c r="D170" s="159" t="s">
        <v>165</v>
      </c>
      <c r="E170" s="175" t="s">
        <v>1</v>
      </c>
      <c r="F170" s="176" t="s">
        <v>172</v>
      </c>
      <c r="H170" s="177">
        <v>4.875</v>
      </c>
      <c r="I170" s="178"/>
      <c r="L170" s="174"/>
      <c r="M170" s="179"/>
      <c r="N170" s="180"/>
      <c r="O170" s="180"/>
      <c r="P170" s="180"/>
      <c r="Q170" s="180"/>
      <c r="R170" s="180"/>
      <c r="S170" s="180"/>
      <c r="T170" s="181"/>
      <c r="AT170" s="175" t="s">
        <v>165</v>
      </c>
      <c r="AU170" s="175" t="s">
        <v>86</v>
      </c>
      <c r="AV170" s="15" t="s">
        <v>152</v>
      </c>
      <c r="AW170" s="15" t="s">
        <v>32</v>
      </c>
      <c r="AX170" s="15" t="s">
        <v>76</v>
      </c>
      <c r="AY170" s="175" t="s">
        <v>151</v>
      </c>
    </row>
    <row r="171" spans="2:51" s="16" customFormat="1" ht="10.2">
      <c r="B171" s="182"/>
      <c r="D171" s="159" t="s">
        <v>165</v>
      </c>
      <c r="E171" s="183" t="s">
        <v>1</v>
      </c>
      <c r="F171" s="184" t="s">
        <v>173</v>
      </c>
      <c r="H171" s="185">
        <v>4.875</v>
      </c>
      <c r="I171" s="186"/>
      <c r="L171" s="182"/>
      <c r="M171" s="187"/>
      <c r="N171" s="188"/>
      <c r="O171" s="188"/>
      <c r="P171" s="188"/>
      <c r="Q171" s="188"/>
      <c r="R171" s="188"/>
      <c r="S171" s="188"/>
      <c r="T171" s="189"/>
      <c r="AT171" s="183" t="s">
        <v>165</v>
      </c>
      <c r="AU171" s="183" t="s">
        <v>86</v>
      </c>
      <c r="AV171" s="16" t="s">
        <v>159</v>
      </c>
      <c r="AW171" s="16" t="s">
        <v>32</v>
      </c>
      <c r="AX171" s="16" t="s">
        <v>84</v>
      </c>
      <c r="AY171" s="183" t="s">
        <v>151</v>
      </c>
    </row>
    <row r="172" spans="1:65" s="2" customFormat="1" ht="24.15" customHeight="1">
      <c r="A172" s="33"/>
      <c r="B172" s="144"/>
      <c r="C172" s="145" t="s">
        <v>191</v>
      </c>
      <c r="D172" s="145" t="s">
        <v>154</v>
      </c>
      <c r="E172" s="146" t="s">
        <v>192</v>
      </c>
      <c r="F172" s="147" t="s">
        <v>193</v>
      </c>
      <c r="G172" s="148" t="s">
        <v>194</v>
      </c>
      <c r="H172" s="149">
        <v>1.094</v>
      </c>
      <c r="I172" s="150"/>
      <c r="J172" s="151">
        <f>ROUND(I172*H172,2)</f>
        <v>0</v>
      </c>
      <c r="K172" s="147" t="s">
        <v>158</v>
      </c>
      <c r="L172" s="34"/>
      <c r="M172" s="152" t="s">
        <v>1</v>
      </c>
      <c r="N172" s="153" t="s">
        <v>41</v>
      </c>
      <c r="O172" s="59"/>
      <c r="P172" s="154">
        <f>O172*H172</f>
        <v>0</v>
      </c>
      <c r="Q172" s="154">
        <v>1.09</v>
      </c>
      <c r="R172" s="154">
        <f>Q172*H172</f>
        <v>1.19246</v>
      </c>
      <c r="S172" s="154">
        <v>0</v>
      </c>
      <c r="T172" s="155">
        <f>S172*H172</f>
        <v>0</v>
      </c>
      <c r="U172" s="33"/>
      <c r="V172" s="33"/>
      <c r="W172" s="33"/>
      <c r="X172" s="33"/>
      <c r="Y172" s="33"/>
      <c r="Z172" s="33"/>
      <c r="AA172" s="33"/>
      <c r="AB172" s="33"/>
      <c r="AC172" s="33"/>
      <c r="AD172" s="33"/>
      <c r="AE172" s="33"/>
      <c r="AR172" s="156" t="s">
        <v>159</v>
      </c>
      <c r="AT172" s="156" t="s">
        <v>154</v>
      </c>
      <c r="AU172" s="156" t="s">
        <v>86</v>
      </c>
      <c r="AY172" s="18" t="s">
        <v>151</v>
      </c>
      <c r="BE172" s="157">
        <f>IF(N172="základní",J172,0)</f>
        <v>0</v>
      </c>
      <c r="BF172" s="157">
        <f>IF(N172="snížená",J172,0)</f>
        <v>0</v>
      </c>
      <c r="BG172" s="157">
        <f>IF(N172="zákl. přenesená",J172,0)</f>
        <v>0</v>
      </c>
      <c r="BH172" s="157">
        <f>IF(N172="sníž. přenesená",J172,0)</f>
        <v>0</v>
      </c>
      <c r="BI172" s="157">
        <f>IF(N172="nulová",J172,0)</f>
        <v>0</v>
      </c>
      <c r="BJ172" s="18" t="s">
        <v>84</v>
      </c>
      <c r="BK172" s="157">
        <f>ROUND(I172*H172,2)</f>
        <v>0</v>
      </c>
      <c r="BL172" s="18" t="s">
        <v>159</v>
      </c>
      <c r="BM172" s="156" t="s">
        <v>195</v>
      </c>
    </row>
    <row r="173" spans="2:51" s="13" customFormat="1" ht="10.2">
      <c r="B173" s="158"/>
      <c r="D173" s="159" t="s">
        <v>165</v>
      </c>
      <c r="E173" s="160" t="s">
        <v>1</v>
      </c>
      <c r="F173" s="161" t="s">
        <v>196</v>
      </c>
      <c r="H173" s="160" t="s">
        <v>1</v>
      </c>
      <c r="I173" s="162"/>
      <c r="L173" s="158"/>
      <c r="M173" s="163"/>
      <c r="N173" s="164"/>
      <c r="O173" s="164"/>
      <c r="P173" s="164"/>
      <c r="Q173" s="164"/>
      <c r="R173" s="164"/>
      <c r="S173" s="164"/>
      <c r="T173" s="165"/>
      <c r="AT173" s="160" t="s">
        <v>165</v>
      </c>
      <c r="AU173" s="160" t="s">
        <v>86</v>
      </c>
      <c r="AV173" s="13" t="s">
        <v>84</v>
      </c>
      <c r="AW173" s="13" t="s">
        <v>32</v>
      </c>
      <c r="AX173" s="13" t="s">
        <v>76</v>
      </c>
      <c r="AY173" s="160" t="s">
        <v>151</v>
      </c>
    </row>
    <row r="174" spans="2:51" s="13" customFormat="1" ht="10.2">
      <c r="B174" s="158"/>
      <c r="D174" s="159" t="s">
        <v>165</v>
      </c>
      <c r="E174" s="160" t="s">
        <v>1</v>
      </c>
      <c r="F174" s="161" t="s">
        <v>197</v>
      </c>
      <c r="H174" s="160" t="s">
        <v>1</v>
      </c>
      <c r="I174" s="162"/>
      <c r="L174" s="158"/>
      <c r="M174" s="163"/>
      <c r="N174" s="164"/>
      <c r="O174" s="164"/>
      <c r="P174" s="164"/>
      <c r="Q174" s="164"/>
      <c r="R174" s="164"/>
      <c r="S174" s="164"/>
      <c r="T174" s="165"/>
      <c r="AT174" s="160" t="s">
        <v>165</v>
      </c>
      <c r="AU174" s="160" t="s">
        <v>86</v>
      </c>
      <c r="AV174" s="13" t="s">
        <v>84</v>
      </c>
      <c r="AW174" s="13" t="s">
        <v>32</v>
      </c>
      <c r="AX174" s="13" t="s">
        <v>76</v>
      </c>
      <c r="AY174" s="160" t="s">
        <v>151</v>
      </c>
    </row>
    <row r="175" spans="2:51" s="14" customFormat="1" ht="10.2">
      <c r="B175" s="166"/>
      <c r="D175" s="159" t="s">
        <v>165</v>
      </c>
      <c r="E175" s="167" t="s">
        <v>1</v>
      </c>
      <c r="F175" s="168" t="s">
        <v>198</v>
      </c>
      <c r="H175" s="169">
        <v>0.4</v>
      </c>
      <c r="I175" s="170"/>
      <c r="L175" s="166"/>
      <c r="M175" s="171"/>
      <c r="N175" s="172"/>
      <c r="O175" s="172"/>
      <c r="P175" s="172"/>
      <c r="Q175" s="172"/>
      <c r="R175" s="172"/>
      <c r="S175" s="172"/>
      <c r="T175" s="173"/>
      <c r="AT175" s="167" t="s">
        <v>165</v>
      </c>
      <c r="AU175" s="167" t="s">
        <v>86</v>
      </c>
      <c r="AV175" s="14" t="s">
        <v>86</v>
      </c>
      <c r="AW175" s="14" t="s">
        <v>32</v>
      </c>
      <c r="AX175" s="14" t="s">
        <v>76</v>
      </c>
      <c r="AY175" s="167" t="s">
        <v>151</v>
      </c>
    </row>
    <row r="176" spans="2:51" s="13" customFormat="1" ht="10.2">
      <c r="B176" s="158"/>
      <c r="D176" s="159" t="s">
        <v>165</v>
      </c>
      <c r="E176" s="160" t="s">
        <v>1</v>
      </c>
      <c r="F176" s="161" t="s">
        <v>199</v>
      </c>
      <c r="H176" s="160" t="s">
        <v>1</v>
      </c>
      <c r="I176" s="162"/>
      <c r="L176" s="158"/>
      <c r="M176" s="163"/>
      <c r="N176" s="164"/>
      <c r="O176" s="164"/>
      <c r="P176" s="164"/>
      <c r="Q176" s="164"/>
      <c r="R176" s="164"/>
      <c r="S176" s="164"/>
      <c r="T176" s="165"/>
      <c r="AT176" s="160" t="s">
        <v>165</v>
      </c>
      <c r="AU176" s="160" t="s">
        <v>86</v>
      </c>
      <c r="AV176" s="13" t="s">
        <v>84</v>
      </c>
      <c r="AW176" s="13" t="s">
        <v>32</v>
      </c>
      <c r="AX176" s="13" t="s">
        <v>76</v>
      </c>
      <c r="AY176" s="160" t="s">
        <v>151</v>
      </c>
    </row>
    <row r="177" spans="2:51" s="13" customFormat="1" ht="10.2">
      <c r="B177" s="158"/>
      <c r="D177" s="159" t="s">
        <v>165</v>
      </c>
      <c r="E177" s="160" t="s">
        <v>1</v>
      </c>
      <c r="F177" s="161" t="s">
        <v>200</v>
      </c>
      <c r="H177" s="160" t="s">
        <v>1</v>
      </c>
      <c r="I177" s="162"/>
      <c r="L177" s="158"/>
      <c r="M177" s="163"/>
      <c r="N177" s="164"/>
      <c r="O177" s="164"/>
      <c r="P177" s="164"/>
      <c r="Q177" s="164"/>
      <c r="R177" s="164"/>
      <c r="S177" s="164"/>
      <c r="T177" s="165"/>
      <c r="AT177" s="160" t="s">
        <v>165</v>
      </c>
      <c r="AU177" s="160" t="s">
        <v>86</v>
      </c>
      <c r="AV177" s="13" t="s">
        <v>84</v>
      </c>
      <c r="AW177" s="13" t="s">
        <v>32</v>
      </c>
      <c r="AX177" s="13" t="s">
        <v>76</v>
      </c>
      <c r="AY177" s="160" t="s">
        <v>151</v>
      </c>
    </row>
    <row r="178" spans="2:51" s="14" customFormat="1" ht="10.2">
      <c r="B178" s="166"/>
      <c r="D178" s="159" t="s">
        <v>165</v>
      </c>
      <c r="E178" s="167" t="s">
        <v>1</v>
      </c>
      <c r="F178" s="168" t="s">
        <v>201</v>
      </c>
      <c r="H178" s="169">
        <v>0.56</v>
      </c>
      <c r="I178" s="170"/>
      <c r="L178" s="166"/>
      <c r="M178" s="171"/>
      <c r="N178" s="172"/>
      <c r="O178" s="172"/>
      <c r="P178" s="172"/>
      <c r="Q178" s="172"/>
      <c r="R178" s="172"/>
      <c r="S178" s="172"/>
      <c r="T178" s="173"/>
      <c r="AT178" s="167" t="s">
        <v>165</v>
      </c>
      <c r="AU178" s="167" t="s">
        <v>86</v>
      </c>
      <c r="AV178" s="14" t="s">
        <v>86</v>
      </c>
      <c r="AW178" s="14" t="s">
        <v>32</v>
      </c>
      <c r="AX178" s="14" t="s">
        <v>76</v>
      </c>
      <c r="AY178" s="167" t="s">
        <v>151</v>
      </c>
    </row>
    <row r="179" spans="2:51" s="13" customFormat="1" ht="10.2">
      <c r="B179" s="158"/>
      <c r="D179" s="159" t="s">
        <v>165</v>
      </c>
      <c r="E179" s="160" t="s">
        <v>1</v>
      </c>
      <c r="F179" s="161" t="s">
        <v>202</v>
      </c>
      <c r="H179" s="160" t="s">
        <v>1</v>
      </c>
      <c r="I179" s="162"/>
      <c r="L179" s="158"/>
      <c r="M179" s="163"/>
      <c r="N179" s="164"/>
      <c r="O179" s="164"/>
      <c r="P179" s="164"/>
      <c r="Q179" s="164"/>
      <c r="R179" s="164"/>
      <c r="S179" s="164"/>
      <c r="T179" s="165"/>
      <c r="AT179" s="160" t="s">
        <v>165</v>
      </c>
      <c r="AU179" s="160" t="s">
        <v>86</v>
      </c>
      <c r="AV179" s="13" t="s">
        <v>84</v>
      </c>
      <c r="AW179" s="13" t="s">
        <v>32</v>
      </c>
      <c r="AX179" s="13" t="s">
        <v>76</v>
      </c>
      <c r="AY179" s="160" t="s">
        <v>151</v>
      </c>
    </row>
    <row r="180" spans="2:51" s="13" customFormat="1" ht="10.2">
      <c r="B180" s="158"/>
      <c r="D180" s="159" t="s">
        <v>165</v>
      </c>
      <c r="E180" s="160" t="s">
        <v>1</v>
      </c>
      <c r="F180" s="161" t="s">
        <v>187</v>
      </c>
      <c r="H180" s="160" t="s">
        <v>1</v>
      </c>
      <c r="I180" s="162"/>
      <c r="L180" s="158"/>
      <c r="M180" s="163"/>
      <c r="N180" s="164"/>
      <c r="O180" s="164"/>
      <c r="P180" s="164"/>
      <c r="Q180" s="164"/>
      <c r="R180" s="164"/>
      <c r="S180" s="164"/>
      <c r="T180" s="165"/>
      <c r="AT180" s="160" t="s">
        <v>165</v>
      </c>
      <c r="AU180" s="160" t="s">
        <v>86</v>
      </c>
      <c r="AV180" s="13" t="s">
        <v>84</v>
      </c>
      <c r="AW180" s="13" t="s">
        <v>32</v>
      </c>
      <c r="AX180" s="13" t="s">
        <v>76</v>
      </c>
      <c r="AY180" s="160" t="s">
        <v>151</v>
      </c>
    </row>
    <row r="181" spans="2:51" s="14" customFormat="1" ht="10.2">
      <c r="B181" s="166"/>
      <c r="D181" s="159" t="s">
        <v>165</v>
      </c>
      <c r="E181" s="167" t="s">
        <v>1</v>
      </c>
      <c r="F181" s="168" t="s">
        <v>203</v>
      </c>
      <c r="H181" s="169">
        <v>0.134</v>
      </c>
      <c r="I181" s="170"/>
      <c r="L181" s="166"/>
      <c r="M181" s="171"/>
      <c r="N181" s="172"/>
      <c r="O181" s="172"/>
      <c r="P181" s="172"/>
      <c r="Q181" s="172"/>
      <c r="R181" s="172"/>
      <c r="S181" s="172"/>
      <c r="T181" s="173"/>
      <c r="AT181" s="167" t="s">
        <v>165</v>
      </c>
      <c r="AU181" s="167" t="s">
        <v>86</v>
      </c>
      <c r="AV181" s="14" t="s">
        <v>86</v>
      </c>
      <c r="AW181" s="14" t="s">
        <v>32</v>
      </c>
      <c r="AX181" s="14" t="s">
        <v>76</v>
      </c>
      <c r="AY181" s="167" t="s">
        <v>151</v>
      </c>
    </row>
    <row r="182" spans="2:51" s="15" customFormat="1" ht="10.2">
      <c r="B182" s="174"/>
      <c r="D182" s="159" t="s">
        <v>165</v>
      </c>
      <c r="E182" s="175" t="s">
        <v>1</v>
      </c>
      <c r="F182" s="176" t="s">
        <v>172</v>
      </c>
      <c r="H182" s="177">
        <v>1.094</v>
      </c>
      <c r="I182" s="178"/>
      <c r="L182" s="174"/>
      <c r="M182" s="179"/>
      <c r="N182" s="180"/>
      <c r="O182" s="180"/>
      <c r="P182" s="180"/>
      <c r="Q182" s="180"/>
      <c r="R182" s="180"/>
      <c r="S182" s="180"/>
      <c r="T182" s="181"/>
      <c r="AT182" s="175" t="s">
        <v>165</v>
      </c>
      <c r="AU182" s="175" t="s">
        <v>86</v>
      </c>
      <c r="AV182" s="15" t="s">
        <v>152</v>
      </c>
      <c r="AW182" s="15" t="s">
        <v>32</v>
      </c>
      <c r="AX182" s="15" t="s">
        <v>76</v>
      </c>
      <c r="AY182" s="175" t="s">
        <v>151</v>
      </c>
    </row>
    <row r="183" spans="2:51" s="16" customFormat="1" ht="10.2">
      <c r="B183" s="182"/>
      <c r="D183" s="159" t="s">
        <v>165</v>
      </c>
      <c r="E183" s="183" t="s">
        <v>1</v>
      </c>
      <c r="F183" s="184" t="s">
        <v>173</v>
      </c>
      <c r="H183" s="185">
        <v>1.094</v>
      </c>
      <c r="I183" s="186"/>
      <c r="L183" s="182"/>
      <c r="M183" s="187"/>
      <c r="N183" s="188"/>
      <c r="O183" s="188"/>
      <c r="P183" s="188"/>
      <c r="Q183" s="188"/>
      <c r="R183" s="188"/>
      <c r="S183" s="188"/>
      <c r="T183" s="189"/>
      <c r="AT183" s="183" t="s">
        <v>165</v>
      </c>
      <c r="AU183" s="183" t="s">
        <v>86</v>
      </c>
      <c r="AV183" s="16" t="s">
        <v>159</v>
      </c>
      <c r="AW183" s="16" t="s">
        <v>32</v>
      </c>
      <c r="AX183" s="16" t="s">
        <v>84</v>
      </c>
      <c r="AY183" s="183" t="s">
        <v>151</v>
      </c>
    </row>
    <row r="184" spans="1:65" s="2" customFormat="1" ht="24.15" customHeight="1">
      <c r="A184" s="33"/>
      <c r="B184" s="144"/>
      <c r="C184" s="145" t="s">
        <v>204</v>
      </c>
      <c r="D184" s="145" t="s">
        <v>154</v>
      </c>
      <c r="E184" s="146" t="s">
        <v>205</v>
      </c>
      <c r="F184" s="147" t="s">
        <v>206</v>
      </c>
      <c r="G184" s="148" t="s">
        <v>207</v>
      </c>
      <c r="H184" s="149">
        <v>3.57</v>
      </c>
      <c r="I184" s="150"/>
      <c r="J184" s="151">
        <f>ROUND(I184*H184,2)</f>
        <v>0</v>
      </c>
      <c r="K184" s="147" t="s">
        <v>158</v>
      </c>
      <c r="L184" s="34"/>
      <c r="M184" s="152" t="s">
        <v>1</v>
      </c>
      <c r="N184" s="153" t="s">
        <v>41</v>
      </c>
      <c r="O184" s="59"/>
      <c r="P184" s="154">
        <f>O184*H184</f>
        <v>0</v>
      </c>
      <c r="Q184" s="154">
        <v>0.23458</v>
      </c>
      <c r="R184" s="154">
        <f>Q184*H184</f>
        <v>0.8374506</v>
      </c>
      <c r="S184" s="154">
        <v>0</v>
      </c>
      <c r="T184" s="155">
        <f>S184*H184</f>
        <v>0</v>
      </c>
      <c r="U184" s="33"/>
      <c r="V184" s="33"/>
      <c r="W184" s="33"/>
      <c r="X184" s="33"/>
      <c r="Y184" s="33"/>
      <c r="Z184" s="33"/>
      <c r="AA184" s="33"/>
      <c r="AB184" s="33"/>
      <c r="AC184" s="33"/>
      <c r="AD184" s="33"/>
      <c r="AE184" s="33"/>
      <c r="AR184" s="156" t="s">
        <v>159</v>
      </c>
      <c r="AT184" s="156" t="s">
        <v>154</v>
      </c>
      <c r="AU184" s="156" t="s">
        <v>86</v>
      </c>
      <c r="AY184" s="18" t="s">
        <v>151</v>
      </c>
      <c r="BE184" s="157">
        <f>IF(N184="základní",J184,0)</f>
        <v>0</v>
      </c>
      <c r="BF184" s="157">
        <f>IF(N184="snížená",J184,0)</f>
        <v>0</v>
      </c>
      <c r="BG184" s="157">
        <f>IF(N184="zákl. přenesená",J184,0)</f>
        <v>0</v>
      </c>
      <c r="BH184" s="157">
        <f>IF(N184="sníž. přenesená",J184,0)</f>
        <v>0</v>
      </c>
      <c r="BI184" s="157">
        <f>IF(N184="nulová",J184,0)</f>
        <v>0</v>
      </c>
      <c r="BJ184" s="18" t="s">
        <v>84</v>
      </c>
      <c r="BK184" s="157">
        <f>ROUND(I184*H184,2)</f>
        <v>0</v>
      </c>
      <c r="BL184" s="18" t="s">
        <v>159</v>
      </c>
      <c r="BM184" s="156" t="s">
        <v>208</v>
      </c>
    </row>
    <row r="185" spans="2:51" s="13" customFormat="1" ht="10.2">
      <c r="B185" s="158"/>
      <c r="D185" s="159" t="s">
        <v>165</v>
      </c>
      <c r="E185" s="160" t="s">
        <v>1</v>
      </c>
      <c r="F185" s="161" t="s">
        <v>209</v>
      </c>
      <c r="H185" s="160" t="s">
        <v>1</v>
      </c>
      <c r="I185" s="162"/>
      <c r="L185" s="158"/>
      <c r="M185" s="163"/>
      <c r="N185" s="164"/>
      <c r="O185" s="164"/>
      <c r="P185" s="164"/>
      <c r="Q185" s="164"/>
      <c r="R185" s="164"/>
      <c r="S185" s="164"/>
      <c r="T185" s="165"/>
      <c r="AT185" s="160" t="s">
        <v>165</v>
      </c>
      <c r="AU185" s="160" t="s">
        <v>86</v>
      </c>
      <c r="AV185" s="13" t="s">
        <v>84</v>
      </c>
      <c r="AW185" s="13" t="s">
        <v>32</v>
      </c>
      <c r="AX185" s="13" t="s">
        <v>76</v>
      </c>
      <c r="AY185" s="160" t="s">
        <v>151</v>
      </c>
    </row>
    <row r="186" spans="2:51" s="13" customFormat="1" ht="10.2">
      <c r="B186" s="158"/>
      <c r="D186" s="159" t="s">
        <v>165</v>
      </c>
      <c r="E186" s="160" t="s">
        <v>1</v>
      </c>
      <c r="F186" s="161" t="s">
        <v>178</v>
      </c>
      <c r="H186" s="160" t="s">
        <v>1</v>
      </c>
      <c r="I186" s="162"/>
      <c r="L186" s="158"/>
      <c r="M186" s="163"/>
      <c r="N186" s="164"/>
      <c r="O186" s="164"/>
      <c r="P186" s="164"/>
      <c r="Q186" s="164"/>
      <c r="R186" s="164"/>
      <c r="S186" s="164"/>
      <c r="T186" s="165"/>
      <c r="AT186" s="160" t="s">
        <v>165</v>
      </c>
      <c r="AU186" s="160" t="s">
        <v>86</v>
      </c>
      <c r="AV186" s="13" t="s">
        <v>84</v>
      </c>
      <c r="AW186" s="13" t="s">
        <v>32</v>
      </c>
      <c r="AX186" s="13" t="s">
        <v>76</v>
      </c>
      <c r="AY186" s="160" t="s">
        <v>151</v>
      </c>
    </row>
    <row r="187" spans="2:51" s="14" customFormat="1" ht="10.2">
      <c r="B187" s="166"/>
      <c r="D187" s="159" t="s">
        <v>165</v>
      </c>
      <c r="E187" s="167" t="s">
        <v>1</v>
      </c>
      <c r="F187" s="168" t="s">
        <v>210</v>
      </c>
      <c r="H187" s="169">
        <v>1.89</v>
      </c>
      <c r="I187" s="170"/>
      <c r="L187" s="166"/>
      <c r="M187" s="171"/>
      <c r="N187" s="172"/>
      <c r="O187" s="172"/>
      <c r="P187" s="172"/>
      <c r="Q187" s="172"/>
      <c r="R187" s="172"/>
      <c r="S187" s="172"/>
      <c r="T187" s="173"/>
      <c r="AT187" s="167" t="s">
        <v>165</v>
      </c>
      <c r="AU187" s="167" t="s">
        <v>86</v>
      </c>
      <c r="AV187" s="14" t="s">
        <v>86</v>
      </c>
      <c r="AW187" s="14" t="s">
        <v>32</v>
      </c>
      <c r="AX187" s="14" t="s">
        <v>76</v>
      </c>
      <c r="AY187" s="167" t="s">
        <v>151</v>
      </c>
    </row>
    <row r="188" spans="2:51" s="13" customFormat="1" ht="10.2">
      <c r="B188" s="158"/>
      <c r="D188" s="159" t="s">
        <v>165</v>
      </c>
      <c r="E188" s="160" t="s">
        <v>1</v>
      </c>
      <c r="F188" s="161" t="s">
        <v>179</v>
      </c>
      <c r="H188" s="160" t="s">
        <v>1</v>
      </c>
      <c r="I188" s="162"/>
      <c r="L188" s="158"/>
      <c r="M188" s="163"/>
      <c r="N188" s="164"/>
      <c r="O188" s="164"/>
      <c r="P188" s="164"/>
      <c r="Q188" s="164"/>
      <c r="R188" s="164"/>
      <c r="S188" s="164"/>
      <c r="T188" s="165"/>
      <c r="AT188" s="160" t="s">
        <v>165</v>
      </c>
      <c r="AU188" s="160" t="s">
        <v>86</v>
      </c>
      <c r="AV188" s="13" t="s">
        <v>84</v>
      </c>
      <c r="AW188" s="13" t="s">
        <v>32</v>
      </c>
      <c r="AX188" s="13" t="s">
        <v>76</v>
      </c>
      <c r="AY188" s="160" t="s">
        <v>151</v>
      </c>
    </row>
    <row r="189" spans="2:51" s="14" customFormat="1" ht="10.2">
      <c r="B189" s="166"/>
      <c r="D189" s="159" t="s">
        <v>165</v>
      </c>
      <c r="E189" s="167" t="s">
        <v>1</v>
      </c>
      <c r="F189" s="168" t="s">
        <v>211</v>
      </c>
      <c r="H189" s="169">
        <v>1.68</v>
      </c>
      <c r="I189" s="170"/>
      <c r="L189" s="166"/>
      <c r="M189" s="171"/>
      <c r="N189" s="172"/>
      <c r="O189" s="172"/>
      <c r="P189" s="172"/>
      <c r="Q189" s="172"/>
      <c r="R189" s="172"/>
      <c r="S189" s="172"/>
      <c r="T189" s="173"/>
      <c r="AT189" s="167" t="s">
        <v>165</v>
      </c>
      <c r="AU189" s="167" t="s">
        <v>86</v>
      </c>
      <c r="AV189" s="14" t="s">
        <v>86</v>
      </c>
      <c r="AW189" s="14" t="s">
        <v>32</v>
      </c>
      <c r="AX189" s="14" t="s">
        <v>76</v>
      </c>
      <c r="AY189" s="167" t="s">
        <v>151</v>
      </c>
    </row>
    <row r="190" spans="2:51" s="15" customFormat="1" ht="10.2">
      <c r="B190" s="174"/>
      <c r="D190" s="159" t="s">
        <v>165</v>
      </c>
      <c r="E190" s="175" t="s">
        <v>1</v>
      </c>
      <c r="F190" s="176" t="s">
        <v>172</v>
      </c>
      <c r="H190" s="177">
        <v>3.57</v>
      </c>
      <c r="I190" s="178"/>
      <c r="L190" s="174"/>
      <c r="M190" s="179"/>
      <c r="N190" s="180"/>
      <c r="O190" s="180"/>
      <c r="P190" s="180"/>
      <c r="Q190" s="180"/>
      <c r="R190" s="180"/>
      <c r="S190" s="180"/>
      <c r="T190" s="181"/>
      <c r="AT190" s="175" t="s">
        <v>165</v>
      </c>
      <c r="AU190" s="175" t="s">
        <v>86</v>
      </c>
      <c r="AV190" s="15" t="s">
        <v>152</v>
      </c>
      <c r="AW190" s="15" t="s">
        <v>32</v>
      </c>
      <c r="AX190" s="15" t="s">
        <v>76</v>
      </c>
      <c r="AY190" s="175" t="s">
        <v>151</v>
      </c>
    </row>
    <row r="191" spans="2:51" s="16" customFormat="1" ht="10.2">
      <c r="B191" s="182"/>
      <c r="D191" s="159" t="s">
        <v>165</v>
      </c>
      <c r="E191" s="183" t="s">
        <v>1</v>
      </c>
      <c r="F191" s="184" t="s">
        <v>173</v>
      </c>
      <c r="H191" s="185">
        <v>3.57</v>
      </c>
      <c r="I191" s="186"/>
      <c r="L191" s="182"/>
      <c r="M191" s="187"/>
      <c r="N191" s="188"/>
      <c r="O191" s="188"/>
      <c r="P191" s="188"/>
      <c r="Q191" s="188"/>
      <c r="R191" s="188"/>
      <c r="S191" s="188"/>
      <c r="T191" s="189"/>
      <c r="AT191" s="183" t="s">
        <v>165</v>
      </c>
      <c r="AU191" s="183" t="s">
        <v>86</v>
      </c>
      <c r="AV191" s="16" t="s">
        <v>159</v>
      </c>
      <c r="AW191" s="16" t="s">
        <v>32</v>
      </c>
      <c r="AX191" s="16" t="s">
        <v>84</v>
      </c>
      <c r="AY191" s="183" t="s">
        <v>151</v>
      </c>
    </row>
    <row r="192" spans="1:65" s="2" customFormat="1" ht="24.15" customHeight="1">
      <c r="A192" s="33"/>
      <c r="B192" s="144"/>
      <c r="C192" s="145" t="s">
        <v>180</v>
      </c>
      <c r="D192" s="145" t="s">
        <v>154</v>
      </c>
      <c r="E192" s="146" t="s">
        <v>212</v>
      </c>
      <c r="F192" s="147" t="s">
        <v>213</v>
      </c>
      <c r="G192" s="148" t="s">
        <v>207</v>
      </c>
      <c r="H192" s="149">
        <v>19.075</v>
      </c>
      <c r="I192" s="150"/>
      <c r="J192" s="151">
        <f>ROUND(I192*H192,2)</f>
        <v>0</v>
      </c>
      <c r="K192" s="147" t="s">
        <v>158</v>
      </c>
      <c r="L192" s="34"/>
      <c r="M192" s="152" t="s">
        <v>1</v>
      </c>
      <c r="N192" s="153" t="s">
        <v>41</v>
      </c>
      <c r="O192" s="59"/>
      <c r="P192" s="154">
        <f>O192*H192</f>
        <v>0</v>
      </c>
      <c r="Q192" s="154">
        <v>0.06848</v>
      </c>
      <c r="R192" s="154">
        <f>Q192*H192</f>
        <v>1.3062559999999999</v>
      </c>
      <c r="S192" s="154">
        <v>0</v>
      </c>
      <c r="T192" s="155">
        <f>S192*H192</f>
        <v>0</v>
      </c>
      <c r="U192" s="33"/>
      <c r="V192" s="33"/>
      <c r="W192" s="33"/>
      <c r="X192" s="33"/>
      <c r="Y192" s="33"/>
      <c r="Z192" s="33"/>
      <c r="AA192" s="33"/>
      <c r="AB192" s="33"/>
      <c r="AC192" s="33"/>
      <c r="AD192" s="33"/>
      <c r="AE192" s="33"/>
      <c r="AR192" s="156" t="s">
        <v>159</v>
      </c>
      <c r="AT192" s="156" t="s">
        <v>154</v>
      </c>
      <c r="AU192" s="156" t="s">
        <v>86</v>
      </c>
      <c r="AY192" s="18" t="s">
        <v>151</v>
      </c>
      <c r="BE192" s="157">
        <f>IF(N192="základní",J192,0)</f>
        <v>0</v>
      </c>
      <c r="BF192" s="157">
        <f>IF(N192="snížená",J192,0)</f>
        <v>0</v>
      </c>
      <c r="BG192" s="157">
        <f>IF(N192="zákl. přenesená",J192,0)</f>
        <v>0</v>
      </c>
      <c r="BH192" s="157">
        <f>IF(N192="sníž. přenesená",J192,0)</f>
        <v>0</v>
      </c>
      <c r="BI192" s="157">
        <f>IF(N192="nulová",J192,0)</f>
        <v>0</v>
      </c>
      <c r="BJ192" s="18" t="s">
        <v>84</v>
      </c>
      <c r="BK192" s="157">
        <f>ROUND(I192*H192,2)</f>
        <v>0</v>
      </c>
      <c r="BL192" s="18" t="s">
        <v>159</v>
      </c>
      <c r="BM192" s="156" t="s">
        <v>214</v>
      </c>
    </row>
    <row r="193" spans="1:47" s="2" customFormat="1" ht="28.8">
      <c r="A193" s="33"/>
      <c r="B193" s="34"/>
      <c r="C193" s="33"/>
      <c r="D193" s="159" t="s">
        <v>215</v>
      </c>
      <c r="E193" s="33"/>
      <c r="F193" s="190" t="s">
        <v>216</v>
      </c>
      <c r="G193" s="33"/>
      <c r="H193" s="33"/>
      <c r="I193" s="191"/>
      <c r="J193" s="33"/>
      <c r="K193" s="33"/>
      <c r="L193" s="34"/>
      <c r="M193" s="192"/>
      <c r="N193" s="193"/>
      <c r="O193" s="59"/>
      <c r="P193" s="59"/>
      <c r="Q193" s="59"/>
      <c r="R193" s="59"/>
      <c r="S193" s="59"/>
      <c r="T193" s="60"/>
      <c r="U193" s="33"/>
      <c r="V193" s="33"/>
      <c r="W193" s="33"/>
      <c r="X193" s="33"/>
      <c r="Y193" s="33"/>
      <c r="Z193" s="33"/>
      <c r="AA193" s="33"/>
      <c r="AB193" s="33"/>
      <c r="AC193" s="33"/>
      <c r="AD193" s="33"/>
      <c r="AE193" s="33"/>
      <c r="AT193" s="18" t="s">
        <v>215</v>
      </c>
      <c r="AU193" s="18" t="s">
        <v>86</v>
      </c>
    </row>
    <row r="194" spans="2:51" s="13" customFormat="1" ht="10.2">
      <c r="B194" s="158"/>
      <c r="D194" s="159" t="s">
        <v>165</v>
      </c>
      <c r="E194" s="160" t="s">
        <v>1</v>
      </c>
      <c r="F194" s="161" t="s">
        <v>217</v>
      </c>
      <c r="H194" s="160" t="s">
        <v>1</v>
      </c>
      <c r="I194" s="162"/>
      <c r="L194" s="158"/>
      <c r="M194" s="163"/>
      <c r="N194" s="164"/>
      <c r="O194" s="164"/>
      <c r="P194" s="164"/>
      <c r="Q194" s="164"/>
      <c r="R194" s="164"/>
      <c r="S194" s="164"/>
      <c r="T194" s="165"/>
      <c r="AT194" s="160" t="s">
        <v>165</v>
      </c>
      <c r="AU194" s="160" t="s">
        <v>86</v>
      </c>
      <c r="AV194" s="13" t="s">
        <v>84</v>
      </c>
      <c r="AW194" s="13" t="s">
        <v>32</v>
      </c>
      <c r="AX194" s="13" t="s">
        <v>76</v>
      </c>
      <c r="AY194" s="160" t="s">
        <v>151</v>
      </c>
    </row>
    <row r="195" spans="2:51" s="13" customFormat="1" ht="10.2">
      <c r="B195" s="158"/>
      <c r="D195" s="159" t="s">
        <v>165</v>
      </c>
      <c r="E195" s="160" t="s">
        <v>1</v>
      </c>
      <c r="F195" s="161" t="s">
        <v>179</v>
      </c>
      <c r="H195" s="160" t="s">
        <v>1</v>
      </c>
      <c r="I195" s="162"/>
      <c r="L195" s="158"/>
      <c r="M195" s="163"/>
      <c r="N195" s="164"/>
      <c r="O195" s="164"/>
      <c r="P195" s="164"/>
      <c r="Q195" s="164"/>
      <c r="R195" s="164"/>
      <c r="S195" s="164"/>
      <c r="T195" s="165"/>
      <c r="AT195" s="160" t="s">
        <v>165</v>
      </c>
      <c r="AU195" s="160" t="s">
        <v>86</v>
      </c>
      <c r="AV195" s="13" t="s">
        <v>84</v>
      </c>
      <c r="AW195" s="13" t="s">
        <v>32</v>
      </c>
      <c r="AX195" s="13" t="s">
        <v>76</v>
      </c>
      <c r="AY195" s="160" t="s">
        <v>151</v>
      </c>
    </row>
    <row r="196" spans="2:51" s="14" customFormat="1" ht="10.2">
      <c r="B196" s="166"/>
      <c r="D196" s="159" t="s">
        <v>165</v>
      </c>
      <c r="E196" s="167" t="s">
        <v>1</v>
      </c>
      <c r="F196" s="168" t="s">
        <v>218</v>
      </c>
      <c r="H196" s="169">
        <v>5.6</v>
      </c>
      <c r="I196" s="170"/>
      <c r="L196" s="166"/>
      <c r="M196" s="171"/>
      <c r="N196" s="172"/>
      <c r="O196" s="172"/>
      <c r="P196" s="172"/>
      <c r="Q196" s="172"/>
      <c r="R196" s="172"/>
      <c r="S196" s="172"/>
      <c r="T196" s="173"/>
      <c r="AT196" s="167" t="s">
        <v>165</v>
      </c>
      <c r="AU196" s="167" t="s">
        <v>86</v>
      </c>
      <c r="AV196" s="14" t="s">
        <v>86</v>
      </c>
      <c r="AW196" s="14" t="s">
        <v>32</v>
      </c>
      <c r="AX196" s="14" t="s">
        <v>76</v>
      </c>
      <c r="AY196" s="167" t="s">
        <v>151</v>
      </c>
    </row>
    <row r="197" spans="2:51" s="14" customFormat="1" ht="10.2">
      <c r="B197" s="166"/>
      <c r="D197" s="159" t="s">
        <v>165</v>
      </c>
      <c r="E197" s="167" t="s">
        <v>1</v>
      </c>
      <c r="F197" s="168" t="s">
        <v>219</v>
      </c>
      <c r="H197" s="169">
        <v>13.475</v>
      </c>
      <c r="I197" s="170"/>
      <c r="L197" s="166"/>
      <c r="M197" s="171"/>
      <c r="N197" s="172"/>
      <c r="O197" s="172"/>
      <c r="P197" s="172"/>
      <c r="Q197" s="172"/>
      <c r="R197" s="172"/>
      <c r="S197" s="172"/>
      <c r="T197" s="173"/>
      <c r="AT197" s="167" t="s">
        <v>165</v>
      </c>
      <c r="AU197" s="167" t="s">
        <v>86</v>
      </c>
      <c r="AV197" s="14" t="s">
        <v>86</v>
      </c>
      <c r="AW197" s="14" t="s">
        <v>32</v>
      </c>
      <c r="AX197" s="14" t="s">
        <v>76</v>
      </c>
      <c r="AY197" s="167" t="s">
        <v>151</v>
      </c>
    </row>
    <row r="198" spans="2:51" s="15" customFormat="1" ht="10.2">
      <c r="B198" s="174"/>
      <c r="D198" s="159" t="s">
        <v>165</v>
      </c>
      <c r="E198" s="175" t="s">
        <v>1</v>
      </c>
      <c r="F198" s="176" t="s">
        <v>172</v>
      </c>
      <c r="H198" s="177">
        <v>19.075</v>
      </c>
      <c r="I198" s="178"/>
      <c r="L198" s="174"/>
      <c r="M198" s="179"/>
      <c r="N198" s="180"/>
      <c r="O198" s="180"/>
      <c r="P198" s="180"/>
      <c r="Q198" s="180"/>
      <c r="R198" s="180"/>
      <c r="S198" s="180"/>
      <c r="T198" s="181"/>
      <c r="AT198" s="175" t="s">
        <v>165</v>
      </c>
      <c r="AU198" s="175" t="s">
        <v>86</v>
      </c>
      <c r="AV198" s="15" t="s">
        <v>152</v>
      </c>
      <c r="AW198" s="15" t="s">
        <v>32</v>
      </c>
      <c r="AX198" s="15" t="s">
        <v>76</v>
      </c>
      <c r="AY198" s="175" t="s">
        <v>151</v>
      </c>
    </row>
    <row r="199" spans="2:51" s="16" customFormat="1" ht="10.2">
      <c r="B199" s="182"/>
      <c r="D199" s="159" t="s">
        <v>165</v>
      </c>
      <c r="E199" s="183" t="s">
        <v>1</v>
      </c>
      <c r="F199" s="184" t="s">
        <v>173</v>
      </c>
      <c r="H199" s="185">
        <v>19.075</v>
      </c>
      <c r="I199" s="186"/>
      <c r="L199" s="182"/>
      <c r="M199" s="187"/>
      <c r="N199" s="188"/>
      <c r="O199" s="188"/>
      <c r="P199" s="188"/>
      <c r="Q199" s="188"/>
      <c r="R199" s="188"/>
      <c r="S199" s="188"/>
      <c r="T199" s="189"/>
      <c r="AT199" s="183" t="s">
        <v>165</v>
      </c>
      <c r="AU199" s="183" t="s">
        <v>86</v>
      </c>
      <c r="AV199" s="16" t="s">
        <v>159</v>
      </c>
      <c r="AW199" s="16" t="s">
        <v>32</v>
      </c>
      <c r="AX199" s="16" t="s">
        <v>84</v>
      </c>
      <c r="AY199" s="183" t="s">
        <v>151</v>
      </c>
    </row>
    <row r="200" spans="1:65" s="2" customFormat="1" ht="24.15" customHeight="1">
      <c r="A200" s="33"/>
      <c r="B200" s="144"/>
      <c r="C200" s="145" t="s">
        <v>220</v>
      </c>
      <c r="D200" s="145" t="s">
        <v>154</v>
      </c>
      <c r="E200" s="146" t="s">
        <v>221</v>
      </c>
      <c r="F200" s="147" t="s">
        <v>222</v>
      </c>
      <c r="G200" s="148" t="s">
        <v>207</v>
      </c>
      <c r="H200" s="149">
        <v>77.875</v>
      </c>
      <c r="I200" s="150"/>
      <c r="J200" s="151">
        <f>ROUND(I200*H200,2)</f>
        <v>0</v>
      </c>
      <c r="K200" s="147" t="s">
        <v>158</v>
      </c>
      <c r="L200" s="34"/>
      <c r="M200" s="152" t="s">
        <v>1</v>
      </c>
      <c r="N200" s="153" t="s">
        <v>41</v>
      </c>
      <c r="O200" s="59"/>
      <c r="P200" s="154">
        <f>O200*H200</f>
        <v>0</v>
      </c>
      <c r="Q200" s="154">
        <v>0.11396</v>
      </c>
      <c r="R200" s="154">
        <f>Q200*H200</f>
        <v>8.874635</v>
      </c>
      <c r="S200" s="154">
        <v>0</v>
      </c>
      <c r="T200" s="155">
        <f>S200*H200</f>
        <v>0</v>
      </c>
      <c r="U200" s="33"/>
      <c r="V200" s="33"/>
      <c r="W200" s="33"/>
      <c r="X200" s="33"/>
      <c r="Y200" s="33"/>
      <c r="Z200" s="33"/>
      <c r="AA200" s="33"/>
      <c r="AB200" s="33"/>
      <c r="AC200" s="33"/>
      <c r="AD200" s="33"/>
      <c r="AE200" s="33"/>
      <c r="AR200" s="156" t="s">
        <v>159</v>
      </c>
      <c r="AT200" s="156" t="s">
        <v>154</v>
      </c>
      <c r="AU200" s="156" t="s">
        <v>86</v>
      </c>
      <c r="AY200" s="18" t="s">
        <v>151</v>
      </c>
      <c r="BE200" s="157">
        <f>IF(N200="základní",J200,0)</f>
        <v>0</v>
      </c>
      <c r="BF200" s="157">
        <f>IF(N200="snížená",J200,0)</f>
        <v>0</v>
      </c>
      <c r="BG200" s="157">
        <f>IF(N200="zákl. přenesená",J200,0)</f>
        <v>0</v>
      </c>
      <c r="BH200" s="157">
        <f>IF(N200="sníž. přenesená",J200,0)</f>
        <v>0</v>
      </c>
      <c r="BI200" s="157">
        <f>IF(N200="nulová",J200,0)</f>
        <v>0</v>
      </c>
      <c r="BJ200" s="18" t="s">
        <v>84</v>
      </c>
      <c r="BK200" s="157">
        <f>ROUND(I200*H200,2)</f>
        <v>0</v>
      </c>
      <c r="BL200" s="18" t="s">
        <v>159</v>
      </c>
      <c r="BM200" s="156" t="s">
        <v>223</v>
      </c>
    </row>
    <row r="201" spans="1:47" s="2" customFormat="1" ht="28.8">
      <c r="A201" s="33"/>
      <c r="B201" s="34"/>
      <c r="C201" s="33"/>
      <c r="D201" s="159" t="s">
        <v>215</v>
      </c>
      <c r="E201" s="33"/>
      <c r="F201" s="190" t="s">
        <v>216</v>
      </c>
      <c r="G201" s="33"/>
      <c r="H201" s="33"/>
      <c r="I201" s="191"/>
      <c r="J201" s="33"/>
      <c r="K201" s="33"/>
      <c r="L201" s="34"/>
      <c r="M201" s="192"/>
      <c r="N201" s="193"/>
      <c r="O201" s="59"/>
      <c r="P201" s="59"/>
      <c r="Q201" s="59"/>
      <c r="R201" s="59"/>
      <c r="S201" s="59"/>
      <c r="T201" s="60"/>
      <c r="U201" s="33"/>
      <c r="V201" s="33"/>
      <c r="W201" s="33"/>
      <c r="X201" s="33"/>
      <c r="Y201" s="33"/>
      <c r="Z201" s="33"/>
      <c r="AA201" s="33"/>
      <c r="AB201" s="33"/>
      <c r="AC201" s="33"/>
      <c r="AD201" s="33"/>
      <c r="AE201" s="33"/>
      <c r="AT201" s="18" t="s">
        <v>215</v>
      </c>
      <c r="AU201" s="18" t="s">
        <v>86</v>
      </c>
    </row>
    <row r="202" spans="2:51" s="13" customFormat="1" ht="10.2">
      <c r="B202" s="158"/>
      <c r="D202" s="159" t="s">
        <v>165</v>
      </c>
      <c r="E202" s="160" t="s">
        <v>1</v>
      </c>
      <c r="F202" s="161" t="s">
        <v>224</v>
      </c>
      <c r="H202" s="160" t="s">
        <v>1</v>
      </c>
      <c r="I202" s="162"/>
      <c r="L202" s="158"/>
      <c r="M202" s="163"/>
      <c r="N202" s="164"/>
      <c r="O202" s="164"/>
      <c r="P202" s="164"/>
      <c r="Q202" s="164"/>
      <c r="R202" s="164"/>
      <c r="S202" s="164"/>
      <c r="T202" s="165"/>
      <c r="AT202" s="160" t="s">
        <v>165</v>
      </c>
      <c r="AU202" s="160" t="s">
        <v>86</v>
      </c>
      <c r="AV202" s="13" t="s">
        <v>84</v>
      </c>
      <c r="AW202" s="13" t="s">
        <v>32</v>
      </c>
      <c r="AX202" s="13" t="s">
        <v>76</v>
      </c>
      <c r="AY202" s="160" t="s">
        <v>151</v>
      </c>
    </row>
    <row r="203" spans="2:51" s="13" customFormat="1" ht="10.2">
      <c r="B203" s="158"/>
      <c r="D203" s="159" t="s">
        <v>165</v>
      </c>
      <c r="E203" s="160" t="s">
        <v>1</v>
      </c>
      <c r="F203" s="161" t="s">
        <v>179</v>
      </c>
      <c r="H203" s="160" t="s">
        <v>1</v>
      </c>
      <c r="I203" s="162"/>
      <c r="L203" s="158"/>
      <c r="M203" s="163"/>
      <c r="N203" s="164"/>
      <c r="O203" s="164"/>
      <c r="P203" s="164"/>
      <c r="Q203" s="164"/>
      <c r="R203" s="164"/>
      <c r="S203" s="164"/>
      <c r="T203" s="165"/>
      <c r="AT203" s="160" t="s">
        <v>165</v>
      </c>
      <c r="AU203" s="160" t="s">
        <v>86</v>
      </c>
      <c r="AV203" s="13" t="s">
        <v>84</v>
      </c>
      <c r="AW203" s="13" t="s">
        <v>32</v>
      </c>
      <c r="AX203" s="13" t="s">
        <v>76</v>
      </c>
      <c r="AY203" s="160" t="s">
        <v>151</v>
      </c>
    </row>
    <row r="204" spans="2:51" s="14" customFormat="1" ht="10.2">
      <c r="B204" s="166"/>
      <c r="D204" s="159" t="s">
        <v>165</v>
      </c>
      <c r="E204" s="167" t="s">
        <v>1</v>
      </c>
      <c r="F204" s="168" t="s">
        <v>225</v>
      </c>
      <c r="H204" s="169">
        <v>46.375</v>
      </c>
      <c r="I204" s="170"/>
      <c r="L204" s="166"/>
      <c r="M204" s="171"/>
      <c r="N204" s="172"/>
      <c r="O204" s="172"/>
      <c r="P204" s="172"/>
      <c r="Q204" s="172"/>
      <c r="R204" s="172"/>
      <c r="S204" s="172"/>
      <c r="T204" s="173"/>
      <c r="AT204" s="167" t="s">
        <v>165</v>
      </c>
      <c r="AU204" s="167" t="s">
        <v>86</v>
      </c>
      <c r="AV204" s="14" t="s">
        <v>86</v>
      </c>
      <c r="AW204" s="14" t="s">
        <v>32</v>
      </c>
      <c r="AX204" s="14" t="s">
        <v>76</v>
      </c>
      <c r="AY204" s="167" t="s">
        <v>151</v>
      </c>
    </row>
    <row r="205" spans="2:51" s="14" customFormat="1" ht="10.2">
      <c r="B205" s="166"/>
      <c r="D205" s="159" t="s">
        <v>165</v>
      </c>
      <c r="E205" s="167" t="s">
        <v>1</v>
      </c>
      <c r="F205" s="168" t="s">
        <v>226</v>
      </c>
      <c r="H205" s="169">
        <v>17.5</v>
      </c>
      <c r="I205" s="170"/>
      <c r="L205" s="166"/>
      <c r="M205" s="171"/>
      <c r="N205" s="172"/>
      <c r="O205" s="172"/>
      <c r="P205" s="172"/>
      <c r="Q205" s="172"/>
      <c r="R205" s="172"/>
      <c r="S205" s="172"/>
      <c r="T205" s="173"/>
      <c r="AT205" s="167" t="s">
        <v>165</v>
      </c>
      <c r="AU205" s="167" t="s">
        <v>86</v>
      </c>
      <c r="AV205" s="14" t="s">
        <v>86</v>
      </c>
      <c r="AW205" s="14" t="s">
        <v>32</v>
      </c>
      <c r="AX205" s="14" t="s">
        <v>76</v>
      </c>
      <c r="AY205" s="167" t="s">
        <v>151</v>
      </c>
    </row>
    <row r="206" spans="2:51" s="14" customFormat="1" ht="10.2">
      <c r="B206" s="166"/>
      <c r="D206" s="159" t="s">
        <v>165</v>
      </c>
      <c r="E206" s="167" t="s">
        <v>1</v>
      </c>
      <c r="F206" s="168" t="s">
        <v>227</v>
      </c>
      <c r="H206" s="169">
        <v>14</v>
      </c>
      <c r="I206" s="170"/>
      <c r="L206" s="166"/>
      <c r="M206" s="171"/>
      <c r="N206" s="172"/>
      <c r="O206" s="172"/>
      <c r="P206" s="172"/>
      <c r="Q206" s="172"/>
      <c r="R206" s="172"/>
      <c r="S206" s="172"/>
      <c r="T206" s="173"/>
      <c r="AT206" s="167" t="s">
        <v>165</v>
      </c>
      <c r="AU206" s="167" t="s">
        <v>86</v>
      </c>
      <c r="AV206" s="14" t="s">
        <v>86</v>
      </c>
      <c r="AW206" s="14" t="s">
        <v>32</v>
      </c>
      <c r="AX206" s="14" t="s">
        <v>76</v>
      </c>
      <c r="AY206" s="167" t="s">
        <v>151</v>
      </c>
    </row>
    <row r="207" spans="2:51" s="15" customFormat="1" ht="10.2">
      <c r="B207" s="174"/>
      <c r="D207" s="159" t="s">
        <v>165</v>
      </c>
      <c r="E207" s="175" t="s">
        <v>1</v>
      </c>
      <c r="F207" s="176" t="s">
        <v>172</v>
      </c>
      <c r="H207" s="177">
        <v>77.875</v>
      </c>
      <c r="I207" s="178"/>
      <c r="L207" s="174"/>
      <c r="M207" s="179"/>
      <c r="N207" s="180"/>
      <c r="O207" s="180"/>
      <c r="P207" s="180"/>
      <c r="Q207" s="180"/>
      <c r="R207" s="180"/>
      <c r="S207" s="180"/>
      <c r="T207" s="181"/>
      <c r="AT207" s="175" t="s">
        <v>165</v>
      </c>
      <c r="AU207" s="175" t="s">
        <v>86</v>
      </c>
      <c r="AV207" s="15" t="s">
        <v>152</v>
      </c>
      <c r="AW207" s="15" t="s">
        <v>32</v>
      </c>
      <c r="AX207" s="15" t="s">
        <v>76</v>
      </c>
      <c r="AY207" s="175" t="s">
        <v>151</v>
      </c>
    </row>
    <row r="208" spans="2:51" s="16" customFormat="1" ht="10.2">
      <c r="B208" s="182"/>
      <c r="D208" s="159" t="s">
        <v>165</v>
      </c>
      <c r="E208" s="183" t="s">
        <v>1</v>
      </c>
      <c r="F208" s="184" t="s">
        <v>173</v>
      </c>
      <c r="H208" s="185">
        <v>77.875</v>
      </c>
      <c r="I208" s="186"/>
      <c r="L208" s="182"/>
      <c r="M208" s="187"/>
      <c r="N208" s="188"/>
      <c r="O208" s="188"/>
      <c r="P208" s="188"/>
      <c r="Q208" s="188"/>
      <c r="R208" s="188"/>
      <c r="S208" s="188"/>
      <c r="T208" s="189"/>
      <c r="AT208" s="183" t="s">
        <v>165</v>
      </c>
      <c r="AU208" s="183" t="s">
        <v>86</v>
      </c>
      <c r="AV208" s="16" t="s">
        <v>159</v>
      </c>
      <c r="AW208" s="16" t="s">
        <v>32</v>
      </c>
      <c r="AX208" s="16" t="s">
        <v>84</v>
      </c>
      <c r="AY208" s="183" t="s">
        <v>151</v>
      </c>
    </row>
    <row r="209" spans="1:65" s="2" customFormat="1" ht="24.15" customHeight="1">
      <c r="A209" s="33"/>
      <c r="B209" s="144"/>
      <c r="C209" s="145" t="s">
        <v>228</v>
      </c>
      <c r="D209" s="145" t="s">
        <v>154</v>
      </c>
      <c r="E209" s="146" t="s">
        <v>229</v>
      </c>
      <c r="F209" s="147" t="s">
        <v>230</v>
      </c>
      <c r="G209" s="148" t="s">
        <v>231</v>
      </c>
      <c r="H209" s="149">
        <v>27.7</v>
      </c>
      <c r="I209" s="150"/>
      <c r="J209" s="151">
        <f>ROUND(I209*H209,2)</f>
        <v>0</v>
      </c>
      <c r="K209" s="147" t="s">
        <v>158</v>
      </c>
      <c r="L209" s="34"/>
      <c r="M209" s="152" t="s">
        <v>1</v>
      </c>
      <c r="N209" s="153" t="s">
        <v>41</v>
      </c>
      <c r="O209" s="59"/>
      <c r="P209" s="154">
        <f>O209*H209</f>
        <v>0</v>
      </c>
      <c r="Q209" s="154">
        <v>0.00012</v>
      </c>
      <c r="R209" s="154">
        <f>Q209*H209</f>
        <v>0.003324</v>
      </c>
      <c r="S209" s="154">
        <v>0</v>
      </c>
      <c r="T209" s="155">
        <f>S209*H209</f>
        <v>0</v>
      </c>
      <c r="U209" s="33"/>
      <c r="V209" s="33"/>
      <c r="W209" s="33"/>
      <c r="X209" s="33"/>
      <c r="Y209" s="33"/>
      <c r="Z209" s="33"/>
      <c r="AA209" s="33"/>
      <c r="AB209" s="33"/>
      <c r="AC209" s="33"/>
      <c r="AD209" s="33"/>
      <c r="AE209" s="33"/>
      <c r="AR209" s="156" t="s">
        <v>159</v>
      </c>
      <c r="AT209" s="156" t="s">
        <v>154</v>
      </c>
      <c r="AU209" s="156" t="s">
        <v>86</v>
      </c>
      <c r="AY209" s="18" t="s">
        <v>151</v>
      </c>
      <c r="BE209" s="157">
        <f>IF(N209="základní",J209,0)</f>
        <v>0</v>
      </c>
      <c r="BF209" s="157">
        <f>IF(N209="snížená",J209,0)</f>
        <v>0</v>
      </c>
      <c r="BG209" s="157">
        <f>IF(N209="zákl. přenesená",J209,0)</f>
        <v>0</v>
      </c>
      <c r="BH209" s="157">
        <f>IF(N209="sníž. přenesená",J209,0)</f>
        <v>0</v>
      </c>
      <c r="BI209" s="157">
        <f>IF(N209="nulová",J209,0)</f>
        <v>0</v>
      </c>
      <c r="BJ209" s="18" t="s">
        <v>84</v>
      </c>
      <c r="BK209" s="157">
        <f>ROUND(I209*H209,2)</f>
        <v>0</v>
      </c>
      <c r="BL209" s="18" t="s">
        <v>159</v>
      </c>
      <c r="BM209" s="156" t="s">
        <v>232</v>
      </c>
    </row>
    <row r="210" spans="2:51" s="13" customFormat="1" ht="10.2">
      <c r="B210" s="158"/>
      <c r="D210" s="159" t="s">
        <v>165</v>
      </c>
      <c r="E210" s="160" t="s">
        <v>1</v>
      </c>
      <c r="F210" s="161" t="s">
        <v>217</v>
      </c>
      <c r="H210" s="160" t="s">
        <v>1</v>
      </c>
      <c r="I210" s="162"/>
      <c r="L210" s="158"/>
      <c r="M210" s="163"/>
      <c r="N210" s="164"/>
      <c r="O210" s="164"/>
      <c r="P210" s="164"/>
      <c r="Q210" s="164"/>
      <c r="R210" s="164"/>
      <c r="S210" s="164"/>
      <c r="T210" s="165"/>
      <c r="AT210" s="160" t="s">
        <v>165</v>
      </c>
      <c r="AU210" s="160" t="s">
        <v>86</v>
      </c>
      <c r="AV210" s="13" t="s">
        <v>84</v>
      </c>
      <c r="AW210" s="13" t="s">
        <v>32</v>
      </c>
      <c r="AX210" s="13" t="s">
        <v>76</v>
      </c>
      <c r="AY210" s="160" t="s">
        <v>151</v>
      </c>
    </row>
    <row r="211" spans="2:51" s="13" customFormat="1" ht="10.2">
      <c r="B211" s="158"/>
      <c r="D211" s="159" t="s">
        <v>165</v>
      </c>
      <c r="E211" s="160" t="s">
        <v>1</v>
      </c>
      <c r="F211" s="161" t="s">
        <v>179</v>
      </c>
      <c r="H211" s="160" t="s">
        <v>1</v>
      </c>
      <c r="I211" s="162"/>
      <c r="L211" s="158"/>
      <c r="M211" s="163"/>
      <c r="N211" s="164"/>
      <c r="O211" s="164"/>
      <c r="P211" s="164"/>
      <c r="Q211" s="164"/>
      <c r="R211" s="164"/>
      <c r="S211" s="164"/>
      <c r="T211" s="165"/>
      <c r="AT211" s="160" t="s">
        <v>165</v>
      </c>
      <c r="AU211" s="160" t="s">
        <v>86</v>
      </c>
      <c r="AV211" s="13" t="s">
        <v>84</v>
      </c>
      <c r="AW211" s="13" t="s">
        <v>32</v>
      </c>
      <c r="AX211" s="13" t="s">
        <v>76</v>
      </c>
      <c r="AY211" s="160" t="s">
        <v>151</v>
      </c>
    </row>
    <row r="212" spans="2:51" s="14" customFormat="1" ht="10.2">
      <c r="B212" s="166"/>
      <c r="D212" s="159" t="s">
        <v>165</v>
      </c>
      <c r="E212" s="167" t="s">
        <v>1</v>
      </c>
      <c r="F212" s="168" t="s">
        <v>233</v>
      </c>
      <c r="H212" s="169">
        <v>1.6</v>
      </c>
      <c r="I212" s="170"/>
      <c r="L212" s="166"/>
      <c r="M212" s="171"/>
      <c r="N212" s="172"/>
      <c r="O212" s="172"/>
      <c r="P212" s="172"/>
      <c r="Q212" s="172"/>
      <c r="R212" s="172"/>
      <c r="S212" s="172"/>
      <c r="T212" s="173"/>
      <c r="AT212" s="167" t="s">
        <v>165</v>
      </c>
      <c r="AU212" s="167" t="s">
        <v>86</v>
      </c>
      <c r="AV212" s="14" t="s">
        <v>86</v>
      </c>
      <c r="AW212" s="14" t="s">
        <v>32</v>
      </c>
      <c r="AX212" s="14" t="s">
        <v>76</v>
      </c>
      <c r="AY212" s="167" t="s">
        <v>151</v>
      </c>
    </row>
    <row r="213" spans="2:51" s="14" customFormat="1" ht="10.2">
      <c r="B213" s="166"/>
      <c r="D213" s="159" t="s">
        <v>165</v>
      </c>
      <c r="E213" s="167" t="s">
        <v>1</v>
      </c>
      <c r="F213" s="168" t="s">
        <v>234</v>
      </c>
      <c r="H213" s="169">
        <v>3.85</v>
      </c>
      <c r="I213" s="170"/>
      <c r="L213" s="166"/>
      <c r="M213" s="171"/>
      <c r="N213" s="172"/>
      <c r="O213" s="172"/>
      <c r="P213" s="172"/>
      <c r="Q213" s="172"/>
      <c r="R213" s="172"/>
      <c r="S213" s="172"/>
      <c r="T213" s="173"/>
      <c r="AT213" s="167" t="s">
        <v>165</v>
      </c>
      <c r="AU213" s="167" t="s">
        <v>86</v>
      </c>
      <c r="AV213" s="14" t="s">
        <v>86</v>
      </c>
      <c r="AW213" s="14" t="s">
        <v>32</v>
      </c>
      <c r="AX213" s="14" t="s">
        <v>76</v>
      </c>
      <c r="AY213" s="167" t="s">
        <v>151</v>
      </c>
    </row>
    <row r="214" spans="2:51" s="13" customFormat="1" ht="10.2">
      <c r="B214" s="158"/>
      <c r="D214" s="159" t="s">
        <v>165</v>
      </c>
      <c r="E214" s="160" t="s">
        <v>1</v>
      </c>
      <c r="F214" s="161" t="s">
        <v>224</v>
      </c>
      <c r="H214" s="160" t="s">
        <v>1</v>
      </c>
      <c r="I214" s="162"/>
      <c r="L214" s="158"/>
      <c r="M214" s="163"/>
      <c r="N214" s="164"/>
      <c r="O214" s="164"/>
      <c r="P214" s="164"/>
      <c r="Q214" s="164"/>
      <c r="R214" s="164"/>
      <c r="S214" s="164"/>
      <c r="T214" s="165"/>
      <c r="AT214" s="160" t="s">
        <v>165</v>
      </c>
      <c r="AU214" s="160" t="s">
        <v>86</v>
      </c>
      <c r="AV214" s="13" t="s">
        <v>84</v>
      </c>
      <c r="AW214" s="13" t="s">
        <v>32</v>
      </c>
      <c r="AX214" s="13" t="s">
        <v>76</v>
      </c>
      <c r="AY214" s="160" t="s">
        <v>151</v>
      </c>
    </row>
    <row r="215" spans="2:51" s="13" customFormat="1" ht="10.2">
      <c r="B215" s="158"/>
      <c r="D215" s="159" t="s">
        <v>165</v>
      </c>
      <c r="E215" s="160" t="s">
        <v>1</v>
      </c>
      <c r="F215" s="161" t="s">
        <v>179</v>
      </c>
      <c r="H215" s="160" t="s">
        <v>1</v>
      </c>
      <c r="I215" s="162"/>
      <c r="L215" s="158"/>
      <c r="M215" s="163"/>
      <c r="N215" s="164"/>
      <c r="O215" s="164"/>
      <c r="P215" s="164"/>
      <c r="Q215" s="164"/>
      <c r="R215" s="164"/>
      <c r="S215" s="164"/>
      <c r="T215" s="165"/>
      <c r="AT215" s="160" t="s">
        <v>165</v>
      </c>
      <c r="AU215" s="160" t="s">
        <v>86</v>
      </c>
      <c r="AV215" s="13" t="s">
        <v>84</v>
      </c>
      <c r="AW215" s="13" t="s">
        <v>32</v>
      </c>
      <c r="AX215" s="13" t="s">
        <v>76</v>
      </c>
      <c r="AY215" s="160" t="s">
        <v>151</v>
      </c>
    </row>
    <row r="216" spans="2:51" s="14" customFormat="1" ht="10.2">
      <c r="B216" s="166"/>
      <c r="D216" s="159" t="s">
        <v>165</v>
      </c>
      <c r="E216" s="167" t="s">
        <v>1</v>
      </c>
      <c r="F216" s="168" t="s">
        <v>235</v>
      </c>
      <c r="H216" s="169">
        <v>13.25</v>
      </c>
      <c r="I216" s="170"/>
      <c r="L216" s="166"/>
      <c r="M216" s="171"/>
      <c r="N216" s="172"/>
      <c r="O216" s="172"/>
      <c r="P216" s="172"/>
      <c r="Q216" s="172"/>
      <c r="R216" s="172"/>
      <c r="S216" s="172"/>
      <c r="T216" s="173"/>
      <c r="AT216" s="167" t="s">
        <v>165</v>
      </c>
      <c r="AU216" s="167" t="s">
        <v>86</v>
      </c>
      <c r="AV216" s="14" t="s">
        <v>86</v>
      </c>
      <c r="AW216" s="14" t="s">
        <v>32</v>
      </c>
      <c r="AX216" s="14" t="s">
        <v>76</v>
      </c>
      <c r="AY216" s="167" t="s">
        <v>151</v>
      </c>
    </row>
    <row r="217" spans="2:51" s="14" customFormat="1" ht="10.2">
      <c r="B217" s="166"/>
      <c r="D217" s="159" t="s">
        <v>165</v>
      </c>
      <c r="E217" s="167" t="s">
        <v>1</v>
      </c>
      <c r="F217" s="168" t="s">
        <v>191</v>
      </c>
      <c r="H217" s="169">
        <v>5</v>
      </c>
      <c r="I217" s="170"/>
      <c r="L217" s="166"/>
      <c r="M217" s="171"/>
      <c r="N217" s="172"/>
      <c r="O217" s="172"/>
      <c r="P217" s="172"/>
      <c r="Q217" s="172"/>
      <c r="R217" s="172"/>
      <c r="S217" s="172"/>
      <c r="T217" s="173"/>
      <c r="AT217" s="167" t="s">
        <v>165</v>
      </c>
      <c r="AU217" s="167" t="s">
        <v>86</v>
      </c>
      <c r="AV217" s="14" t="s">
        <v>86</v>
      </c>
      <c r="AW217" s="14" t="s">
        <v>32</v>
      </c>
      <c r="AX217" s="14" t="s">
        <v>76</v>
      </c>
      <c r="AY217" s="167" t="s">
        <v>151</v>
      </c>
    </row>
    <row r="218" spans="2:51" s="14" customFormat="1" ht="10.2">
      <c r="B218" s="166"/>
      <c r="D218" s="159" t="s">
        <v>165</v>
      </c>
      <c r="E218" s="167" t="s">
        <v>1</v>
      </c>
      <c r="F218" s="168" t="s">
        <v>159</v>
      </c>
      <c r="H218" s="169">
        <v>4</v>
      </c>
      <c r="I218" s="170"/>
      <c r="L218" s="166"/>
      <c r="M218" s="171"/>
      <c r="N218" s="172"/>
      <c r="O218" s="172"/>
      <c r="P218" s="172"/>
      <c r="Q218" s="172"/>
      <c r="R218" s="172"/>
      <c r="S218" s="172"/>
      <c r="T218" s="173"/>
      <c r="AT218" s="167" t="s">
        <v>165</v>
      </c>
      <c r="AU218" s="167" t="s">
        <v>86</v>
      </c>
      <c r="AV218" s="14" t="s">
        <v>86</v>
      </c>
      <c r="AW218" s="14" t="s">
        <v>32</v>
      </c>
      <c r="AX218" s="14" t="s">
        <v>76</v>
      </c>
      <c r="AY218" s="167" t="s">
        <v>151</v>
      </c>
    </row>
    <row r="219" spans="2:51" s="15" customFormat="1" ht="10.2">
      <c r="B219" s="174"/>
      <c r="D219" s="159" t="s">
        <v>165</v>
      </c>
      <c r="E219" s="175" t="s">
        <v>1</v>
      </c>
      <c r="F219" s="176" t="s">
        <v>172</v>
      </c>
      <c r="H219" s="177">
        <v>27.7</v>
      </c>
      <c r="I219" s="178"/>
      <c r="L219" s="174"/>
      <c r="M219" s="179"/>
      <c r="N219" s="180"/>
      <c r="O219" s="180"/>
      <c r="P219" s="180"/>
      <c r="Q219" s="180"/>
      <c r="R219" s="180"/>
      <c r="S219" s="180"/>
      <c r="T219" s="181"/>
      <c r="AT219" s="175" t="s">
        <v>165</v>
      </c>
      <c r="AU219" s="175" t="s">
        <v>86</v>
      </c>
      <c r="AV219" s="15" t="s">
        <v>152</v>
      </c>
      <c r="AW219" s="15" t="s">
        <v>32</v>
      </c>
      <c r="AX219" s="15" t="s">
        <v>76</v>
      </c>
      <c r="AY219" s="175" t="s">
        <v>151</v>
      </c>
    </row>
    <row r="220" spans="2:51" s="16" customFormat="1" ht="10.2">
      <c r="B220" s="182"/>
      <c r="D220" s="159" t="s">
        <v>165</v>
      </c>
      <c r="E220" s="183" t="s">
        <v>1</v>
      </c>
      <c r="F220" s="184" t="s">
        <v>173</v>
      </c>
      <c r="H220" s="185">
        <v>27.7</v>
      </c>
      <c r="I220" s="186"/>
      <c r="L220" s="182"/>
      <c r="M220" s="187"/>
      <c r="N220" s="188"/>
      <c r="O220" s="188"/>
      <c r="P220" s="188"/>
      <c r="Q220" s="188"/>
      <c r="R220" s="188"/>
      <c r="S220" s="188"/>
      <c r="T220" s="189"/>
      <c r="AT220" s="183" t="s">
        <v>165</v>
      </c>
      <c r="AU220" s="183" t="s">
        <v>86</v>
      </c>
      <c r="AV220" s="16" t="s">
        <v>159</v>
      </c>
      <c r="AW220" s="16" t="s">
        <v>32</v>
      </c>
      <c r="AX220" s="16" t="s">
        <v>84</v>
      </c>
      <c r="AY220" s="183" t="s">
        <v>151</v>
      </c>
    </row>
    <row r="221" spans="1:65" s="2" customFormat="1" ht="24.15" customHeight="1">
      <c r="A221" s="33"/>
      <c r="B221" s="144"/>
      <c r="C221" s="145" t="s">
        <v>236</v>
      </c>
      <c r="D221" s="145" t="s">
        <v>154</v>
      </c>
      <c r="E221" s="146" t="s">
        <v>237</v>
      </c>
      <c r="F221" s="147" t="s">
        <v>238</v>
      </c>
      <c r="G221" s="148" t="s">
        <v>231</v>
      </c>
      <c r="H221" s="149">
        <v>56</v>
      </c>
      <c r="I221" s="150"/>
      <c r="J221" s="151">
        <f>ROUND(I221*H221,2)</f>
        <v>0</v>
      </c>
      <c r="K221" s="147" t="s">
        <v>158</v>
      </c>
      <c r="L221" s="34"/>
      <c r="M221" s="152" t="s">
        <v>1</v>
      </c>
      <c r="N221" s="153" t="s">
        <v>41</v>
      </c>
      <c r="O221" s="59"/>
      <c r="P221" s="154">
        <f>O221*H221</f>
        <v>0</v>
      </c>
      <c r="Q221" s="154">
        <v>0.00013</v>
      </c>
      <c r="R221" s="154">
        <f>Q221*H221</f>
        <v>0.007279999999999999</v>
      </c>
      <c r="S221" s="154">
        <v>0</v>
      </c>
      <c r="T221" s="155">
        <f>S221*H221</f>
        <v>0</v>
      </c>
      <c r="U221" s="33"/>
      <c r="V221" s="33"/>
      <c r="W221" s="33"/>
      <c r="X221" s="33"/>
      <c r="Y221" s="33"/>
      <c r="Z221" s="33"/>
      <c r="AA221" s="33"/>
      <c r="AB221" s="33"/>
      <c r="AC221" s="33"/>
      <c r="AD221" s="33"/>
      <c r="AE221" s="33"/>
      <c r="AR221" s="156" t="s">
        <v>159</v>
      </c>
      <c r="AT221" s="156" t="s">
        <v>154</v>
      </c>
      <c r="AU221" s="156" t="s">
        <v>86</v>
      </c>
      <c r="AY221" s="18" t="s">
        <v>151</v>
      </c>
      <c r="BE221" s="157">
        <f>IF(N221="základní",J221,0)</f>
        <v>0</v>
      </c>
      <c r="BF221" s="157">
        <f>IF(N221="snížená",J221,0)</f>
        <v>0</v>
      </c>
      <c r="BG221" s="157">
        <f>IF(N221="zákl. přenesená",J221,0)</f>
        <v>0</v>
      </c>
      <c r="BH221" s="157">
        <f>IF(N221="sníž. přenesená",J221,0)</f>
        <v>0</v>
      </c>
      <c r="BI221" s="157">
        <f>IF(N221="nulová",J221,0)</f>
        <v>0</v>
      </c>
      <c r="BJ221" s="18" t="s">
        <v>84</v>
      </c>
      <c r="BK221" s="157">
        <f>ROUND(I221*H221,2)</f>
        <v>0</v>
      </c>
      <c r="BL221" s="18" t="s">
        <v>159</v>
      </c>
      <c r="BM221" s="156" t="s">
        <v>239</v>
      </c>
    </row>
    <row r="222" spans="2:51" s="13" customFormat="1" ht="10.2">
      <c r="B222" s="158"/>
      <c r="D222" s="159" t="s">
        <v>165</v>
      </c>
      <c r="E222" s="160" t="s">
        <v>1</v>
      </c>
      <c r="F222" s="161" t="s">
        <v>240</v>
      </c>
      <c r="H222" s="160" t="s">
        <v>1</v>
      </c>
      <c r="I222" s="162"/>
      <c r="L222" s="158"/>
      <c r="M222" s="163"/>
      <c r="N222" s="164"/>
      <c r="O222" s="164"/>
      <c r="P222" s="164"/>
      <c r="Q222" s="164"/>
      <c r="R222" s="164"/>
      <c r="S222" s="164"/>
      <c r="T222" s="165"/>
      <c r="AT222" s="160" t="s">
        <v>165</v>
      </c>
      <c r="AU222" s="160" t="s">
        <v>86</v>
      </c>
      <c r="AV222" s="13" t="s">
        <v>84</v>
      </c>
      <c r="AW222" s="13" t="s">
        <v>32</v>
      </c>
      <c r="AX222" s="13" t="s">
        <v>76</v>
      </c>
      <c r="AY222" s="160" t="s">
        <v>151</v>
      </c>
    </row>
    <row r="223" spans="2:51" s="13" customFormat="1" ht="10.2">
      <c r="B223" s="158"/>
      <c r="D223" s="159" t="s">
        <v>165</v>
      </c>
      <c r="E223" s="160" t="s">
        <v>1</v>
      </c>
      <c r="F223" s="161" t="s">
        <v>217</v>
      </c>
      <c r="H223" s="160" t="s">
        <v>1</v>
      </c>
      <c r="I223" s="162"/>
      <c r="L223" s="158"/>
      <c r="M223" s="163"/>
      <c r="N223" s="164"/>
      <c r="O223" s="164"/>
      <c r="P223" s="164"/>
      <c r="Q223" s="164"/>
      <c r="R223" s="164"/>
      <c r="S223" s="164"/>
      <c r="T223" s="165"/>
      <c r="AT223" s="160" t="s">
        <v>165</v>
      </c>
      <c r="AU223" s="160" t="s">
        <v>86</v>
      </c>
      <c r="AV223" s="13" t="s">
        <v>84</v>
      </c>
      <c r="AW223" s="13" t="s">
        <v>32</v>
      </c>
      <c r="AX223" s="13" t="s">
        <v>76</v>
      </c>
      <c r="AY223" s="160" t="s">
        <v>151</v>
      </c>
    </row>
    <row r="224" spans="2:51" s="13" customFormat="1" ht="10.2">
      <c r="B224" s="158"/>
      <c r="D224" s="159" t="s">
        <v>165</v>
      </c>
      <c r="E224" s="160" t="s">
        <v>1</v>
      </c>
      <c r="F224" s="161" t="s">
        <v>179</v>
      </c>
      <c r="H224" s="160" t="s">
        <v>1</v>
      </c>
      <c r="I224" s="162"/>
      <c r="L224" s="158"/>
      <c r="M224" s="163"/>
      <c r="N224" s="164"/>
      <c r="O224" s="164"/>
      <c r="P224" s="164"/>
      <c r="Q224" s="164"/>
      <c r="R224" s="164"/>
      <c r="S224" s="164"/>
      <c r="T224" s="165"/>
      <c r="AT224" s="160" t="s">
        <v>165</v>
      </c>
      <c r="AU224" s="160" t="s">
        <v>86</v>
      </c>
      <c r="AV224" s="13" t="s">
        <v>84</v>
      </c>
      <c r="AW224" s="13" t="s">
        <v>32</v>
      </c>
      <c r="AX224" s="13" t="s">
        <v>76</v>
      </c>
      <c r="AY224" s="160" t="s">
        <v>151</v>
      </c>
    </row>
    <row r="225" spans="2:51" s="14" customFormat="1" ht="10.2">
      <c r="B225" s="166"/>
      <c r="D225" s="159" t="s">
        <v>165</v>
      </c>
      <c r="E225" s="167" t="s">
        <v>1</v>
      </c>
      <c r="F225" s="168" t="s">
        <v>241</v>
      </c>
      <c r="H225" s="169">
        <v>7</v>
      </c>
      <c r="I225" s="170"/>
      <c r="L225" s="166"/>
      <c r="M225" s="171"/>
      <c r="N225" s="172"/>
      <c r="O225" s="172"/>
      <c r="P225" s="172"/>
      <c r="Q225" s="172"/>
      <c r="R225" s="172"/>
      <c r="S225" s="172"/>
      <c r="T225" s="173"/>
      <c r="AT225" s="167" t="s">
        <v>165</v>
      </c>
      <c r="AU225" s="167" t="s">
        <v>86</v>
      </c>
      <c r="AV225" s="14" t="s">
        <v>86</v>
      </c>
      <c r="AW225" s="14" t="s">
        <v>32</v>
      </c>
      <c r="AX225" s="14" t="s">
        <v>76</v>
      </c>
      <c r="AY225" s="167" t="s">
        <v>151</v>
      </c>
    </row>
    <row r="226" spans="2:51" s="14" customFormat="1" ht="10.2">
      <c r="B226" s="166"/>
      <c r="D226" s="159" t="s">
        <v>165</v>
      </c>
      <c r="E226" s="167" t="s">
        <v>1</v>
      </c>
      <c r="F226" s="168" t="s">
        <v>227</v>
      </c>
      <c r="H226" s="169">
        <v>14</v>
      </c>
      <c r="I226" s="170"/>
      <c r="L226" s="166"/>
      <c r="M226" s="171"/>
      <c r="N226" s="172"/>
      <c r="O226" s="172"/>
      <c r="P226" s="172"/>
      <c r="Q226" s="172"/>
      <c r="R226" s="172"/>
      <c r="S226" s="172"/>
      <c r="T226" s="173"/>
      <c r="AT226" s="167" t="s">
        <v>165</v>
      </c>
      <c r="AU226" s="167" t="s">
        <v>86</v>
      </c>
      <c r="AV226" s="14" t="s">
        <v>86</v>
      </c>
      <c r="AW226" s="14" t="s">
        <v>32</v>
      </c>
      <c r="AX226" s="14" t="s">
        <v>76</v>
      </c>
      <c r="AY226" s="167" t="s">
        <v>151</v>
      </c>
    </row>
    <row r="227" spans="2:51" s="15" customFormat="1" ht="10.2">
      <c r="B227" s="174"/>
      <c r="D227" s="159" t="s">
        <v>165</v>
      </c>
      <c r="E227" s="175" t="s">
        <v>1</v>
      </c>
      <c r="F227" s="176" t="s">
        <v>172</v>
      </c>
      <c r="H227" s="177">
        <v>21</v>
      </c>
      <c r="I227" s="178"/>
      <c r="L227" s="174"/>
      <c r="M227" s="179"/>
      <c r="N227" s="180"/>
      <c r="O227" s="180"/>
      <c r="P227" s="180"/>
      <c r="Q227" s="180"/>
      <c r="R227" s="180"/>
      <c r="S227" s="180"/>
      <c r="T227" s="181"/>
      <c r="AT227" s="175" t="s">
        <v>165</v>
      </c>
      <c r="AU227" s="175" t="s">
        <v>86</v>
      </c>
      <c r="AV227" s="15" t="s">
        <v>152</v>
      </c>
      <c r="AW227" s="15" t="s">
        <v>32</v>
      </c>
      <c r="AX227" s="15" t="s">
        <v>76</v>
      </c>
      <c r="AY227" s="175" t="s">
        <v>151</v>
      </c>
    </row>
    <row r="228" spans="2:51" s="14" customFormat="1" ht="10.2">
      <c r="B228" s="166"/>
      <c r="D228" s="159" t="s">
        <v>165</v>
      </c>
      <c r="E228" s="167" t="s">
        <v>1</v>
      </c>
      <c r="F228" s="168" t="s">
        <v>242</v>
      </c>
      <c r="H228" s="169">
        <v>28</v>
      </c>
      <c r="I228" s="170"/>
      <c r="L228" s="166"/>
      <c r="M228" s="171"/>
      <c r="N228" s="172"/>
      <c r="O228" s="172"/>
      <c r="P228" s="172"/>
      <c r="Q228" s="172"/>
      <c r="R228" s="172"/>
      <c r="S228" s="172"/>
      <c r="T228" s="173"/>
      <c r="AT228" s="167" t="s">
        <v>165</v>
      </c>
      <c r="AU228" s="167" t="s">
        <v>86</v>
      </c>
      <c r="AV228" s="14" t="s">
        <v>86</v>
      </c>
      <c r="AW228" s="14" t="s">
        <v>32</v>
      </c>
      <c r="AX228" s="14" t="s">
        <v>76</v>
      </c>
      <c r="AY228" s="167" t="s">
        <v>151</v>
      </c>
    </row>
    <row r="229" spans="2:51" s="14" customFormat="1" ht="10.2">
      <c r="B229" s="166"/>
      <c r="D229" s="159" t="s">
        <v>165</v>
      </c>
      <c r="E229" s="167" t="s">
        <v>1</v>
      </c>
      <c r="F229" s="168" t="s">
        <v>241</v>
      </c>
      <c r="H229" s="169">
        <v>7</v>
      </c>
      <c r="I229" s="170"/>
      <c r="L229" s="166"/>
      <c r="M229" s="171"/>
      <c r="N229" s="172"/>
      <c r="O229" s="172"/>
      <c r="P229" s="172"/>
      <c r="Q229" s="172"/>
      <c r="R229" s="172"/>
      <c r="S229" s="172"/>
      <c r="T229" s="173"/>
      <c r="AT229" s="167" t="s">
        <v>165</v>
      </c>
      <c r="AU229" s="167" t="s">
        <v>86</v>
      </c>
      <c r="AV229" s="14" t="s">
        <v>86</v>
      </c>
      <c r="AW229" s="14" t="s">
        <v>32</v>
      </c>
      <c r="AX229" s="14" t="s">
        <v>76</v>
      </c>
      <c r="AY229" s="167" t="s">
        <v>151</v>
      </c>
    </row>
    <row r="230" spans="2:51" s="15" customFormat="1" ht="10.2">
      <c r="B230" s="174"/>
      <c r="D230" s="159" t="s">
        <v>165</v>
      </c>
      <c r="E230" s="175" t="s">
        <v>1</v>
      </c>
      <c r="F230" s="176" t="s">
        <v>172</v>
      </c>
      <c r="H230" s="177">
        <v>35</v>
      </c>
      <c r="I230" s="178"/>
      <c r="L230" s="174"/>
      <c r="M230" s="179"/>
      <c r="N230" s="180"/>
      <c r="O230" s="180"/>
      <c r="P230" s="180"/>
      <c r="Q230" s="180"/>
      <c r="R230" s="180"/>
      <c r="S230" s="180"/>
      <c r="T230" s="181"/>
      <c r="AT230" s="175" t="s">
        <v>165</v>
      </c>
      <c r="AU230" s="175" t="s">
        <v>86</v>
      </c>
      <c r="AV230" s="15" t="s">
        <v>152</v>
      </c>
      <c r="AW230" s="15" t="s">
        <v>32</v>
      </c>
      <c r="AX230" s="15" t="s">
        <v>76</v>
      </c>
      <c r="AY230" s="175" t="s">
        <v>151</v>
      </c>
    </row>
    <row r="231" spans="2:51" s="16" customFormat="1" ht="10.2">
      <c r="B231" s="182"/>
      <c r="D231" s="159" t="s">
        <v>165</v>
      </c>
      <c r="E231" s="183" t="s">
        <v>1</v>
      </c>
      <c r="F231" s="184" t="s">
        <v>173</v>
      </c>
      <c r="H231" s="185">
        <v>56</v>
      </c>
      <c r="I231" s="186"/>
      <c r="L231" s="182"/>
      <c r="M231" s="187"/>
      <c r="N231" s="188"/>
      <c r="O231" s="188"/>
      <c r="P231" s="188"/>
      <c r="Q231" s="188"/>
      <c r="R231" s="188"/>
      <c r="S231" s="188"/>
      <c r="T231" s="189"/>
      <c r="AT231" s="183" t="s">
        <v>165</v>
      </c>
      <c r="AU231" s="183" t="s">
        <v>86</v>
      </c>
      <c r="AV231" s="16" t="s">
        <v>159</v>
      </c>
      <c r="AW231" s="16" t="s">
        <v>32</v>
      </c>
      <c r="AX231" s="16" t="s">
        <v>84</v>
      </c>
      <c r="AY231" s="183" t="s">
        <v>151</v>
      </c>
    </row>
    <row r="232" spans="2:63" s="12" customFormat="1" ht="22.8" customHeight="1">
      <c r="B232" s="131"/>
      <c r="D232" s="132" t="s">
        <v>75</v>
      </c>
      <c r="E232" s="142" t="s">
        <v>159</v>
      </c>
      <c r="F232" s="142" t="s">
        <v>243</v>
      </c>
      <c r="I232" s="134"/>
      <c r="J232" s="143">
        <f>BK232</f>
        <v>0</v>
      </c>
      <c r="L232" s="131"/>
      <c r="M232" s="136"/>
      <c r="N232" s="137"/>
      <c r="O232" s="137"/>
      <c r="P232" s="138">
        <f>SUM(P233:P345)</f>
        <v>0</v>
      </c>
      <c r="Q232" s="137"/>
      <c r="R232" s="138">
        <f>SUM(R233:R345)</f>
        <v>13.78860491</v>
      </c>
      <c r="S232" s="137"/>
      <c r="T232" s="139">
        <f>SUM(T233:T345)</f>
        <v>0</v>
      </c>
      <c r="AR232" s="132" t="s">
        <v>84</v>
      </c>
      <c r="AT232" s="140" t="s">
        <v>75</v>
      </c>
      <c r="AU232" s="140" t="s">
        <v>84</v>
      </c>
      <c r="AY232" s="132" t="s">
        <v>151</v>
      </c>
      <c r="BK232" s="141">
        <f>SUM(BK233:BK345)</f>
        <v>0</v>
      </c>
    </row>
    <row r="233" spans="1:65" s="2" customFormat="1" ht="24.15" customHeight="1">
      <c r="A233" s="33"/>
      <c r="B233" s="144"/>
      <c r="C233" s="145" t="s">
        <v>244</v>
      </c>
      <c r="D233" s="145" t="s">
        <v>154</v>
      </c>
      <c r="E233" s="146" t="s">
        <v>245</v>
      </c>
      <c r="F233" s="147" t="s">
        <v>246</v>
      </c>
      <c r="G233" s="148" t="s">
        <v>207</v>
      </c>
      <c r="H233" s="149">
        <v>55.55</v>
      </c>
      <c r="I233" s="150"/>
      <c r="J233" s="151">
        <f>ROUND(I233*H233,2)</f>
        <v>0</v>
      </c>
      <c r="K233" s="147" t="s">
        <v>158</v>
      </c>
      <c r="L233" s="34"/>
      <c r="M233" s="152" t="s">
        <v>1</v>
      </c>
      <c r="N233" s="153" t="s">
        <v>41</v>
      </c>
      <c r="O233" s="59"/>
      <c r="P233" s="154">
        <f>O233*H233</f>
        <v>0</v>
      </c>
      <c r="Q233" s="154">
        <v>0.00812</v>
      </c>
      <c r="R233" s="154">
        <f>Q233*H233</f>
        <v>0.451066</v>
      </c>
      <c r="S233" s="154">
        <v>0</v>
      </c>
      <c r="T233" s="155">
        <f>S233*H233</f>
        <v>0</v>
      </c>
      <c r="U233" s="33"/>
      <c r="V233" s="33"/>
      <c r="W233" s="33"/>
      <c r="X233" s="33"/>
      <c r="Y233" s="33"/>
      <c r="Z233" s="33"/>
      <c r="AA233" s="33"/>
      <c r="AB233" s="33"/>
      <c r="AC233" s="33"/>
      <c r="AD233" s="33"/>
      <c r="AE233" s="33"/>
      <c r="AR233" s="156" t="s">
        <v>159</v>
      </c>
      <c r="AT233" s="156" t="s">
        <v>154</v>
      </c>
      <c r="AU233" s="156" t="s">
        <v>86</v>
      </c>
      <c r="AY233" s="18" t="s">
        <v>151</v>
      </c>
      <c r="BE233" s="157">
        <f>IF(N233="základní",J233,0)</f>
        <v>0</v>
      </c>
      <c r="BF233" s="157">
        <f>IF(N233="snížená",J233,0)</f>
        <v>0</v>
      </c>
      <c r="BG233" s="157">
        <f>IF(N233="zákl. přenesená",J233,0)</f>
        <v>0</v>
      </c>
      <c r="BH233" s="157">
        <f>IF(N233="sníž. přenesená",J233,0)</f>
        <v>0</v>
      </c>
      <c r="BI233" s="157">
        <f>IF(N233="nulová",J233,0)</f>
        <v>0</v>
      </c>
      <c r="BJ233" s="18" t="s">
        <v>84</v>
      </c>
      <c r="BK233" s="157">
        <f>ROUND(I233*H233,2)</f>
        <v>0</v>
      </c>
      <c r="BL233" s="18" t="s">
        <v>159</v>
      </c>
      <c r="BM233" s="156" t="s">
        <v>247</v>
      </c>
    </row>
    <row r="234" spans="2:51" s="13" customFormat="1" ht="10.2">
      <c r="B234" s="158"/>
      <c r="D234" s="159" t="s">
        <v>165</v>
      </c>
      <c r="E234" s="160" t="s">
        <v>1</v>
      </c>
      <c r="F234" s="161" t="s">
        <v>248</v>
      </c>
      <c r="H234" s="160" t="s">
        <v>1</v>
      </c>
      <c r="I234" s="162"/>
      <c r="L234" s="158"/>
      <c r="M234" s="163"/>
      <c r="N234" s="164"/>
      <c r="O234" s="164"/>
      <c r="P234" s="164"/>
      <c r="Q234" s="164"/>
      <c r="R234" s="164"/>
      <c r="S234" s="164"/>
      <c r="T234" s="165"/>
      <c r="AT234" s="160" t="s">
        <v>165</v>
      </c>
      <c r="AU234" s="160" t="s">
        <v>86</v>
      </c>
      <c r="AV234" s="13" t="s">
        <v>84</v>
      </c>
      <c r="AW234" s="13" t="s">
        <v>32</v>
      </c>
      <c r="AX234" s="13" t="s">
        <v>76</v>
      </c>
      <c r="AY234" s="160" t="s">
        <v>151</v>
      </c>
    </row>
    <row r="235" spans="2:51" s="14" customFormat="1" ht="10.2">
      <c r="B235" s="166"/>
      <c r="D235" s="159" t="s">
        <v>165</v>
      </c>
      <c r="E235" s="167" t="s">
        <v>1</v>
      </c>
      <c r="F235" s="168" t="s">
        <v>249</v>
      </c>
      <c r="H235" s="169">
        <v>55.55</v>
      </c>
      <c r="I235" s="170"/>
      <c r="L235" s="166"/>
      <c r="M235" s="171"/>
      <c r="N235" s="172"/>
      <c r="O235" s="172"/>
      <c r="P235" s="172"/>
      <c r="Q235" s="172"/>
      <c r="R235" s="172"/>
      <c r="S235" s="172"/>
      <c r="T235" s="173"/>
      <c r="AT235" s="167" t="s">
        <v>165</v>
      </c>
      <c r="AU235" s="167" t="s">
        <v>86</v>
      </c>
      <c r="AV235" s="14" t="s">
        <v>86</v>
      </c>
      <c r="AW235" s="14" t="s">
        <v>32</v>
      </c>
      <c r="AX235" s="14" t="s">
        <v>76</v>
      </c>
      <c r="AY235" s="167" t="s">
        <v>151</v>
      </c>
    </row>
    <row r="236" spans="2:51" s="15" customFormat="1" ht="10.2">
      <c r="B236" s="174"/>
      <c r="D236" s="159" t="s">
        <v>165</v>
      </c>
      <c r="E236" s="175" t="s">
        <v>1</v>
      </c>
      <c r="F236" s="176" t="s">
        <v>172</v>
      </c>
      <c r="H236" s="177">
        <v>55.55</v>
      </c>
      <c r="I236" s="178"/>
      <c r="L236" s="174"/>
      <c r="M236" s="179"/>
      <c r="N236" s="180"/>
      <c r="O236" s="180"/>
      <c r="P236" s="180"/>
      <c r="Q236" s="180"/>
      <c r="R236" s="180"/>
      <c r="S236" s="180"/>
      <c r="T236" s="181"/>
      <c r="AT236" s="175" t="s">
        <v>165</v>
      </c>
      <c r="AU236" s="175" t="s">
        <v>86</v>
      </c>
      <c r="AV236" s="15" t="s">
        <v>152</v>
      </c>
      <c r="AW236" s="15" t="s">
        <v>32</v>
      </c>
      <c r="AX236" s="15" t="s">
        <v>76</v>
      </c>
      <c r="AY236" s="175" t="s">
        <v>151</v>
      </c>
    </row>
    <row r="237" spans="2:51" s="16" customFormat="1" ht="10.2">
      <c r="B237" s="182"/>
      <c r="D237" s="159" t="s">
        <v>165</v>
      </c>
      <c r="E237" s="183" t="s">
        <v>1</v>
      </c>
      <c r="F237" s="184" t="s">
        <v>173</v>
      </c>
      <c r="H237" s="185">
        <v>55.55</v>
      </c>
      <c r="I237" s="186"/>
      <c r="L237" s="182"/>
      <c r="M237" s="187"/>
      <c r="N237" s="188"/>
      <c r="O237" s="188"/>
      <c r="P237" s="188"/>
      <c r="Q237" s="188"/>
      <c r="R237" s="188"/>
      <c r="S237" s="188"/>
      <c r="T237" s="189"/>
      <c r="AT237" s="183" t="s">
        <v>165</v>
      </c>
      <c r="AU237" s="183" t="s">
        <v>86</v>
      </c>
      <c r="AV237" s="16" t="s">
        <v>159</v>
      </c>
      <c r="AW237" s="16" t="s">
        <v>32</v>
      </c>
      <c r="AX237" s="16" t="s">
        <v>84</v>
      </c>
      <c r="AY237" s="183" t="s">
        <v>151</v>
      </c>
    </row>
    <row r="238" spans="1:65" s="2" customFormat="1" ht="24.15" customHeight="1">
      <c r="A238" s="33"/>
      <c r="B238" s="144"/>
      <c r="C238" s="145" t="s">
        <v>250</v>
      </c>
      <c r="D238" s="145" t="s">
        <v>154</v>
      </c>
      <c r="E238" s="146" t="s">
        <v>251</v>
      </c>
      <c r="F238" s="147" t="s">
        <v>252</v>
      </c>
      <c r="G238" s="148" t="s">
        <v>207</v>
      </c>
      <c r="H238" s="149">
        <v>101.75</v>
      </c>
      <c r="I238" s="150"/>
      <c r="J238" s="151">
        <f>ROUND(I238*H238,2)</f>
        <v>0</v>
      </c>
      <c r="K238" s="147" t="s">
        <v>158</v>
      </c>
      <c r="L238" s="34"/>
      <c r="M238" s="152" t="s">
        <v>1</v>
      </c>
      <c r="N238" s="153" t="s">
        <v>41</v>
      </c>
      <c r="O238" s="59"/>
      <c r="P238" s="154">
        <f>O238*H238</f>
        <v>0</v>
      </c>
      <c r="Q238" s="154">
        <v>0.01103</v>
      </c>
      <c r="R238" s="154">
        <f>Q238*H238</f>
        <v>1.1223025</v>
      </c>
      <c r="S238" s="154">
        <v>0</v>
      </c>
      <c r="T238" s="155">
        <f>S238*H238</f>
        <v>0</v>
      </c>
      <c r="U238" s="33"/>
      <c r="V238" s="33"/>
      <c r="W238" s="33"/>
      <c r="X238" s="33"/>
      <c r="Y238" s="33"/>
      <c r="Z238" s="33"/>
      <c r="AA238" s="33"/>
      <c r="AB238" s="33"/>
      <c r="AC238" s="33"/>
      <c r="AD238" s="33"/>
      <c r="AE238" s="33"/>
      <c r="AR238" s="156" t="s">
        <v>159</v>
      </c>
      <c r="AT238" s="156" t="s">
        <v>154</v>
      </c>
      <c r="AU238" s="156" t="s">
        <v>86</v>
      </c>
      <c r="AY238" s="18" t="s">
        <v>151</v>
      </c>
      <c r="BE238" s="157">
        <f>IF(N238="základní",J238,0)</f>
        <v>0</v>
      </c>
      <c r="BF238" s="157">
        <f>IF(N238="snížená",J238,0)</f>
        <v>0</v>
      </c>
      <c r="BG238" s="157">
        <f>IF(N238="zákl. přenesená",J238,0)</f>
        <v>0</v>
      </c>
      <c r="BH238" s="157">
        <f>IF(N238="sníž. přenesená",J238,0)</f>
        <v>0</v>
      </c>
      <c r="BI238" s="157">
        <f>IF(N238="nulová",J238,0)</f>
        <v>0</v>
      </c>
      <c r="BJ238" s="18" t="s">
        <v>84</v>
      </c>
      <c r="BK238" s="157">
        <f>ROUND(I238*H238,2)</f>
        <v>0</v>
      </c>
      <c r="BL238" s="18" t="s">
        <v>159</v>
      </c>
      <c r="BM238" s="156" t="s">
        <v>253</v>
      </c>
    </row>
    <row r="239" spans="2:51" s="13" customFormat="1" ht="10.2">
      <c r="B239" s="158"/>
      <c r="D239" s="159" t="s">
        <v>165</v>
      </c>
      <c r="E239" s="160" t="s">
        <v>1</v>
      </c>
      <c r="F239" s="161" t="s">
        <v>254</v>
      </c>
      <c r="H239" s="160" t="s">
        <v>1</v>
      </c>
      <c r="I239" s="162"/>
      <c r="L239" s="158"/>
      <c r="M239" s="163"/>
      <c r="N239" s="164"/>
      <c r="O239" s="164"/>
      <c r="P239" s="164"/>
      <c r="Q239" s="164"/>
      <c r="R239" s="164"/>
      <c r="S239" s="164"/>
      <c r="T239" s="165"/>
      <c r="AT239" s="160" t="s">
        <v>165</v>
      </c>
      <c r="AU239" s="160" t="s">
        <v>86</v>
      </c>
      <c r="AV239" s="13" t="s">
        <v>84</v>
      </c>
      <c r="AW239" s="13" t="s">
        <v>32</v>
      </c>
      <c r="AX239" s="13" t="s">
        <v>76</v>
      </c>
      <c r="AY239" s="160" t="s">
        <v>151</v>
      </c>
    </row>
    <row r="240" spans="2:51" s="14" customFormat="1" ht="10.2">
      <c r="B240" s="166"/>
      <c r="D240" s="159" t="s">
        <v>165</v>
      </c>
      <c r="E240" s="167" t="s">
        <v>1</v>
      </c>
      <c r="F240" s="168" t="s">
        <v>255</v>
      </c>
      <c r="H240" s="169">
        <v>101.75</v>
      </c>
      <c r="I240" s="170"/>
      <c r="L240" s="166"/>
      <c r="M240" s="171"/>
      <c r="N240" s="172"/>
      <c r="O240" s="172"/>
      <c r="P240" s="172"/>
      <c r="Q240" s="172"/>
      <c r="R240" s="172"/>
      <c r="S240" s="172"/>
      <c r="T240" s="173"/>
      <c r="AT240" s="167" t="s">
        <v>165</v>
      </c>
      <c r="AU240" s="167" t="s">
        <v>86</v>
      </c>
      <c r="AV240" s="14" t="s">
        <v>86</v>
      </c>
      <c r="AW240" s="14" t="s">
        <v>32</v>
      </c>
      <c r="AX240" s="14" t="s">
        <v>76</v>
      </c>
      <c r="AY240" s="167" t="s">
        <v>151</v>
      </c>
    </row>
    <row r="241" spans="2:51" s="15" customFormat="1" ht="10.2">
      <c r="B241" s="174"/>
      <c r="D241" s="159" t="s">
        <v>165</v>
      </c>
      <c r="E241" s="175" t="s">
        <v>1</v>
      </c>
      <c r="F241" s="176" t="s">
        <v>172</v>
      </c>
      <c r="H241" s="177">
        <v>101.75</v>
      </c>
      <c r="I241" s="178"/>
      <c r="L241" s="174"/>
      <c r="M241" s="179"/>
      <c r="N241" s="180"/>
      <c r="O241" s="180"/>
      <c r="P241" s="180"/>
      <c r="Q241" s="180"/>
      <c r="R241" s="180"/>
      <c r="S241" s="180"/>
      <c r="T241" s="181"/>
      <c r="AT241" s="175" t="s">
        <v>165</v>
      </c>
      <c r="AU241" s="175" t="s">
        <v>86</v>
      </c>
      <c r="AV241" s="15" t="s">
        <v>152</v>
      </c>
      <c r="AW241" s="15" t="s">
        <v>32</v>
      </c>
      <c r="AX241" s="15" t="s">
        <v>76</v>
      </c>
      <c r="AY241" s="175" t="s">
        <v>151</v>
      </c>
    </row>
    <row r="242" spans="2:51" s="16" customFormat="1" ht="10.2">
      <c r="B242" s="182"/>
      <c r="D242" s="159" t="s">
        <v>165</v>
      </c>
      <c r="E242" s="183" t="s">
        <v>1</v>
      </c>
      <c r="F242" s="184" t="s">
        <v>173</v>
      </c>
      <c r="H242" s="185">
        <v>101.75</v>
      </c>
      <c r="I242" s="186"/>
      <c r="L242" s="182"/>
      <c r="M242" s="187"/>
      <c r="N242" s="188"/>
      <c r="O242" s="188"/>
      <c r="P242" s="188"/>
      <c r="Q242" s="188"/>
      <c r="R242" s="188"/>
      <c r="S242" s="188"/>
      <c r="T242" s="189"/>
      <c r="AT242" s="183" t="s">
        <v>165</v>
      </c>
      <c r="AU242" s="183" t="s">
        <v>86</v>
      </c>
      <c r="AV242" s="16" t="s">
        <v>159</v>
      </c>
      <c r="AW242" s="16" t="s">
        <v>32</v>
      </c>
      <c r="AX242" s="16" t="s">
        <v>84</v>
      </c>
      <c r="AY242" s="183" t="s">
        <v>151</v>
      </c>
    </row>
    <row r="243" spans="1:65" s="2" customFormat="1" ht="16.5" customHeight="1">
      <c r="A243" s="33"/>
      <c r="B243" s="144"/>
      <c r="C243" s="145" t="s">
        <v>256</v>
      </c>
      <c r="D243" s="145" t="s">
        <v>154</v>
      </c>
      <c r="E243" s="146" t="s">
        <v>257</v>
      </c>
      <c r="F243" s="147" t="s">
        <v>258</v>
      </c>
      <c r="G243" s="148" t="s">
        <v>163</v>
      </c>
      <c r="H243" s="149">
        <v>0.54</v>
      </c>
      <c r="I243" s="150"/>
      <c r="J243" s="151">
        <f>ROUND(I243*H243,2)</f>
        <v>0</v>
      </c>
      <c r="K243" s="147" t="s">
        <v>158</v>
      </c>
      <c r="L243" s="34"/>
      <c r="M243" s="152" t="s">
        <v>1</v>
      </c>
      <c r="N243" s="153" t="s">
        <v>41</v>
      </c>
      <c r="O243" s="59"/>
      <c r="P243" s="154">
        <f>O243*H243</f>
        <v>0</v>
      </c>
      <c r="Q243" s="154">
        <v>2.50201</v>
      </c>
      <c r="R243" s="154">
        <f>Q243*H243</f>
        <v>1.3510854</v>
      </c>
      <c r="S243" s="154">
        <v>0</v>
      </c>
      <c r="T243" s="155">
        <f>S243*H243</f>
        <v>0</v>
      </c>
      <c r="U243" s="33"/>
      <c r="V243" s="33"/>
      <c r="W243" s="33"/>
      <c r="X243" s="33"/>
      <c r="Y243" s="33"/>
      <c r="Z243" s="33"/>
      <c r="AA243" s="33"/>
      <c r="AB243" s="33"/>
      <c r="AC243" s="33"/>
      <c r="AD243" s="33"/>
      <c r="AE243" s="33"/>
      <c r="AR243" s="156" t="s">
        <v>159</v>
      </c>
      <c r="AT243" s="156" t="s">
        <v>154</v>
      </c>
      <c r="AU243" s="156" t="s">
        <v>86</v>
      </c>
      <c r="AY243" s="18" t="s">
        <v>151</v>
      </c>
      <c r="BE243" s="157">
        <f>IF(N243="základní",J243,0)</f>
        <v>0</v>
      </c>
      <c r="BF243" s="157">
        <f>IF(N243="snížená",J243,0)</f>
        <v>0</v>
      </c>
      <c r="BG243" s="157">
        <f>IF(N243="zákl. přenesená",J243,0)</f>
        <v>0</v>
      </c>
      <c r="BH243" s="157">
        <f>IF(N243="sníž. přenesená",J243,0)</f>
        <v>0</v>
      </c>
      <c r="BI243" s="157">
        <f>IF(N243="nulová",J243,0)</f>
        <v>0</v>
      </c>
      <c r="BJ243" s="18" t="s">
        <v>84</v>
      </c>
      <c r="BK243" s="157">
        <f>ROUND(I243*H243,2)</f>
        <v>0</v>
      </c>
      <c r="BL243" s="18" t="s">
        <v>159</v>
      </c>
      <c r="BM243" s="156" t="s">
        <v>259</v>
      </c>
    </row>
    <row r="244" spans="2:51" s="13" customFormat="1" ht="10.2">
      <c r="B244" s="158"/>
      <c r="D244" s="159" t="s">
        <v>165</v>
      </c>
      <c r="E244" s="160" t="s">
        <v>1</v>
      </c>
      <c r="F244" s="161" t="s">
        <v>260</v>
      </c>
      <c r="H244" s="160" t="s">
        <v>1</v>
      </c>
      <c r="I244" s="162"/>
      <c r="L244" s="158"/>
      <c r="M244" s="163"/>
      <c r="N244" s="164"/>
      <c r="O244" s="164"/>
      <c r="P244" s="164"/>
      <c r="Q244" s="164"/>
      <c r="R244" s="164"/>
      <c r="S244" s="164"/>
      <c r="T244" s="165"/>
      <c r="AT244" s="160" t="s">
        <v>165</v>
      </c>
      <c r="AU244" s="160" t="s">
        <v>86</v>
      </c>
      <c r="AV244" s="13" t="s">
        <v>84</v>
      </c>
      <c r="AW244" s="13" t="s">
        <v>32</v>
      </c>
      <c r="AX244" s="13" t="s">
        <v>76</v>
      </c>
      <c r="AY244" s="160" t="s">
        <v>151</v>
      </c>
    </row>
    <row r="245" spans="2:51" s="14" customFormat="1" ht="10.2">
      <c r="B245" s="166"/>
      <c r="D245" s="159" t="s">
        <v>165</v>
      </c>
      <c r="E245" s="167" t="s">
        <v>1</v>
      </c>
      <c r="F245" s="168" t="s">
        <v>261</v>
      </c>
      <c r="H245" s="169">
        <v>0.54</v>
      </c>
      <c r="I245" s="170"/>
      <c r="L245" s="166"/>
      <c r="M245" s="171"/>
      <c r="N245" s="172"/>
      <c r="O245" s="172"/>
      <c r="P245" s="172"/>
      <c r="Q245" s="172"/>
      <c r="R245" s="172"/>
      <c r="S245" s="172"/>
      <c r="T245" s="173"/>
      <c r="AT245" s="167" t="s">
        <v>165</v>
      </c>
      <c r="AU245" s="167" t="s">
        <v>86</v>
      </c>
      <c r="AV245" s="14" t="s">
        <v>86</v>
      </c>
      <c r="AW245" s="14" t="s">
        <v>32</v>
      </c>
      <c r="AX245" s="14" t="s">
        <v>76</v>
      </c>
      <c r="AY245" s="167" t="s">
        <v>151</v>
      </c>
    </row>
    <row r="246" spans="2:51" s="15" customFormat="1" ht="10.2">
      <c r="B246" s="174"/>
      <c r="D246" s="159" t="s">
        <v>165</v>
      </c>
      <c r="E246" s="175" t="s">
        <v>1</v>
      </c>
      <c r="F246" s="176" t="s">
        <v>172</v>
      </c>
      <c r="H246" s="177">
        <v>0.54</v>
      </c>
      <c r="I246" s="178"/>
      <c r="L246" s="174"/>
      <c r="M246" s="179"/>
      <c r="N246" s="180"/>
      <c r="O246" s="180"/>
      <c r="P246" s="180"/>
      <c r="Q246" s="180"/>
      <c r="R246" s="180"/>
      <c r="S246" s="180"/>
      <c r="T246" s="181"/>
      <c r="AT246" s="175" t="s">
        <v>165</v>
      </c>
      <c r="AU246" s="175" t="s">
        <v>86</v>
      </c>
      <c r="AV246" s="15" t="s">
        <v>152</v>
      </c>
      <c r="AW246" s="15" t="s">
        <v>32</v>
      </c>
      <c r="AX246" s="15" t="s">
        <v>76</v>
      </c>
      <c r="AY246" s="175" t="s">
        <v>151</v>
      </c>
    </row>
    <row r="247" spans="2:51" s="16" customFormat="1" ht="10.2">
      <c r="B247" s="182"/>
      <c r="D247" s="159" t="s">
        <v>165</v>
      </c>
      <c r="E247" s="183" t="s">
        <v>1</v>
      </c>
      <c r="F247" s="184" t="s">
        <v>173</v>
      </c>
      <c r="H247" s="185">
        <v>0.54</v>
      </c>
      <c r="I247" s="186"/>
      <c r="L247" s="182"/>
      <c r="M247" s="187"/>
      <c r="N247" s="188"/>
      <c r="O247" s="188"/>
      <c r="P247" s="188"/>
      <c r="Q247" s="188"/>
      <c r="R247" s="188"/>
      <c r="S247" s="188"/>
      <c r="T247" s="189"/>
      <c r="AT247" s="183" t="s">
        <v>165</v>
      </c>
      <c r="AU247" s="183" t="s">
        <v>86</v>
      </c>
      <c r="AV247" s="16" t="s">
        <v>159</v>
      </c>
      <c r="AW247" s="16" t="s">
        <v>32</v>
      </c>
      <c r="AX247" s="16" t="s">
        <v>84</v>
      </c>
      <c r="AY247" s="183" t="s">
        <v>151</v>
      </c>
    </row>
    <row r="248" spans="1:65" s="2" customFormat="1" ht="24.15" customHeight="1">
      <c r="A248" s="33"/>
      <c r="B248" s="144"/>
      <c r="C248" s="145" t="s">
        <v>262</v>
      </c>
      <c r="D248" s="145" t="s">
        <v>154</v>
      </c>
      <c r="E248" s="146" t="s">
        <v>263</v>
      </c>
      <c r="F248" s="147" t="s">
        <v>264</v>
      </c>
      <c r="G248" s="148" t="s">
        <v>207</v>
      </c>
      <c r="H248" s="149">
        <v>3.6</v>
      </c>
      <c r="I248" s="150"/>
      <c r="J248" s="151">
        <f>ROUND(I248*H248,2)</f>
        <v>0</v>
      </c>
      <c r="K248" s="147" t="s">
        <v>158</v>
      </c>
      <c r="L248" s="34"/>
      <c r="M248" s="152" t="s">
        <v>1</v>
      </c>
      <c r="N248" s="153" t="s">
        <v>41</v>
      </c>
      <c r="O248" s="59"/>
      <c r="P248" s="154">
        <f>O248*H248</f>
        <v>0</v>
      </c>
      <c r="Q248" s="154">
        <v>0.00533</v>
      </c>
      <c r="R248" s="154">
        <f>Q248*H248</f>
        <v>0.019188</v>
      </c>
      <c r="S248" s="154">
        <v>0</v>
      </c>
      <c r="T248" s="155">
        <f>S248*H248</f>
        <v>0</v>
      </c>
      <c r="U248" s="33"/>
      <c r="V248" s="33"/>
      <c r="W248" s="33"/>
      <c r="X248" s="33"/>
      <c r="Y248" s="33"/>
      <c r="Z248" s="33"/>
      <c r="AA248" s="33"/>
      <c r="AB248" s="33"/>
      <c r="AC248" s="33"/>
      <c r="AD248" s="33"/>
      <c r="AE248" s="33"/>
      <c r="AR248" s="156" t="s">
        <v>159</v>
      </c>
      <c r="AT248" s="156" t="s">
        <v>154</v>
      </c>
      <c r="AU248" s="156" t="s">
        <v>86</v>
      </c>
      <c r="AY248" s="18" t="s">
        <v>151</v>
      </c>
      <c r="BE248" s="157">
        <f>IF(N248="základní",J248,0)</f>
        <v>0</v>
      </c>
      <c r="BF248" s="157">
        <f>IF(N248="snížená",J248,0)</f>
        <v>0</v>
      </c>
      <c r="BG248" s="157">
        <f>IF(N248="zákl. přenesená",J248,0)</f>
        <v>0</v>
      </c>
      <c r="BH248" s="157">
        <f>IF(N248="sníž. přenesená",J248,0)</f>
        <v>0</v>
      </c>
      <c r="BI248" s="157">
        <f>IF(N248="nulová",J248,0)</f>
        <v>0</v>
      </c>
      <c r="BJ248" s="18" t="s">
        <v>84</v>
      </c>
      <c r="BK248" s="157">
        <f>ROUND(I248*H248,2)</f>
        <v>0</v>
      </c>
      <c r="BL248" s="18" t="s">
        <v>159</v>
      </c>
      <c r="BM248" s="156" t="s">
        <v>265</v>
      </c>
    </row>
    <row r="249" spans="2:51" s="13" customFormat="1" ht="10.2">
      <c r="B249" s="158"/>
      <c r="D249" s="159" t="s">
        <v>165</v>
      </c>
      <c r="E249" s="160" t="s">
        <v>1</v>
      </c>
      <c r="F249" s="161" t="s">
        <v>260</v>
      </c>
      <c r="H249" s="160" t="s">
        <v>1</v>
      </c>
      <c r="I249" s="162"/>
      <c r="L249" s="158"/>
      <c r="M249" s="163"/>
      <c r="N249" s="164"/>
      <c r="O249" s="164"/>
      <c r="P249" s="164"/>
      <c r="Q249" s="164"/>
      <c r="R249" s="164"/>
      <c r="S249" s="164"/>
      <c r="T249" s="165"/>
      <c r="AT249" s="160" t="s">
        <v>165</v>
      </c>
      <c r="AU249" s="160" t="s">
        <v>86</v>
      </c>
      <c r="AV249" s="13" t="s">
        <v>84</v>
      </c>
      <c r="AW249" s="13" t="s">
        <v>32</v>
      </c>
      <c r="AX249" s="13" t="s">
        <v>76</v>
      </c>
      <c r="AY249" s="160" t="s">
        <v>151</v>
      </c>
    </row>
    <row r="250" spans="2:51" s="14" customFormat="1" ht="10.2">
      <c r="B250" s="166"/>
      <c r="D250" s="159" t="s">
        <v>165</v>
      </c>
      <c r="E250" s="167" t="s">
        <v>1</v>
      </c>
      <c r="F250" s="168" t="s">
        <v>266</v>
      </c>
      <c r="H250" s="169">
        <v>3.6</v>
      </c>
      <c r="I250" s="170"/>
      <c r="L250" s="166"/>
      <c r="M250" s="171"/>
      <c r="N250" s="172"/>
      <c r="O250" s="172"/>
      <c r="P250" s="172"/>
      <c r="Q250" s="172"/>
      <c r="R250" s="172"/>
      <c r="S250" s="172"/>
      <c r="T250" s="173"/>
      <c r="AT250" s="167" t="s">
        <v>165</v>
      </c>
      <c r="AU250" s="167" t="s">
        <v>86</v>
      </c>
      <c r="AV250" s="14" t="s">
        <v>86</v>
      </c>
      <c r="AW250" s="14" t="s">
        <v>32</v>
      </c>
      <c r="AX250" s="14" t="s">
        <v>76</v>
      </c>
      <c r="AY250" s="167" t="s">
        <v>151</v>
      </c>
    </row>
    <row r="251" spans="2:51" s="15" customFormat="1" ht="10.2">
      <c r="B251" s="174"/>
      <c r="D251" s="159" t="s">
        <v>165</v>
      </c>
      <c r="E251" s="175" t="s">
        <v>1</v>
      </c>
      <c r="F251" s="176" t="s">
        <v>172</v>
      </c>
      <c r="H251" s="177">
        <v>3.6</v>
      </c>
      <c r="I251" s="178"/>
      <c r="L251" s="174"/>
      <c r="M251" s="179"/>
      <c r="N251" s="180"/>
      <c r="O251" s="180"/>
      <c r="P251" s="180"/>
      <c r="Q251" s="180"/>
      <c r="R251" s="180"/>
      <c r="S251" s="180"/>
      <c r="T251" s="181"/>
      <c r="AT251" s="175" t="s">
        <v>165</v>
      </c>
      <c r="AU251" s="175" t="s">
        <v>86</v>
      </c>
      <c r="AV251" s="15" t="s">
        <v>152</v>
      </c>
      <c r="AW251" s="15" t="s">
        <v>32</v>
      </c>
      <c r="AX251" s="15" t="s">
        <v>76</v>
      </c>
      <c r="AY251" s="175" t="s">
        <v>151</v>
      </c>
    </row>
    <row r="252" spans="2:51" s="16" customFormat="1" ht="10.2">
      <c r="B252" s="182"/>
      <c r="D252" s="159" t="s">
        <v>165</v>
      </c>
      <c r="E252" s="183" t="s">
        <v>1</v>
      </c>
      <c r="F252" s="184" t="s">
        <v>173</v>
      </c>
      <c r="H252" s="185">
        <v>3.6</v>
      </c>
      <c r="I252" s="186"/>
      <c r="L252" s="182"/>
      <c r="M252" s="187"/>
      <c r="N252" s="188"/>
      <c r="O252" s="188"/>
      <c r="P252" s="188"/>
      <c r="Q252" s="188"/>
      <c r="R252" s="188"/>
      <c r="S252" s="188"/>
      <c r="T252" s="189"/>
      <c r="AT252" s="183" t="s">
        <v>165</v>
      </c>
      <c r="AU252" s="183" t="s">
        <v>86</v>
      </c>
      <c r="AV252" s="16" t="s">
        <v>159</v>
      </c>
      <c r="AW252" s="16" t="s">
        <v>32</v>
      </c>
      <c r="AX252" s="16" t="s">
        <v>84</v>
      </c>
      <c r="AY252" s="183" t="s">
        <v>151</v>
      </c>
    </row>
    <row r="253" spans="1:65" s="2" customFormat="1" ht="24.15" customHeight="1">
      <c r="A253" s="33"/>
      <c r="B253" s="144"/>
      <c r="C253" s="145" t="s">
        <v>8</v>
      </c>
      <c r="D253" s="145" t="s">
        <v>154</v>
      </c>
      <c r="E253" s="146" t="s">
        <v>267</v>
      </c>
      <c r="F253" s="147" t="s">
        <v>268</v>
      </c>
      <c r="G253" s="148" t="s">
        <v>207</v>
      </c>
      <c r="H253" s="149">
        <v>3.6</v>
      </c>
      <c r="I253" s="150"/>
      <c r="J253" s="151">
        <f>ROUND(I253*H253,2)</f>
        <v>0</v>
      </c>
      <c r="K253" s="147" t="s">
        <v>158</v>
      </c>
      <c r="L253" s="34"/>
      <c r="M253" s="152" t="s">
        <v>1</v>
      </c>
      <c r="N253" s="153" t="s">
        <v>41</v>
      </c>
      <c r="O253" s="59"/>
      <c r="P253" s="154">
        <f>O253*H253</f>
        <v>0</v>
      </c>
      <c r="Q253" s="154">
        <v>0</v>
      </c>
      <c r="R253" s="154">
        <f>Q253*H253</f>
        <v>0</v>
      </c>
      <c r="S253" s="154">
        <v>0</v>
      </c>
      <c r="T253" s="155">
        <f>S253*H253</f>
        <v>0</v>
      </c>
      <c r="U253" s="33"/>
      <c r="V253" s="33"/>
      <c r="W253" s="33"/>
      <c r="X253" s="33"/>
      <c r="Y253" s="33"/>
      <c r="Z253" s="33"/>
      <c r="AA253" s="33"/>
      <c r="AB253" s="33"/>
      <c r="AC253" s="33"/>
      <c r="AD253" s="33"/>
      <c r="AE253" s="33"/>
      <c r="AR253" s="156" t="s">
        <v>159</v>
      </c>
      <c r="AT253" s="156" t="s">
        <v>154</v>
      </c>
      <c r="AU253" s="156" t="s">
        <v>86</v>
      </c>
      <c r="AY253" s="18" t="s">
        <v>151</v>
      </c>
      <c r="BE253" s="157">
        <f>IF(N253="základní",J253,0)</f>
        <v>0</v>
      </c>
      <c r="BF253" s="157">
        <f>IF(N253="snížená",J253,0)</f>
        <v>0</v>
      </c>
      <c r="BG253" s="157">
        <f>IF(N253="zákl. přenesená",J253,0)</f>
        <v>0</v>
      </c>
      <c r="BH253" s="157">
        <f>IF(N253="sníž. přenesená",J253,0)</f>
        <v>0</v>
      </c>
      <c r="BI253" s="157">
        <f>IF(N253="nulová",J253,0)</f>
        <v>0</v>
      </c>
      <c r="BJ253" s="18" t="s">
        <v>84</v>
      </c>
      <c r="BK253" s="157">
        <f>ROUND(I253*H253,2)</f>
        <v>0</v>
      </c>
      <c r="BL253" s="18" t="s">
        <v>159</v>
      </c>
      <c r="BM253" s="156" t="s">
        <v>269</v>
      </c>
    </row>
    <row r="254" spans="2:51" s="13" customFormat="1" ht="10.2">
      <c r="B254" s="158"/>
      <c r="D254" s="159" t="s">
        <v>165</v>
      </c>
      <c r="E254" s="160" t="s">
        <v>1</v>
      </c>
      <c r="F254" s="161" t="s">
        <v>260</v>
      </c>
      <c r="H254" s="160" t="s">
        <v>1</v>
      </c>
      <c r="I254" s="162"/>
      <c r="L254" s="158"/>
      <c r="M254" s="163"/>
      <c r="N254" s="164"/>
      <c r="O254" s="164"/>
      <c r="P254" s="164"/>
      <c r="Q254" s="164"/>
      <c r="R254" s="164"/>
      <c r="S254" s="164"/>
      <c r="T254" s="165"/>
      <c r="AT254" s="160" t="s">
        <v>165</v>
      </c>
      <c r="AU254" s="160" t="s">
        <v>86</v>
      </c>
      <c r="AV254" s="13" t="s">
        <v>84</v>
      </c>
      <c r="AW254" s="13" t="s">
        <v>32</v>
      </c>
      <c r="AX254" s="13" t="s">
        <v>76</v>
      </c>
      <c r="AY254" s="160" t="s">
        <v>151</v>
      </c>
    </row>
    <row r="255" spans="2:51" s="14" customFormat="1" ht="10.2">
      <c r="B255" s="166"/>
      <c r="D255" s="159" t="s">
        <v>165</v>
      </c>
      <c r="E255" s="167" t="s">
        <v>1</v>
      </c>
      <c r="F255" s="168" t="s">
        <v>266</v>
      </c>
      <c r="H255" s="169">
        <v>3.6</v>
      </c>
      <c r="I255" s="170"/>
      <c r="L255" s="166"/>
      <c r="M255" s="171"/>
      <c r="N255" s="172"/>
      <c r="O255" s="172"/>
      <c r="P255" s="172"/>
      <c r="Q255" s="172"/>
      <c r="R255" s="172"/>
      <c r="S255" s="172"/>
      <c r="T255" s="173"/>
      <c r="AT255" s="167" t="s">
        <v>165</v>
      </c>
      <c r="AU255" s="167" t="s">
        <v>86</v>
      </c>
      <c r="AV255" s="14" t="s">
        <v>86</v>
      </c>
      <c r="AW255" s="14" t="s">
        <v>32</v>
      </c>
      <c r="AX255" s="14" t="s">
        <v>76</v>
      </c>
      <c r="AY255" s="167" t="s">
        <v>151</v>
      </c>
    </row>
    <row r="256" spans="2:51" s="15" customFormat="1" ht="10.2">
      <c r="B256" s="174"/>
      <c r="D256" s="159" t="s">
        <v>165</v>
      </c>
      <c r="E256" s="175" t="s">
        <v>1</v>
      </c>
      <c r="F256" s="176" t="s">
        <v>172</v>
      </c>
      <c r="H256" s="177">
        <v>3.6</v>
      </c>
      <c r="I256" s="178"/>
      <c r="L256" s="174"/>
      <c r="M256" s="179"/>
      <c r="N256" s="180"/>
      <c r="O256" s="180"/>
      <c r="P256" s="180"/>
      <c r="Q256" s="180"/>
      <c r="R256" s="180"/>
      <c r="S256" s="180"/>
      <c r="T256" s="181"/>
      <c r="AT256" s="175" t="s">
        <v>165</v>
      </c>
      <c r="AU256" s="175" t="s">
        <v>86</v>
      </c>
      <c r="AV256" s="15" t="s">
        <v>152</v>
      </c>
      <c r="AW256" s="15" t="s">
        <v>32</v>
      </c>
      <c r="AX256" s="15" t="s">
        <v>76</v>
      </c>
      <c r="AY256" s="175" t="s">
        <v>151</v>
      </c>
    </row>
    <row r="257" spans="2:51" s="16" customFormat="1" ht="10.2">
      <c r="B257" s="182"/>
      <c r="D257" s="159" t="s">
        <v>165</v>
      </c>
      <c r="E257" s="183" t="s">
        <v>1</v>
      </c>
      <c r="F257" s="184" t="s">
        <v>173</v>
      </c>
      <c r="H257" s="185">
        <v>3.6</v>
      </c>
      <c r="I257" s="186"/>
      <c r="L257" s="182"/>
      <c r="M257" s="187"/>
      <c r="N257" s="188"/>
      <c r="O257" s="188"/>
      <c r="P257" s="188"/>
      <c r="Q257" s="188"/>
      <c r="R257" s="188"/>
      <c r="S257" s="188"/>
      <c r="T257" s="189"/>
      <c r="AT257" s="183" t="s">
        <v>165</v>
      </c>
      <c r="AU257" s="183" t="s">
        <v>86</v>
      </c>
      <c r="AV257" s="16" t="s">
        <v>159</v>
      </c>
      <c r="AW257" s="16" t="s">
        <v>32</v>
      </c>
      <c r="AX257" s="16" t="s">
        <v>84</v>
      </c>
      <c r="AY257" s="183" t="s">
        <v>151</v>
      </c>
    </row>
    <row r="258" spans="1:65" s="2" customFormat="1" ht="24.15" customHeight="1">
      <c r="A258" s="33"/>
      <c r="B258" s="144"/>
      <c r="C258" s="145" t="s">
        <v>270</v>
      </c>
      <c r="D258" s="145" t="s">
        <v>154</v>
      </c>
      <c r="E258" s="146" t="s">
        <v>271</v>
      </c>
      <c r="F258" s="147" t="s">
        <v>272</v>
      </c>
      <c r="G258" s="148" t="s">
        <v>207</v>
      </c>
      <c r="H258" s="149">
        <v>3.6</v>
      </c>
      <c r="I258" s="150"/>
      <c r="J258" s="151">
        <f>ROUND(I258*H258,2)</f>
        <v>0</v>
      </c>
      <c r="K258" s="147" t="s">
        <v>158</v>
      </c>
      <c r="L258" s="34"/>
      <c r="M258" s="152" t="s">
        <v>1</v>
      </c>
      <c r="N258" s="153" t="s">
        <v>41</v>
      </c>
      <c r="O258" s="59"/>
      <c r="P258" s="154">
        <f>O258*H258</f>
        <v>0</v>
      </c>
      <c r="Q258" s="154">
        <v>0.00081</v>
      </c>
      <c r="R258" s="154">
        <f>Q258*H258</f>
        <v>0.0029159999999999998</v>
      </c>
      <c r="S258" s="154">
        <v>0</v>
      </c>
      <c r="T258" s="155">
        <f>S258*H258</f>
        <v>0</v>
      </c>
      <c r="U258" s="33"/>
      <c r="V258" s="33"/>
      <c r="W258" s="33"/>
      <c r="X258" s="33"/>
      <c r="Y258" s="33"/>
      <c r="Z258" s="33"/>
      <c r="AA258" s="33"/>
      <c r="AB258" s="33"/>
      <c r="AC258" s="33"/>
      <c r="AD258" s="33"/>
      <c r="AE258" s="33"/>
      <c r="AR258" s="156" t="s">
        <v>159</v>
      </c>
      <c r="AT258" s="156" t="s">
        <v>154</v>
      </c>
      <c r="AU258" s="156" t="s">
        <v>86</v>
      </c>
      <c r="AY258" s="18" t="s">
        <v>151</v>
      </c>
      <c r="BE258" s="157">
        <f>IF(N258="základní",J258,0)</f>
        <v>0</v>
      </c>
      <c r="BF258" s="157">
        <f>IF(N258="snížená",J258,0)</f>
        <v>0</v>
      </c>
      <c r="BG258" s="157">
        <f>IF(N258="zákl. přenesená",J258,0)</f>
        <v>0</v>
      </c>
      <c r="BH258" s="157">
        <f>IF(N258="sníž. přenesená",J258,0)</f>
        <v>0</v>
      </c>
      <c r="BI258" s="157">
        <f>IF(N258="nulová",J258,0)</f>
        <v>0</v>
      </c>
      <c r="BJ258" s="18" t="s">
        <v>84</v>
      </c>
      <c r="BK258" s="157">
        <f>ROUND(I258*H258,2)</f>
        <v>0</v>
      </c>
      <c r="BL258" s="18" t="s">
        <v>159</v>
      </c>
      <c r="BM258" s="156" t="s">
        <v>273</v>
      </c>
    </row>
    <row r="259" spans="2:51" s="13" customFormat="1" ht="10.2">
      <c r="B259" s="158"/>
      <c r="D259" s="159" t="s">
        <v>165</v>
      </c>
      <c r="E259" s="160" t="s">
        <v>1</v>
      </c>
      <c r="F259" s="161" t="s">
        <v>260</v>
      </c>
      <c r="H259" s="160" t="s">
        <v>1</v>
      </c>
      <c r="I259" s="162"/>
      <c r="L259" s="158"/>
      <c r="M259" s="163"/>
      <c r="N259" s="164"/>
      <c r="O259" s="164"/>
      <c r="P259" s="164"/>
      <c r="Q259" s="164"/>
      <c r="R259" s="164"/>
      <c r="S259" s="164"/>
      <c r="T259" s="165"/>
      <c r="AT259" s="160" t="s">
        <v>165</v>
      </c>
      <c r="AU259" s="160" t="s">
        <v>86</v>
      </c>
      <c r="AV259" s="13" t="s">
        <v>84</v>
      </c>
      <c r="AW259" s="13" t="s">
        <v>32</v>
      </c>
      <c r="AX259" s="13" t="s">
        <v>76</v>
      </c>
      <c r="AY259" s="160" t="s">
        <v>151</v>
      </c>
    </row>
    <row r="260" spans="2:51" s="14" customFormat="1" ht="10.2">
      <c r="B260" s="166"/>
      <c r="D260" s="159" t="s">
        <v>165</v>
      </c>
      <c r="E260" s="167" t="s">
        <v>1</v>
      </c>
      <c r="F260" s="168" t="s">
        <v>266</v>
      </c>
      <c r="H260" s="169">
        <v>3.6</v>
      </c>
      <c r="I260" s="170"/>
      <c r="L260" s="166"/>
      <c r="M260" s="171"/>
      <c r="N260" s="172"/>
      <c r="O260" s="172"/>
      <c r="P260" s="172"/>
      <c r="Q260" s="172"/>
      <c r="R260" s="172"/>
      <c r="S260" s="172"/>
      <c r="T260" s="173"/>
      <c r="AT260" s="167" t="s">
        <v>165</v>
      </c>
      <c r="AU260" s="167" t="s">
        <v>86</v>
      </c>
      <c r="AV260" s="14" t="s">
        <v>86</v>
      </c>
      <c r="AW260" s="14" t="s">
        <v>32</v>
      </c>
      <c r="AX260" s="14" t="s">
        <v>76</v>
      </c>
      <c r="AY260" s="167" t="s">
        <v>151</v>
      </c>
    </row>
    <row r="261" spans="2:51" s="15" customFormat="1" ht="10.2">
      <c r="B261" s="174"/>
      <c r="D261" s="159" t="s">
        <v>165</v>
      </c>
      <c r="E261" s="175" t="s">
        <v>1</v>
      </c>
      <c r="F261" s="176" t="s">
        <v>172</v>
      </c>
      <c r="H261" s="177">
        <v>3.6</v>
      </c>
      <c r="I261" s="178"/>
      <c r="L261" s="174"/>
      <c r="M261" s="179"/>
      <c r="N261" s="180"/>
      <c r="O261" s="180"/>
      <c r="P261" s="180"/>
      <c r="Q261" s="180"/>
      <c r="R261" s="180"/>
      <c r="S261" s="180"/>
      <c r="T261" s="181"/>
      <c r="AT261" s="175" t="s">
        <v>165</v>
      </c>
      <c r="AU261" s="175" t="s">
        <v>86</v>
      </c>
      <c r="AV261" s="15" t="s">
        <v>152</v>
      </c>
      <c r="AW261" s="15" t="s">
        <v>32</v>
      </c>
      <c r="AX261" s="15" t="s">
        <v>76</v>
      </c>
      <c r="AY261" s="175" t="s">
        <v>151</v>
      </c>
    </row>
    <row r="262" spans="2:51" s="16" customFormat="1" ht="10.2">
      <c r="B262" s="182"/>
      <c r="D262" s="159" t="s">
        <v>165</v>
      </c>
      <c r="E262" s="183" t="s">
        <v>1</v>
      </c>
      <c r="F262" s="184" t="s">
        <v>173</v>
      </c>
      <c r="H262" s="185">
        <v>3.6</v>
      </c>
      <c r="I262" s="186"/>
      <c r="L262" s="182"/>
      <c r="M262" s="187"/>
      <c r="N262" s="188"/>
      <c r="O262" s="188"/>
      <c r="P262" s="188"/>
      <c r="Q262" s="188"/>
      <c r="R262" s="188"/>
      <c r="S262" s="188"/>
      <c r="T262" s="189"/>
      <c r="AT262" s="183" t="s">
        <v>165</v>
      </c>
      <c r="AU262" s="183" t="s">
        <v>86</v>
      </c>
      <c r="AV262" s="16" t="s">
        <v>159</v>
      </c>
      <c r="AW262" s="16" t="s">
        <v>32</v>
      </c>
      <c r="AX262" s="16" t="s">
        <v>84</v>
      </c>
      <c r="AY262" s="183" t="s">
        <v>151</v>
      </c>
    </row>
    <row r="263" spans="1:65" s="2" customFormat="1" ht="24.15" customHeight="1">
      <c r="A263" s="33"/>
      <c r="B263" s="144"/>
      <c r="C263" s="145" t="s">
        <v>274</v>
      </c>
      <c r="D263" s="145" t="s">
        <v>154</v>
      </c>
      <c r="E263" s="146" t="s">
        <v>275</v>
      </c>
      <c r="F263" s="147" t="s">
        <v>276</v>
      </c>
      <c r="G263" s="148" t="s">
        <v>207</v>
      </c>
      <c r="H263" s="149">
        <v>3.6</v>
      </c>
      <c r="I263" s="150"/>
      <c r="J263" s="151">
        <f>ROUND(I263*H263,2)</f>
        <v>0</v>
      </c>
      <c r="K263" s="147" t="s">
        <v>158</v>
      </c>
      <c r="L263" s="34"/>
      <c r="M263" s="152" t="s">
        <v>1</v>
      </c>
      <c r="N263" s="153" t="s">
        <v>41</v>
      </c>
      <c r="O263" s="59"/>
      <c r="P263" s="154">
        <f>O263*H263</f>
        <v>0</v>
      </c>
      <c r="Q263" s="154">
        <v>0</v>
      </c>
      <c r="R263" s="154">
        <f>Q263*H263</f>
        <v>0</v>
      </c>
      <c r="S263" s="154">
        <v>0</v>
      </c>
      <c r="T263" s="155">
        <f>S263*H263</f>
        <v>0</v>
      </c>
      <c r="U263" s="33"/>
      <c r="V263" s="33"/>
      <c r="W263" s="33"/>
      <c r="X263" s="33"/>
      <c r="Y263" s="33"/>
      <c r="Z263" s="33"/>
      <c r="AA263" s="33"/>
      <c r="AB263" s="33"/>
      <c r="AC263" s="33"/>
      <c r="AD263" s="33"/>
      <c r="AE263" s="33"/>
      <c r="AR263" s="156" t="s">
        <v>159</v>
      </c>
      <c r="AT263" s="156" t="s">
        <v>154</v>
      </c>
      <c r="AU263" s="156" t="s">
        <v>86</v>
      </c>
      <c r="AY263" s="18" t="s">
        <v>151</v>
      </c>
      <c r="BE263" s="157">
        <f>IF(N263="základní",J263,0)</f>
        <v>0</v>
      </c>
      <c r="BF263" s="157">
        <f>IF(N263="snížená",J263,0)</f>
        <v>0</v>
      </c>
      <c r="BG263" s="157">
        <f>IF(N263="zákl. přenesená",J263,0)</f>
        <v>0</v>
      </c>
      <c r="BH263" s="157">
        <f>IF(N263="sníž. přenesená",J263,0)</f>
        <v>0</v>
      </c>
      <c r="BI263" s="157">
        <f>IF(N263="nulová",J263,0)</f>
        <v>0</v>
      </c>
      <c r="BJ263" s="18" t="s">
        <v>84</v>
      </c>
      <c r="BK263" s="157">
        <f>ROUND(I263*H263,2)</f>
        <v>0</v>
      </c>
      <c r="BL263" s="18" t="s">
        <v>159</v>
      </c>
      <c r="BM263" s="156" t="s">
        <v>277</v>
      </c>
    </row>
    <row r="264" spans="2:51" s="13" customFormat="1" ht="10.2">
      <c r="B264" s="158"/>
      <c r="D264" s="159" t="s">
        <v>165</v>
      </c>
      <c r="E264" s="160" t="s">
        <v>1</v>
      </c>
      <c r="F264" s="161" t="s">
        <v>260</v>
      </c>
      <c r="H264" s="160" t="s">
        <v>1</v>
      </c>
      <c r="I264" s="162"/>
      <c r="L264" s="158"/>
      <c r="M264" s="163"/>
      <c r="N264" s="164"/>
      <c r="O264" s="164"/>
      <c r="P264" s="164"/>
      <c r="Q264" s="164"/>
      <c r="R264" s="164"/>
      <c r="S264" s="164"/>
      <c r="T264" s="165"/>
      <c r="AT264" s="160" t="s">
        <v>165</v>
      </c>
      <c r="AU264" s="160" t="s">
        <v>86</v>
      </c>
      <c r="AV264" s="13" t="s">
        <v>84</v>
      </c>
      <c r="AW264" s="13" t="s">
        <v>32</v>
      </c>
      <c r="AX264" s="13" t="s">
        <v>76</v>
      </c>
      <c r="AY264" s="160" t="s">
        <v>151</v>
      </c>
    </row>
    <row r="265" spans="2:51" s="14" customFormat="1" ht="10.2">
      <c r="B265" s="166"/>
      <c r="D265" s="159" t="s">
        <v>165</v>
      </c>
      <c r="E265" s="167" t="s">
        <v>1</v>
      </c>
      <c r="F265" s="168" t="s">
        <v>266</v>
      </c>
      <c r="H265" s="169">
        <v>3.6</v>
      </c>
      <c r="I265" s="170"/>
      <c r="L265" s="166"/>
      <c r="M265" s="171"/>
      <c r="N265" s="172"/>
      <c r="O265" s="172"/>
      <c r="P265" s="172"/>
      <c r="Q265" s="172"/>
      <c r="R265" s="172"/>
      <c r="S265" s="172"/>
      <c r="T265" s="173"/>
      <c r="AT265" s="167" t="s">
        <v>165</v>
      </c>
      <c r="AU265" s="167" t="s">
        <v>86</v>
      </c>
      <c r="AV265" s="14" t="s">
        <v>86</v>
      </c>
      <c r="AW265" s="14" t="s">
        <v>32</v>
      </c>
      <c r="AX265" s="14" t="s">
        <v>76</v>
      </c>
      <c r="AY265" s="167" t="s">
        <v>151</v>
      </c>
    </row>
    <row r="266" spans="2:51" s="15" customFormat="1" ht="10.2">
      <c r="B266" s="174"/>
      <c r="D266" s="159" t="s">
        <v>165</v>
      </c>
      <c r="E266" s="175" t="s">
        <v>1</v>
      </c>
      <c r="F266" s="176" t="s">
        <v>172</v>
      </c>
      <c r="H266" s="177">
        <v>3.6</v>
      </c>
      <c r="I266" s="178"/>
      <c r="L266" s="174"/>
      <c r="M266" s="179"/>
      <c r="N266" s="180"/>
      <c r="O266" s="180"/>
      <c r="P266" s="180"/>
      <c r="Q266" s="180"/>
      <c r="R266" s="180"/>
      <c r="S266" s="180"/>
      <c r="T266" s="181"/>
      <c r="AT266" s="175" t="s">
        <v>165</v>
      </c>
      <c r="AU266" s="175" t="s">
        <v>86</v>
      </c>
      <c r="AV266" s="15" t="s">
        <v>152</v>
      </c>
      <c r="AW266" s="15" t="s">
        <v>32</v>
      </c>
      <c r="AX266" s="15" t="s">
        <v>76</v>
      </c>
      <c r="AY266" s="175" t="s">
        <v>151</v>
      </c>
    </row>
    <row r="267" spans="2:51" s="16" customFormat="1" ht="10.2">
      <c r="B267" s="182"/>
      <c r="D267" s="159" t="s">
        <v>165</v>
      </c>
      <c r="E267" s="183" t="s">
        <v>1</v>
      </c>
      <c r="F267" s="184" t="s">
        <v>173</v>
      </c>
      <c r="H267" s="185">
        <v>3.6</v>
      </c>
      <c r="I267" s="186"/>
      <c r="L267" s="182"/>
      <c r="M267" s="187"/>
      <c r="N267" s="188"/>
      <c r="O267" s="188"/>
      <c r="P267" s="188"/>
      <c r="Q267" s="188"/>
      <c r="R267" s="188"/>
      <c r="S267" s="188"/>
      <c r="T267" s="189"/>
      <c r="AT267" s="183" t="s">
        <v>165</v>
      </c>
      <c r="AU267" s="183" t="s">
        <v>86</v>
      </c>
      <c r="AV267" s="16" t="s">
        <v>159</v>
      </c>
      <c r="AW267" s="16" t="s">
        <v>32</v>
      </c>
      <c r="AX267" s="16" t="s">
        <v>84</v>
      </c>
      <c r="AY267" s="183" t="s">
        <v>151</v>
      </c>
    </row>
    <row r="268" spans="1:65" s="2" customFormat="1" ht="16.5" customHeight="1">
      <c r="A268" s="33"/>
      <c r="B268" s="144"/>
      <c r="C268" s="145" t="s">
        <v>278</v>
      </c>
      <c r="D268" s="145" t="s">
        <v>154</v>
      </c>
      <c r="E268" s="146" t="s">
        <v>279</v>
      </c>
      <c r="F268" s="147" t="s">
        <v>280</v>
      </c>
      <c r="G268" s="148" t="s">
        <v>194</v>
      </c>
      <c r="H268" s="149">
        <v>0.023</v>
      </c>
      <c r="I268" s="150"/>
      <c r="J268" s="151">
        <f>ROUND(I268*H268,2)</f>
        <v>0</v>
      </c>
      <c r="K268" s="147" t="s">
        <v>158</v>
      </c>
      <c r="L268" s="34"/>
      <c r="M268" s="152" t="s">
        <v>1</v>
      </c>
      <c r="N268" s="153" t="s">
        <v>41</v>
      </c>
      <c r="O268" s="59"/>
      <c r="P268" s="154">
        <f>O268*H268</f>
        <v>0</v>
      </c>
      <c r="Q268" s="154">
        <v>1.06277</v>
      </c>
      <c r="R268" s="154">
        <f>Q268*H268</f>
        <v>0.02444371</v>
      </c>
      <c r="S268" s="154">
        <v>0</v>
      </c>
      <c r="T268" s="155">
        <f>S268*H268</f>
        <v>0</v>
      </c>
      <c r="U268" s="33"/>
      <c r="V268" s="33"/>
      <c r="W268" s="33"/>
      <c r="X268" s="33"/>
      <c r="Y268" s="33"/>
      <c r="Z268" s="33"/>
      <c r="AA268" s="33"/>
      <c r="AB268" s="33"/>
      <c r="AC268" s="33"/>
      <c r="AD268" s="33"/>
      <c r="AE268" s="33"/>
      <c r="AR268" s="156" t="s">
        <v>159</v>
      </c>
      <c r="AT268" s="156" t="s">
        <v>154</v>
      </c>
      <c r="AU268" s="156" t="s">
        <v>86</v>
      </c>
      <c r="AY268" s="18" t="s">
        <v>151</v>
      </c>
      <c r="BE268" s="157">
        <f>IF(N268="základní",J268,0)</f>
        <v>0</v>
      </c>
      <c r="BF268" s="157">
        <f>IF(N268="snížená",J268,0)</f>
        <v>0</v>
      </c>
      <c r="BG268" s="157">
        <f>IF(N268="zákl. přenesená",J268,0)</f>
        <v>0</v>
      </c>
      <c r="BH268" s="157">
        <f>IF(N268="sníž. přenesená",J268,0)</f>
        <v>0</v>
      </c>
      <c r="BI268" s="157">
        <f>IF(N268="nulová",J268,0)</f>
        <v>0</v>
      </c>
      <c r="BJ268" s="18" t="s">
        <v>84</v>
      </c>
      <c r="BK268" s="157">
        <f>ROUND(I268*H268,2)</f>
        <v>0</v>
      </c>
      <c r="BL268" s="18" t="s">
        <v>159</v>
      </c>
      <c r="BM268" s="156" t="s">
        <v>281</v>
      </c>
    </row>
    <row r="269" spans="2:51" s="13" customFormat="1" ht="10.2">
      <c r="B269" s="158"/>
      <c r="D269" s="159" t="s">
        <v>165</v>
      </c>
      <c r="E269" s="160" t="s">
        <v>1</v>
      </c>
      <c r="F269" s="161" t="s">
        <v>260</v>
      </c>
      <c r="H269" s="160" t="s">
        <v>1</v>
      </c>
      <c r="I269" s="162"/>
      <c r="L269" s="158"/>
      <c r="M269" s="163"/>
      <c r="N269" s="164"/>
      <c r="O269" s="164"/>
      <c r="P269" s="164"/>
      <c r="Q269" s="164"/>
      <c r="R269" s="164"/>
      <c r="S269" s="164"/>
      <c r="T269" s="165"/>
      <c r="AT269" s="160" t="s">
        <v>165</v>
      </c>
      <c r="AU269" s="160" t="s">
        <v>86</v>
      </c>
      <c r="AV269" s="13" t="s">
        <v>84</v>
      </c>
      <c r="AW269" s="13" t="s">
        <v>32</v>
      </c>
      <c r="AX269" s="13" t="s">
        <v>76</v>
      </c>
      <c r="AY269" s="160" t="s">
        <v>151</v>
      </c>
    </row>
    <row r="270" spans="2:51" s="14" customFormat="1" ht="10.2">
      <c r="B270" s="166"/>
      <c r="D270" s="159" t="s">
        <v>165</v>
      </c>
      <c r="E270" s="167" t="s">
        <v>1</v>
      </c>
      <c r="F270" s="168" t="s">
        <v>282</v>
      </c>
      <c r="H270" s="169">
        <v>0.023</v>
      </c>
      <c r="I270" s="170"/>
      <c r="L270" s="166"/>
      <c r="M270" s="171"/>
      <c r="N270" s="172"/>
      <c r="O270" s="172"/>
      <c r="P270" s="172"/>
      <c r="Q270" s="172"/>
      <c r="R270" s="172"/>
      <c r="S270" s="172"/>
      <c r="T270" s="173"/>
      <c r="AT270" s="167" t="s">
        <v>165</v>
      </c>
      <c r="AU270" s="167" t="s">
        <v>86</v>
      </c>
      <c r="AV270" s="14" t="s">
        <v>86</v>
      </c>
      <c r="AW270" s="14" t="s">
        <v>32</v>
      </c>
      <c r="AX270" s="14" t="s">
        <v>76</v>
      </c>
      <c r="AY270" s="167" t="s">
        <v>151</v>
      </c>
    </row>
    <row r="271" spans="2:51" s="15" customFormat="1" ht="10.2">
      <c r="B271" s="174"/>
      <c r="D271" s="159" t="s">
        <v>165</v>
      </c>
      <c r="E271" s="175" t="s">
        <v>1</v>
      </c>
      <c r="F271" s="176" t="s">
        <v>172</v>
      </c>
      <c r="H271" s="177">
        <v>0.023</v>
      </c>
      <c r="I271" s="178"/>
      <c r="L271" s="174"/>
      <c r="M271" s="179"/>
      <c r="N271" s="180"/>
      <c r="O271" s="180"/>
      <c r="P271" s="180"/>
      <c r="Q271" s="180"/>
      <c r="R271" s="180"/>
      <c r="S271" s="180"/>
      <c r="T271" s="181"/>
      <c r="AT271" s="175" t="s">
        <v>165</v>
      </c>
      <c r="AU271" s="175" t="s">
        <v>86</v>
      </c>
      <c r="AV271" s="15" t="s">
        <v>152</v>
      </c>
      <c r="AW271" s="15" t="s">
        <v>32</v>
      </c>
      <c r="AX271" s="15" t="s">
        <v>76</v>
      </c>
      <c r="AY271" s="175" t="s">
        <v>151</v>
      </c>
    </row>
    <row r="272" spans="2:51" s="16" customFormat="1" ht="10.2">
      <c r="B272" s="182"/>
      <c r="D272" s="159" t="s">
        <v>165</v>
      </c>
      <c r="E272" s="183" t="s">
        <v>1</v>
      </c>
      <c r="F272" s="184" t="s">
        <v>173</v>
      </c>
      <c r="H272" s="185">
        <v>0.023</v>
      </c>
      <c r="I272" s="186"/>
      <c r="L272" s="182"/>
      <c r="M272" s="187"/>
      <c r="N272" s="188"/>
      <c r="O272" s="188"/>
      <c r="P272" s="188"/>
      <c r="Q272" s="188"/>
      <c r="R272" s="188"/>
      <c r="S272" s="188"/>
      <c r="T272" s="189"/>
      <c r="AT272" s="183" t="s">
        <v>165</v>
      </c>
      <c r="AU272" s="183" t="s">
        <v>86</v>
      </c>
      <c r="AV272" s="16" t="s">
        <v>159</v>
      </c>
      <c r="AW272" s="16" t="s">
        <v>32</v>
      </c>
      <c r="AX272" s="16" t="s">
        <v>84</v>
      </c>
      <c r="AY272" s="183" t="s">
        <v>151</v>
      </c>
    </row>
    <row r="273" spans="1:65" s="2" customFormat="1" ht="33" customHeight="1">
      <c r="A273" s="33"/>
      <c r="B273" s="144"/>
      <c r="C273" s="145" t="s">
        <v>283</v>
      </c>
      <c r="D273" s="145" t="s">
        <v>154</v>
      </c>
      <c r="E273" s="146" t="s">
        <v>284</v>
      </c>
      <c r="F273" s="147" t="s">
        <v>285</v>
      </c>
      <c r="G273" s="148" t="s">
        <v>194</v>
      </c>
      <c r="H273" s="149">
        <v>4.654</v>
      </c>
      <c r="I273" s="150"/>
      <c r="J273" s="151">
        <f>ROUND(I273*H273,2)</f>
        <v>0</v>
      </c>
      <c r="K273" s="147" t="s">
        <v>158</v>
      </c>
      <c r="L273" s="34"/>
      <c r="M273" s="152" t="s">
        <v>1</v>
      </c>
      <c r="N273" s="153" t="s">
        <v>41</v>
      </c>
      <c r="O273" s="59"/>
      <c r="P273" s="154">
        <f>O273*H273</f>
        <v>0</v>
      </c>
      <c r="Q273" s="154">
        <v>0.01221</v>
      </c>
      <c r="R273" s="154">
        <f>Q273*H273</f>
        <v>0.05682534</v>
      </c>
      <c r="S273" s="154">
        <v>0</v>
      </c>
      <c r="T273" s="155">
        <f>S273*H273</f>
        <v>0</v>
      </c>
      <c r="U273" s="33"/>
      <c r="V273" s="33"/>
      <c r="W273" s="33"/>
      <c r="X273" s="33"/>
      <c r="Y273" s="33"/>
      <c r="Z273" s="33"/>
      <c r="AA273" s="33"/>
      <c r="AB273" s="33"/>
      <c r="AC273" s="33"/>
      <c r="AD273" s="33"/>
      <c r="AE273" s="33"/>
      <c r="AR273" s="156" t="s">
        <v>159</v>
      </c>
      <c r="AT273" s="156" t="s">
        <v>154</v>
      </c>
      <c r="AU273" s="156" t="s">
        <v>86</v>
      </c>
      <c r="AY273" s="18" t="s">
        <v>151</v>
      </c>
      <c r="BE273" s="157">
        <f>IF(N273="základní",J273,0)</f>
        <v>0</v>
      </c>
      <c r="BF273" s="157">
        <f>IF(N273="snížená",J273,0)</f>
        <v>0</v>
      </c>
      <c r="BG273" s="157">
        <f>IF(N273="zákl. přenesená",J273,0)</f>
        <v>0</v>
      </c>
      <c r="BH273" s="157">
        <f>IF(N273="sníž. přenesená",J273,0)</f>
        <v>0</v>
      </c>
      <c r="BI273" s="157">
        <f>IF(N273="nulová",J273,0)</f>
        <v>0</v>
      </c>
      <c r="BJ273" s="18" t="s">
        <v>84</v>
      </c>
      <c r="BK273" s="157">
        <f>ROUND(I273*H273,2)</f>
        <v>0</v>
      </c>
      <c r="BL273" s="18" t="s">
        <v>159</v>
      </c>
      <c r="BM273" s="156" t="s">
        <v>286</v>
      </c>
    </row>
    <row r="274" spans="2:51" s="13" customFormat="1" ht="10.2">
      <c r="B274" s="158"/>
      <c r="D274" s="159" t="s">
        <v>165</v>
      </c>
      <c r="E274" s="160" t="s">
        <v>1</v>
      </c>
      <c r="F274" s="161" t="s">
        <v>287</v>
      </c>
      <c r="H274" s="160" t="s">
        <v>1</v>
      </c>
      <c r="I274" s="162"/>
      <c r="L274" s="158"/>
      <c r="M274" s="163"/>
      <c r="N274" s="164"/>
      <c r="O274" s="164"/>
      <c r="P274" s="164"/>
      <c r="Q274" s="164"/>
      <c r="R274" s="164"/>
      <c r="S274" s="164"/>
      <c r="T274" s="165"/>
      <c r="AT274" s="160" t="s">
        <v>165</v>
      </c>
      <c r="AU274" s="160" t="s">
        <v>86</v>
      </c>
      <c r="AV274" s="13" t="s">
        <v>84</v>
      </c>
      <c r="AW274" s="13" t="s">
        <v>32</v>
      </c>
      <c r="AX274" s="13" t="s">
        <v>76</v>
      </c>
      <c r="AY274" s="160" t="s">
        <v>151</v>
      </c>
    </row>
    <row r="275" spans="2:51" s="13" customFormat="1" ht="10.2">
      <c r="B275" s="158"/>
      <c r="D275" s="159" t="s">
        <v>165</v>
      </c>
      <c r="E275" s="160" t="s">
        <v>1</v>
      </c>
      <c r="F275" s="161" t="s">
        <v>288</v>
      </c>
      <c r="H275" s="160" t="s">
        <v>1</v>
      </c>
      <c r="I275" s="162"/>
      <c r="L275" s="158"/>
      <c r="M275" s="163"/>
      <c r="N275" s="164"/>
      <c r="O275" s="164"/>
      <c r="P275" s="164"/>
      <c r="Q275" s="164"/>
      <c r="R275" s="164"/>
      <c r="S275" s="164"/>
      <c r="T275" s="165"/>
      <c r="AT275" s="160" t="s">
        <v>165</v>
      </c>
      <c r="AU275" s="160" t="s">
        <v>86</v>
      </c>
      <c r="AV275" s="13" t="s">
        <v>84</v>
      </c>
      <c r="AW275" s="13" t="s">
        <v>32</v>
      </c>
      <c r="AX275" s="13" t="s">
        <v>76</v>
      </c>
      <c r="AY275" s="160" t="s">
        <v>151</v>
      </c>
    </row>
    <row r="276" spans="2:51" s="14" customFormat="1" ht="10.2">
      <c r="B276" s="166"/>
      <c r="D276" s="159" t="s">
        <v>165</v>
      </c>
      <c r="E276" s="167" t="s">
        <v>1</v>
      </c>
      <c r="F276" s="168" t="s">
        <v>289</v>
      </c>
      <c r="H276" s="169">
        <v>0.697</v>
      </c>
      <c r="I276" s="170"/>
      <c r="L276" s="166"/>
      <c r="M276" s="171"/>
      <c r="N276" s="172"/>
      <c r="O276" s="172"/>
      <c r="P276" s="172"/>
      <c r="Q276" s="172"/>
      <c r="R276" s="172"/>
      <c r="S276" s="172"/>
      <c r="T276" s="173"/>
      <c r="AT276" s="167" t="s">
        <v>165</v>
      </c>
      <c r="AU276" s="167" t="s">
        <v>86</v>
      </c>
      <c r="AV276" s="14" t="s">
        <v>86</v>
      </c>
      <c r="AW276" s="14" t="s">
        <v>32</v>
      </c>
      <c r="AX276" s="14" t="s">
        <v>76</v>
      </c>
      <c r="AY276" s="167" t="s">
        <v>151</v>
      </c>
    </row>
    <row r="277" spans="2:51" s="14" customFormat="1" ht="10.2">
      <c r="B277" s="166"/>
      <c r="D277" s="159" t="s">
        <v>165</v>
      </c>
      <c r="E277" s="167" t="s">
        <v>1</v>
      </c>
      <c r="F277" s="168" t="s">
        <v>290</v>
      </c>
      <c r="H277" s="169">
        <v>0.093</v>
      </c>
      <c r="I277" s="170"/>
      <c r="L277" s="166"/>
      <c r="M277" s="171"/>
      <c r="N277" s="172"/>
      <c r="O277" s="172"/>
      <c r="P277" s="172"/>
      <c r="Q277" s="172"/>
      <c r="R277" s="172"/>
      <c r="S277" s="172"/>
      <c r="T277" s="173"/>
      <c r="AT277" s="167" t="s">
        <v>165</v>
      </c>
      <c r="AU277" s="167" t="s">
        <v>86</v>
      </c>
      <c r="AV277" s="14" t="s">
        <v>86</v>
      </c>
      <c r="AW277" s="14" t="s">
        <v>32</v>
      </c>
      <c r="AX277" s="14" t="s">
        <v>76</v>
      </c>
      <c r="AY277" s="167" t="s">
        <v>151</v>
      </c>
    </row>
    <row r="278" spans="2:51" s="14" customFormat="1" ht="10.2">
      <c r="B278" s="166"/>
      <c r="D278" s="159" t="s">
        <v>165</v>
      </c>
      <c r="E278" s="167" t="s">
        <v>1</v>
      </c>
      <c r="F278" s="168" t="s">
        <v>291</v>
      </c>
      <c r="H278" s="169">
        <v>0.144</v>
      </c>
      <c r="I278" s="170"/>
      <c r="L278" s="166"/>
      <c r="M278" s="171"/>
      <c r="N278" s="172"/>
      <c r="O278" s="172"/>
      <c r="P278" s="172"/>
      <c r="Q278" s="172"/>
      <c r="R278" s="172"/>
      <c r="S278" s="172"/>
      <c r="T278" s="173"/>
      <c r="AT278" s="167" t="s">
        <v>165</v>
      </c>
      <c r="AU278" s="167" t="s">
        <v>86</v>
      </c>
      <c r="AV278" s="14" t="s">
        <v>86</v>
      </c>
      <c r="AW278" s="14" t="s">
        <v>32</v>
      </c>
      <c r="AX278" s="14" t="s">
        <v>76</v>
      </c>
      <c r="AY278" s="167" t="s">
        <v>151</v>
      </c>
    </row>
    <row r="279" spans="2:51" s="15" customFormat="1" ht="10.2">
      <c r="B279" s="174"/>
      <c r="D279" s="159" t="s">
        <v>165</v>
      </c>
      <c r="E279" s="175" t="s">
        <v>1</v>
      </c>
      <c r="F279" s="176" t="s">
        <v>172</v>
      </c>
      <c r="H279" s="177">
        <v>0.9339999999999999</v>
      </c>
      <c r="I279" s="178"/>
      <c r="L279" s="174"/>
      <c r="M279" s="179"/>
      <c r="N279" s="180"/>
      <c r="O279" s="180"/>
      <c r="P279" s="180"/>
      <c r="Q279" s="180"/>
      <c r="R279" s="180"/>
      <c r="S279" s="180"/>
      <c r="T279" s="181"/>
      <c r="AT279" s="175" t="s">
        <v>165</v>
      </c>
      <c r="AU279" s="175" t="s">
        <v>86</v>
      </c>
      <c r="AV279" s="15" t="s">
        <v>152</v>
      </c>
      <c r="AW279" s="15" t="s">
        <v>32</v>
      </c>
      <c r="AX279" s="15" t="s">
        <v>76</v>
      </c>
      <c r="AY279" s="175" t="s">
        <v>151</v>
      </c>
    </row>
    <row r="280" spans="2:51" s="13" customFormat="1" ht="10.2">
      <c r="B280" s="158"/>
      <c r="D280" s="159" t="s">
        <v>165</v>
      </c>
      <c r="E280" s="160" t="s">
        <v>1</v>
      </c>
      <c r="F280" s="161" t="s">
        <v>292</v>
      </c>
      <c r="H280" s="160" t="s">
        <v>1</v>
      </c>
      <c r="I280" s="162"/>
      <c r="L280" s="158"/>
      <c r="M280" s="163"/>
      <c r="N280" s="164"/>
      <c r="O280" s="164"/>
      <c r="P280" s="164"/>
      <c r="Q280" s="164"/>
      <c r="R280" s="164"/>
      <c r="S280" s="164"/>
      <c r="T280" s="165"/>
      <c r="AT280" s="160" t="s">
        <v>165</v>
      </c>
      <c r="AU280" s="160" t="s">
        <v>86</v>
      </c>
      <c r="AV280" s="13" t="s">
        <v>84</v>
      </c>
      <c r="AW280" s="13" t="s">
        <v>32</v>
      </c>
      <c r="AX280" s="13" t="s">
        <v>76</v>
      </c>
      <c r="AY280" s="160" t="s">
        <v>151</v>
      </c>
    </row>
    <row r="281" spans="2:51" s="14" customFormat="1" ht="10.2">
      <c r="B281" s="166"/>
      <c r="D281" s="159" t="s">
        <v>165</v>
      </c>
      <c r="E281" s="167" t="s">
        <v>1</v>
      </c>
      <c r="F281" s="168" t="s">
        <v>293</v>
      </c>
      <c r="H281" s="169">
        <v>0.241</v>
      </c>
      <c r="I281" s="170"/>
      <c r="L281" s="166"/>
      <c r="M281" s="171"/>
      <c r="N281" s="172"/>
      <c r="O281" s="172"/>
      <c r="P281" s="172"/>
      <c r="Q281" s="172"/>
      <c r="R281" s="172"/>
      <c r="S281" s="172"/>
      <c r="T281" s="173"/>
      <c r="AT281" s="167" t="s">
        <v>165</v>
      </c>
      <c r="AU281" s="167" t="s">
        <v>86</v>
      </c>
      <c r="AV281" s="14" t="s">
        <v>86</v>
      </c>
      <c r="AW281" s="14" t="s">
        <v>32</v>
      </c>
      <c r="AX281" s="14" t="s">
        <v>76</v>
      </c>
      <c r="AY281" s="167" t="s">
        <v>151</v>
      </c>
    </row>
    <row r="282" spans="2:51" s="13" customFormat="1" ht="10.2">
      <c r="B282" s="158"/>
      <c r="D282" s="159" t="s">
        <v>165</v>
      </c>
      <c r="E282" s="160" t="s">
        <v>1</v>
      </c>
      <c r="F282" s="161" t="s">
        <v>294</v>
      </c>
      <c r="H282" s="160" t="s">
        <v>1</v>
      </c>
      <c r="I282" s="162"/>
      <c r="L282" s="158"/>
      <c r="M282" s="163"/>
      <c r="N282" s="164"/>
      <c r="O282" s="164"/>
      <c r="P282" s="164"/>
      <c r="Q282" s="164"/>
      <c r="R282" s="164"/>
      <c r="S282" s="164"/>
      <c r="T282" s="165"/>
      <c r="AT282" s="160" t="s">
        <v>165</v>
      </c>
      <c r="AU282" s="160" t="s">
        <v>86</v>
      </c>
      <c r="AV282" s="13" t="s">
        <v>84</v>
      </c>
      <c r="AW282" s="13" t="s">
        <v>32</v>
      </c>
      <c r="AX282" s="13" t="s">
        <v>76</v>
      </c>
      <c r="AY282" s="160" t="s">
        <v>151</v>
      </c>
    </row>
    <row r="283" spans="2:51" s="14" customFormat="1" ht="10.2">
      <c r="B283" s="166"/>
      <c r="D283" s="159" t="s">
        <v>165</v>
      </c>
      <c r="E283" s="167" t="s">
        <v>1</v>
      </c>
      <c r="F283" s="168" t="s">
        <v>295</v>
      </c>
      <c r="H283" s="169">
        <v>2.077</v>
      </c>
      <c r="I283" s="170"/>
      <c r="L283" s="166"/>
      <c r="M283" s="171"/>
      <c r="N283" s="172"/>
      <c r="O283" s="172"/>
      <c r="P283" s="172"/>
      <c r="Q283" s="172"/>
      <c r="R283" s="172"/>
      <c r="S283" s="172"/>
      <c r="T283" s="173"/>
      <c r="AT283" s="167" t="s">
        <v>165</v>
      </c>
      <c r="AU283" s="167" t="s">
        <v>86</v>
      </c>
      <c r="AV283" s="14" t="s">
        <v>86</v>
      </c>
      <c r="AW283" s="14" t="s">
        <v>32</v>
      </c>
      <c r="AX283" s="14" t="s">
        <v>76</v>
      </c>
      <c r="AY283" s="167" t="s">
        <v>151</v>
      </c>
    </row>
    <row r="284" spans="2:51" s="15" customFormat="1" ht="10.2">
      <c r="B284" s="174"/>
      <c r="D284" s="159" t="s">
        <v>165</v>
      </c>
      <c r="E284" s="175" t="s">
        <v>1</v>
      </c>
      <c r="F284" s="176" t="s">
        <v>172</v>
      </c>
      <c r="H284" s="177">
        <v>2.318</v>
      </c>
      <c r="I284" s="178"/>
      <c r="L284" s="174"/>
      <c r="M284" s="179"/>
      <c r="N284" s="180"/>
      <c r="O284" s="180"/>
      <c r="P284" s="180"/>
      <c r="Q284" s="180"/>
      <c r="R284" s="180"/>
      <c r="S284" s="180"/>
      <c r="T284" s="181"/>
      <c r="AT284" s="175" t="s">
        <v>165</v>
      </c>
      <c r="AU284" s="175" t="s">
        <v>86</v>
      </c>
      <c r="AV284" s="15" t="s">
        <v>152</v>
      </c>
      <c r="AW284" s="15" t="s">
        <v>32</v>
      </c>
      <c r="AX284" s="15" t="s">
        <v>76</v>
      </c>
      <c r="AY284" s="175" t="s">
        <v>151</v>
      </c>
    </row>
    <row r="285" spans="2:51" s="13" customFormat="1" ht="10.2">
      <c r="B285" s="158"/>
      <c r="D285" s="159" t="s">
        <v>165</v>
      </c>
      <c r="E285" s="160" t="s">
        <v>1</v>
      </c>
      <c r="F285" s="161" t="s">
        <v>296</v>
      </c>
      <c r="H285" s="160" t="s">
        <v>1</v>
      </c>
      <c r="I285" s="162"/>
      <c r="L285" s="158"/>
      <c r="M285" s="163"/>
      <c r="N285" s="164"/>
      <c r="O285" s="164"/>
      <c r="P285" s="164"/>
      <c r="Q285" s="164"/>
      <c r="R285" s="164"/>
      <c r="S285" s="164"/>
      <c r="T285" s="165"/>
      <c r="AT285" s="160" t="s">
        <v>165</v>
      </c>
      <c r="AU285" s="160" t="s">
        <v>86</v>
      </c>
      <c r="AV285" s="13" t="s">
        <v>84</v>
      </c>
      <c r="AW285" s="13" t="s">
        <v>32</v>
      </c>
      <c r="AX285" s="13" t="s">
        <v>76</v>
      </c>
      <c r="AY285" s="160" t="s">
        <v>151</v>
      </c>
    </row>
    <row r="286" spans="2:51" s="13" customFormat="1" ht="10.2">
      <c r="B286" s="158"/>
      <c r="D286" s="159" t="s">
        <v>165</v>
      </c>
      <c r="E286" s="160" t="s">
        <v>1</v>
      </c>
      <c r="F286" s="161" t="s">
        <v>297</v>
      </c>
      <c r="H286" s="160" t="s">
        <v>1</v>
      </c>
      <c r="I286" s="162"/>
      <c r="L286" s="158"/>
      <c r="M286" s="163"/>
      <c r="N286" s="164"/>
      <c r="O286" s="164"/>
      <c r="P286" s="164"/>
      <c r="Q286" s="164"/>
      <c r="R286" s="164"/>
      <c r="S286" s="164"/>
      <c r="T286" s="165"/>
      <c r="AT286" s="160" t="s">
        <v>165</v>
      </c>
      <c r="AU286" s="160" t="s">
        <v>86</v>
      </c>
      <c r="AV286" s="13" t="s">
        <v>84</v>
      </c>
      <c r="AW286" s="13" t="s">
        <v>32</v>
      </c>
      <c r="AX286" s="13" t="s">
        <v>76</v>
      </c>
      <c r="AY286" s="160" t="s">
        <v>151</v>
      </c>
    </row>
    <row r="287" spans="2:51" s="14" customFormat="1" ht="10.2">
      <c r="B287" s="166"/>
      <c r="D287" s="159" t="s">
        <v>165</v>
      </c>
      <c r="E287" s="167" t="s">
        <v>1</v>
      </c>
      <c r="F287" s="168" t="s">
        <v>298</v>
      </c>
      <c r="H287" s="169">
        <v>1.402</v>
      </c>
      <c r="I287" s="170"/>
      <c r="L287" s="166"/>
      <c r="M287" s="171"/>
      <c r="N287" s="172"/>
      <c r="O287" s="172"/>
      <c r="P287" s="172"/>
      <c r="Q287" s="172"/>
      <c r="R287" s="172"/>
      <c r="S287" s="172"/>
      <c r="T287" s="173"/>
      <c r="AT287" s="167" t="s">
        <v>165</v>
      </c>
      <c r="AU287" s="167" t="s">
        <v>86</v>
      </c>
      <c r="AV287" s="14" t="s">
        <v>86</v>
      </c>
      <c r="AW287" s="14" t="s">
        <v>32</v>
      </c>
      <c r="AX287" s="14" t="s">
        <v>76</v>
      </c>
      <c r="AY287" s="167" t="s">
        <v>151</v>
      </c>
    </row>
    <row r="288" spans="2:51" s="15" customFormat="1" ht="10.2">
      <c r="B288" s="174"/>
      <c r="D288" s="159" t="s">
        <v>165</v>
      </c>
      <c r="E288" s="175" t="s">
        <v>1</v>
      </c>
      <c r="F288" s="176" t="s">
        <v>172</v>
      </c>
      <c r="H288" s="177">
        <v>1.402</v>
      </c>
      <c r="I288" s="178"/>
      <c r="L288" s="174"/>
      <c r="M288" s="179"/>
      <c r="N288" s="180"/>
      <c r="O288" s="180"/>
      <c r="P288" s="180"/>
      <c r="Q288" s="180"/>
      <c r="R288" s="180"/>
      <c r="S288" s="180"/>
      <c r="T288" s="181"/>
      <c r="AT288" s="175" t="s">
        <v>165</v>
      </c>
      <c r="AU288" s="175" t="s">
        <v>86</v>
      </c>
      <c r="AV288" s="15" t="s">
        <v>152</v>
      </c>
      <c r="AW288" s="15" t="s">
        <v>32</v>
      </c>
      <c r="AX288" s="15" t="s">
        <v>76</v>
      </c>
      <c r="AY288" s="175" t="s">
        <v>151</v>
      </c>
    </row>
    <row r="289" spans="2:51" s="16" customFormat="1" ht="10.2">
      <c r="B289" s="182"/>
      <c r="D289" s="159" t="s">
        <v>165</v>
      </c>
      <c r="E289" s="183" t="s">
        <v>1</v>
      </c>
      <c r="F289" s="184" t="s">
        <v>173</v>
      </c>
      <c r="H289" s="185">
        <v>4.654</v>
      </c>
      <c r="I289" s="186"/>
      <c r="L289" s="182"/>
      <c r="M289" s="187"/>
      <c r="N289" s="188"/>
      <c r="O289" s="188"/>
      <c r="P289" s="188"/>
      <c r="Q289" s="188"/>
      <c r="R289" s="188"/>
      <c r="S289" s="188"/>
      <c r="T289" s="189"/>
      <c r="AT289" s="183" t="s">
        <v>165</v>
      </c>
      <c r="AU289" s="183" t="s">
        <v>86</v>
      </c>
      <c r="AV289" s="16" t="s">
        <v>159</v>
      </c>
      <c r="AW289" s="16" t="s">
        <v>32</v>
      </c>
      <c r="AX289" s="16" t="s">
        <v>84</v>
      </c>
      <c r="AY289" s="183" t="s">
        <v>151</v>
      </c>
    </row>
    <row r="290" spans="1:65" s="2" customFormat="1" ht="21.75" customHeight="1">
      <c r="A290" s="33"/>
      <c r="B290" s="144"/>
      <c r="C290" s="194" t="s">
        <v>299</v>
      </c>
      <c r="D290" s="194" t="s">
        <v>300</v>
      </c>
      <c r="E290" s="195" t="s">
        <v>301</v>
      </c>
      <c r="F290" s="196" t="s">
        <v>302</v>
      </c>
      <c r="G290" s="197" t="s">
        <v>194</v>
      </c>
      <c r="H290" s="198">
        <v>0.934</v>
      </c>
      <c r="I290" s="199"/>
      <c r="J290" s="200">
        <f>ROUND(I290*H290,2)</f>
        <v>0</v>
      </c>
      <c r="K290" s="196" t="s">
        <v>158</v>
      </c>
      <c r="L290" s="201"/>
      <c r="M290" s="202" t="s">
        <v>1</v>
      </c>
      <c r="N290" s="203" t="s">
        <v>41</v>
      </c>
      <c r="O290" s="59"/>
      <c r="P290" s="154">
        <f>O290*H290</f>
        <v>0</v>
      </c>
      <c r="Q290" s="154">
        <v>1</v>
      </c>
      <c r="R290" s="154">
        <f>Q290*H290</f>
        <v>0.934</v>
      </c>
      <c r="S290" s="154">
        <v>0</v>
      </c>
      <c r="T290" s="155">
        <f>S290*H290</f>
        <v>0</v>
      </c>
      <c r="U290" s="33"/>
      <c r="V290" s="33"/>
      <c r="W290" s="33"/>
      <c r="X290" s="33"/>
      <c r="Y290" s="33"/>
      <c r="Z290" s="33"/>
      <c r="AA290" s="33"/>
      <c r="AB290" s="33"/>
      <c r="AC290" s="33"/>
      <c r="AD290" s="33"/>
      <c r="AE290" s="33"/>
      <c r="AR290" s="156" t="s">
        <v>220</v>
      </c>
      <c r="AT290" s="156" t="s">
        <v>300</v>
      </c>
      <c r="AU290" s="156" t="s">
        <v>86</v>
      </c>
      <c r="AY290" s="18" t="s">
        <v>151</v>
      </c>
      <c r="BE290" s="157">
        <f>IF(N290="základní",J290,0)</f>
        <v>0</v>
      </c>
      <c r="BF290" s="157">
        <f>IF(N290="snížená",J290,0)</f>
        <v>0</v>
      </c>
      <c r="BG290" s="157">
        <f>IF(N290="zákl. přenesená",J290,0)</f>
        <v>0</v>
      </c>
      <c r="BH290" s="157">
        <f>IF(N290="sníž. přenesená",J290,0)</f>
        <v>0</v>
      </c>
      <c r="BI290" s="157">
        <f>IF(N290="nulová",J290,0)</f>
        <v>0</v>
      </c>
      <c r="BJ290" s="18" t="s">
        <v>84</v>
      </c>
      <c r="BK290" s="157">
        <f>ROUND(I290*H290,2)</f>
        <v>0</v>
      </c>
      <c r="BL290" s="18" t="s">
        <v>159</v>
      </c>
      <c r="BM290" s="156" t="s">
        <v>303</v>
      </c>
    </row>
    <row r="291" spans="1:47" s="2" customFormat="1" ht="19.2">
      <c r="A291" s="33"/>
      <c r="B291" s="34"/>
      <c r="C291" s="33"/>
      <c r="D291" s="159" t="s">
        <v>215</v>
      </c>
      <c r="E291" s="33"/>
      <c r="F291" s="190" t="s">
        <v>304</v>
      </c>
      <c r="G291" s="33"/>
      <c r="H291" s="33"/>
      <c r="I291" s="191"/>
      <c r="J291" s="33"/>
      <c r="K291" s="33"/>
      <c r="L291" s="34"/>
      <c r="M291" s="192"/>
      <c r="N291" s="193"/>
      <c r="O291" s="59"/>
      <c r="P291" s="59"/>
      <c r="Q291" s="59"/>
      <c r="R291" s="59"/>
      <c r="S291" s="59"/>
      <c r="T291" s="60"/>
      <c r="U291" s="33"/>
      <c r="V291" s="33"/>
      <c r="W291" s="33"/>
      <c r="X291" s="33"/>
      <c r="Y291" s="33"/>
      <c r="Z291" s="33"/>
      <c r="AA291" s="33"/>
      <c r="AB291" s="33"/>
      <c r="AC291" s="33"/>
      <c r="AD291" s="33"/>
      <c r="AE291" s="33"/>
      <c r="AT291" s="18" t="s">
        <v>215</v>
      </c>
      <c r="AU291" s="18" t="s">
        <v>86</v>
      </c>
    </row>
    <row r="292" spans="2:51" s="13" customFormat="1" ht="10.2">
      <c r="B292" s="158"/>
      <c r="D292" s="159" t="s">
        <v>165</v>
      </c>
      <c r="E292" s="160" t="s">
        <v>1</v>
      </c>
      <c r="F292" s="161" t="s">
        <v>305</v>
      </c>
      <c r="H292" s="160" t="s">
        <v>1</v>
      </c>
      <c r="I292" s="162"/>
      <c r="L292" s="158"/>
      <c r="M292" s="163"/>
      <c r="N292" s="164"/>
      <c r="O292" s="164"/>
      <c r="P292" s="164"/>
      <c r="Q292" s="164"/>
      <c r="R292" s="164"/>
      <c r="S292" s="164"/>
      <c r="T292" s="165"/>
      <c r="AT292" s="160" t="s">
        <v>165</v>
      </c>
      <c r="AU292" s="160" t="s">
        <v>86</v>
      </c>
      <c r="AV292" s="13" t="s">
        <v>84</v>
      </c>
      <c r="AW292" s="13" t="s">
        <v>32</v>
      </c>
      <c r="AX292" s="13" t="s">
        <v>76</v>
      </c>
      <c r="AY292" s="160" t="s">
        <v>151</v>
      </c>
    </row>
    <row r="293" spans="2:51" s="13" customFormat="1" ht="10.2">
      <c r="B293" s="158"/>
      <c r="D293" s="159" t="s">
        <v>165</v>
      </c>
      <c r="E293" s="160" t="s">
        <v>1</v>
      </c>
      <c r="F293" s="161" t="s">
        <v>288</v>
      </c>
      <c r="H293" s="160" t="s">
        <v>1</v>
      </c>
      <c r="I293" s="162"/>
      <c r="L293" s="158"/>
      <c r="M293" s="163"/>
      <c r="N293" s="164"/>
      <c r="O293" s="164"/>
      <c r="P293" s="164"/>
      <c r="Q293" s="164"/>
      <c r="R293" s="164"/>
      <c r="S293" s="164"/>
      <c r="T293" s="165"/>
      <c r="AT293" s="160" t="s">
        <v>165</v>
      </c>
      <c r="AU293" s="160" t="s">
        <v>86</v>
      </c>
      <c r="AV293" s="13" t="s">
        <v>84</v>
      </c>
      <c r="AW293" s="13" t="s">
        <v>32</v>
      </c>
      <c r="AX293" s="13" t="s">
        <v>76</v>
      </c>
      <c r="AY293" s="160" t="s">
        <v>151</v>
      </c>
    </row>
    <row r="294" spans="2:51" s="14" customFormat="1" ht="10.2">
      <c r="B294" s="166"/>
      <c r="D294" s="159" t="s">
        <v>165</v>
      </c>
      <c r="E294" s="167" t="s">
        <v>1</v>
      </c>
      <c r="F294" s="168" t="s">
        <v>289</v>
      </c>
      <c r="H294" s="169">
        <v>0.697</v>
      </c>
      <c r="I294" s="170"/>
      <c r="L294" s="166"/>
      <c r="M294" s="171"/>
      <c r="N294" s="172"/>
      <c r="O294" s="172"/>
      <c r="P294" s="172"/>
      <c r="Q294" s="172"/>
      <c r="R294" s="172"/>
      <c r="S294" s="172"/>
      <c r="T294" s="173"/>
      <c r="AT294" s="167" t="s">
        <v>165</v>
      </c>
      <c r="AU294" s="167" t="s">
        <v>86</v>
      </c>
      <c r="AV294" s="14" t="s">
        <v>86</v>
      </c>
      <c r="AW294" s="14" t="s">
        <v>32</v>
      </c>
      <c r="AX294" s="14" t="s">
        <v>76</v>
      </c>
      <c r="AY294" s="167" t="s">
        <v>151</v>
      </c>
    </row>
    <row r="295" spans="2:51" s="14" customFormat="1" ht="10.2">
      <c r="B295" s="166"/>
      <c r="D295" s="159" t="s">
        <v>165</v>
      </c>
      <c r="E295" s="167" t="s">
        <v>1</v>
      </c>
      <c r="F295" s="168" t="s">
        <v>290</v>
      </c>
      <c r="H295" s="169">
        <v>0.093</v>
      </c>
      <c r="I295" s="170"/>
      <c r="L295" s="166"/>
      <c r="M295" s="171"/>
      <c r="N295" s="172"/>
      <c r="O295" s="172"/>
      <c r="P295" s="172"/>
      <c r="Q295" s="172"/>
      <c r="R295" s="172"/>
      <c r="S295" s="172"/>
      <c r="T295" s="173"/>
      <c r="AT295" s="167" t="s">
        <v>165</v>
      </c>
      <c r="AU295" s="167" t="s">
        <v>86</v>
      </c>
      <c r="AV295" s="14" t="s">
        <v>86</v>
      </c>
      <c r="AW295" s="14" t="s">
        <v>32</v>
      </c>
      <c r="AX295" s="14" t="s">
        <v>76</v>
      </c>
      <c r="AY295" s="167" t="s">
        <v>151</v>
      </c>
    </row>
    <row r="296" spans="2:51" s="14" customFormat="1" ht="10.2">
      <c r="B296" s="166"/>
      <c r="D296" s="159" t="s">
        <v>165</v>
      </c>
      <c r="E296" s="167" t="s">
        <v>1</v>
      </c>
      <c r="F296" s="168" t="s">
        <v>291</v>
      </c>
      <c r="H296" s="169">
        <v>0.144</v>
      </c>
      <c r="I296" s="170"/>
      <c r="L296" s="166"/>
      <c r="M296" s="171"/>
      <c r="N296" s="172"/>
      <c r="O296" s="172"/>
      <c r="P296" s="172"/>
      <c r="Q296" s="172"/>
      <c r="R296" s="172"/>
      <c r="S296" s="172"/>
      <c r="T296" s="173"/>
      <c r="AT296" s="167" t="s">
        <v>165</v>
      </c>
      <c r="AU296" s="167" t="s">
        <v>86</v>
      </c>
      <c r="AV296" s="14" t="s">
        <v>86</v>
      </c>
      <c r="AW296" s="14" t="s">
        <v>32</v>
      </c>
      <c r="AX296" s="14" t="s">
        <v>76</v>
      </c>
      <c r="AY296" s="167" t="s">
        <v>151</v>
      </c>
    </row>
    <row r="297" spans="2:51" s="15" customFormat="1" ht="10.2">
      <c r="B297" s="174"/>
      <c r="D297" s="159" t="s">
        <v>165</v>
      </c>
      <c r="E297" s="175" t="s">
        <v>1</v>
      </c>
      <c r="F297" s="176" t="s">
        <v>172</v>
      </c>
      <c r="H297" s="177">
        <v>0.9339999999999999</v>
      </c>
      <c r="I297" s="178"/>
      <c r="L297" s="174"/>
      <c r="M297" s="179"/>
      <c r="N297" s="180"/>
      <c r="O297" s="180"/>
      <c r="P297" s="180"/>
      <c r="Q297" s="180"/>
      <c r="R297" s="180"/>
      <c r="S297" s="180"/>
      <c r="T297" s="181"/>
      <c r="AT297" s="175" t="s">
        <v>165</v>
      </c>
      <c r="AU297" s="175" t="s">
        <v>86</v>
      </c>
      <c r="AV297" s="15" t="s">
        <v>152</v>
      </c>
      <c r="AW297" s="15" t="s">
        <v>32</v>
      </c>
      <c r="AX297" s="15" t="s">
        <v>76</v>
      </c>
      <c r="AY297" s="175" t="s">
        <v>151</v>
      </c>
    </row>
    <row r="298" spans="2:51" s="16" customFormat="1" ht="10.2">
      <c r="B298" s="182"/>
      <c r="D298" s="159" t="s">
        <v>165</v>
      </c>
      <c r="E298" s="183" t="s">
        <v>1</v>
      </c>
      <c r="F298" s="184" t="s">
        <v>173</v>
      </c>
      <c r="H298" s="185">
        <v>0.9339999999999999</v>
      </c>
      <c r="I298" s="186"/>
      <c r="L298" s="182"/>
      <c r="M298" s="187"/>
      <c r="N298" s="188"/>
      <c r="O298" s="188"/>
      <c r="P298" s="188"/>
      <c r="Q298" s="188"/>
      <c r="R298" s="188"/>
      <c r="S298" s="188"/>
      <c r="T298" s="189"/>
      <c r="AT298" s="183" t="s">
        <v>165</v>
      </c>
      <c r="AU298" s="183" t="s">
        <v>86</v>
      </c>
      <c r="AV298" s="16" t="s">
        <v>159</v>
      </c>
      <c r="AW298" s="16" t="s">
        <v>32</v>
      </c>
      <c r="AX298" s="16" t="s">
        <v>84</v>
      </c>
      <c r="AY298" s="183" t="s">
        <v>151</v>
      </c>
    </row>
    <row r="299" spans="1:65" s="2" customFormat="1" ht="24.15" customHeight="1">
      <c r="A299" s="33"/>
      <c r="B299" s="144"/>
      <c r="C299" s="194" t="s">
        <v>7</v>
      </c>
      <c r="D299" s="194" t="s">
        <v>300</v>
      </c>
      <c r="E299" s="195" t="s">
        <v>306</v>
      </c>
      <c r="F299" s="196" t="s">
        <v>307</v>
      </c>
      <c r="G299" s="197" t="s">
        <v>194</v>
      </c>
      <c r="H299" s="198">
        <v>0.241</v>
      </c>
      <c r="I299" s="199"/>
      <c r="J299" s="200">
        <f>ROUND(I299*H299,2)</f>
        <v>0</v>
      </c>
      <c r="K299" s="196" t="s">
        <v>158</v>
      </c>
      <c r="L299" s="201"/>
      <c r="M299" s="202" t="s">
        <v>1</v>
      </c>
      <c r="N299" s="203" t="s">
        <v>41</v>
      </c>
      <c r="O299" s="59"/>
      <c r="P299" s="154">
        <f>O299*H299</f>
        <v>0</v>
      </c>
      <c r="Q299" s="154">
        <v>1</v>
      </c>
      <c r="R299" s="154">
        <f>Q299*H299</f>
        <v>0.241</v>
      </c>
      <c r="S299" s="154">
        <v>0</v>
      </c>
      <c r="T299" s="155">
        <f>S299*H299</f>
        <v>0</v>
      </c>
      <c r="U299" s="33"/>
      <c r="V299" s="33"/>
      <c r="W299" s="33"/>
      <c r="X299" s="33"/>
      <c r="Y299" s="33"/>
      <c r="Z299" s="33"/>
      <c r="AA299" s="33"/>
      <c r="AB299" s="33"/>
      <c r="AC299" s="33"/>
      <c r="AD299" s="33"/>
      <c r="AE299" s="33"/>
      <c r="AR299" s="156" t="s">
        <v>220</v>
      </c>
      <c r="AT299" s="156" t="s">
        <v>300</v>
      </c>
      <c r="AU299" s="156" t="s">
        <v>86</v>
      </c>
      <c r="AY299" s="18" t="s">
        <v>151</v>
      </c>
      <c r="BE299" s="157">
        <f>IF(N299="základní",J299,0)</f>
        <v>0</v>
      </c>
      <c r="BF299" s="157">
        <f>IF(N299="snížená",J299,0)</f>
        <v>0</v>
      </c>
      <c r="BG299" s="157">
        <f>IF(N299="zákl. přenesená",J299,0)</f>
        <v>0</v>
      </c>
      <c r="BH299" s="157">
        <f>IF(N299="sníž. přenesená",J299,0)</f>
        <v>0</v>
      </c>
      <c r="BI299" s="157">
        <f>IF(N299="nulová",J299,0)</f>
        <v>0</v>
      </c>
      <c r="BJ299" s="18" t="s">
        <v>84</v>
      </c>
      <c r="BK299" s="157">
        <f>ROUND(I299*H299,2)</f>
        <v>0</v>
      </c>
      <c r="BL299" s="18" t="s">
        <v>159</v>
      </c>
      <c r="BM299" s="156" t="s">
        <v>308</v>
      </c>
    </row>
    <row r="300" spans="1:47" s="2" customFormat="1" ht="19.2">
      <c r="A300" s="33"/>
      <c r="B300" s="34"/>
      <c r="C300" s="33"/>
      <c r="D300" s="159" t="s">
        <v>215</v>
      </c>
      <c r="E300" s="33"/>
      <c r="F300" s="190" t="s">
        <v>309</v>
      </c>
      <c r="G300" s="33"/>
      <c r="H300" s="33"/>
      <c r="I300" s="191"/>
      <c r="J300" s="33"/>
      <c r="K300" s="33"/>
      <c r="L300" s="34"/>
      <c r="M300" s="192"/>
      <c r="N300" s="193"/>
      <c r="O300" s="59"/>
      <c r="P300" s="59"/>
      <c r="Q300" s="59"/>
      <c r="R300" s="59"/>
      <c r="S300" s="59"/>
      <c r="T300" s="60"/>
      <c r="U300" s="33"/>
      <c r="V300" s="33"/>
      <c r="W300" s="33"/>
      <c r="X300" s="33"/>
      <c r="Y300" s="33"/>
      <c r="Z300" s="33"/>
      <c r="AA300" s="33"/>
      <c r="AB300" s="33"/>
      <c r="AC300" s="33"/>
      <c r="AD300" s="33"/>
      <c r="AE300" s="33"/>
      <c r="AT300" s="18" t="s">
        <v>215</v>
      </c>
      <c r="AU300" s="18" t="s">
        <v>86</v>
      </c>
    </row>
    <row r="301" spans="2:51" s="13" customFormat="1" ht="10.2">
      <c r="B301" s="158"/>
      <c r="D301" s="159" t="s">
        <v>165</v>
      </c>
      <c r="E301" s="160" t="s">
        <v>1</v>
      </c>
      <c r="F301" s="161" t="s">
        <v>305</v>
      </c>
      <c r="H301" s="160" t="s">
        <v>1</v>
      </c>
      <c r="I301" s="162"/>
      <c r="L301" s="158"/>
      <c r="M301" s="163"/>
      <c r="N301" s="164"/>
      <c r="O301" s="164"/>
      <c r="P301" s="164"/>
      <c r="Q301" s="164"/>
      <c r="R301" s="164"/>
      <c r="S301" s="164"/>
      <c r="T301" s="165"/>
      <c r="AT301" s="160" t="s">
        <v>165</v>
      </c>
      <c r="AU301" s="160" t="s">
        <v>86</v>
      </c>
      <c r="AV301" s="13" t="s">
        <v>84</v>
      </c>
      <c r="AW301" s="13" t="s">
        <v>32</v>
      </c>
      <c r="AX301" s="13" t="s">
        <v>76</v>
      </c>
      <c r="AY301" s="160" t="s">
        <v>151</v>
      </c>
    </row>
    <row r="302" spans="2:51" s="13" customFormat="1" ht="10.2">
      <c r="B302" s="158"/>
      <c r="D302" s="159" t="s">
        <v>165</v>
      </c>
      <c r="E302" s="160" t="s">
        <v>1</v>
      </c>
      <c r="F302" s="161" t="s">
        <v>292</v>
      </c>
      <c r="H302" s="160" t="s">
        <v>1</v>
      </c>
      <c r="I302" s="162"/>
      <c r="L302" s="158"/>
      <c r="M302" s="163"/>
      <c r="N302" s="164"/>
      <c r="O302" s="164"/>
      <c r="P302" s="164"/>
      <c r="Q302" s="164"/>
      <c r="R302" s="164"/>
      <c r="S302" s="164"/>
      <c r="T302" s="165"/>
      <c r="AT302" s="160" t="s">
        <v>165</v>
      </c>
      <c r="AU302" s="160" t="s">
        <v>86</v>
      </c>
      <c r="AV302" s="13" t="s">
        <v>84</v>
      </c>
      <c r="AW302" s="13" t="s">
        <v>32</v>
      </c>
      <c r="AX302" s="13" t="s">
        <v>76</v>
      </c>
      <c r="AY302" s="160" t="s">
        <v>151</v>
      </c>
    </row>
    <row r="303" spans="2:51" s="14" customFormat="1" ht="10.2">
      <c r="B303" s="166"/>
      <c r="D303" s="159" t="s">
        <v>165</v>
      </c>
      <c r="E303" s="167" t="s">
        <v>1</v>
      </c>
      <c r="F303" s="168" t="s">
        <v>293</v>
      </c>
      <c r="H303" s="169">
        <v>0.241</v>
      </c>
      <c r="I303" s="170"/>
      <c r="L303" s="166"/>
      <c r="M303" s="171"/>
      <c r="N303" s="172"/>
      <c r="O303" s="172"/>
      <c r="P303" s="172"/>
      <c r="Q303" s="172"/>
      <c r="R303" s="172"/>
      <c r="S303" s="172"/>
      <c r="T303" s="173"/>
      <c r="AT303" s="167" t="s">
        <v>165</v>
      </c>
      <c r="AU303" s="167" t="s">
        <v>86</v>
      </c>
      <c r="AV303" s="14" t="s">
        <v>86</v>
      </c>
      <c r="AW303" s="14" t="s">
        <v>32</v>
      </c>
      <c r="AX303" s="14" t="s">
        <v>76</v>
      </c>
      <c r="AY303" s="167" t="s">
        <v>151</v>
      </c>
    </row>
    <row r="304" spans="2:51" s="15" customFormat="1" ht="10.2">
      <c r="B304" s="174"/>
      <c r="D304" s="159" t="s">
        <v>165</v>
      </c>
      <c r="E304" s="175" t="s">
        <v>1</v>
      </c>
      <c r="F304" s="176" t="s">
        <v>172</v>
      </c>
      <c r="H304" s="177">
        <v>0.241</v>
      </c>
      <c r="I304" s="178"/>
      <c r="L304" s="174"/>
      <c r="M304" s="179"/>
      <c r="N304" s="180"/>
      <c r="O304" s="180"/>
      <c r="P304" s="180"/>
      <c r="Q304" s="180"/>
      <c r="R304" s="180"/>
      <c r="S304" s="180"/>
      <c r="T304" s="181"/>
      <c r="AT304" s="175" t="s">
        <v>165</v>
      </c>
      <c r="AU304" s="175" t="s">
        <v>86</v>
      </c>
      <c r="AV304" s="15" t="s">
        <v>152</v>
      </c>
      <c r="AW304" s="15" t="s">
        <v>32</v>
      </c>
      <c r="AX304" s="15" t="s">
        <v>76</v>
      </c>
      <c r="AY304" s="175" t="s">
        <v>151</v>
      </c>
    </row>
    <row r="305" spans="2:51" s="16" customFormat="1" ht="10.2">
      <c r="B305" s="182"/>
      <c r="D305" s="159" t="s">
        <v>165</v>
      </c>
      <c r="E305" s="183" t="s">
        <v>1</v>
      </c>
      <c r="F305" s="184" t="s">
        <v>173</v>
      </c>
      <c r="H305" s="185">
        <v>0.241</v>
      </c>
      <c r="I305" s="186"/>
      <c r="L305" s="182"/>
      <c r="M305" s="187"/>
      <c r="N305" s="188"/>
      <c r="O305" s="188"/>
      <c r="P305" s="188"/>
      <c r="Q305" s="188"/>
      <c r="R305" s="188"/>
      <c r="S305" s="188"/>
      <c r="T305" s="189"/>
      <c r="AT305" s="183" t="s">
        <v>165</v>
      </c>
      <c r="AU305" s="183" t="s">
        <v>86</v>
      </c>
      <c r="AV305" s="16" t="s">
        <v>159</v>
      </c>
      <c r="AW305" s="16" t="s">
        <v>32</v>
      </c>
      <c r="AX305" s="16" t="s">
        <v>84</v>
      </c>
      <c r="AY305" s="183" t="s">
        <v>151</v>
      </c>
    </row>
    <row r="306" spans="1:65" s="2" customFormat="1" ht="24.15" customHeight="1">
      <c r="A306" s="33"/>
      <c r="B306" s="144"/>
      <c r="C306" s="194" t="s">
        <v>310</v>
      </c>
      <c r="D306" s="194" t="s">
        <v>300</v>
      </c>
      <c r="E306" s="195" t="s">
        <v>311</v>
      </c>
      <c r="F306" s="196" t="s">
        <v>312</v>
      </c>
      <c r="G306" s="197" t="s">
        <v>194</v>
      </c>
      <c r="H306" s="198">
        <v>1.472</v>
      </c>
      <c r="I306" s="199"/>
      <c r="J306" s="200">
        <f>ROUND(I306*H306,2)</f>
        <v>0</v>
      </c>
      <c r="K306" s="196" t="s">
        <v>158</v>
      </c>
      <c r="L306" s="201"/>
      <c r="M306" s="202" t="s">
        <v>1</v>
      </c>
      <c r="N306" s="203" t="s">
        <v>41</v>
      </c>
      <c r="O306" s="59"/>
      <c r="P306" s="154">
        <f>O306*H306</f>
        <v>0</v>
      </c>
      <c r="Q306" s="154">
        <v>1</v>
      </c>
      <c r="R306" s="154">
        <f>Q306*H306</f>
        <v>1.472</v>
      </c>
      <c r="S306" s="154">
        <v>0</v>
      </c>
      <c r="T306" s="155">
        <f>S306*H306</f>
        <v>0</v>
      </c>
      <c r="U306" s="33"/>
      <c r="V306" s="33"/>
      <c r="W306" s="33"/>
      <c r="X306" s="33"/>
      <c r="Y306" s="33"/>
      <c r="Z306" s="33"/>
      <c r="AA306" s="33"/>
      <c r="AB306" s="33"/>
      <c r="AC306" s="33"/>
      <c r="AD306" s="33"/>
      <c r="AE306" s="33"/>
      <c r="AR306" s="156" t="s">
        <v>220</v>
      </c>
      <c r="AT306" s="156" t="s">
        <v>300</v>
      </c>
      <c r="AU306" s="156" t="s">
        <v>86</v>
      </c>
      <c r="AY306" s="18" t="s">
        <v>151</v>
      </c>
      <c r="BE306" s="157">
        <f>IF(N306="základní",J306,0)</f>
        <v>0</v>
      </c>
      <c r="BF306" s="157">
        <f>IF(N306="snížená",J306,0)</f>
        <v>0</v>
      </c>
      <c r="BG306" s="157">
        <f>IF(N306="zákl. přenesená",J306,0)</f>
        <v>0</v>
      </c>
      <c r="BH306" s="157">
        <f>IF(N306="sníž. přenesená",J306,0)</f>
        <v>0</v>
      </c>
      <c r="BI306" s="157">
        <f>IF(N306="nulová",J306,0)</f>
        <v>0</v>
      </c>
      <c r="BJ306" s="18" t="s">
        <v>84</v>
      </c>
      <c r="BK306" s="157">
        <f>ROUND(I306*H306,2)</f>
        <v>0</v>
      </c>
      <c r="BL306" s="18" t="s">
        <v>159</v>
      </c>
      <c r="BM306" s="156" t="s">
        <v>313</v>
      </c>
    </row>
    <row r="307" spans="1:47" s="2" customFormat="1" ht="19.2">
      <c r="A307" s="33"/>
      <c r="B307" s="34"/>
      <c r="C307" s="33"/>
      <c r="D307" s="159" t="s">
        <v>215</v>
      </c>
      <c r="E307" s="33"/>
      <c r="F307" s="190" t="s">
        <v>314</v>
      </c>
      <c r="G307" s="33"/>
      <c r="H307" s="33"/>
      <c r="I307" s="191"/>
      <c r="J307" s="33"/>
      <c r="K307" s="33"/>
      <c r="L307" s="34"/>
      <c r="M307" s="192"/>
      <c r="N307" s="193"/>
      <c r="O307" s="59"/>
      <c r="P307" s="59"/>
      <c r="Q307" s="59"/>
      <c r="R307" s="59"/>
      <c r="S307" s="59"/>
      <c r="T307" s="60"/>
      <c r="U307" s="33"/>
      <c r="V307" s="33"/>
      <c r="W307" s="33"/>
      <c r="X307" s="33"/>
      <c r="Y307" s="33"/>
      <c r="Z307" s="33"/>
      <c r="AA307" s="33"/>
      <c r="AB307" s="33"/>
      <c r="AC307" s="33"/>
      <c r="AD307" s="33"/>
      <c r="AE307" s="33"/>
      <c r="AT307" s="18" t="s">
        <v>215</v>
      </c>
      <c r="AU307" s="18" t="s">
        <v>86</v>
      </c>
    </row>
    <row r="308" spans="2:51" s="13" customFormat="1" ht="10.2">
      <c r="B308" s="158"/>
      <c r="D308" s="159" t="s">
        <v>165</v>
      </c>
      <c r="E308" s="160" t="s">
        <v>1</v>
      </c>
      <c r="F308" s="161" t="s">
        <v>296</v>
      </c>
      <c r="H308" s="160" t="s">
        <v>1</v>
      </c>
      <c r="I308" s="162"/>
      <c r="L308" s="158"/>
      <c r="M308" s="163"/>
      <c r="N308" s="164"/>
      <c r="O308" s="164"/>
      <c r="P308" s="164"/>
      <c r="Q308" s="164"/>
      <c r="R308" s="164"/>
      <c r="S308" s="164"/>
      <c r="T308" s="165"/>
      <c r="AT308" s="160" t="s">
        <v>165</v>
      </c>
      <c r="AU308" s="160" t="s">
        <v>86</v>
      </c>
      <c r="AV308" s="13" t="s">
        <v>84</v>
      </c>
      <c r="AW308" s="13" t="s">
        <v>32</v>
      </c>
      <c r="AX308" s="13" t="s">
        <v>76</v>
      </c>
      <c r="AY308" s="160" t="s">
        <v>151</v>
      </c>
    </row>
    <row r="309" spans="2:51" s="13" customFormat="1" ht="10.2">
      <c r="B309" s="158"/>
      <c r="D309" s="159" t="s">
        <v>165</v>
      </c>
      <c r="E309" s="160" t="s">
        <v>1</v>
      </c>
      <c r="F309" s="161" t="s">
        <v>297</v>
      </c>
      <c r="H309" s="160" t="s">
        <v>1</v>
      </c>
      <c r="I309" s="162"/>
      <c r="L309" s="158"/>
      <c r="M309" s="163"/>
      <c r="N309" s="164"/>
      <c r="O309" s="164"/>
      <c r="P309" s="164"/>
      <c r="Q309" s="164"/>
      <c r="R309" s="164"/>
      <c r="S309" s="164"/>
      <c r="T309" s="165"/>
      <c r="AT309" s="160" t="s">
        <v>165</v>
      </c>
      <c r="AU309" s="160" t="s">
        <v>86</v>
      </c>
      <c r="AV309" s="13" t="s">
        <v>84</v>
      </c>
      <c r="AW309" s="13" t="s">
        <v>32</v>
      </c>
      <c r="AX309" s="13" t="s">
        <v>76</v>
      </c>
      <c r="AY309" s="160" t="s">
        <v>151</v>
      </c>
    </row>
    <row r="310" spans="2:51" s="14" customFormat="1" ht="10.2">
      <c r="B310" s="166"/>
      <c r="D310" s="159" t="s">
        <v>165</v>
      </c>
      <c r="E310" s="167" t="s">
        <v>1</v>
      </c>
      <c r="F310" s="168" t="s">
        <v>315</v>
      </c>
      <c r="H310" s="169">
        <v>1.472</v>
      </c>
      <c r="I310" s="170"/>
      <c r="L310" s="166"/>
      <c r="M310" s="171"/>
      <c r="N310" s="172"/>
      <c r="O310" s="172"/>
      <c r="P310" s="172"/>
      <c r="Q310" s="172"/>
      <c r="R310" s="172"/>
      <c r="S310" s="172"/>
      <c r="T310" s="173"/>
      <c r="AT310" s="167" t="s">
        <v>165</v>
      </c>
      <c r="AU310" s="167" t="s">
        <v>86</v>
      </c>
      <c r="AV310" s="14" t="s">
        <v>86</v>
      </c>
      <c r="AW310" s="14" t="s">
        <v>32</v>
      </c>
      <c r="AX310" s="14" t="s">
        <v>76</v>
      </c>
      <c r="AY310" s="167" t="s">
        <v>151</v>
      </c>
    </row>
    <row r="311" spans="2:51" s="15" customFormat="1" ht="10.2">
      <c r="B311" s="174"/>
      <c r="D311" s="159" t="s">
        <v>165</v>
      </c>
      <c r="E311" s="175" t="s">
        <v>1</v>
      </c>
      <c r="F311" s="176" t="s">
        <v>172</v>
      </c>
      <c r="H311" s="177">
        <v>1.472</v>
      </c>
      <c r="I311" s="178"/>
      <c r="L311" s="174"/>
      <c r="M311" s="179"/>
      <c r="N311" s="180"/>
      <c r="O311" s="180"/>
      <c r="P311" s="180"/>
      <c r="Q311" s="180"/>
      <c r="R311" s="180"/>
      <c r="S311" s="180"/>
      <c r="T311" s="181"/>
      <c r="AT311" s="175" t="s">
        <v>165</v>
      </c>
      <c r="AU311" s="175" t="s">
        <v>86</v>
      </c>
      <c r="AV311" s="15" t="s">
        <v>152</v>
      </c>
      <c r="AW311" s="15" t="s">
        <v>32</v>
      </c>
      <c r="AX311" s="15" t="s">
        <v>76</v>
      </c>
      <c r="AY311" s="175" t="s">
        <v>151</v>
      </c>
    </row>
    <row r="312" spans="2:51" s="16" customFormat="1" ht="10.2">
      <c r="B312" s="182"/>
      <c r="D312" s="159" t="s">
        <v>165</v>
      </c>
      <c r="E312" s="183" t="s">
        <v>1</v>
      </c>
      <c r="F312" s="184" t="s">
        <v>173</v>
      </c>
      <c r="H312" s="185">
        <v>1.472</v>
      </c>
      <c r="I312" s="186"/>
      <c r="L312" s="182"/>
      <c r="M312" s="187"/>
      <c r="N312" s="188"/>
      <c r="O312" s="188"/>
      <c r="P312" s="188"/>
      <c r="Q312" s="188"/>
      <c r="R312" s="188"/>
      <c r="S312" s="188"/>
      <c r="T312" s="189"/>
      <c r="AT312" s="183" t="s">
        <v>165</v>
      </c>
      <c r="AU312" s="183" t="s">
        <v>86</v>
      </c>
      <c r="AV312" s="16" t="s">
        <v>159</v>
      </c>
      <c r="AW312" s="16" t="s">
        <v>32</v>
      </c>
      <c r="AX312" s="16" t="s">
        <v>84</v>
      </c>
      <c r="AY312" s="183" t="s">
        <v>151</v>
      </c>
    </row>
    <row r="313" spans="1:65" s="2" customFormat="1" ht="24.15" customHeight="1">
      <c r="A313" s="33"/>
      <c r="B313" s="144"/>
      <c r="C313" s="194" t="s">
        <v>316</v>
      </c>
      <c r="D313" s="194" t="s">
        <v>300</v>
      </c>
      <c r="E313" s="195" t="s">
        <v>317</v>
      </c>
      <c r="F313" s="196" t="s">
        <v>318</v>
      </c>
      <c r="G313" s="197" t="s">
        <v>194</v>
      </c>
      <c r="H313" s="198">
        <v>2.077</v>
      </c>
      <c r="I313" s="199"/>
      <c r="J313" s="200">
        <f>ROUND(I313*H313,2)</f>
        <v>0</v>
      </c>
      <c r="K313" s="196" t="s">
        <v>158</v>
      </c>
      <c r="L313" s="201"/>
      <c r="M313" s="202" t="s">
        <v>1</v>
      </c>
      <c r="N313" s="203" t="s">
        <v>41</v>
      </c>
      <c r="O313" s="59"/>
      <c r="P313" s="154">
        <f>O313*H313</f>
        <v>0</v>
      </c>
      <c r="Q313" s="154">
        <v>1</v>
      </c>
      <c r="R313" s="154">
        <f>Q313*H313</f>
        <v>2.077</v>
      </c>
      <c r="S313" s="154">
        <v>0</v>
      </c>
      <c r="T313" s="155">
        <f>S313*H313</f>
        <v>0</v>
      </c>
      <c r="U313" s="33"/>
      <c r="V313" s="33"/>
      <c r="W313" s="33"/>
      <c r="X313" s="33"/>
      <c r="Y313" s="33"/>
      <c r="Z313" s="33"/>
      <c r="AA313" s="33"/>
      <c r="AB313" s="33"/>
      <c r="AC313" s="33"/>
      <c r="AD313" s="33"/>
      <c r="AE313" s="33"/>
      <c r="AR313" s="156" t="s">
        <v>220</v>
      </c>
      <c r="AT313" s="156" t="s">
        <v>300</v>
      </c>
      <c r="AU313" s="156" t="s">
        <v>86</v>
      </c>
      <c r="AY313" s="18" t="s">
        <v>151</v>
      </c>
      <c r="BE313" s="157">
        <f>IF(N313="základní",J313,0)</f>
        <v>0</v>
      </c>
      <c r="BF313" s="157">
        <f>IF(N313="snížená",J313,0)</f>
        <v>0</v>
      </c>
      <c r="BG313" s="157">
        <f>IF(N313="zákl. přenesená",J313,0)</f>
        <v>0</v>
      </c>
      <c r="BH313" s="157">
        <f>IF(N313="sníž. přenesená",J313,0)</f>
        <v>0</v>
      </c>
      <c r="BI313" s="157">
        <f>IF(N313="nulová",J313,0)</f>
        <v>0</v>
      </c>
      <c r="BJ313" s="18" t="s">
        <v>84</v>
      </c>
      <c r="BK313" s="157">
        <f>ROUND(I313*H313,2)</f>
        <v>0</v>
      </c>
      <c r="BL313" s="18" t="s">
        <v>159</v>
      </c>
      <c r="BM313" s="156" t="s">
        <v>319</v>
      </c>
    </row>
    <row r="314" spans="1:47" s="2" customFormat="1" ht="19.2">
      <c r="A314" s="33"/>
      <c r="B314" s="34"/>
      <c r="C314" s="33"/>
      <c r="D314" s="159" t="s">
        <v>215</v>
      </c>
      <c r="E314" s="33"/>
      <c r="F314" s="190" t="s">
        <v>320</v>
      </c>
      <c r="G314" s="33"/>
      <c r="H314" s="33"/>
      <c r="I314" s="191"/>
      <c r="J314" s="33"/>
      <c r="K314" s="33"/>
      <c r="L314" s="34"/>
      <c r="M314" s="192"/>
      <c r="N314" s="193"/>
      <c r="O314" s="59"/>
      <c r="P314" s="59"/>
      <c r="Q314" s="59"/>
      <c r="R314" s="59"/>
      <c r="S314" s="59"/>
      <c r="T314" s="60"/>
      <c r="U314" s="33"/>
      <c r="V314" s="33"/>
      <c r="W314" s="33"/>
      <c r="X314" s="33"/>
      <c r="Y314" s="33"/>
      <c r="Z314" s="33"/>
      <c r="AA314" s="33"/>
      <c r="AB314" s="33"/>
      <c r="AC314" s="33"/>
      <c r="AD314" s="33"/>
      <c r="AE314" s="33"/>
      <c r="AT314" s="18" t="s">
        <v>215</v>
      </c>
      <c r="AU314" s="18" t="s">
        <v>86</v>
      </c>
    </row>
    <row r="315" spans="2:51" s="13" customFormat="1" ht="10.2">
      <c r="B315" s="158"/>
      <c r="D315" s="159" t="s">
        <v>165</v>
      </c>
      <c r="E315" s="160" t="s">
        <v>1</v>
      </c>
      <c r="F315" s="161" t="s">
        <v>305</v>
      </c>
      <c r="H315" s="160" t="s">
        <v>1</v>
      </c>
      <c r="I315" s="162"/>
      <c r="L315" s="158"/>
      <c r="M315" s="163"/>
      <c r="N315" s="164"/>
      <c r="O315" s="164"/>
      <c r="P315" s="164"/>
      <c r="Q315" s="164"/>
      <c r="R315" s="164"/>
      <c r="S315" s="164"/>
      <c r="T315" s="165"/>
      <c r="AT315" s="160" t="s">
        <v>165</v>
      </c>
      <c r="AU315" s="160" t="s">
        <v>86</v>
      </c>
      <c r="AV315" s="13" t="s">
        <v>84</v>
      </c>
      <c r="AW315" s="13" t="s">
        <v>32</v>
      </c>
      <c r="AX315" s="13" t="s">
        <v>76</v>
      </c>
      <c r="AY315" s="160" t="s">
        <v>151</v>
      </c>
    </row>
    <row r="316" spans="2:51" s="13" customFormat="1" ht="10.2">
      <c r="B316" s="158"/>
      <c r="D316" s="159" t="s">
        <v>165</v>
      </c>
      <c r="E316" s="160" t="s">
        <v>1</v>
      </c>
      <c r="F316" s="161" t="s">
        <v>294</v>
      </c>
      <c r="H316" s="160" t="s">
        <v>1</v>
      </c>
      <c r="I316" s="162"/>
      <c r="L316" s="158"/>
      <c r="M316" s="163"/>
      <c r="N316" s="164"/>
      <c r="O316" s="164"/>
      <c r="P316" s="164"/>
      <c r="Q316" s="164"/>
      <c r="R316" s="164"/>
      <c r="S316" s="164"/>
      <c r="T316" s="165"/>
      <c r="AT316" s="160" t="s">
        <v>165</v>
      </c>
      <c r="AU316" s="160" t="s">
        <v>86</v>
      </c>
      <c r="AV316" s="13" t="s">
        <v>84</v>
      </c>
      <c r="AW316" s="13" t="s">
        <v>32</v>
      </c>
      <c r="AX316" s="13" t="s">
        <v>76</v>
      </c>
      <c r="AY316" s="160" t="s">
        <v>151</v>
      </c>
    </row>
    <row r="317" spans="2:51" s="14" customFormat="1" ht="10.2">
      <c r="B317" s="166"/>
      <c r="D317" s="159" t="s">
        <v>165</v>
      </c>
      <c r="E317" s="167" t="s">
        <v>1</v>
      </c>
      <c r="F317" s="168" t="s">
        <v>295</v>
      </c>
      <c r="H317" s="169">
        <v>2.077</v>
      </c>
      <c r="I317" s="170"/>
      <c r="L317" s="166"/>
      <c r="M317" s="171"/>
      <c r="N317" s="172"/>
      <c r="O317" s="172"/>
      <c r="P317" s="172"/>
      <c r="Q317" s="172"/>
      <c r="R317" s="172"/>
      <c r="S317" s="172"/>
      <c r="T317" s="173"/>
      <c r="AT317" s="167" t="s">
        <v>165</v>
      </c>
      <c r="AU317" s="167" t="s">
        <v>86</v>
      </c>
      <c r="AV317" s="14" t="s">
        <v>86</v>
      </c>
      <c r="AW317" s="14" t="s">
        <v>32</v>
      </c>
      <c r="AX317" s="14" t="s">
        <v>76</v>
      </c>
      <c r="AY317" s="167" t="s">
        <v>151</v>
      </c>
    </row>
    <row r="318" spans="2:51" s="15" customFormat="1" ht="10.2">
      <c r="B318" s="174"/>
      <c r="D318" s="159" t="s">
        <v>165</v>
      </c>
      <c r="E318" s="175" t="s">
        <v>1</v>
      </c>
      <c r="F318" s="176" t="s">
        <v>172</v>
      </c>
      <c r="H318" s="177">
        <v>2.077</v>
      </c>
      <c r="I318" s="178"/>
      <c r="L318" s="174"/>
      <c r="M318" s="179"/>
      <c r="N318" s="180"/>
      <c r="O318" s="180"/>
      <c r="P318" s="180"/>
      <c r="Q318" s="180"/>
      <c r="R318" s="180"/>
      <c r="S318" s="180"/>
      <c r="T318" s="181"/>
      <c r="AT318" s="175" t="s">
        <v>165</v>
      </c>
      <c r="AU318" s="175" t="s">
        <v>86</v>
      </c>
      <c r="AV318" s="15" t="s">
        <v>152</v>
      </c>
      <c r="AW318" s="15" t="s">
        <v>32</v>
      </c>
      <c r="AX318" s="15" t="s">
        <v>76</v>
      </c>
      <c r="AY318" s="175" t="s">
        <v>151</v>
      </c>
    </row>
    <row r="319" spans="2:51" s="16" customFormat="1" ht="10.2">
      <c r="B319" s="182"/>
      <c r="D319" s="159" t="s">
        <v>165</v>
      </c>
      <c r="E319" s="183" t="s">
        <v>1</v>
      </c>
      <c r="F319" s="184" t="s">
        <v>173</v>
      </c>
      <c r="H319" s="185">
        <v>2.077</v>
      </c>
      <c r="I319" s="186"/>
      <c r="L319" s="182"/>
      <c r="M319" s="187"/>
      <c r="N319" s="188"/>
      <c r="O319" s="188"/>
      <c r="P319" s="188"/>
      <c r="Q319" s="188"/>
      <c r="R319" s="188"/>
      <c r="S319" s="188"/>
      <c r="T319" s="189"/>
      <c r="AT319" s="183" t="s">
        <v>165</v>
      </c>
      <c r="AU319" s="183" t="s">
        <v>86</v>
      </c>
      <c r="AV319" s="16" t="s">
        <v>159</v>
      </c>
      <c r="AW319" s="16" t="s">
        <v>32</v>
      </c>
      <c r="AX319" s="16" t="s">
        <v>84</v>
      </c>
      <c r="AY319" s="183" t="s">
        <v>151</v>
      </c>
    </row>
    <row r="320" spans="1:65" s="2" customFormat="1" ht="16.5" customHeight="1">
      <c r="A320" s="33"/>
      <c r="B320" s="144"/>
      <c r="C320" s="145" t="s">
        <v>321</v>
      </c>
      <c r="D320" s="145" t="s">
        <v>154</v>
      </c>
      <c r="E320" s="146" t="s">
        <v>322</v>
      </c>
      <c r="F320" s="147" t="s">
        <v>323</v>
      </c>
      <c r="G320" s="148" t="s">
        <v>324</v>
      </c>
      <c r="H320" s="149">
        <v>2077</v>
      </c>
      <c r="I320" s="150"/>
      <c r="J320" s="151">
        <f>ROUND(I320*H320,2)</f>
        <v>0</v>
      </c>
      <c r="K320" s="147" t="s">
        <v>1</v>
      </c>
      <c r="L320" s="34"/>
      <c r="M320" s="152" t="s">
        <v>1</v>
      </c>
      <c r="N320" s="153" t="s">
        <v>41</v>
      </c>
      <c r="O320" s="59"/>
      <c r="P320" s="154">
        <f>O320*H320</f>
        <v>0</v>
      </c>
      <c r="Q320" s="154">
        <v>0</v>
      </c>
      <c r="R320" s="154">
        <f>Q320*H320</f>
        <v>0</v>
      </c>
      <c r="S320" s="154">
        <v>0</v>
      </c>
      <c r="T320" s="155">
        <f>S320*H320</f>
        <v>0</v>
      </c>
      <c r="U320" s="33"/>
      <c r="V320" s="33"/>
      <c r="W320" s="33"/>
      <c r="X320" s="33"/>
      <c r="Y320" s="33"/>
      <c r="Z320" s="33"/>
      <c r="AA320" s="33"/>
      <c r="AB320" s="33"/>
      <c r="AC320" s="33"/>
      <c r="AD320" s="33"/>
      <c r="AE320" s="33"/>
      <c r="AR320" s="156" t="s">
        <v>159</v>
      </c>
      <c r="AT320" s="156" t="s">
        <v>154</v>
      </c>
      <c r="AU320" s="156" t="s">
        <v>86</v>
      </c>
      <c r="AY320" s="18" t="s">
        <v>151</v>
      </c>
      <c r="BE320" s="157">
        <f>IF(N320="základní",J320,0)</f>
        <v>0</v>
      </c>
      <c r="BF320" s="157">
        <f>IF(N320="snížená",J320,0)</f>
        <v>0</v>
      </c>
      <c r="BG320" s="157">
        <f>IF(N320="zákl. přenesená",J320,0)</f>
        <v>0</v>
      </c>
      <c r="BH320" s="157">
        <f>IF(N320="sníž. přenesená",J320,0)</f>
        <v>0</v>
      </c>
      <c r="BI320" s="157">
        <f>IF(N320="nulová",J320,0)</f>
        <v>0</v>
      </c>
      <c r="BJ320" s="18" t="s">
        <v>84</v>
      </c>
      <c r="BK320" s="157">
        <f>ROUND(I320*H320,2)</f>
        <v>0</v>
      </c>
      <c r="BL320" s="18" t="s">
        <v>159</v>
      </c>
      <c r="BM320" s="156" t="s">
        <v>325</v>
      </c>
    </row>
    <row r="321" spans="1:65" s="2" customFormat="1" ht="16.5" customHeight="1">
      <c r="A321" s="33"/>
      <c r="B321" s="144"/>
      <c r="C321" s="145" t="s">
        <v>326</v>
      </c>
      <c r="D321" s="145" t="s">
        <v>154</v>
      </c>
      <c r="E321" s="146" t="s">
        <v>327</v>
      </c>
      <c r="F321" s="147" t="s">
        <v>328</v>
      </c>
      <c r="G321" s="148" t="s">
        <v>163</v>
      </c>
      <c r="H321" s="149">
        <v>2.265</v>
      </c>
      <c r="I321" s="150"/>
      <c r="J321" s="151">
        <f>ROUND(I321*H321,2)</f>
        <v>0</v>
      </c>
      <c r="K321" s="147" t="s">
        <v>158</v>
      </c>
      <c r="L321" s="34"/>
      <c r="M321" s="152" t="s">
        <v>1</v>
      </c>
      <c r="N321" s="153" t="s">
        <v>41</v>
      </c>
      <c r="O321" s="59"/>
      <c r="P321" s="154">
        <f>O321*H321</f>
        <v>0</v>
      </c>
      <c r="Q321" s="154">
        <v>2.50198</v>
      </c>
      <c r="R321" s="154">
        <f>Q321*H321</f>
        <v>5.6669847</v>
      </c>
      <c r="S321" s="154">
        <v>0</v>
      </c>
      <c r="T321" s="155">
        <f>S321*H321</f>
        <v>0</v>
      </c>
      <c r="U321" s="33"/>
      <c r="V321" s="33"/>
      <c r="W321" s="33"/>
      <c r="X321" s="33"/>
      <c r="Y321" s="33"/>
      <c r="Z321" s="33"/>
      <c r="AA321" s="33"/>
      <c r="AB321" s="33"/>
      <c r="AC321" s="33"/>
      <c r="AD321" s="33"/>
      <c r="AE321" s="33"/>
      <c r="AR321" s="156" t="s">
        <v>159</v>
      </c>
      <c r="AT321" s="156" t="s">
        <v>154</v>
      </c>
      <c r="AU321" s="156" t="s">
        <v>86</v>
      </c>
      <c r="AY321" s="18" t="s">
        <v>151</v>
      </c>
      <c r="BE321" s="157">
        <f>IF(N321="základní",J321,0)</f>
        <v>0</v>
      </c>
      <c r="BF321" s="157">
        <f>IF(N321="snížená",J321,0)</f>
        <v>0</v>
      </c>
      <c r="BG321" s="157">
        <f>IF(N321="zákl. přenesená",J321,0)</f>
        <v>0</v>
      </c>
      <c r="BH321" s="157">
        <f>IF(N321="sníž. přenesená",J321,0)</f>
        <v>0</v>
      </c>
      <c r="BI321" s="157">
        <f>IF(N321="nulová",J321,0)</f>
        <v>0</v>
      </c>
      <c r="BJ321" s="18" t="s">
        <v>84</v>
      </c>
      <c r="BK321" s="157">
        <f>ROUND(I321*H321,2)</f>
        <v>0</v>
      </c>
      <c r="BL321" s="18" t="s">
        <v>159</v>
      </c>
      <c r="BM321" s="156" t="s">
        <v>329</v>
      </c>
    </row>
    <row r="322" spans="2:51" s="13" customFormat="1" ht="10.2">
      <c r="B322" s="158"/>
      <c r="D322" s="159" t="s">
        <v>165</v>
      </c>
      <c r="E322" s="160" t="s">
        <v>1</v>
      </c>
      <c r="F322" s="161" t="s">
        <v>330</v>
      </c>
      <c r="H322" s="160" t="s">
        <v>1</v>
      </c>
      <c r="I322" s="162"/>
      <c r="L322" s="158"/>
      <c r="M322" s="163"/>
      <c r="N322" s="164"/>
      <c r="O322" s="164"/>
      <c r="P322" s="164"/>
      <c r="Q322" s="164"/>
      <c r="R322" s="164"/>
      <c r="S322" s="164"/>
      <c r="T322" s="165"/>
      <c r="AT322" s="160" t="s">
        <v>165</v>
      </c>
      <c r="AU322" s="160" t="s">
        <v>86</v>
      </c>
      <c r="AV322" s="13" t="s">
        <v>84</v>
      </c>
      <c r="AW322" s="13" t="s">
        <v>32</v>
      </c>
      <c r="AX322" s="13" t="s">
        <v>76</v>
      </c>
      <c r="AY322" s="160" t="s">
        <v>151</v>
      </c>
    </row>
    <row r="323" spans="2:51" s="13" customFormat="1" ht="10.2">
      <c r="B323" s="158"/>
      <c r="D323" s="159" t="s">
        <v>165</v>
      </c>
      <c r="E323" s="160" t="s">
        <v>1</v>
      </c>
      <c r="F323" s="161" t="s">
        <v>168</v>
      </c>
      <c r="H323" s="160" t="s">
        <v>1</v>
      </c>
      <c r="I323" s="162"/>
      <c r="L323" s="158"/>
      <c r="M323" s="163"/>
      <c r="N323" s="164"/>
      <c r="O323" s="164"/>
      <c r="P323" s="164"/>
      <c r="Q323" s="164"/>
      <c r="R323" s="164"/>
      <c r="S323" s="164"/>
      <c r="T323" s="165"/>
      <c r="AT323" s="160" t="s">
        <v>165</v>
      </c>
      <c r="AU323" s="160" t="s">
        <v>86</v>
      </c>
      <c r="AV323" s="13" t="s">
        <v>84</v>
      </c>
      <c r="AW323" s="13" t="s">
        <v>32</v>
      </c>
      <c r="AX323" s="13" t="s">
        <v>76</v>
      </c>
      <c r="AY323" s="160" t="s">
        <v>151</v>
      </c>
    </row>
    <row r="324" spans="2:51" s="14" customFormat="1" ht="10.2">
      <c r="B324" s="166"/>
      <c r="D324" s="159" t="s">
        <v>165</v>
      </c>
      <c r="E324" s="167" t="s">
        <v>1</v>
      </c>
      <c r="F324" s="168" t="s">
        <v>331</v>
      </c>
      <c r="H324" s="169">
        <v>2.265</v>
      </c>
      <c r="I324" s="170"/>
      <c r="L324" s="166"/>
      <c r="M324" s="171"/>
      <c r="N324" s="172"/>
      <c r="O324" s="172"/>
      <c r="P324" s="172"/>
      <c r="Q324" s="172"/>
      <c r="R324" s="172"/>
      <c r="S324" s="172"/>
      <c r="T324" s="173"/>
      <c r="AT324" s="167" t="s">
        <v>165</v>
      </c>
      <c r="AU324" s="167" t="s">
        <v>86</v>
      </c>
      <c r="AV324" s="14" t="s">
        <v>86</v>
      </c>
      <c r="AW324" s="14" t="s">
        <v>32</v>
      </c>
      <c r="AX324" s="14" t="s">
        <v>76</v>
      </c>
      <c r="AY324" s="167" t="s">
        <v>151</v>
      </c>
    </row>
    <row r="325" spans="2:51" s="15" customFormat="1" ht="10.2">
      <c r="B325" s="174"/>
      <c r="D325" s="159" t="s">
        <v>165</v>
      </c>
      <c r="E325" s="175" t="s">
        <v>1</v>
      </c>
      <c r="F325" s="176" t="s">
        <v>172</v>
      </c>
      <c r="H325" s="177">
        <v>2.265</v>
      </c>
      <c r="I325" s="178"/>
      <c r="L325" s="174"/>
      <c r="M325" s="179"/>
      <c r="N325" s="180"/>
      <c r="O325" s="180"/>
      <c r="P325" s="180"/>
      <c r="Q325" s="180"/>
      <c r="R325" s="180"/>
      <c r="S325" s="180"/>
      <c r="T325" s="181"/>
      <c r="AT325" s="175" t="s">
        <v>165</v>
      </c>
      <c r="AU325" s="175" t="s">
        <v>86</v>
      </c>
      <c r="AV325" s="15" t="s">
        <v>152</v>
      </c>
      <c r="AW325" s="15" t="s">
        <v>32</v>
      </c>
      <c r="AX325" s="15" t="s">
        <v>76</v>
      </c>
      <c r="AY325" s="175" t="s">
        <v>151</v>
      </c>
    </row>
    <row r="326" spans="2:51" s="16" customFormat="1" ht="10.2">
      <c r="B326" s="182"/>
      <c r="D326" s="159" t="s">
        <v>165</v>
      </c>
      <c r="E326" s="183" t="s">
        <v>1</v>
      </c>
      <c r="F326" s="184" t="s">
        <v>173</v>
      </c>
      <c r="H326" s="185">
        <v>2.265</v>
      </c>
      <c r="I326" s="186"/>
      <c r="L326" s="182"/>
      <c r="M326" s="187"/>
      <c r="N326" s="188"/>
      <c r="O326" s="188"/>
      <c r="P326" s="188"/>
      <c r="Q326" s="188"/>
      <c r="R326" s="188"/>
      <c r="S326" s="188"/>
      <c r="T326" s="189"/>
      <c r="AT326" s="183" t="s">
        <v>165</v>
      </c>
      <c r="AU326" s="183" t="s">
        <v>86</v>
      </c>
      <c r="AV326" s="16" t="s">
        <v>159</v>
      </c>
      <c r="AW326" s="16" t="s">
        <v>32</v>
      </c>
      <c r="AX326" s="16" t="s">
        <v>84</v>
      </c>
      <c r="AY326" s="183" t="s">
        <v>151</v>
      </c>
    </row>
    <row r="327" spans="1:65" s="2" customFormat="1" ht="16.5" customHeight="1">
      <c r="A327" s="33"/>
      <c r="B327" s="144"/>
      <c r="C327" s="145" t="s">
        <v>332</v>
      </c>
      <c r="D327" s="145" t="s">
        <v>154</v>
      </c>
      <c r="E327" s="146" t="s">
        <v>333</v>
      </c>
      <c r="F327" s="147" t="s">
        <v>334</v>
      </c>
      <c r="G327" s="148" t="s">
        <v>207</v>
      </c>
      <c r="H327" s="149">
        <v>30.2</v>
      </c>
      <c r="I327" s="150"/>
      <c r="J327" s="151">
        <f>ROUND(I327*H327,2)</f>
        <v>0</v>
      </c>
      <c r="K327" s="147" t="s">
        <v>158</v>
      </c>
      <c r="L327" s="34"/>
      <c r="M327" s="152" t="s">
        <v>1</v>
      </c>
      <c r="N327" s="153" t="s">
        <v>41</v>
      </c>
      <c r="O327" s="59"/>
      <c r="P327" s="154">
        <f>O327*H327</f>
        <v>0</v>
      </c>
      <c r="Q327" s="154">
        <v>0.00576</v>
      </c>
      <c r="R327" s="154">
        <f>Q327*H327</f>
        <v>0.173952</v>
      </c>
      <c r="S327" s="154">
        <v>0</v>
      </c>
      <c r="T327" s="155">
        <f>S327*H327</f>
        <v>0</v>
      </c>
      <c r="U327" s="33"/>
      <c r="V327" s="33"/>
      <c r="W327" s="33"/>
      <c r="X327" s="33"/>
      <c r="Y327" s="33"/>
      <c r="Z327" s="33"/>
      <c r="AA327" s="33"/>
      <c r="AB327" s="33"/>
      <c r="AC327" s="33"/>
      <c r="AD327" s="33"/>
      <c r="AE327" s="33"/>
      <c r="AR327" s="156" t="s">
        <v>159</v>
      </c>
      <c r="AT327" s="156" t="s">
        <v>154</v>
      </c>
      <c r="AU327" s="156" t="s">
        <v>86</v>
      </c>
      <c r="AY327" s="18" t="s">
        <v>151</v>
      </c>
      <c r="BE327" s="157">
        <f>IF(N327="základní",J327,0)</f>
        <v>0</v>
      </c>
      <c r="BF327" s="157">
        <f>IF(N327="snížená",J327,0)</f>
        <v>0</v>
      </c>
      <c r="BG327" s="157">
        <f>IF(N327="zákl. přenesená",J327,0)</f>
        <v>0</v>
      </c>
      <c r="BH327" s="157">
        <f>IF(N327="sníž. přenesená",J327,0)</f>
        <v>0</v>
      </c>
      <c r="BI327" s="157">
        <f>IF(N327="nulová",J327,0)</f>
        <v>0</v>
      </c>
      <c r="BJ327" s="18" t="s">
        <v>84</v>
      </c>
      <c r="BK327" s="157">
        <f>ROUND(I327*H327,2)</f>
        <v>0</v>
      </c>
      <c r="BL327" s="18" t="s">
        <v>159</v>
      </c>
      <c r="BM327" s="156" t="s">
        <v>335</v>
      </c>
    </row>
    <row r="328" spans="2:51" s="13" customFormat="1" ht="10.2">
      <c r="B328" s="158"/>
      <c r="D328" s="159" t="s">
        <v>165</v>
      </c>
      <c r="E328" s="160" t="s">
        <v>1</v>
      </c>
      <c r="F328" s="161" t="s">
        <v>336</v>
      </c>
      <c r="H328" s="160" t="s">
        <v>1</v>
      </c>
      <c r="I328" s="162"/>
      <c r="L328" s="158"/>
      <c r="M328" s="163"/>
      <c r="N328" s="164"/>
      <c r="O328" s="164"/>
      <c r="P328" s="164"/>
      <c r="Q328" s="164"/>
      <c r="R328" s="164"/>
      <c r="S328" s="164"/>
      <c r="T328" s="165"/>
      <c r="AT328" s="160" t="s">
        <v>165</v>
      </c>
      <c r="AU328" s="160" t="s">
        <v>86</v>
      </c>
      <c r="AV328" s="13" t="s">
        <v>84</v>
      </c>
      <c r="AW328" s="13" t="s">
        <v>32</v>
      </c>
      <c r="AX328" s="13" t="s">
        <v>76</v>
      </c>
      <c r="AY328" s="160" t="s">
        <v>151</v>
      </c>
    </row>
    <row r="329" spans="2:51" s="13" customFormat="1" ht="10.2">
      <c r="B329" s="158"/>
      <c r="D329" s="159" t="s">
        <v>165</v>
      </c>
      <c r="E329" s="160" t="s">
        <v>1</v>
      </c>
      <c r="F329" s="161" t="s">
        <v>168</v>
      </c>
      <c r="H329" s="160" t="s">
        <v>1</v>
      </c>
      <c r="I329" s="162"/>
      <c r="L329" s="158"/>
      <c r="M329" s="163"/>
      <c r="N329" s="164"/>
      <c r="O329" s="164"/>
      <c r="P329" s="164"/>
      <c r="Q329" s="164"/>
      <c r="R329" s="164"/>
      <c r="S329" s="164"/>
      <c r="T329" s="165"/>
      <c r="AT329" s="160" t="s">
        <v>165</v>
      </c>
      <c r="AU329" s="160" t="s">
        <v>86</v>
      </c>
      <c r="AV329" s="13" t="s">
        <v>84</v>
      </c>
      <c r="AW329" s="13" t="s">
        <v>32</v>
      </c>
      <c r="AX329" s="13" t="s">
        <v>76</v>
      </c>
      <c r="AY329" s="160" t="s">
        <v>151</v>
      </c>
    </row>
    <row r="330" spans="2:51" s="14" customFormat="1" ht="10.2">
      <c r="B330" s="166"/>
      <c r="D330" s="159" t="s">
        <v>165</v>
      </c>
      <c r="E330" s="167" t="s">
        <v>1</v>
      </c>
      <c r="F330" s="168" t="s">
        <v>337</v>
      </c>
      <c r="H330" s="169">
        <v>30.2</v>
      </c>
      <c r="I330" s="170"/>
      <c r="L330" s="166"/>
      <c r="M330" s="171"/>
      <c r="N330" s="172"/>
      <c r="O330" s="172"/>
      <c r="P330" s="172"/>
      <c r="Q330" s="172"/>
      <c r="R330" s="172"/>
      <c r="S330" s="172"/>
      <c r="T330" s="173"/>
      <c r="AT330" s="167" t="s">
        <v>165</v>
      </c>
      <c r="AU330" s="167" t="s">
        <v>86</v>
      </c>
      <c r="AV330" s="14" t="s">
        <v>86</v>
      </c>
      <c r="AW330" s="14" t="s">
        <v>32</v>
      </c>
      <c r="AX330" s="14" t="s">
        <v>76</v>
      </c>
      <c r="AY330" s="167" t="s">
        <v>151</v>
      </c>
    </row>
    <row r="331" spans="2:51" s="15" customFormat="1" ht="10.2">
      <c r="B331" s="174"/>
      <c r="D331" s="159" t="s">
        <v>165</v>
      </c>
      <c r="E331" s="175" t="s">
        <v>1</v>
      </c>
      <c r="F331" s="176" t="s">
        <v>172</v>
      </c>
      <c r="H331" s="177">
        <v>30.2</v>
      </c>
      <c r="I331" s="178"/>
      <c r="L331" s="174"/>
      <c r="M331" s="179"/>
      <c r="N331" s="180"/>
      <c r="O331" s="180"/>
      <c r="P331" s="180"/>
      <c r="Q331" s="180"/>
      <c r="R331" s="180"/>
      <c r="S331" s="180"/>
      <c r="T331" s="181"/>
      <c r="AT331" s="175" t="s">
        <v>165</v>
      </c>
      <c r="AU331" s="175" t="s">
        <v>86</v>
      </c>
      <c r="AV331" s="15" t="s">
        <v>152</v>
      </c>
      <c r="AW331" s="15" t="s">
        <v>32</v>
      </c>
      <c r="AX331" s="15" t="s">
        <v>76</v>
      </c>
      <c r="AY331" s="175" t="s">
        <v>151</v>
      </c>
    </row>
    <row r="332" spans="2:51" s="16" customFormat="1" ht="10.2">
      <c r="B332" s="182"/>
      <c r="D332" s="159" t="s">
        <v>165</v>
      </c>
      <c r="E332" s="183" t="s">
        <v>1</v>
      </c>
      <c r="F332" s="184" t="s">
        <v>173</v>
      </c>
      <c r="H332" s="185">
        <v>30.2</v>
      </c>
      <c r="I332" s="186"/>
      <c r="L332" s="182"/>
      <c r="M332" s="187"/>
      <c r="N332" s="188"/>
      <c r="O332" s="188"/>
      <c r="P332" s="188"/>
      <c r="Q332" s="188"/>
      <c r="R332" s="188"/>
      <c r="S332" s="188"/>
      <c r="T332" s="189"/>
      <c r="AT332" s="183" t="s">
        <v>165</v>
      </c>
      <c r="AU332" s="183" t="s">
        <v>86</v>
      </c>
      <c r="AV332" s="16" t="s">
        <v>159</v>
      </c>
      <c r="AW332" s="16" t="s">
        <v>32</v>
      </c>
      <c r="AX332" s="16" t="s">
        <v>84</v>
      </c>
      <c r="AY332" s="183" t="s">
        <v>151</v>
      </c>
    </row>
    <row r="333" spans="1:65" s="2" customFormat="1" ht="16.5" customHeight="1">
      <c r="A333" s="33"/>
      <c r="B333" s="144"/>
      <c r="C333" s="145" t="s">
        <v>338</v>
      </c>
      <c r="D333" s="145" t="s">
        <v>154</v>
      </c>
      <c r="E333" s="146" t="s">
        <v>339</v>
      </c>
      <c r="F333" s="147" t="s">
        <v>340</v>
      </c>
      <c r="G333" s="148" t="s">
        <v>207</v>
      </c>
      <c r="H333" s="149">
        <v>30.2</v>
      </c>
      <c r="I333" s="150"/>
      <c r="J333" s="151">
        <f>ROUND(I333*H333,2)</f>
        <v>0</v>
      </c>
      <c r="K333" s="147" t="s">
        <v>158</v>
      </c>
      <c r="L333" s="34"/>
      <c r="M333" s="152" t="s">
        <v>1</v>
      </c>
      <c r="N333" s="153" t="s">
        <v>41</v>
      </c>
      <c r="O333" s="59"/>
      <c r="P333" s="154">
        <f>O333*H333</f>
        <v>0</v>
      </c>
      <c r="Q333" s="154">
        <v>0</v>
      </c>
      <c r="R333" s="154">
        <f>Q333*H333</f>
        <v>0</v>
      </c>
      <c r="S333" s="154">
        <v>0</v>
      </c>
      <c r="T333" s="155">
        <f>S333*H333</f>
        <v>0</v>
      </c>
      <c r="U333" s="33"/>
      <c r="V333" s="33"/>
      <c r="W333" s="33"/>
      <c r="X333" s="33"/>
      <c r="Y333" s="33"/>
      <c r="Z333" s="33"/>
      <c r="AA333" s="33"/>
      <c r="AB333" s="33"/>
      <c r="AC333" s="33"/>
      <c r="AD333" s="33"/>
      <c r="AE333" s="33"/>
      <c r="AR333" s="156" t="s">
        <v>159</v>
      </c>
      <c r="AT333" s="156" t="s">
        <v>154</v>
      </c>
      <c r="AU333" s="156" t="s">
        <v>86</v>
      </c>
      <c r="AY333" s="18" t="s">
        <v>151</v>
      </c>
      <c r="BE333" s="157">
        <f>IF(N333="základní",J333,0)</f>
        <v>0</v>
      </c>
      <c r="BF333" s="157">
        <f>IF(N333="snížená",J333,0)</f>
        <v>0</v>
      </c>
      <c r="BG333" s="157">
        <f>IF(N333="zákl. přenesená",J333,0)</f>
        <v>0</v>
      </c>
      <c r="BH333" s="157">
        <f>IF(N333="sníž. přenesená",J333,0)</f>
        <v>0</v>
      </c>
      <c r="BI333" s="157">
        <f>IF(N333="nulová",J333,0)</f>
        <v>0</v>
      </c>
      <c r="BJ333" s="18" t="s">
        <v>84</v>
      </c>
      <c r="BK333" s="157">
        <f>ROUND(I333*H333,2)</f>
        <v>0</v>
      </c>
      <c r="BL333" s="18" t="s">
        <v>159</v>
      </c>
      <c r="BM333" s="156" t="s">
        <v>341</v>
      </c>
    </row>
    <row r="334" spans="2:51" s="13" customFormat="1" ht="10.2">
      <c r="B334" s="158"/>
      <c r="D334" s="159" t="s">
        <v>165</v>
      </c>
      <c r="E334" s="160" t="s">
        <v>1</v>
      </c>
      <c r="F334" s="161" t="s">
        <v>342</v>
      </c>
      <c r="H334" s="160" t="s">
        <v>1</v>
      </c>
      <c r="I334" s="162"/>
      <c r="L334" s="158"/>
      <c r="M334" s="163"/>
      <c r="N334" s="164"/>
      <c r="O334" s="164"/>
      <c r="P334" s="164"/>
      <c r="Q334" s="164"/>
      <c r="R334" s="164"/>
      <c r="S334" s="164"/>
      <c r="T334" s="165"/>
      <c r="AT334" s="160" t="s">
        <v>165</v>
      </c>
      <c r="AU334" s="160" t="s">
        <v>86</v>
      </c>
      <c r="AV334" s="13" t="s">
        <v>84</v>
      </c>
      <c r="AW334" s="13" t="s">
        <v>32</v>
      </c>
      <c r="AX334" s="13" t="s">
        <v>76</v>
      </c>
      <c r="AY334" s="160" t="s">
        <v>151</v>
      </c>
    </row>
    <row r="335" spans="2:51" s="13" customFormat="1" ht="10.2">
      <c r="B335" s="158"/>
      <c r="D335" s="159" t="s">
        <v>165</v>
      </c>
      <c r="E335" s="160" t="s">
        <v>1</v>
      </c>
      <c r="F335" s="161" t="s">
        <v>168</v>
      </c>
      <c r="H335" s="160" t="s">
        <v>1</v>
      </c>
      <c r="I335" s="162"/>
      <c r="L335" s="158"/>
      <c r="M335" s="163"/>
      <c r="N335" s="164"/>
      <c r="O335" s="164"/>
      <c r="P335" s="164"/>
      <c r="Q335" s="164"/>
      <c r="R335" s="164"/>
      <c r="S335" s="164"/>
      <c r="T335" s="165"/>
      <c r="AT335" s="160" t="s">
        <v>165</v>
      </c>
      <c r="AU335" s="160" t="s">
        <v>86</v>
      </c>
      <c r="AV335" s="13" t="s">
        <v>84</v>
      </c>
      <c r="AW335" s="13" t="s">
        <v>32</v>
      </c>
      <c r="AX335" s="13" t="s">
        <v>76</v>
      </c>
      <c r="AY335" s="160" t="s">
        <v>151</v>
      </c>
    </row>
    <row r="336" spans="2:51" s="14" customFormat="1" ht="10.2">
      <c r="B336" s="166"/>
      <c r="D336" s="159" t="s">
        <v>165</v>
      </c>
      <c r="E336" s="167" t="s">
        <v>1</v>
      </c>
      <c r="F336" s="168" t="s">
        <v>337</v>
      </c>
      <c r="H336" s="169">
        <v>30.2</v>
      </c>
      <c r="I336" s="170"/>
      <c r="L336" s="166"/>
      <c r="M336" s="171"/>
      <c r="N336" s="172"/>
      <c r="O336" s="172"/>
      <c r="P336" s="172"/>
      <c r="Q336" s="172"/>
      <c r="R336" s="172"/>
      <c r="S336" s="172"/>
      <c r="T336" s="173"/>
      <c r="AT336" s="167" t="s">
        <v>165</v>
      </c>
      <c r="AU336" s="167" t="s">
        <v>86</v>
      </c>
      <c r="AV336" s="14" t="s">
        <v>86</v>
      </c>
      <c r="AW336" s="14" t="s">
        <v>32</v>
      </c>
      <c r="AX336" s="14" t="s">
        <v>76</v>
      </c>
      <c r="AY336" s="167" t="s">
        <v>151</v>
      </c>
    </row>
    <row r="337" spans="2:51" s="15" customFormat="1" ht="10.2">
      <c r="B337" s="174"/>
      <c r="D337" s="159" t="s">
        <v>165</v>
      </c>
      <c r="E337" s="175" t="s">
        <v>1</v>
      </c>
      <c r="F337" s="176" t="s">
        <v>172</v>
      </c>
      <c r="H337" s="177">
        <v>30.2</v>
      </c>
      <c r="I337" s="178"/>
      <c r="L337" s="174"/>
      <c r="M337" s="179"/>
      <c r="N337" s="180"/>
      <c r="O337" s="180"/>
      <c r="P337" s="180"/>
      <c r="Q337" s="180"/>
      <c r="R337" s="180"/>
      <c r="S337" s="180"/>
      <c r="T337" s="181"/>
      <c r="AT337" s="175" t="s">
        <v>165</v>
      </c>
      <c r="AU337" s="175" t="s">
        <v>86</v>
      </c>
      <c r="AV337" s="15" t="s">
        <v>152</v>
      </c>
      <c r="AW337" s="15" t="s">
        <v>32</v>
      </c>
      <c r="AX337" s="15" t="s">
        <v>76</v>
      </c>
      <c r="AY337" s="175" t="s">
        <v>151</v>
      </c>
    </row>
    <row r="338" spans="2:51" s="16" customFormat="1" ht="10.2">
      <c r="B338" s="182"/>
      <c r="D338" s="159" t="s">
        <v>165</v>
      </c>
      <c r="E338" s="183" t="s">
        <v>1</v>
      </c>
      <c r="F338" s="184" t="s">
        <v>173</v>
      </c>
      <c r="H338" s="185">
        <v>30.2</v>
      </c>
      <c r="I338" s="186"/>
      <c r="L338" s="182"/>
      <c r="M338" s="187"/>
      <c r="N338" s="188"/>
      <c r="O338" s="188"/>
      <c r="P338" s="188"/>
      <c r="Q338" s="188"/>
      <c r="R338" s="188"/>
      <c r="S338" s="188"/>
      <c r="T338" s="189"/>
      <c r="AT338" s="183" t="s">
        <v>165</v>
      </c>
      <c r="AU338" s="183" t="s">
        <v>86</v>
      </c>
      <c r="AV338" s="16" t="s">
        <v>159</v>
      </c>
      <c r="AW338" s="16" t="s">
        <v>32</v>
      </c>
      <c r="AX338" s="16" t="s">
        <v>84</v>
      </c>
      <c r="AY338" s="183" t="s">
        <v>151</v>
      </c>
    </row>
    <row r="339" spans="1:65" s="2" customFormat="1" ht="24.15" customHeight="1">
      <c r="A339" s="33"/>
      <c r="B339" s="144"/>
      <c r="C339" s="145" t="s">
        <v>343</v>
      </c>
      <c r="D339" s="145" t="s">
        <v>154</v>
      </c>
      <c r="E339" s="146" t="s">
        <v>344</v>
      </c>
      <c r="F339" s="147" t="s">
        <v>345</v>
      </c>
      <c r="G339" s="148" t="s">
        <v>194</v>
      </c>
      <c r="H339" s="149">
        <v>0.186</v>
      </c>
      <c r="I339" s="150"/>
      <c r="J339" s="151">
        <f>ROUND(I339*H339,2)</f>
        <v>0</v>
      </c>
      <c r="K339" s="147" t="s">
        <v>158</v>
      </c>
      <c r="L339" s="34"/>
      <c r="M339" s="152" t="s">
        <v>1</v>
      </c>
      <c r="N339" s="153" t="s">
        <v>41</v>
      </c>
      <c r="O339" s="59"/>
      <c r="P339" s="154">
        <f>O339*H339</f>
        <v>0</v>
      </c>
      <c r="Q339" s="154">
        <v>1.05291</v>
      </c>
      <c r="R339" s="154">
        <f>Q339*H339</f>
        <v>0.19584126</v>
      </c>
      <c r="S339" s="154">
        <v>0</v>
      </c>
      <c r="T339" s="155">
        <f>S339*H339</f>
        <v>0</v>
      </c>
      <c r="U339" s="33"/>
      <c r="V339" s="33"/>
      <c r="W339" s="33"/>
      <c r="X339" s="33"/>
      <c r="Y339" s="33"/>
      <c r="Z339" s="33"/>
      <c r="AA339" s="33"/>
      <c r="AB339" s="33"/>
      <c r="AC339" s="33"/>
      <c r="AD339" s="33"/>
      <c r="AE339" s="33"/>
      <c r="AR339" s="156" t="s">
        <v>159</v>
      </c>
      <c r="AT339" s="156" t="s">
        <v>154</v>
      </c>
      <c r="AU339" s="156" t="s">
        <v>86</v>
      </c>
      <c r="AY339" s="18" t="s">
        <v>151</v>
      </c>
      <c r="BE339" s="157">
        <f>IF(N339="základní",J339,0)</f>
        <v>0</v>
      </c>
      <c r="BF339" s="157">
        <f>IF(N339="snížená",J339,0)</f>
        <v>0</v>
      </c>
      <c r="BG339" s="157">
        <f>IF(N339="zákl. přenesená",J339,0)</f>
        <v>0</v>
      </c>
      <c r="BH339" s="157">
        <f>IF(N339="sníž. přenesená",J339,0)</f>
        <v>0</v>
      </c>
      <c r="BI339" s="157">
        <f>IF(N339="nulová",J339,0)</f>
        <v>0</v>
      </c>
      <c r="BJ339" s="18" t="s">
        <v>84</v>
      </c>
      <c r="BK339" s="157">
        <f>ROUND(I339*H339,2)</f>
        <v>0</v>
      </c>
      <c r="BL339" s="18" t="s">
        <v>159</v>
      </c>
      <c r="BM339" s="156" t="s">
        <v>346</v>
      </c>
    </row>
    <row r="340" spans="2:51" s="13" customFormat="1" ht="10.2">
      <c r="B340" s="158"/>
      <c r="D340" s="159" t="s">
        <v>165</v>
      </c>
      <c r="E340" s="160" t="s">
        <v>1</v>
      </c>
      <c r="F340" s="161" t="s">
        <v>347</v>
      </c>
      <c r="H340" s="160" t="s">
        <v>1</v>
      </c>
      <c r="I340" s="162"/>
      <c r="L340" s="158"/>
      <c r="M340" s="163"/>
      <c r="N340" s="164"/>
      <c r="O340" s="164"/>
      <c r="P340" s="164"/>
      <c r="Q340" s="164"/>
      <c r="R340" s="164"/>
      <c r="S340" s="164"/>
      <c r="T340" s="165"/>
      <c r="AT340" s="160" t="s">
        <v>165</v>
      </c>
      <c r="AU340" s="160" t="s">
        <v>86</v>
      </c>
      <c r="AV340" s="13" t="s">
        <v>84</v>
      </c>
      <c r="AW340" s="13" t="s">
        <v>32</v>
      </c>
      <c r="AX340" s="13" t="s">
        <v>76</v>
      </c>
      <c r="AY340" s="160" t="s">
        <v>151</v>
      </c>
    </row>
    <row r="341" spans="2:51" s="13" customFormat="1" ht="10.2">
      <c r="B341" s="158"/>
      <c r="D341" s="159" t="s">
        <v>165</v>
      </c>
      <c r="E341" s="160" t="s">
        <v>1</v>
      </c>
      <c r="F341" s="161" t="s">
        <v>168</v>
      </c>
      <c r="H341" s="160" t="s">
        <v>1</v>
      </c>
      <c r="I341" s="162"/>
      <c r="L341" s="158"/>
      <c r="M341" s="163"/>
      <c r="N341" s="164"/>
      <c r="O341" s="164"/>
      <c r="P341" s="164"/>
      <c r="Q341" s="164"/>
      <c r="R341" s="164"/>
      <c r="S341" s="164"/>
      <c r="T341" s="165"/>
      <c r="AT341" s="160" t="s">
        <v>165</v>
      </c>
      <c r="AU341" s="160" t="s">
        <v>86</v>
      </c>
      <c r="AV341" s="13" t="s">
        <v>84</v>
      </c>
      <c r="AW341" s="13" t="s">
        <v>32</v>
      </c>
      <c r="AX341" s="13" t="s">
        <v>76</v>
      </c>
      <c r="AY341" s="160" t="s">
        <v>151</v>
      </c>
    </row>
    <row r="342" spans="2:51" s="14" customFormat="1" ht="10.2">
      <c r="B342" s="166"/>
      <c r="D342" s="159" t="s">
        <v>165</v>
      </c>
      <c r="E342" s="167" t="s">
        <v>1</v>
      </c>
      <c r="F342" s="168" t="s">
        <v>348</v>
      </c>
      <c r="H342" s="169">
        <v>0.146</v>
      </c>
      <c r="I342" s="170"/>
      <c r="L342" s="166"/>
      <c r="M342" s="171"/>
      <c r="N342" s="172"/>
      <c r="O342" s="172"/>
      <c r="P342" s="172"/>
      <c r="Q342" s="172"/>
      <c r="R342" s="172"/>
      <c r="S342" s="172"/>
      <c r="T342" s="173"/>
      <c r="AT342" s="167" t="s">
        <v>165</v>
      </c>
      <c r="AU342" s="167" t="s">
        <v>86</v>
      </c>
      <c r="AV342" s="14" t="s">
        <v>86</v>
      </c>
      <c r="AW342" s="14" t="s">
        <v>32</v>
      </c>
      <c r="AX342" s="14" t="s">
        <v>76</v>
      </c>
      <c r="AY342" s="167" t="s">
        <v>151</v>
      </c>
    </row>
    <row r="343" spans="2:51" s="14" customFormat="1" ht="10.2">
      <c r="B343" s="166"/>
      <c r="D343" s="159" t="s">
        <v>165</v>
      </c>
      <c r="E343" s="167" t="s">
        <v>1</v>
      </c>
      <c r="F343" s="168" t="s">
        <v>349</v>
      </c>
      <c r="H343" s="169">
        <v>0.04</v>
      </c>
      <c r="I343" s="170"/>
      <c r="L343" s="166"/>
      <c r="M343" s="171"/>
      <c r="N343" s="172"/>
      <c r="O343" s="172"/>
      <c r="P343" s="172"/>
      <c r="Q343" s="172"/>
      <c r="R343" s="172"/>
      <c r="S343" s="172"/>
      <c r="T343" s="173"/>
      <c r="AT343" s="167" t="s">
        <v>165</v>
      </c>
      <c r="AU343" s="167" t="s">
        <v>86</v>
      </c>
      <c r="AV343" s="14" t="s">
        <v>86</v>
      </c>
      <c r="AW343" s="14" t="s">
        <v>32</v>
      </c>
      <c r="AX343" s="14" t="s">
        <v>76</v>
      </c>
      <c r="AY343" s="167" t="s">
        <v>151</v>
      </c>
    </row>
    <row r="344" spans="2:51" s="15" customFormat="1" ht="10.2">
      <c r="B344" s="174"/>
      <c r="D344" s="159" t="s">
        <v>165</v>
      </c>
      <c r="E344" s="175" t="s">
        <v>1</v>
      </c>
      <c r="F344" s="176" t="s">
        <v>172</v>
      </c>
      <c r="H344" s="177">
        <v>0.186</v>
      </c>
      <c r="I344" s="178"/>
      <c r="L344" s="174"/>
      <c r="M344" s="179"/>
      <c r="N344" s="180"/>
      <c r="O344" s="180"/>
      <c r="P344" s="180"/>
      <c r="Q344" s="180"/>
      <c r="R344" s="180"/>
      <c r="S344" s="180"/>
      <c r="T344" s="181"/>
      <c r="AT344" s="175" t="s">
        <v>165</v>
      </c>
      <c r="AU344" s="175" t="s">
        <v>86</v>
      </c>
      <c r="AV344" s="15" t="s">
        <v>152</v>
      </c>
      <c r="AW344" s="15" t="s">
        <v>32</v>
      </c>
      <c r="AX344" s="15" t="s">
        <v>76</v>
      </c>
      <c r="AY344" s="175" t="s">
        <v>151</v>
      </c>
    </row>
    <row r="345" spans="2:51" s="16" customFormat="1" ht="10.2">
      <c r="B345" s="182"/>
      <c r="D345" s="159" t="s">
        <v>165</v>
      </c>
      <c r="E345" s="183" t="s">
        <v>1</v>
      </c>
      <c r="F345" s="184" t="s">
        <v>173</v>
      </c>
      <c r="H345" s="185">
        <v>0.186</v>
      </c>
      <c r="I345" s="186"/>
      <c r="L345" s="182"/>
      <c r="M345" s="187"/>
      <c r="N345" s="188"/>
      <c r="O345" s="188"/>
      <c r="P345" s="188"/>
      <c r="Q345" s="188"/>
      <c r="R345" s="188"/>
      <c r="S345" s="188"/>
      <c r="T345" s="189"/>
      <c r="AT345" s="183" t="s">
        <v>165</v>
      </c>
      <c r="AU345" s="183" t="s">
        <v>86</v>
      </c>
      <c r="AV345" s="16" t="s">
        <v>159</v>
      </c>
      <c r="AW345" s="16" t="s">
        <v>32</v>
      </c>
      <c r="AX345" s="16" t="s">
        <v>84</v>
      </c>
      <c r="AY345" s="183" t="s">
        <v>151</v>
      </c>
    </row>
    <row r="346" spans="2:63" s="12" customFormat="1" ht="22.8" customHeight="1">
      <c r="B346" s="131"/>
      <c r="D346" s="132" t="s">
        <v>75</v>
      </c>
      <c r="E346" s="142" t="s">
        <v>204</v>
      </c>
      <c r="F346" s="142" t="s">
        <v>350</v>
      </c>
      <c r="I346" s="134"/>
      <c r="J346" s="143">
        <f>BK346</f>
        <v>0</v>
      </c>
      <c r="L346" s="131"/>
      <c r="M346" s="136"/>
      <c r="N346" s="137"/>
      <c r="O346" s="137"/>
      <c r="P346" s="138">
        <f>SUM(P347:P721)</f>
        <v>0</v>
      </c>
      <c r="Q346" s="137"/>
      <c r="R346" s="138">
        <f>SUM(R347:R721)</f>
        <v>95.00692485999998</v>
      </c>
      <c r="S346" s="137"/>
      <c r="T346" s="139">
        <f>SUM(T347:T721)</f>
        <v>0</v>
      </c>
      <c r="AR346" s="132" t="s">
        <v>84</v>
      </c>
      <c r="AT346" s="140" t="s">
        <v>75</v>
      </c>
      <c r="AU346" s="140" t="s">
        <v>84</v>
      </c>
      <c r="AY346" s="132" t="s">
        <v>151</v>
      </c>
      <c r="BK346" s="141">
        <f>SUM(BK347:BK721)</f>
        <v>0</v>
      </c>
    </row>
    <row r="347" spans="1:65" s="2" customFormat="1" ht="24.15" customHeight="1">
      <c r="A347" s="33"/>
      <c r="B347" s="144"/>
      <c r="C347" s="145" t="s">
        <v>351</v>
      </c>
      <c r="D347" s="145" t="s">
        <v>154</v>
      </c>
      <c r="E347" s="146" t="s">
        <v>352</v>
      </c>
      <c r="F347" s="147" t="s">
        <v>353</v>
      </c>
      <c r="G347" s="148" t="s">
        <v>207</v>
      </c>
      <c r="H347" s="149">
        <v>31.83</v>
      </c>
      <c r="I347" s="150"/>
      <c r="J347" s="151">
        <f>ROUND(I347*H347,2)</f>
        <v>0</v>
      </c>
      <c r="K347" s="147" t="s">
        <v>158</v>
      </c>
      <c r="L347" s="34"/>
      <c r="M347" s="152" t="s">
        <v>1</v>
      </c>
      <c r="N347" s="153" t="s">
        <v>41</v>
      </c>
      <c r="O347" s="59"/>
      <c r="P347" s="154">
        <f>O347*H347</f>
        <v>0</v>
      </c>
      <c r="Q347" s="154">
        <v>0.00026</v>
      </c>
      <c r="R347" s="154">
        <f>Q347*H347</f>
        <v>0.008275799999999998</v>
      </c>
      <c r="S347" s="154">
        <v>0</v>
      </c>
      <c r="T347" s="155">
        <f>S347*H347</f>
        <v>0</v>
      </c>
      <c r="U347" s="33"/>
      <c r="V347" s="33"/>
      <c r="W347" s="33"/>
      <c r="X347" s="33"/>
      <c r="Y347" s="33"/>
      <c r="Z347" s="33"/>
      <c r="AA347" s="33"/>
      <c r="AB347" s="33"/>
      <c r="AC347" s="33"/>
      <c r="AD347" s="33"/>
      <c r="AE347" s="33"/>
      <c r="AR347" s="156" t="s">
        <v>159</v>
      </c>
      <c r="AT347" s="156" t="s">
        <v>154</v>
      </c>
      <c r="AU347" s="156" t="s">
        <v>86</v>
      </c>
      <c r="AY347" s="18" t="s">
        <v>151</v>
      </c>
      <c r="BE347" s="157">
        <f>IF(N347="základní",J347,0)</f>
        <v>0</v>
      </c>
      <c r="BF347" s="157">
        <f>IF(N347="snížená",J347,0)</f>
        <v>0</v>
      </c>
      <c r="BG347" s="157">
        <f>IF(N347="zákl. přenesená",J347,0)</f>
        <v>0</v>
      </c>
      <c r="BH347" s="157">
        <f>IF(N347="sníž. přenesená",J347,0)</f>
        <v>0</v>
      </c>
      <c r="BI347" s="157">
        <f>IF(N347="nulová",J347,0)</f>
        <v>0</v>
      </c>
      <c r="BJ347" s="18" t="s">
        <v>84</v>
      </c>
      <c r="BK347" s="157">
        <f>ROUND(I347*H347,2)</f>
        <v>0</v>
      </c>
      <c r="BL347" s="18" t="s">
        <v>159</v>
      </c>
      <c r="BM347" s="156" t="s">
        <v>354</v>
      </c>
    </row>
    <row r="348" spans="1:65" s="2" customFormat="1" ht="24.15" customHeight="1">
      <c r="A348" s="33"/>
      <c r="B348" s="144"/>
      <c r="C348" s="145" t="s">
        <v>355</v>
      </c>
      <c r="D348" s="145" t="s">
        <v>154</v>
      </c>
      <c r="E348" s="146" t="s">
        <v>356</v>
      </c>
      <c r="F348" s="147" t="s">
        <v>357</v>
      </c>
      <c r="G348" s="148" t="s">
        <v>207</v>
      </c>
      <c r="H348" s="149">
        <v>31.83</v>
      </c>
      <c r="I348" s="150"/>
      <c r="J348" s="151">
        <f>ROUND(I348*H348,2)</f>
        <v>0</v>
      </c>
      <c r="K348" s="147" t="s">
        <v>158</v>
      </c>
      <c r="L348" s="34"/>
      <c r="M348" s="152" t="s">
        <v>1</v>
      </c>
      <c r="N348" s="153" t="s">
        <v>41</v>
      </c>
      <c r="O348" s="59"/>
      <c r="P348" s="154">
        <f>O348*H348</f>
        <v>0</v>
      </c>
      <c r="Q348" s="154">
        <v>0.0157</v>
      </c>
      <c r="R348" s="154">
        <f>Q348*H348</f>
        <v>0.4997309999999999</v>
      </c>
      <c r="S348" s="154">
        <v>0</v>
      </c>
      <c r="T348" s="155">
        <f>S348*H348</f>
        <v>0</v>
      </c>
      <c r="U348" s="33"/>
      <c r="V348" s="33"/>
      <c r="W348" s="33"/>
      <c r="X348" s="33"/>
      <c r="Y348" s="33"/>
      <c r="Z348" s="33"/>
      <c r="AA348" s="33"/>
      <c r="AB348" s="33"/>
      <c r="AC348" s="33"/>
      <c r="AD348" s="33"/>
      <c r="AE348" s="33"/>
      <c r="AR348" s="156" t="s">
        <v>159</v>
      </c>
      <c r="AT348" s="156" t="s">
        <v>154</v>
      </c>
      <c r="AU348" s="156" t="s">
        <v>86</v>
      </c>
      <c r="AY348" s="18" t="s">
        <v>151</v>
      </c>
      <c r="BE348" s="157">
        <f>IF(N348="základní",J348,0)</f>
        <v>0</v>
      </c>
      <c r="BF348" s="157">
        <f>IF(N348="snížená",J348,0)</f>
        <v>0</v>
      </c>
      <c r="BG348" s="157">
        <f>IF(N348="zákl. přenesená",J348,0)</f>
        <v>0</v>
      </c>
      <c r="BH348" s="157">
        <f>IF(N348="sníž. přenesená",J348,0)</f>
        <v>0</v>
      </c>
      <c r="BI348" s="157">
        <f>IF(N348="nulová",J348,0)</f>
        <v>0</v>
      </c>
      <c r="BJ348" s="18" t="s">
        <v>84</v>
      </c>
      <c r="BK348" s="157">
        <f>ROUND(I348*H348,2)</f>
        <v>0</v>
      </c>
      <c r="BL348" s="18" t="s">
        <v>159</v>
      </c>
      <c r="BM348" s="156" t="s">
        <v>358</v>
      </c>
    </row>
    <row r="349" spans="2:51" s="13" customFormat="1" ht="10.2">
      <c r="B349" s="158"/>
      <c r="D349" s="159" t="s">
        <v>165</v>
      </c>
      <c r="E349" s="160" t="s">
        <v>1</v>
      </c>
      <c r="F349" s="161" t="s">
        <v>359</v>
      </c>
      <c r="H349" s="160" t="s">
        <v>1</v>
      </c>
      <c r="I349" s="162"/>
      <c r="L349" s="158"/>
      <c r="M349" s="163"/>
      <c r="N349" s="164"/>
      <c r="O349" s="164"/>
      <c r="P349" s="164"/>
      <c r="Q349" s="164"/>
      <c r="R349" s="164"/>
      <c r="S349" s="164"/>
      <c r="T349" s="165"/>
      <c r="AT349" s="160" t="s">
        <v>165</v>
      </c>
      <c r="AU349" s="160" t="s">
        <v>86</v>
      </c>
      <c r="AV349" s="13" t="s">
        <v>84</v>
      </c>
      <c r="AW349" s="13" t="s">
        <v>32</v>
      </c>
      <c r="AX349" s="13" t="s">
        <v>76</v>
      </c>
      <c r="AY349" s="160" t="s">
        <v>151</v>
      </c>
    </row>
    <row r="350" spans="2:51" s="13" customFormat="1" ht="10.2">
      <c r="B350" s="158"/>
      <c r="D350" s="159" t="s">
        <v>165</v>
      </c>
      <c r="E350" s="160" t="s">
        <v>1</v>
      </c>
      <c r="F350" s="161" t="s">
        <v>178</v>
      </c>
      <c r="H350" s="160" t="s">
        <v>1</v>
      </c>
      <c r="I350" s="162"/>
      <c r="L350" s="158"/>
      <c r="M350" s="163"/>
      <c r="N350" s="164"/>
      <c r="O350" s="164"/>
      <c r="P350" s="164"/>
      <c r="Q350" s="164"/>
      <c r="R350" s="164"/>
      <c r="S350" s="164"/>
      <c r="T350" s="165"/>
      <c r="AT350" s="160" t="s">
        <v>165</v>
      </c>
      <c r="AU350" s="160" t="s">
        <v>86</v>
      </c>
      <c r="AV350" s="13" t="s">
        <v>84</v>
      </c>
      <c r="AW350" s="13" t="s">
        <v>32</v>
      </c>
      <c r="AX350" s="13" t="s">
        <v>76</v>
      </c>
      <c r="AY350" s="160" t="s">
        <v>151</v>
      </c>
    </row>
    <row r="351" spans="2:51" s="14" customFormat="1" ht="10.2">
      <c r="B351" s="166"/>
      <c r="D351" s="159" t="s">
        <v>165</v>
      </c>
      <c r="E351" s="167" t="s">
        <v>1</v>
      </c>
      <c r="F351" s="168" t="s">
        <v>360</v>
      </c>
      <c r="H351" s="169">
        <v>10.93</v>
      </c>
      <c r="I351" s="170"/>
      <c r="L351" s="166"/>
      <c r="M351" s="171"/>
      <c r="N351" s="172"/>
      <c r="O351" s="172"/>
      <c r="P351" s="172"/>
      <c r="Q351" s="172"/>
      <c r="R351" s="172"/>
      <c r="S351" s="172"/>
      <c r="T351" s="173"/>
      <c r="AT351" s="167" t="s">
        <v>165</v>
      </c>
      <c r="AU351" s="167" t="s">
        <v>86</v>
      </c>
      <c r="AV351" s="14" t="s">
        <v>86</v>
      </c>
      <c r="AW351" s="14" t="s">
        <v>32</v>
      </c>
      <c r="AX351" s="14" t="s">
        <v>76</v>
      </c>
      <c r="AY351" s="167" t="s">
        <v>151</v>
      </c>
    </row>
    <row r="352" spans="2:51" s="13" customFormat="1" ht="10.2">
      <c r="B352" s="158"/>
      <c r="D352" s="159" t="s">
        <v>165</v>
      </c>
      <c r="E352" s="160" t="s">
        <v>1</v>
      </c>
      <c r="F352" s="161" t="s">
        <v>179</v>
      </c>
      <c r="H352" s="160" t="s">
        <v>1</v>
      </c>
      <c r="I352" s="162"/>
      <c r="L352" s="158"/>
      <c r="M352" s="163"/>
      <c r="N352" s="164"/>
      <c r="O352" s="164"/>
      <c r="P352" s="164"/>
      <c r="Q352" s="164"/>
      <c r="R352" s="164"/>
      <c r="S352" s="164"/>
      <c r="T352" s="165"/>
      <c r="AT352" s="160" t="s">
        <v>165</v>
      </c>
      <c r="AU352" s="160" t="s">
        <v>86</v>
      </c>
      <c r="AV352" s="13" t="s">
        <v>84</v>
      </c>
      <c r="AW352" s="13" t="s">
        <v>32</v>
      </c>
      <c r="AX352" s="13" t="s">
        <v>76</v>
      </c>
      <c r="AY352" s="160" t="s">
        <v>151</v>
      </c>
    </row>
    <row r="353" spans="2:51" s="14" customFormat="1" ht="10.2">
      <c r="B353" s="166"/>
      <c r="D353" s="159" t="s">
        <v>165</v>
      </c>
      <c r="E353" s="167" t="s">
        <v>1</v>
      </c>
      <c r="F353" s="168" t="s">
        <v>361</v>
      </c>
      <c r="H353" s="169">
        <v>20.9</v>
      </c>
      <c r="I353" s="170"/>
      <c r="L353" s="166"/>
      <c r="M353" s="171"/>
      <c r="N353" s="172"/>
      <c r="O353" s="172"/>
      <c r="P353" s="172"/>
      <c r="Q353" s="172"/>
      <c r="R353" s="172"/>
      <c r="S353" s="172"/>
      <c r="T353" s="173"/>
      <c r="AT353" s="167" t="s">
        <v>165</v>
      </c>
      <c r="AU353" s="167" t="s">
        <v>86</v>
      </c>
      <c r="AV353" s="14" t="s">
        <v>86</v>
      </c>
      <c r="AW353" s="14" t="s">
        <v>32</v>
      </c>
      <c r="AX353" s="14" t="s">
        <v>76</v>
      </c>
      <c r="AY353" s="167" t="s">
        <v>151</v>
      </c>
    </row>
    <row r="354" spans="2:51" s="15" customFormat="1" ht="10.2">
      <c r="B354" s="174"/>
      <c r="D354" s="159" t="s">
        <v>165</v>
      </c>
      <c r="E354" s="175" t="s">
        <v>1</v>
      </c>
      <c r="F354" s="176" t="s">
        <v>172</v>
      </c>
      <c r="H354" s="177">
        <v>31.83</v>
      </c>
      <c r="I354" s="178"/>
      <c r="L354" s="174"/>
      <c r="M354" s="179"/>
      <c r="N354" s="180"/>
      <c r="O354" s="180"/>
      <c r="P354" s="180"/>
      <c r="Q354" s="180"/>
      <c r="R354" s="180"/>
      <c r="S354" s="180"/>
      <c r="T354" s="181"/>
      <c r="AT354" s="175" t="s">
        <v>165</v>
      </c>
      <c r="AU354" s="175" t="s">
        <v>86</v>
      </c>
      <c r="AV354" s="15" t="s">
        <v>152</v>
      </c>
      <c r="AW354" s="15" t="s">
        <v>32</v>
      </c>
      <c r="AX354" s="15" t="s">
        <v>76</v>
      </c>
      <c r="AY354" s="175" t="s">
        <v>151</v>
      </c>
    </row>
    <row r="355" spans="2:51" s="16" customFormat="1" ht="10.2">
      <c r="B355" s="182"/>
      <c r="D355" s="159" t="s">
        <v>165</v>
      </c>
      <c r="E355" s="183" t="s">
        <v>1</v>
      </c>
      <c r="F355" s="184" t="s">
        <v>173</v>
      </c>
      <c r="H355" s="185">
        <v>31.83</v>
      </c>
      <c r="I355" s="186"/>
      <c r="L355" s="182"/>
      <c r="M355" s="187"/>
      <c r="N355" s="188"/>
      <c r="O355" s="188"/>
      <c r="P355" s="188"/>
      <c r="Q355" s="188"/>
      <c r="R355" s="188"/>
      <c r="S355" s="188"/>
      <c r="T355" s="189"/>
      <c r="AT355" s="183" t="s">
        <v>165</v>
      </c>
      <c r="AU355" s="183" t="s">
        <v>86</v>
      </c>
      <c r="AV355" s="16" t="s">
        <v>159</v>
      </c>
      <c r="AW355" s="16" t="s">
        <v>32</v>
      </c>
      <c r="AX355" s="16" t="s">
        <v>84</v>
      </c>
      <c r="AY355" s="183" t="s">
        <v>151</v>
      </c>
    </row>
    <row r="356" spans="1:65" s="2" customFormat="1" ht="24.15" customHeight="1">
      <c r="A356" s="33"/>
      <c r="B356" s="144"/>
      <c r="C356" s="145" t="s">
        <v>362</v>
      </c>
      <c r="D356" s="145" t="s">
        <v>154</v>
      </c>
      <c r="E356" s="146" t="s">
        <v>363</v>
      </c>
      <c r="F356" s="147" t="s">
        <v>364</v>
      </c>
      <c r="G356" s="148" t="s">
        <v>207</v>
      </c>
      <c r="H356" s="149">
        <v>235.65</v>
      </c>
      <c r="I356" s="150"/>
      <c r="J356" s="151">
        <f>ROUND(I356*H356,2)</f>
        <v>0</v>
      </c>
      <c r="K356" s="147" t="s">
        <v>158</v>
      </c>
      <c r="L356" s="34"/>
      <c r="M356" s="152" t="s">
        <v>1</v>
      </c>
      <c r="N356" s="153" t="s">
        <v>41</v>
      </c>
      <c r="O356" s="59"/>
      <c r="P356" s="154">
        <f>O356*H356</f>
        <v>0</v>
      </c>
      <c r="Q356" s="154">
        <v>0.00735</v>
      </c>
      <c r="R356" s="154">
        <f>Q356*H356</f>
        <v>1.7320275</v>
      </c>
      <c r="S356" s="154">
        <v>0</v>
      </c>
      <c r="T356" s="155">
        <f>S356*H356</f>
        <v>0</v>
      </c>
      <c r="U356" s="33"/>
      <c r="V356" s="33"/>
      <c r="W356" s="33"/>
      <c r="X356" s="33"/>
      <c r="Y356" s="33"/>
      <c r="Z356" s="33"/>
      <c r="AA356" s="33"/>
      <c r="AB356" s="33"/>
      <c r="AC356" s="33"/>
      <c r="AD356" s="33"/>
      <c r="AE356" s="33"/>
      <c r="AR356" s="156" t="s">
        <v>159</v>
      </c>
      <c r="AT356" s="156" t="s">
        <v>154</v>
      </c>
      <c r="AU356" s="156" t="s">
        <v>86</v>
      </c>
      <c r="AY356" s="18" t="s">
        <v>151</v>
      </c>
      <c r="BE356" s="157">
        <f>IF(N356="základní",J356,0)</f>
        <v>0</v>
      </c>
      <c r="BF356" s="157">
        <f>IF(N356="snížená",J356,0)</f>
        <v>0</v>
      </c>
      <c r="BG356" s="157">
        <f>IF(N356="zákl. přenesená",J356,0)</f>
        <v>0</v>
      </c>
      <c r="BH356" s="157">
        <f>IF(N356="sníž. přenesená",J356,0)</f>
        <v>0</v>
      </c>
      <c r="BI356" s="157">
        <f>IF(N356="nulová",J356,0)</f>
        <v>0</v>
      </c>
      <c r="BJ356" s="18" t="s">
        <v>84</v>
      </c>
      <c r="BK356" s="157">
        <f>ROUND(I356*H356,2)</f>
        <v>0</v>
      </c>
      <c r="BL356" s="18" t="s">
        <v>159</v>
      </c>
      <c r="BM356" s="156" t="s">
        <v>365</v>
      </c>
    </row>
    <row r="357" spans="1:65" s="2" customFormat="1" ht="24.15" customHeight="1">
      <c r="A357" s="33"/>
      <c r="B357" s="144"/>
      <c r="C357" s="145" t="s">
        <v>366</v>
      </c>
      <c r="D357" s="145" t="s">
        <v>154</v>
      </c>
      <c r="E357" s="146" t="s">
        <v>367</v>
      </c>
      <c r="F357" s="147" t="s">
        <v>368</v>
      </c>
      <c r="G357" s="148" t="s">
        <v>207</v>
      </c>
      <c r="H357" s="149">
        <v>850.29</v>
      </c>
      <c r="I357" s="150"/>
      <c r="J357" s="151">
        <f>ROUND(I357*H357,2)</f>
        <v>0</v>
      </c>
      <c r="K357" s="147" t="s">
        <v>158</v>
      </c>
      <c r="L357" s="34"/>
      <c r="M357" s="152" t="s">
        <v>1</v>
      </c>
      <c r="N357" s="153" t="s">
        <v>41</v>
      </c>
      <c r="O357" s="59"/>
      <c r="P357" s="154">
        <f>O357*H357</f>
        <v>0</v>
      </c>
      <c r="Q357" s="154">
        <v>0.00026</v>
      </c>
      <c r="R357" s="154">
        <f>Q357*H357</f>
        <v>0.22107539999999998</v>
      </c>
      <c r="S357" s="154">
        <v>0</v>
      </c>
      <c r="T357" s="155">
        <f>S357*H357</f>
        <v>0</v>
      </c>
      <c r="U357" s="33"/>
      <c r="V357" s="33"/>
      <c r="W357" s="33"/>
      <c r="X357" s="33"/>
      <c r="Y357" s="33"/>
      <c r="Z357" s="33"/>
      <c r="AA357" s="33"/>
      <c r="AB357" s="33"/>
      <c r="AC357" s="33"/>
      <c r="AD357" s="33"/>
      <c r="AE357" s="33"/>
      <c r="AR357" s="156" t="s">
        <v>159</v>
      </c>
      <c r="AT357" s="156" t="s">
        <v>154</v>
      </c>
      <c r="AU357" s="156" t="s">
        <v>86</v>
      </c>
      <c r="AY357" s="18" t="s">
        <v>151</v>
      </c>
      <c r="BE357" s="157">
        <f>IF(N357="základní",J357,0)</f>
        <v>0</v>
      </c>
      <c r="BF357" s="157">
        <f>IF(N357="snížená",J357,0)</f>
        <v>0</v>
      </c>
      <c r="BG357" s="157">
        <f>IF(N357="zákl. přenesená",J357,0)</f>
        <v>0</v>
      </c>
      <c r="BH357" s="157">
        <f>IF(N357="sníž. přenesená",J357,0)</f>
        <v>0</v>
      </c>
      <c r="BI357" s="157">
        <f>IF(N357="nulová",J357,0)</f>
        <v>0</v>
      </c>
      <c r="BJ357" s="18" t="s">
        <v>84</v>
      </c>
      <c r="BK357" s="157">
        <f>ROUND(I357*H357,2)</f>
        <v>0</v>
      </c>
      <c r="BL357" s="18" t="s">
        <v>159</v>
      </c>
      <c r="BM357" s="156" t="s">
        <v>369</v>
      </c>
    </row>
    <row r="358" spans="2:51" s="13" customFormat="1" ht="10.2">
      <c r="B358" s="158"/>
      <c r="D358" s="159" t="s">
        <v>165</v>
      </c>
      <c r="E358" s="160" t="s">
        <v>1</v>
      </c>
      <c r="F358" s="161" t="s">
        <v>370</v>
      </c>
      <c r="H358" s="160" t="s">
        <v>1</v>
      </c>
      <c r="I358" s="162"/>
      <c r="L358" s="158"/>
      <c r="M358" s="163"/>
      <c r="N358" s="164"/>
      <c r="O358" s="164"/>
      <c r="P358" s="164"/>
      <c r="Q358" s="164"/>
      <c r="R358" s="164"/>
      <c r="S358" s="164"/>
      <c r="T358" s="165"/>
      <c r="AT358" s="160" t="s">
        <v>165</v>
      </c>
      <c r="AU358" s="160" t="s">
        <v>86</v>
      </c>
      <c r="AV358" s="13" t="s">
        <v>84</v>
      </c>
      <c r="AW358" s="13" t="s">
        <v>32</v>
      </c>
      <c r="AX358" s="13" t="s">
        <v>76</v>
      </c>
      <c r="AY358" s="160" t="s">
        <v>151</v>
      </c>
    </row>
    <row r="359" spans="2:51" s="14" customFormat="1" ht="10.2">
      <c r="B359" s="166"/>
      <c r="D359" s="159" t="s">
        <v>165</v>
      </c>
      <c r="E359" s="167" t="s">
        <v>1</v>
      </c>
      <c r="F359" s="168" t="s">
        <v>371</v>
      </c>
      <c r="H359" s="169">
        <v>235.65</v>
      </c>
      <c r="I359" s="170"/>
      <c r="L359" s="166"/>
      <c r="M359" s="171"/>
      <c r="N359" s="172"/>
      <c r="O359" s="172"/>
      <c r="P359" s="172"/>
      <c r="Q359" s="172"/>
      <c r="R359" s="172"/>
      <c r="S359" s="172"/>
      <c r="T359" s="173"/>
      <c r="AT359" s="167" t="s">
        <v>165</v>
      </c>
      <c r="AU359" s="167" t="s">
        <v>86</v>
      </c>
      <c r="AV359" s="14" t="s">
        <v>86</v>
      </c>
      <c r="AW359" s="14" t="s">
        <v>32</v>
      </c>
      <c r="AX359" s="14" t="s">
        <v>76</v>
      </c>
      <c r="AY359" s="167" t="s">
        <v>151</v>
      </c>
    </row>
    <row r="360" spans="2:51" s="14" customFormat="1" ht="10.2">
      <c r="B360" s="166"/>
      <c r="D360" s="159" t="s">
        <v>165</v>
      </c>
      <c r="E360" s="167" t="s">
        <v>1</v>
      </c>
      <c r="F360" s="168" t="s">
        <v>372</v>
      </c>
      <c r="H360" s="169">
        <v>614.64</v>
      </c>
      <c r="I360" s="170"/>
      <c r="L360" s="166"/>
      <c r="M360" s="171"/>
      <c r="N360" s="172"/>
      <c r="O360" s="172"/>
      <c r="P360" s="172"/>
      <c r="Q360" s="172"/>
      <c r="R360" s="172"/>
      <c r="S360" s="172"/>
      <c r="T360" s="173"/>
      <c r="AT360" s="167" t="s">
        <v>165</v>
      </c>
      <c r="AU360" s="167" t="s">
        <v>86</v>
      </c>
      <c r="AV360" s="14" t="s">
        <v>86</v>
      </c>
      <c r="AW360" s="14" t="s">
        <v>32</v>
      </c>
      <c r="AX360" s="14" t="s">
        <v>76</v>
      </c>
      <c r="AY360" s="167" t="s">
        <v>151</v>
      </c>
    </row>
    <row r="361" spans="2:51" s="15" customFormat="1" ht="10.2">
      <c r="B361" s="174"/>
      <c r="D361" s="159" t="s">
        <v>165</v>
      </c>
      <c r="E361" s="175" t="s">
        <v>1</v>
      </c>
      <c r="F361" s="176" t="s">
        <v>172</v>
      </c>
      <c r="H361" s="177">
        <v>850.29</v>
      </c>
      <c r="I361" s="178"/>
      <c r="L361" s="174"/>
      <c r="M361" s="179"/>
      <c r="N361" s="180"/>
      <c r="O361" s="180"/>
      <c r="P361" s="180"/>
      <c r="Q361" s="180"/>
      <c r="R361" s="180"/>
      <c r="S361" s="180"/>
      <c r="T361" s="181"/>
      <c r="AT361" s="175" t="s">
        <v>165</v>
      </c>
      <c r="AU361" s="175" t="s">
        <v>86</v>
      </c>
      <c r="AV361" s="15" t="s">
        <v>152</v>
      </c>
      <c r="AW361" s="15" t="s">
        <v>32</v>
      </c>
      <c r="AX361" s="15" t="s">
        <v>76</v>
      </c>
      <c r="AY361" s="175" t="s">
        <v>151</v>
      </c>
    </row>
    <row r="362" spans="2:51" s="16" customFormat="1" ht="10.2">
      <c r="B362" s="182"/>
      <c r="D362" s="159" t="s">
        <v>165</v>
      </c>
      <c r="E362" s="183" t="s">
        <v>1</v>
      </c>
      <c r="F362" s="184" t="s">
        <v>173</v>
      </c>
      <c r="H362" s="185">
        <v>850.29</v>
      </c>
      <c r="I362" s="186"/>
      <c r="L362" s="182"/>
      <c r="M362" s="187"/>
      <c r="N362" s="188"/>
      <c r="O362" s="188"/>
      <c r="P362" s="188"/>
      <c r="Q362" s="188"/>
      <c r="R362" s="188"/>
      <c r="S362" s="188"/>
      <c r="T362" s="189"/>
      <c r="AT362" s="183" t="s">
        <v>165</v>
      </c>
      <c r="AU362" s="183" t="s">
        <v>86</v>
      </c>
      <c r="AV362" s="16" t="s">
        <v>159</v>
      </c>
      <c r="AW362" s="16" t="s">
        <v>32</v>
      </c>
      <c r="AX362" s="16" t="s">
        <v>84</v>
      </c>
      <c r="AY362" s="183" t="s">
        <v>151</v>
      </c>
    </row>
    <row r="363" spans="1:65" s="2" customFormat="1" ht="24.15" customHeight="1">
      <c r="A363" s="33"/>
      <c r="B363" s="144"/>
      <c r="C363" s="145" t="s">
        <v>373</v>
      </c>
      <c r="D363" s="145" t="s">
        <v>154</v>
      </c>
      <c r="E363" s="146" t="s">
        <v>374</v>
      </c>
      <c r="F363" s="147" t="s">
        <v>375</v>
      </c>
      <c r="G363" s="148" t="s">
        <v>207</v>
      </c>
      <c r="H363" s="149">
        <v>255</v>
      </c>
      <c r="I363" s="150"/>
      <c r="J363" s="151">
        <f>ROUND(I363*H363,2)</f>
        <v>0</v>
      </c>
      <c r="K363" s="147" t="s">
        <v>158</v>
      </c>
      <c r="L363" s="34"/>
      <c r="M363" s="152" t="s">
        <v>1</v>
      </c>
      <c r="N363" s="153" t="s">
        <v>41</v>
      </c>
      <c r="O363" s="59"/>
      <c r="P363" s="154">
        <f>O363*H363</f>
        <v>0</v>
      </c>
      <c r="Q363" s="154">
        <v>0.00438</v>
      </c>
      <c r="R363" s="154">
        <f>Q363*H363</f>
        <v>1.1169</v>
      </c>
      <c r="S363" s="154">
        <v>0</v>
      </c>
      <c r="T363" s="155">
        <f>S363*H363</f>
        <v>0</v>
      </c>
      <c r="U363" s="33"/>
      <c r="V363" s="33"/>
      <c r="W363" s="33"/>
      <c r="X363" s="33"/>
      <c r="Y363" s="33"/>
      <c r="Z363" s="33"/>
      <c r="AA363" s="33"/>
      <c r="AB363" s="33"/>
      <c r="AC363" s="33"/>
      <c r="AD363" s="33"/>
      <c r="AE363" s="33"/>
      <c r="AR363" s="156" t="s">
        <v>159</v>
      </c>
      <c r="AT363" s="156" t="s">
        <v>154</v>
      </c>
      <c r="AU363" s="156" t="s">
        <v>86</v>
      </c>
      <c r="AY363" s="18" t="s">
        <v>151</v>
      </c>
      <c r="BE363" s="157">
        <f>IF(N363="základní",J363,0)</f>
        <v>0</v>
      </c>
      <c r="BF363" s="157">
        <f>IF(N363="snížená",J363,0)</f>
        <v>0</v>
      </c>
      <c r="BG363" s="157">
        <f>IF(N363="zákl. přenesená",J363,0)</f>
        <v>0</v>
      </c>
      <c r="BH363" s="157">
        <f>IF(N363="sníž. přenesená",J363,0)</f>
        <v>0</v>
      </c>
      <c r="BI363" s="157">
        <f>IF(N363="nulová",J363,0)</f>
        <v>0</v>
      </c>
      <c r="BJ363" s="18" t="s">
        <v>84</v>
      </c>
      <c r="BK363" s="157">
        <f>ROUND(I363*H363,2)</f>
        <v>0</v>
      </c>
      <c r="BL363" s="18" t="s">
        <v>159</v>
      </c>
      <c r="BM363" s="156" t="s">
        <v>376</v>
      </c>
    </row>
    <row r="364" spans="2:51" s="13" customFormat="1" ht="10.2">
      <c r="B364" s="158"/>
      <c r="D364" s="159" t="s">
        <v>165</v>
      </c>
      <c r="E364" s="160" t="s">
        <v>1</v>
      </c>
      <c r="F364" s="161" t="s">
        <v>377</v>
      </c>
      <c r="H364" s="160" t="s">
        <v>1</v>
      </c>
      <c r="I364" s="162"/>
      <c r="L364" s="158"/>
      <c r="M364" s="163"/>
      <c r="N364" s="164"/>
      <c r="O364" s="164"/>
      <c r="P364" s="164"/>
      <c r="Q364" s="164"/>
      <c r="R364" s="164"/>
      <c r="S364" s="164"/>
      <c r="T364" s="165"/>
      <c r="AT364" s="160" t="s">
        <v>165</v>
      </c>
      <c r="AU364" s="160" t="s">
        <v>86</v>
      </c>
      <c r="AV364" s="13" t="s">
        <v>84</v>
      </c>
      <c r="AW364" s="13" t="s">
        <v>32</v>
      </c>
      <c r="AX364" s="13" t="s">
        <v>76</v>
      </c>
      <c r="AY364" s="160" t="s">
        <v>151</v>
      </c>
    </row>
    <row r="365" spans="2:51" s="14" customFormat="1" ht="10.2">
      <c r="B365" s="166"/>
      <c r="D365" s="159" t="s">
        <v>165</v>
      </c>
      <c r="E365" s="167" t="s">
        <v>1</v>
      </c>
      <c r="F365" s="168" t="s">
        <v>378</v>
      </c>
      <c r="H365" s="169">
        <v>255</v>
      </c>
      <c r="I365" s="170"/>
      <c r="L365" s="166"/>
      <c r="M365" s="171"/>
      <c r="N365" s="172"/>
      <c r="O365" s="172"/>
      <c r="P365" s="172"/>
      <c r="Q365" s="172"/>
      <c r="R365" s="172"/>
      <c r="S365" s="172"/>
      <c r="T365" s="173"/>
      <c r="AT365" s="167" t="s">
        <v>165</v>
      </c>
      <c r="AU365" s="167" t="s">
        <v>86</v>
      </c>
      <c r="AV365" s="14" t="s">
        <v>86</v>
      </c>
      <c r="AW365" s="14" t="s">
        <v>32</v>
      </c>
      <c r="AX365" s="14" t="s">
        <v>76</v>
      </c>
      <c r="AY365" s="167" t="s">
        <v>151</v>
      </c>
    </row>
    <row r="366" spans="2:51" s="15" customFormat="1" ht="10.2">
      <c r="B366" s="174"/>
      <c r="D366" s="159" t="s">
        <v>165</v>
      </c>
      <c r="E366" s="175" t="s">
        <v>1</v>
      </c>
      <c r="F366" s="176" t="s">
        <v>172</v>
      </c>
      <c r="H366" s="177">
        <v>255</v>
      </c>
      <c r="I366" s="178"/>
      <c r="L366" s="174"/>
      <c r="M366" s="179"/>
      <c r="N366" s="180"/>
      <c r="O366" s="180"/>
      <c r="P366" s="180"/>
      <c r="Q366" s="180"/>
      <c r="R366" s="180"/>
      <c r="S366" s="180"/>
      <c r="T366" s="181"/>
      <c r="AT366" s="175" t="s">
        <v>165</v>
      </c>
      <c r="AU366" s="175" t="s">
        <v>86</v>
      </c>
      <c r="AV366" s="15" t="s">
        <v>152</v>
      </c>
      <c r="AW366" s="15" t="s">
        <v>32</v>
      </c>
      <c r="AX366" s="15" t="s">
        <v>76</v>
      </c>
      <c r="AY366" s="175" t="s">
        <v>151</v>
      </c>
    </row>
    <row r="367" spans="2:51" s="16" customFormat="1" ht="10.2">
      <c r="B367" s="182"/>
      <c r="D367" s="159" t="s">
        <v>165</v>
      </c>
      <c r="E367" s="183" t="s">
        <v>1</v>
      </c>
      <c r="F367" s="184" t="s">
        <v>173</v>
      </c>
      <c r="H367" s="185">
        <v>255</v>
      </c>
      <c r="I367" s="186"/>
      <c r="L367" s="182"/>
      <c r="M367" s="187"/>
      <c r="N367" s="188"/>
      <c r="O367" s="188"/>
      <c r="P367" s="188"/>
      <c r="Q367" s="188"/>
      <c r="R367" s="188"/>
      <c r="S367" s="188"/>
      <c r="T367" s="189"/>
      <c r="AT367" s="183" t="s">
        <v>165</v>
      </c>
      <c r="AU367" s="183" t="s">
        <v>86</v>
      </c>
      <c r="AV367" s="16" t="s">
        <v>159</v>
      </c>
      <c r="AW367" s="16" t="s">
        <v>32</v>
      </c>
      <c r="AX367" s="16" t="s">
        <v>84</v>
      </c>
      <c r="AY367" s="183" t="s">
        <v>151</v>
      </c>
    </row>
    <row r="368" spans="1:65" s="2" customFormat="1" ht="24.15" customHeight="1">
      <c r="A368" s="33"/>
      <c r="B368" s="144"/>
      <c r="C368" s="145" t="s">
        <v>379</v>
      </c>
      <c r="D368" s="145" t="s">
        <v>154</v>
      </c>
      <c r="E368" s="146" t="s">
        <v>380</v>
      </c>
      <c r="F368" s="147" t="s">
        <v>381</v>
      </c>
      <c r="G368" s="148" t="s">
        <v>207</v>
      </c>
      <c r="H368" s="149">
        <v>1229.28</v>
      </c>
      <c r="I368" s="150"/>
      <c r="J368" s="151">
        <f>ROUND(I368*H368,2)</f>
        <v>0</v>
      </c>
      <c r="K368" s="147" t="s">
        <v>158</v>
      </c>
      <c r="L368" s="34"/>
      <c r="M368" s="152" t="s">
        <v>1</v>
      </c>
      <c r="N368" s="153" t="s">
        <v>41</v>
      </c>
      <c r="O368" s="59"/>
      <c r="P368" s="154">
        <f>O368*H368</f>
        <v>0</v>
      </c>
      <c r="Q368" s="154">
        <v>0.004</v>
      </c>
      <c r="R368" s="154">
        <f>Q368*H368</f>
        <v>4.91712</v>
      </c>
      <c r="S368" s="154">
        <v>0</v>
      </c>
      <c r="T368" s="155">
        <f>S368*H368</f>
        <v>0</v>
      </c>
      <c r="U368" s="33"/>
      <c r="V368" s="33"/>
      <c r="W368" s="33"/>
      <c r="X368" s="33"/>
      <c r="Y368" s="33"/>
      <c r="Z368" s="33"/>
      <c r="AA368" s="33"/>
      <c r="AB368" s="33"/>
      <c r="AC368" s="33"/>
      <c r="AD368" s="33"/>
      <c r="AE368" s="33"/>
      <c r="AR368" s="156" t="s">
        <v>159</v>
      </c>
      <c r="AT368" s="156" t="s">
        <v>154</v>
      </c>
      <c r="AU368" s="156" t="s">
        <v>86</v>
      </c>
      <c r="AY368" s="18" t="s">
        <v>151</v>
      </c>
      <c r="BE368" s="157">
        <f>IF(N368="základní",J368,0)</f>
        <v>0</v>
      </c>
      <c r="BF368" s="157">
        <f>IF(N368="snížená",J368,0)</f>
        <v>0</v>
      </c>
      <c r="BG368" s="157">
        <f>IF(N368="zákl. přenesená",J368,0)</f>
        <v>0</v>
      </c>
      <c r="BH368" s="157">
        <f>IF(N368="sníž. přenesená",J368,0)</f>
        <v>0</v>
      </c>
      <c r="BI368" s="157">
        <f>IF(N368="nulová",J368,0)</f>
        <v>0</v>
      </c>
      <c r="BJ368" s="18" t="s">
        <v>84</v>
      </c>
      <c r="BK368" s="157">
        <f>ROUND(I368*H368,2)</f>
        <v>0</v>
      </c>
      <c r="BL368" s="18" t="s">
        <v>159</v>
      </c>
      <c r="BM368" s="156" t="s">
        <v>382</v>
      </c>
    </row>
    <row r="369" spans="2:51" s="13" customFormat="1" ht="10.2">
      <c r="B369" s="158"/>
      <c r="D369" s="159" t="s">
        <v>165</v>
      </c>
      <c r="E369" s="160" t="s">
        <v>1</v>
      </c>
      <c r="F369" s="161" t="s">
        <v>383</v>
      </c>
      <c r="H369" s="160" t="s">
        <v>1</v>
      </c>
      <c r="I369" s="162"/>
      <c r="L369" s="158"/>
      <c r="M369" s="163"/>
      <c r="N369" s="164"/>
      <c r="O369" s="164"/>
      <c r="P369" s="164"/>
      <c r="Q369" s="164"/>
      <c r="R369" s="164"/>
      <c r="S369" s="164"/>
      <c r="T369" s="165"/>
      <c r="AT369" s="160" t="s">
        <v>165</v>
      </c>
      <c r="AU369" s="160" t="s">
        <v>86</v>
      </c>
      <c r="AV369" s="13" t="s">
        <v>84</v>
      </c>
      <c r="AW369" s="13" t="s">
        <v>32</v>
      </c>
      <c r="AX369" s="13" t="s">
        <v>76</v>
      </c>
      <c r="AY369" s="160" t="s">
        <v>151</v>
      </c>
    </row>
    <row r="370" spans="2:51" s="14" customFormat="1" ht="10.2">
      <c r="B370" s="166"/>
      <c r="D370" s="159" t="s">
        <v>165</v>
      </c>
      <c r="E370" s="167" t="s">
        <v>1</v>
      </c>
      <c r="F370" s="168" t="s">
        <v>384</v>
      </c>
      <c r="H370" s="169">
        <v>1229.28</v>
      </c>
      <c r="I370" s="170"/>
      <c r="L370" s="166"/>
      <c r="M370" s="171"/>
      <c r="N370" s="172"/>
      <c r="O370" s="172"/>
      <c r="P370" s="172"/>
      <c r="Q370" s="172"/>
      <c r="R370" s="172"/>
      <c r="S370" s="172"/>
      <c r="T370" s="173"/>
      <c r="AT370" s="167" t="s">
        <v>165</v>
      </c>
      <c r="AU370" s="167" t="s">
        <v>86</v>
      </c>
      <c r="AV370" s="14" t="s">
        <v>86</v>
      </c>
      <c r="AW370" s="14" t="s">
        <v>32</v>
      </c>
      <c r="AX370" s="14" t="s">
        <v>76</v>
      </c>
      <c r="AY370" s="167" t="s">
        <v>151</v>
      </c>
    </row>
    <row r="371" spans="2:51" s="15" customFormat="1" ht="10.2">
      <c r="B371" s="174"/>
      <c r="D371" s="159" t="s">
        <v>165</v>
      </c>
      <c r="E371" s="175" t="s">
        <v>1</v>
      </c>
      <c r="F371" s="176" t="s">
        <v>172</v>
      </c>
      <c r="H371" s="177">
        <v>1229.28</v>
      </c>
      <c r="I371" s="178"/>
      <c r="L371" s="174"/>
      <c r="M371" s="179"/>
      <c r="N371" s="180"/>
      <c r="O371" s="180"/>
      <c r="P371" s="180"/>
      <c r="Q371" s="180"/>
      <c r="R371" s="180"/>
      <c r="S371" s="180"/>
      <c r="T371" s="181"/>
      <c r="AT371" s="175" t="s">
        <v>165</v>
      </c>
      <c r="AU371" s="175" t="s">
        <v>86</v>
      </c>
      <c r="AV371" s="15" t="s">
        <v>152</v>
      </c>
      <c r="AW371" s="15" t="s">
        <v>32</v>
      </c>
      <c r="AX371" s="15" t="s">
        <v>76</v>
      </c>
      <c r="AY371" s="175" t="s">
        <v>151</v>
      </c>
    </row>
    <row r="372" spans="2:51" s="16" customFormat="1" ht="10.2">
      <c r="B372" s="182"/>
      <c r="D372" s="159" t="s">
        <v>165</v>
      </c>
      <c r="E372" s="183" t="s">
        <v>1</v>
      </c>
      <c r="F372" s="184" t="s">
        <v>173</v>
      </c>
      <c r="H372" s="185">
        <v>1229.28</v>
      </c>
      <c r="I372" s="186"/>
      <c r="L372" s="182"/>
      <c r="M372" s="187"/>
      <c r="N372" s="188"/>
      <c r="O372" s="188"/>
      <c r="P372" s="188"/>
      <c r="Q372" s="188"/>
      <c r="R372" s="188"/>
      <c r="S372" s="188"/>
      <c r="T372" s="189"/>
      <c r="AT372" s="183" t="s">
        <v>165</v>
      </c>
      <c r="AU372" s="183" t="s">
        <v>86</v>
      </c>
      <c r="AV372" s="16" t="s">
        <v>159</v>
      </c>
      <c r="AW372" s="16" t="s">
        <v>32</v>
      </c>
      <c r="AX372" s="16" t="s">
        <v>84</v>
      </c>
      <c r="AY372" s="183" t="s">
        <v>151</v>
      </c>
    </row>
    <row r="373" spans="1:65" s="2" customFormat="1" ht="24.15" customHeight="1">
      <c r="A373" s="33"/>
      <c r="B373" s="144"/>
      <c r="C373" s="145" t="s">
        <v>385</v>
      </c>
      <c r="D373" s="145" t="s">
        <v>154</v>
      </c>
      <c r="E373" s="146" t="s">
        <v>386</v>
      </c>
      <c r="F373" s="147" t="s">
        <v>387</v>
      </c>
      <c r="G373" s="148" t="s">
        <v>207</v>
      </c>
      <c r="H373" s="149">
        <v>184.392</v>
      </c>
      <c r="I373" s="150"/>
      <c r="J373" s="151">
        <f>ROUND(I373*H373,2)</f>
        <v>0</v>
      </c>
      <c r="K373" s="147" t="s">
        <v>158</v>
      </c>
      <c r="L373" s="34"/>
      <c r="M373" s="152" t="s">
        <v>1</v>
      </c>
      <c r="N373" s="153" t="s">
        <v>41</v>
      </c>
      <c r="O373" s="59"/>
      <c r="P373" s="154">
        <f>O373*H373</f>
        <v>0</v>
      </c>
      <c r="Q373" s="154">
        <v>0.01575</v>
      </c>
      <c r="R373" s="154">
        <f>Q373*H373</f>
        <v>2.904174</v>
      </c>
      <c r="S373" s="154">
        <v>0</v>
      </c>
      <c r="T373" s="155">
        <f>S373*H373</f>
        <v>0</v>
      </c>
      <c r="U373" s="33"/>
      <c r="V373" s="33"/>
      <c r="W373" s="33"/>
      <c r="X373" s="33"/>
      <c r="Y373" s="33"/>
      <c r="Z373" s="33"/>
      <c r="AA373" s="33"/>
      <c r="AB373" s="33"/>
      <c r="AC373" s="33"/>
      <c r="AD373" s="33"/>
      <c r="AE373" s="33"/>
      <c r="AR373" s="156" t="s">
        <v>159</v>
      </c>
      <c r="AT373" s="156" t="s">
        <v>154</v>
      </c>
      <c r="AU373" s="156" t="s">
        <v>86</v>
      </c>
      <c r="AY373" s="18" t="s">
        <v>151</v>
      </c>
      <c r="BE373" s="157">
        <f>IF(N373="základní",J373,0)</f>
        <v>0</v>
      </c>
      <c r="BF373" s="157">
        <f>IF(N373="snížená",J373,0)</f>
        <v>0</v>
      </c>
      <c r="BG373" s="157">
        <f>IF(N373="zákl. přenesená",J373,0)</f>
        <v>0</v>
      </c>
      <c r="BH373" s="157">
        <f>IF(N373="sníž. přenesená",J373,0)</f>
        <v>0</v>
      </c>
      <c r="BI373" s="157">
        <f>IF(N373="nulová",J373,0)</f>
        <v>0</v>
      </c>
      <c r="BJ373" s="18" t="s">
        <v>84</v>
      </c>
      <c r="BK373" s="157">
        <f>ROUND(I373*H373,2)</f>
        <v>0</v>
      </c>
      <c r="BL373" s="18" t="s">
        <v>159</v>
      </c>
      <c r="BM373" s="156" t="s">
        <v>388</v>
      </c>
    </row>
    <row r="374" spans="2:51" s="13" customFormat="1" ht="10.2">
      <c r="B374" s="158"/>
      <c r="D374" s="159" t="s">
        <v>165</v>
      </c>
      <c r="E374" s="160" t="s">
        <v>1</v>
      </c>
      <c r="F374" s="161" t="s">
        <v>389</v>
      </c>
      <c r="H374" s="160" t="s">
        <v>1</v>
      </c>
      <c r="I374" s="162"/>
      <c r="L374" s="158"/>
      <c r="M374" s="163"/>
      <c r="N374" s="164"/>
      <c r="O374" s="164"/>
      <c r="P374" s="164"/>
      <c r="Q374" s="164"/>
      <c r="R374" s="164"/>
      <c r="S374" s="164"/>
      <c r="T374" s="165"/>
      <c r="AT374" s="160" t="s">
        <v>165</v>
      </c>
      <c r="AU374" s="160" t="s">
        <v>86</v>
      </c>
      <c r="AV374" s="13" t="s">
        <v>84</v>
      </c>
      <c r="AW374" s="13" t="s">
        <v>32</v>
      </c>
      <c r="AX374" s="13" t="s">
        <v>76</v>
      </c>
      <c r="AY374" s="160" t="s">
        <v>151</v>
      </c>
    </row>
    <row r="375" spans="2:51" s="14" customFormat="1" ht="10.2">
      <c r="B375" s="166"/>
      <c r="D375" s="159" t="s">
        <v>165</v>
      </c>
      <c r="E375" s="167" t="s">
        <v>1</v>
      </c>
      <c r="F375" s="168" t="s">
        <v>390</v>
      </c>
      <c r="H375" s="169">
        <v>184.392</v>
      </c>
      <c r="I375" s="170"/>
      <c r="L375" s="166"/>
      <c r="M375" s="171"/>
      <c r="N375" s="172"/>
      <c r="O375" s="172"/>
      <c r="P375" s="172"/>
      <c r="Q375" s="172"/>
      <c r="R375" s="172"/>
      <c r="S375" s="172"/>
      <c r="T375" s="173"/>
      <c r="AT375" s="167" t="s">
        <v>165</v>
      </c>
      <c r="AU375" s="167" t="s">
        <v>86</v>
      </c>
      <c r="AV375" s="14" t="s">
        <v>86</v>
      </c>
      <c r="AW375" s="14" t="s">
        <v>32</v>
      </c>
      <c r="AX375" s="14" t="s">
        <v>76</v>
      </c>
      <c r="AY375" s="167" t="s">
        <v>151</v>
      </c>
    </row>
    <row r="376" spans="2:51" s="15" customFormat="1" ht="10.2">
      <c r="B376" s="174"/>
      <c r="D376" s="159" t="s">
        <v>165</v>
      </c>
      <c r="E376" s="175" t="s">
        <v>1</v>
      </c>
      <c r="F376" s="176" t="s">
        <v>172</v>
      </c>
      <c r="H376" s="177">
        <v>184.392</v>
      </c>
      <c r="I376" s="178"/>
      <c r="L376" s="174"/>
      <c r="M376" s="179"/>
      <c r="N376" s="180"/>
      <c r="O376" s="180"/>
      <c r="P376" s="180"/>
      <c r="Q376" s="180"/>
      <c r="R376" s="180"/>
      <c r="S376" s="180"/>
      <c r="T376" s="181"/>
      <c r="AT376" s="175" t="s">
        <v>165</v>
      </c>
      <c r="AU376" s="175" t="s">
        <v>86</v>
      </c>
      <c r="AV376" s="15" t="s">
        <v>152</v>
      </c>
      <c r="AW376" s="15" t="s">
        <v>32</v>
      </c>
      <c r="AX376" s="15" t="s">
        <v>76</v>
      </c>
      <c r="AY376" s="175" t="s">
        <v>151</v>
      </c>
    </row>
    <row r="377" spans="2:51" s="16" customFormat="1" ht="10.2">
      <c r="B377" s="182"/>
      <c r="D377" s="159" t="s">
        <v>165</v>
      </c>
      <c r="E377" s="183" t="s">
        <v>1</v>
      </c>
      <c r="F377" s="184" t="s">
        <v>173</v>
      </c>
      <c r="H377" s="185">
        <v>184.392</v>
      </c>
      <c r="I377" s="186"/>
      <c r="L377" s="182"/>
      <c r="M377" s="187"/>
      <c r="N377" s="188"/>
      <c r="O377" s="188"/>
      <c r="P377" s="188"/>
      <c r="Q377" s="188"/>
      <c r="R377" s="188"/>
      <c r="S377" s="188"/>
      <c r="T377" s="189"/>
      <c r="AT377" s="183" t="s">
        <v>165</v>
      </c>
      <c r="AU377" s="183" t="s">
        <v>86</v>
      </c>
      <c r="AV377" s="16" t="s">
        <v>159</v>
      </c>
      <c r="AW377" s="16" t="s">
        <v>32</v>
      </c>
      <c r="AX377" s="16" t="s">
        <v>84</v>
      </c>
      <c r="AY377" s="183" t="s">
        <v>151</v>
      </c>
    </row>
    <row r="378" spans="1:65" s="2" customFormat="1" ht="24.15" customHeight="1">
      <c r="A378" s="33"/>
      <c r="B378" s="144"/>
      <c r="C378" s="145" t="s">
        <v>391</v>
      </c>
      <c r="D378" s="145" t="s">
        <v>154</v>
      </c>
      <c r="E378" s="146" t="s">
        <v>392</v>
      </c>
      <c r="F378" s="147" t="s">
        <v>393</v>
      </c>
      <c r="G378" s="148" t="s">
        <v>207</v>
      </c>
      <c r="H378" s="149">
        <v>235.65</v>
      </c>
      <c r="I378" s="150"/>
      <c r="J378" s="151">
        <f>ROUND(I378*H378,2)</f>
        <v>0</v>
      </c>
      <c r="K378" s="147" t="s">
        <v>158</v>
      </c>
      <c r="L378" s="34"/>
      <c r="M378" s="152" t="s">
        <v>1</v>
      </c>
      <c r="N378" s="153" t="s">
        <v>41</v>
      </c>
      <c r="O378" s="59"/>
      <c r="P378" s="154">
        <f>O378*H378</f>
        <v>0</v>
      </c>
      <c r="Q378" s="154">
        <v>0.01838</v>
      </c>
      <c r="R378" s="154">
        <f>Q378*H378</f>
        <v>4.331247</v>
      </c>
      <c r="S378" s="154">
        <v>0</v>
      </c>
      <c r="T378" s="155">
        <f>S378*H378</f>
        <v>0</v>
      </c>
      <c r="U378" s="33"/>
      <c r="V378" s="33"/>
      <c r="W378" s="33"/>
      <c r="X378" s="33"/>
      <c r="Y378" s="33"/>
      <c r="Z378" s="33"/>
      <c r="AA378" s="33"/>
      <c r="AB378" s="33"/>
      <c r="AC378" s="33"/>
      <c r="AD378" s="33"/>
      <c r="AE378" s="33"/>
      <c r="AR378" s="156" t="s">
        <v>159</v>
      </c>
      <c r="AT378" s="156" t="s">
        <v>154</v>
      </c>
      <c r="AU378" s="156" t="s">
        <v>86</v>
      </c>
      <c r="AY378" s="18" t="s">
        <v>151</v>
      </c>
      <c r="BE378" s="157">
        <f>IF(N378="základní",J378,0)</f>
        <v>0</v>
      </c>
      <c r="BF378" s="157">
        <f>IF(N378="snížená",J378,0)</f>
        <v>0</v>
      </c>
      <c r="BG378" s="157">
        <f>IF(N378="zákl. přenesená",J378,0)</f>
        <v>0</v>
      </c>
      <c r="BH378" s="157">
        <f>IF(N378="sníž. přenesená",J378,0)</f>
        <v>0</v>
      </c>
      <c r="BI378" s="157">
        <f>IF(N378="nulová",J378,0)</f>
        <v>0</v>
      </c>
      <c r="BJ378" s="18" t="s">
        <v>84</v>
      </c>
      <c r="BK378" s="157">
        <f>ROUND(I378*H378,2)</f>
        <v>0</v>
      </c>
      <c r="BL378" s="18" t="s">
        <v>159</v>
      </c>
      <c r="BM378" s="156" t="s">
        <v>394</v>
      </c>
    </row>
    <row r="379" spans="2:51" s="13" customFormat="1" ht="10.2">
      <c r="B379" s="158"/>
      <c r="D379" s="159" t="s">
        <v>165</v>
      </c>
      <c r="E379" s="160" t="s">
        <v>1</v>
      </c>
      <c r="F379" s="161" t="s">
        <v>395</v>
      </c>
      <c r="H379" s="160" t="s">
        <v>1</v>
      </c>
      <c r="I379" s="162"/>
      <c r="L379" s="158"/>
      <c r="M379" s="163"/>
      <c r="N379" s="164"/>
      <c r="O379" s="164"/>
      <c r="P379" s="164"/>
      <c r="Q379" s="164"/>
      <c r="R379" s="164"/>
      <c r="S379" s="164"/>
      <c r="T379" s="165"/>
      <c r="AT379" s="160" t="s">
        <v>165</v>
      </c>
      <c r="AU379" s="160" t="s">
        <v>86</v>
      </c>
      <c r="AV379" s="13" t="s">
        <v>84</v>
      </c>
      <c r="AW379" s="13" t="s">
        <v>32</v>
      </c>
      <c r="AX379" s="13" t="s">
        <v>76</v>
      </c>
      <c r="AY379" s="160" t="s">
        <v>151</v>
      </c>
    </row>
    <row r="380" spans="2:51" s="13" customFormat="1" ht="10.2">
      <c r="B380" s="158"/>
      <c r="D380" s="159" t="s">
        <v>165</v>
      </c>
      <c r="E380" s="160" t="s">
        <v>1</v>
      </c>
      <c r="F380" s="161" t="s">
        <v>166</v>
      </c>
      <c r="H380" s="160" t="s">
        <v>1</v>
      </c>
      <c r="I380" s="162"/>
      <c r="L380" s="158"/>
      <c r="M380" s="163"/>
      <c r="N380" s="164"/>
      <c r="O380" s="164"/>
      <c r="P380" s="164"/>
      <c r="Q380" s="164"/>
      <c r="R380" s="164"/>
      <c r="S380" s="164"/>
      <c r="T380" s="165"/>
      <c r="AT380" s="160" t="s">
        <v>165</v>
      </c>
      <c r="AU380" s="160" t="s">
        <v>86</v>
      </c>
      <c r="AV380" s="13" t="s">
        <v>84</v>
      </c>
      <c r="AW380" s="13" t="s">
        <v>32</v>
      </c>
      <c r="AX380" s="13" t="s">
        <v>76</v>
      </c>
      <c r="AY380" s="160" t="s">
        <v>151</v>
      </c>
    </row>
    <row r="381" spans="2:51" s="14" customFormat="1" ht="10.2">
      <c r="B381" s="166"/>
      <c r="D381" s="159" t="s">
        <v>165</v>
      </c>
      <c r="E381" s="167" t="s">
        <v>1</v>
      </c>
      <c r="F381" s="168" t="s">
        <v>396</v>
      </c>
      <c r="H381" s="169">
        <v>4.41</v>
      </c>
      <c r="I381" s="170"/>
      <c r="L381" s="166"/>
      <c r="M381" s="171"/>
      <c r="N381" s="172"/>
      <c r="O381" s="172"/>
      <c r="P381" s="172"/>
      <c r="Q381" s="172"/>
      <c r="R381" s="172"/>
      <c r="S381" s="172"/>
      <c r="T381" s="173"/>
      <c r="AT381" s="167" t="s">
        <v>165</v>
      </c>
      <c r="AU381" s="167" t="s">
        <v>86</v>
      </c>
      <c r="AV381" s="14" t="s">
        <v>86</v>
      </c>
      <c r="AW381" s="14" t="s">
        <v>32</v>
      </c>
      <c r="AX381" s="14" t="s">
        <v>76</v>
      </c>
      <c r="AY381" s="167" t="s">
        <v>151</v>
      </c>
    </row>
    <row r="382" spans="2:51" s="13" customFormat="1" ht="10.2">
      <c r="B382" s="158"/>
      <c r="D382" s="159" t="s">
        <v>165</v>
      </c>
      <c r="E382" s="160" t="s">
        <v>1</v>
      </c>
      <c r="F382" s="161" t="s">
        <v>168</v>
      </c>
      <c r="H382" s="160" t="s">
        <v>1</v>
      </c>
      <c r="I382" s="162"/>
      <c r="L382" s="158"/>
      <c r="M382" s="163"/>
      <c r="N382" s="164"/>
      <c r="O382" s="164"/>
      <c r="P382" s="164"/>
      <c r="Q382" s="164"/>
      <c r="R382" s="164"/>
      <c r="S382" s="164"/>
      <c r="T382" s="165"/>
      <c r="AT382" s="160" t="s">
        <v>165</v>
      </c>
      <c r="AU382" s="160" t="s">
        <v>86</v>
      </c>
      <c r="AV382" s="13" t="s">
        <v>84</v>
      </c>
      <c r="AW382" s="13" t="s">
        <v>32</v>
      </c>
      <c r="AX382" s="13" t="s">
        <v>76</v>
      </c>
      <c r="AY382" s="160" t="s">
        <v>151</v>
      </c>
    </row>
    <row r="383" spans="2:51" s="14" customFormat="1" ht="10.2">
      <c r="B383" s="166"/>
      <c r="D383" s="159" t="s">
        <v>165</v>
      </c>
      <c r="E383" s="167" t="s">
        <v>1</v>
      </c>
      <c r="F383" s="168" t="s">
        <v>397</v>
      </c>
      <c r="H383" s="169">
        <v>11.2</v>
      </c>
      <c r="I383" s="170"/>
      <c r="L383" s="166"/>
      <c r="M383" s="171"/>
      <c r="N383" s="172"/>
      <c r="O383" s="172"/>
      <c r="P383" s="172"/>
      <c r="Q383" s="172"/>
      <c r="R383" s="172"/>
      <c r="S383" s="172"/>
      <c r="T383" s="173"/>
      <c r="AT383" s="167" t="s">
        <v>165</v>
      </c>
      <c r="AU383" s="167" t="s">
        <v>86</v>
      </c>
      <c r="AV383" s="14" t="s">
        <v>86</v>
      </c>
      <c r="AW383" s="14" t="s">
        <v>32</v>
      </c>
      <c r="AX383" s="14" t="s">
        <v>76</v>
      </c>
      <c r="AY383" s="167" t="s">
        <v>151</v>
      </c>
    </row>
    <row r="384" spans="2:51" s="14" customFormat="1" ht="10.2">
      <c r="B384" s="166"/>
      <c r="D384" s="159" t="s">
        <v>165</v>
      </c>
      <c r="E384" s="167" t="s">
        <v>1</v>
      </c>
      <c r="F384" s="168" t="s">
        <v>398</v>
      </c>
      <c r="H384" s="169">
        <v>19</v>
      </c>
      <c r="I384" s="170"/>
      <c r="L384" s="166"/>
      <c r="M384" s="171"/>
      <c r="N384" s="172"/>
      <c r="O384" s="172"/>
      <c r="P384" s="172"/>
      <c r="Q384" s="172"/>
      <c r="R384" s="172"/>
      <c r="S384" s="172"/>
      <c r="T384" s="173"/>
      <c r="AT384" s="167" t="s">
        <v>165</v>
      </c>
      <c r="AU384" s="167" t="s">
        <v>86</v>
      </c>
      <c r="AV384" s="14" t="s">
        <v>86</v>
      </c>
      <c r="AW384" s="14" t="s">
        <v>32</v>
      </c>
      <c r="AX384" s="14" t="s">
        <v>76</v>
      </c>
      <c r="AY384" s="167" t="s">
        <v>151</v>
      </c>
    </row>
    <row r="385" spans="2:51" s="13" customFormat="1" ht="10.2">
      <c r="B385" s="158"/>
      <c r="D385" s="159" t="s">
        <v>165</v>
      </c>
      <c r="E385" s="160" t="s">
        <v>1</v>
      </c>
      <c r="F385" s="161" t="s">
        <v>399</v>
      </c>
      <c r="H385" s="160" t="s">
        <v>1</v>
      </c>
      <c r="I385" s="162"/>
      <c r="L385" s="158"/>
      <c r="M385" s="163"/>
      <c r="N385" s="164"/>
      <c r="O385" s="164"/>
      <c r="P385" s="164"/>
      <c r="Q385" s="164"/>
      <c r="R385" s="164"/>
      <c r="S385" s="164"/>
      <c r="T385" s="165"/>
      <c r="AT385" s="160" t="s">
        <v>165</v>
      </c>
      <c r="AU385" s="160" t="s">
        <v>86</v>
      </c>
      <c r="AV385" s="13" t="s">
        <v>84</v>
      </c>
      <c r="AW385" s="13" t="s">
        <v>32</v>
      </c>
      <c r="AX385" s="13" t="s">
        <v>76</v>
      </c>
      <c r="AY385" s="160" t="s">
        <v>151</v>
      </c>
    </row>
    <row r="386" spans="2:51" s="13" customFormat="1" ht="10.2">
      <c r="B386" s="158"/>
      <c r="D386" s="159" t="s">
        <v>165</v>
      </c>
      <c r="E386" s="160" t="s">
        <v>1</v>
      </c>
      <c r="F386" s="161" t="s">
        <v>178</v>
      </c>
      <c r="H386" s="160" t="s">
        <v>1</v>
      </c>
      <c r="I386" s="162"/>
      <c r="L386" s="158"/>
      <c r="M386" s="163"/>
      <c r="N386" s="164"/>
      <c r="O386" s="164"/>
      <c r="P386" s="164"/>
      <c r="Q386" s="164"/>
      <c r="R386" s="164"/>
      <c r="S386" s="164"/>
      <c r="T386" s="165"/>
      <c r="AT386" s="160" t="s">
        <v>165</v>
      </c>
      <c r="AU386" s="160" t="s">
        <v>86</v>
      </c>
      <c r="AV386" s="13" t="s">
        <v>84</v>
      </c>
      <c r="AW386" s="13" t="s">
        <v>32</v>
      </c>
      <c r="AX386" s="13" t="s">
        <v>76</v>
      </c>
      <c r="AY386" s="160" t="s">
        <v>151</v>
      </c>
    </row>
    <row r="387" spans="2:51" s="14" customFormat="1" ht="10.2">
      <c r="B387" s="166"/>
      <c r="D387" s="159" t="s">
        <v>165</v>
      </c>
      <c r="E387" s="167" t="s">
        <v>1</v>
      </c>
      <c r="F387" s="168" t="s">
        <v>400</v>
      </c>
      <c r="H387" s="169">
        <v>3.78</v>
      </c>
      <c r="I387" s="170"/>
      <c r="L387" s="166"/>
      <c r="M387" s="171"/>
      <c r="N387" s="172"/>
      <c r="O387" s="172"/>
      <c r="P387" s="172"/>
      <c r="Q387" s="172"/>
      <c r="R387" s="172"/>
      <c r="S387" s="172"/>
      <c r="T387" s="173"/>
      <c r="AT387" s="167" t="s">
        <v>165</v>
      </c>
      <c r="AU387" s="167" t="s">
        <v>86</v>
      </c>
      <c r="AV387" s="14" t="s">
        <v>86</v>
      </c>
      <c r="AW387" s="14" t="s">
        <v>32</v>
      </c>
      <c r="AX387" s="14" t="s">
        <v>76</v>
      </c>
      <c r="AY387" s="167" t="s">
        <v>151</v>
      </c>
    </row>
    <row r="388" spans="2:51" s="13" customFormat="1" ht="10.2">
      <c r="B388" s="158"/>
      <c r="D388" s="159" t="s">
        <v>165</v>
      </c>
      <c r="E388" s="160" t="s">
        <v>1</v>
      </c>
      <c r="F388" s="161" t="s">
        <v>179</v>
      </c>
      <c r="H388" s="160" t="s">
        <v>1</v>
      </c>
      <c r="I388" s="162"/>
      <c r="L388" s="158"/>
      <c r="M388" s="163"/>
      <c r="N388" s="164"/>
      <c r="O388" s="164"/>
      <c r="P388" s="164"/>
      <c r="Q388" s="164"/>
      <c r="R388" s="164"/>
      <c r="S388" s="164"/>
      <c r="T388" s="165"/>
      <c r="AT388" s="160" t="s">
        <v>165</v>
      </c>
      <c r="AU388" s="160" t="s">
        <v>86</v>
      </c>
      <c r="AV388" s="13" t="s">
        <v>84</v>
      </c>
      <c r="AW388" s="13" t="s">
        <v>32</v>
      </c>
      <c r="AX388" s="13" t="s">
        <v>76</v>
      </c>
      <c r="AY388" s="160" t="s">
        <v>151</v>
      </c>
    </row>
    <row r="389" spans="2:51" s="14" customFormat="1" ht="10.2">
      <c r="B389" s="166"/>
      <c r="D389" s="159" t="s">
        <v>165</v>
      </c>
      <c r="E389" s="167" t="s">
        <v>1</v>
      </c>
      <c r="F389" s="168" t="s">
        <v>401</v>
      </c>
      <c r="H389" s="169">
        <v>3.36</v>
      </c>
      <c r="I389" s="170"/>
      <c r="L389" s="166"/>
      <c r="M389" s="171"/>
      <c r="N389" s="172"/>
      <c r="O389" s="172"/>
      <c r="P389" s="172"/>
      <c r="Q389" s="172"/>
      <c r="R389" s="172"/>
      <c r="S389" s="172"/>
      <c r="T389" s="173"/>
      <c r="AT389" s="167" t="s">
        <v>165</v>
      </c>
      <c r="AU389" s="167" t="s">
        <v>86</v>
      </c>
      <c r="AV389" s="14" t="s">
        <v>86</v>
      </c>
      <c r="AW389" s="14" t="s">
        <v>32</v>
      </c>
      <c r="AX389" s="14" t="s">
        <v>76</v>
      </c>
      <c r="AY389" s="167" t="s">
        <v>151</v>
      </c>
    </row>
    <row r="390" spans="2:51" s="13" customFormat="1" ht="10.2">
      <c r="B390" s="158"/>
      <c r="D390" s="159" t="s">
        <v>165</v>
      </c>
      <c r="E390" s="160" t="s">
        <v>1</v>
      </c>
      <c r="F390" s="161" t="s">
        <v>217</v>
      </c>
      <c r="H390" s="160" t="s">
        <v>1</v>
      </c>
      <c r="I390" s="162"/>
      <c r="L390" s="158"/>
      <c r="M390" s="163"/>
      <c r="N390" s="164"/>
      <c r="O390" s="164"/>
      <c r="P390" s="164"/>
      <c r="Q390" s="164"/>
      <c r="R390" s="164"/>
      <c r="S390" s="164"/>
      <c r="T390" s="165"/>
      <c r="AT390" s="160" t="s">
        <v>165</v>
      </c>
      <c r="AU390" s="160" t="s">
        <v>86</v>
      </c>
      <c r="AV390" s="13" t="s">
        <v>84</v>
      </c>
      <c r="AW390" s="13" t="s">
        <v>32</v>
      </c>
      <c r="AX390" s="13" t="s">
        <v>76</v>
      </c>
      <c r="AY390" s="160" t="s">
        <v>151</v>
      </c>
    </row>
    <row r="391" spans="2:51" s="13" customFormat="1" ht="10.2">
      <c r="B391" s="158"/>
      <c r="D391" s="159" t="s">
        <v>165</v>
      </c>
      <c r="E391" s="160" t="s">
        <v>1</v>
      </c>
      <c r="F391" s="161" t="s">
        <v>179</v>
      </c>
      <c r="H391" s="160" t="s">
        <v>1</v>
      </c>
      <c r="I391" s="162"/>
      <c r="L391" s="158"/>
      <c r="M391" s="163"/>
      <c r="N391" s="164"/>
      <c r="O391" s="164"/>
      <c r="P391" s="164"/>
      <c r="Q391" s="164"/>
      <c r="R391" s="164"/>
      <c r="S391" s="164"/>
      <c r="T391" s="165"/>
      <c r="AT391" s="160" t="s">
        <v>165</v>
      </c>
      <c r="AU391" s="160" t="s">
        <v>86</v>
      </c>
      <c r="AV391" s="13" t="s">
        <v>84</v>
      </c>
      <c r="AW391" s="13" t="s">
        <v>32</v>
      </c>
      <c r="AX391" s="13" t="s">
        <v>76</v>
      </c>
      <c r="AY391" s="160" t="s">
        <v>151</v>
      </c>
    </row>
    <row r="392" spans="2:51" s="14" customFormat="1" ht="10.2">
      <c r="B392" s="166"/>
      <c r="D392" s="159" t="s">
        <v>165</v>
      </c>
      <c r="E392" s="167" t="s">
        <v>1</v>
      </c>
      <c r="F392" s="168" t="s">
        <v>402</v>
      </c>
      <c r="H392" s="169">
        <v>11.2</v>
      </c>
      <c r="I392" s="170"/>
      <c r="L392" s="166"/>
      <c r="M392" s="171"/>
      <c r="N392" s="172"/>
      <c r="O392" s="172"/>
      <c r="P392" s="172"/>
      <c r="Q392" s="172"/>
      <c r="R392" s="172"/>
      <c r="S392" s="172"/>
      <c r="T392" s="173"/>
      <c r="AT392" s="167" t="s">
        <v>165</v>
      </c>
      <c r="AU392" s="167" t="s">
        <v>86</v>
      </c>
      <c r="AV392" s="14" t="s">
        <v>86</v>
      </c>
      <c r="AW392" s="14" t="s">
        <v>32</v>
      </c>
      <c r="AX392" s="14" t="s">
        <v>76</v>
      </c>
      <c r="AY392" s="167" t="s">
        <v>151</v>
      </c>
    </row>
    <row r="393" spans="2:51" s="14" customFormat="1" ht="10.2">
      <c r="B393" s="166"/>
      <c r="D393" s="159" t="s">
        <v>165</v>
      </c>
      <c r="E393" s="167" t="s">
        <v>1</v>
      </c>
      <c r="F393" s="168" t="s">
        <v>403</v>
      </c>
      <c r="H393" s="169">
        <v>26.95</v>
      </c>
      <c r="I393" s="170"/>
      <c r="L393" s="166"/>
      <c r="M393" s="171"/>
      <c r="N393" s="172"/>
      <c r="O393" s="172"/>
      <c r="P393" s="172"/>
      <c r="Q393" s="172"/>
      <c r="R393" s="172"/>
      <c r="S393" s="172"/>
      <c r="T393" s="173"/>
      <c r="AT393" s="167" t="s">
        <v>165</v>
      </c>
      <c r="AU393" s="167" t="s">
        <v>86</v>
      </c>
      <c r="AV393" s="14" t="s">
        <v>86</v>
      </c>
      <c r="AW393" s="14" t="s">
        <v>32</v>
      </c>
      <c r="AX393" s="14" t="s">
        <v>76</v>
      </c>
      <c r="AY393" s="167" t="s">
        <v>151</v>
      </c>
    </row>
    <row r="394" spans="2:51" s="13" customFormat="1" ht="10.2">
      <c r="B394" s="158"/>
      <c r="D394" s="159" t="s">
        <v>165</v>
      </c>
      <c r="E394" s="160" t="s">
        <v>1</v>
      </c>
      <c r="F394" s="161" t="s">
        <v>404</v>
      </c>
      <c r="H394" s="160" t="s">
        <v>1</v>
      </c>
      <c r="I394" s="162"/>
      <c r="L394" s="158"/>
      <c r="M394" s="163"/>
      <c r="N394" s="164"/>
      <c r="O394" s="164"/>
      <c r="P394" s="164"/>
      <c r="Q394" s="164"/>
      <c r="R394" s="164"/>
      <c r="S394" s="164"/>
      <c r="T394" s="165"/>
      <c r="AT394" s="160" t="s">
        <v>165</v>
      </c>
      <c r="AU394" s="160" t="s">
        <v>86</v>
      </c>
      <c r="AV394" s="13" t="s">
        <v>84</v>
      </c>
      <c r="AW394" s="13" t="s">
        <v>32</v>
      </c>
      <c r="AX394" s="13" t="s">
        <v>76</v>
      </c>
      <c r="AY394" s="160" t="s">
        <v>151</v>
      </c>
    </row>
    <row r="395" spans="2:51" s="13" customFormat="1" ht="10.2">
      <c r="B395" s="158"/>
      <c r="D395" s="159" t="s">
        <v>165</v>
      </c>
      <c r="E395" s="160" t="s">
        <v>1</v>
      </c>
      <c r="F395" s="161" t="s">
        <v>179</v>
      </c>
      <c r="H395" s="160" t="s">
        <v>1</v>
      </c>
      <c r="I395" s="162"/>
      <c r="L395" s="158"/>
      <c r="M395" s="163"/>
      <c r="N395" s="164"/>
      <c r="O395" s="164"/>
      <c r="P395" s="164"/>
      <c r="Q395" s="164"/>
      <c r="R395" s="164"/>
      <c r="S395" s="164"/>
      <c r="T395" s="165"/>
      <c r="AT395" s="160" t="s">
        <v>165</v>
      </c>
      <c r="AU395" s="160" t="s">
        <v>86</v>
      </c>
      <c r="AV395" s="13" t="s">
        <v>84</v>
      </c>
      <c r="AW395" s="13" t="s">
        <v>32</v>
      </c>
      <c r="AX395" s="13" t="s">
        <v>76</v>
      </c>
      <c r="AY395" s="160" t="s">
        <v>151</v>
      </c>
    </row>
    <row r="396" spans="2:51" s="14" customFormat="1" ht="10.2">
      <c r="B396" s="166"/>
      <c r="D396" s="159" t="s">
        <v>165</v>
      </c>
      <c r="E396" s="167" t="s">
        <v>1</v>
      </c>
      <c r="F396" s="168" t="s">
        <v>405</v>
      </c>
      <c r="H396" s="169">
        <v>92.75</v>
      </c>
      <c r="I396" s="170"/>
      <c r="L396" s="166"/>
      <c r="M396" s="171"/>
      <c r="N396" s="172"/>
      <c r="O396" s="172"/>
      <c r="P396" s="172"/>
      <c r="Q396" s="172"/>
      <c r="R396" s="172"/>
      <c r="S396" s="172"/>
      <c r="T396" s="173"/>
      <c r="AT396" s="167" t="s">
        <v>165</v>
      </c>
      <c r="AU396" s="167" t="s">
        <v>86</v>
      </c>
      <c r="AV396" s="14" t="s">
        <v>86</v>
      </c>
      <c r="AW396" s="14" t="s">
        <v>32</v>
      </c>
      <c r="AX396" s="14" t="s">
        <v>76</v>
      </c>
      <c r="AY396" s="167" t="s">
        <v>151</v>
      </c>
    </row>
    <row r="397" spans="2:51" s="14" customFormat="1" ht="10.2">
      <c r="B397" s="166"/>
      <c r="D397" s="159" t="s">
        <v>165</v>
      </c>
      <c r="E397" s="167" t="s">
        <v>1</v>
      </c>
      <c r="F397" s="168" t="s">
        <v>406</v>
      </c>
      <c r="H397" s="169">
        <v>35</v>
      </c>
      <c r="I397" s="170"/>
      <c r="L397" s="166"/>
      <c r="M397" s="171"/>
      <c r="N397" s="172"/>
      <c r="O397" s="172"/>
      <c r="P397" s="172"/>
      <c r="Q397" s="172"/>
      <c r="R397" s="172"/>
      <c r="S397" s="172"/>
      <c r="T397" s="173"/>
      <c r="AT397" s="167" t="s">
        <v>165</v>
      </c>
      <c r="AU397" s="167" t="s">
        <v>86</v>
      </c>
      <c r="AV397" s="14" t="s">
        <v>86</v>
      </c>
      <c r="AW397" s="14" t="s">
        <v>32</v>
      </c>
      <c r="AX397" s="14" t="s">
        <v>76</v>
      </c>
      <c r="AY397" s="167" t="s">
        <v>151</v>
      </c>
    </row>
    <row r="398" spans="2:51" s="14" customFormat="1" ht="10.2">
      <c r="B398" s="166"/>
      <c r="D398" s="159" t="s">
        <v>165</v>
      </c>
      <c r="E398" s="167" t="s">
        <v>1</v>
      </c>
      <c r="F398" s="168" t="s">
        <v>407</v>
      </c>
      <c r="H398" s="169">
        <v>28</v>
      </c>
      <c r="I398" s="170"/>
      <c r="L398" s="166"/>
      <c r="M398" s="171"/>
      <c r="N398" s="172"/>
      <c r="O398" s="172"/>
      <c r="P398" s="172"/>
      <c r="Q398" s="172"/>
      <c r="R398" s="172"/>
      <c r="S398" s="172"/>
      <c r="T398" s="173"/>
      <c r="AT398" s="167" t="s">
        <v>165</v>
      </c>
      <c r="AU398" s="167" t="s">
        <v>86</v>
      </c>
      <c r="AV398" s="14" t="s">
        <v>86</v>
      </c>
      <c r="AW398" s="14" t="s">
        <v>32</v>
      </c>
      <c r="AX398" s="14" t="s">
        <v>76</v>
      </c>
      <c r="AY398" s="167" t="s">
        <v>151</v>
      </c>
    </row>
    <row r="399" spans="2:51" s="15" customFormat="1" ht="10.2">
      <c r="B399" s="174"/>
      <c r="D399" s="159" t="s">
        <v>165</v>
      </c>
      <c r="E399" s="175" t="s">
        <v>1</v>
      </c>
      <c r="F399" s="176" t="s">
        <v>172</v>
      </c>
      <c r="H399" s="177">
        <v>235.65</v>
      </c>
      <c r="I399" s="178"/>
      <c r="L399" s="174"/>
      <c r="M399" s="179"/>
      <c r="N399" s="180"/>
      <c r="O399" s="180"/>
      <c r="P399" s="180"/>
      <c r="Q399" s="180"/>
      <c r="R399" s="180"/>
      <c r="S399" s="180"/>
      <c r="T399" s="181"/>
      <c r="AT399" s="175" t="s">
        <v>165</v>
      </c>
      <c r="AU399" s="175" t="s">
        <v>86</v>
      </c>
      <c r="AV399" s="15" t="s">
        <v>152</v>
      </c>
      <c r="AW399" s="15" t="s">
        <v>32</v>
      </c>
      <c r="AX399" s="15" t="s">
        <v>76</v>
      </c>
      <c r="AY399" s="175" t="s">
        <v>151</v>
      </c>
    </row>
    <row r="400" spans="2:51" s="16" customFormat="1" ht="10.2">
      <c r="B400" s="182"/>
      <c r="D400" s="159" t="s">
        <v>165</v>
      </c>
      <c r="E400" s="183" t="s">
        <v>1</v>
      </c>
      <c r="F400" s="184" t="s">
        <v>173</v>
      </c>
      <c r="H400" s="185">
        <v>235.65</v>
      </c>
      <c r="I400" s="186"/>
      <c r="L400" s="182"/>
      <c r="M400" s="187"/>
      <c r="N400" s="188"/>
      <c r="O400" s="188"/>
      <c r="P400" s="188"/>
      <c r="Q400" s="188"/>
      <c r="R400" s="188"/>
      <c r="S400" s="188"/>
      <c r="T400" s="189"/>
      <c r="AT400" s="183" t="s">
        <v>165</v>
      </c>
      <c r="AU400" s="183" t="s">
        <v>86</v>
      </c>
      <c r="AV400" s="16" t="s">
        <v>159</v>
      </c>
      <c r="AW400" s="16" t="s">
        <v>32</v>
      </c>
      <c r="AX400" s="16" t="s">
        <v>84</v>
      </c>
      <c r="AY400" s="183" t="s">
        <v>151</v>
      </c>
    </row>
    <row r="401" spans="1:65" s="2" customFormat="1" ht="24.15" customHeight="1">
      <c r="A401" s="33"/>
      <c r="B401" s="144"/>
      <c r="C401" s="145" t="s">
        <v>408</v>
      </c>
      <c r="D401" s="145" t="s">
        <v>154</v>
      </c>
      <c r="E401" s="146" t="s">
        <v>409</v>
      </c>
      <c r="F401" s="147" t="s">
        <v>410</v>
      </c>
      <c r="G401" s="148" t="s">
        <v>207</v>
      </c>
      <c r="H401" s="149">
        <v>791.74</v>
      </c>
      <c r="I401" s="150"/>
      <c r="J401" s="151">
        <f>ROUND(I401*H401,2)</f>
        <v>0</v>
      </c>
      <c r="K401" s="147" t="s">
        <v>158</v>
      </c>
      <c r="L401" s="34"/>
      <c r="M401" s="152" t="s">
        <v>1</v>
      </c>
      <c r="N401" s="153" t="s">
        <v>41</v>
      </c>
      <c r="O401" s="59"/>
      <c r="P401" s="154">
        <f>O401*H401</f>
        <v>0</v>
      </c>
      <c r="Q401" s="154">
        <v>0.0157</v>
      </c>
      <c r="R401" s="154">
        <f>Q401*H401</f>
        <v>12.430318</v>
      </c>
      <c r="S401" s="154">
        <v>0</v>
      </c>
      <c r="T401" s="155">
        <f>S401*H401</f>
        <v>0</v>
      </c>
      <c r="U401" s="33"/>
      <c r="V401" s="33"/>
      <c r="W401" s="33"/>
      <c r="X401" s="33"/>
      <c r="Y401" s="33"/>
      <c r="Z401" s="33"/>
      <c r="AA401" s="33"/>
      <c r="AB401" s="33"/>
      <c r="AC401" s="33"/>
      <c r="AD401" s="33"/>
      <c r="AE401" s="33"/>
      <c r="AR401" s="156" t="s">
        <v>159</v>
      </c>
      <c r="AT401" s="156" t="s">
        <v>154</v>
      </c>
      <c r="AU401" s="156" t="s">
        <v>86</v>
      </c>
      <c r="AY401" s="18" t="s">
        <v>151</v>
      </c>
      <c r="BE401" s="157">
        <f>IF(N401="základní",J401,0)</f>
        <v>0</v>
      </c>
      <c r="BF401" s="157">
        <f>IF(N401="snížená",J401,0)</f>
        <v>0</v>
      </c>
      <c r="BG401" s="157">
        <f>IF(N401="zákl. přenesená",J401,0)</f>
        <v>0</v>
      </c>
      <c r="BH401" s="157">
        <f>IF(N401="sníž. přenesená",J401,0)</f>
        <v>0</v>
      </c>
      <c r="BI401" s="157">
        <f>IF(N401="nulová",J401,0)</f>
        <v>0</v>
      </c>
      <c r="BJ401" s="18" t="s">
        <v>84</v>
      </c>
      <c r="BK401" s="157">
        <f>ROUND(I401*H401,2)</f>
        <v>0</v>
      </c>
      <c r="BL401" s="18" t="s">
        <v>159</v>
      </c>
      <c r="BM401" s="156" t="s">
        <v>411</v>
      </c>
    </row>
    <row r="402" spans="2:51" s="13" customFormat="1" ht="10.2">
      <c r="B402" s="158"/>
      <c r="D402" s="159" t="s">
        <v>165</v>
      </c>
      <c r="E402" s="160" t="s">
        <v>1</v>
      </c>
      <c r="F402" s="161" t="s">
        <v>412</v>
      </c>
      <c r="H402" s="160" t="s">
        <v>1</v>
      </c>
      <c r="I402" s="162"/>
      <c r="L402" s="158"/>
      <c r="M402" s="163"/>
      <c r="N402" s="164"/>
      <c r="O402" s="164"/>
      <c r="P402" s="164"/>
      <c r="Q402" s="164"/>
      <c r="R402" s="164"/>
      <c r="S402" s="164"/>
      <c r="T402" s="165"/>
      <c r="AT402" s="160" t="s">
        <v>165</v>
      </c>
      <c r="AU402" s="160" t="s">
        <v>86</v>
      </c>
      <c r="AV402" s="13" t="s">
        <v>84</v>
      </c>
      <c r="AW402" s="13" t="s">
        <v>32</v>
      </c>
      <c r="AX402" s="13" t="s">
        <v>76</v>
      </c>
      <c r="AY402" s="160" t="s">
        <v>151</v>
      </c>
    </row>
    <row r="403" spans="2:51" s="13" customFormat="1" ht="10.2">
      <c r="B403" s="158"/>
      <c r="D403" s="159" t="s">
        <v>165</v>
      </c>
      <c r="E403" s="160" t="s">
        <v>1</v>
      </c>
      <c r="F403" s="161" t="s">
        <v>413</v>
      </c>
      <c r="H403" s="160" t="s">
        <v>1</v>
      </c>
      <c r="I403" s="162"/>
      <c r="L403" s="158"/>
      <c r="M403" s="163"/>
      <c r="N403" s="164"/>
      <c r="O403" s="164"/>
      <c r="P403" s="164"/>
      <c r="Q403" s="164"/>
      <c r="R403" s="164"/>
      <c r="S403" s="164"/>
      <c r="T403" s="165"/>
      <c r="AT403" s="160" t="s">
        <v>165</v>
      </c>
      <c r="AU403" s="160" t="s">
        <v>86</v>
      </c>
      <c r="AV403" s="13" t="s">
        <v>84</v>
      </c>
      <c r="AW403" s="13" t="s">
        <v>32</v>
      </c>
      <c r="AX403" s="13" t="s">
        <v>76</v>
      </c>
      <c r="AY403" s="160" t="s">
        <v>151</v>
      </c>
    </row>
    <row r="404" spans="2:51" s="14" customFormat="1" ht="10.2">
      <c r="B404" s="166"/>
      <c r="D404" s="159" t="s">
        <v>165</v>
      </c>
      <c r="E404" s="167" t="s">
        <v>1</v>
      </c>
      <c r="F404" s="168" t="s">
        <v>414</v>
      </c>
      <c r="H404" s="169">
        <v>177.1</v>
      </c>
      <c r="I404" s="170"/>
      <c r="L404" s="166"/>
      <c r="M404" s="171"/>
      <c r="N404" s="172"/>
      <c r="O404" s="172"/>
      <c r="P404" s="172"/>
      <c r="Q404" s="172"/>
      <c r="R404" s="172"/>
      <c r="S404" s="172"/>
      <c r="T404" s="173"/>
      <c r="AT404" s="167" t="s">
        <v>165</v>
      </c>
      <c r="AU404" s="167" t="s">
        <v>86</v>
      </c>
      <c r="AV404" s="14" t="s">
        <v>86</v>
      </c>
      <c r="AW404" s="14" t="s">
        <v>32</v>
      </c>
      <c r="AX404" s="14" t="s">
        <v>76</v>
      </c>
      <c r="AY404" s="167" t="s">
        <v>151</v>
      </c>
    </row>
    <row r="405" spans="2:51" s="13" customFormat="1" ht="10.2">
      <c r="B405" s="158"/>
      <c r="D405" s="159" t="s">
        <v>165</v>
      </c>
      <c r="E405" s="160" t="s">
        <v>1</v>
      </c>
      <c r="F405" s="161" t="s">
        <v>179</v>
      </c>
      <c r="H405" s="160" t="s">
        <v>1</v>
      </c>
      <c r="I405" s="162"/>
      <c r="L405" s="158"/>
      <c r="M405" s="163"/>
      <c r="N405" s="164"/>
      <c r="O405" s="164"/>
      <c r="P405" s="164"/>
      <c r="Q405" s="164"/>
      <c r="R405" s="164"/>
      <c r="S405" s="164"/>
      <c r="T405" s="165"/>
      <c r="AT405" s="160" t="s">
        <v>165</v>
      </c>
      <c r="AU405" s="160" t="s">
        <v>86</v>
      </c>
      <c r="AV405" s="13" t="s">
        <v>84</v>
      </c>
      <c r="AW405" s="13" t="s">
        <v>32</v>
      </c>
      <c r="AX405" s="13" t="s">
        <v>76</v>
      </c>
      <c r="AY405" s="160" t="s">
        <v>151</v>
      </c>
    </row>
    <row r="406" spans="2:51" s="13" customFormat="1" ht="10.2">
      <c r="B406" s="158"/>
      <c r="D406" s="159" t="s">
        <v>165</v>
      </c>
      <c r="E406" s="160" t="s">
        <v>1</v>
      </c>
      <c r="F406" s="161" t="s">
        <v>415</v>
      </c>
      <c r="H406" s="160" t="s">
        <v>1</v>
      </c>
      <c r="I406" s="162"/>
      <c r="L406" s="158"/>
      <c r="M406" s="163"/>
      <c r="N406" s="164"/>
      <c r="O406" s="164"/>
      <c r="P406" s="164"/>
      <c r="Q406" s="164"/>
      <c r="R406" s="164"/>
      <c r="S406" s="164"/>
      <c r="T406" s="165"/>
      <c r="AT406" s="160" t="s">
        <v>165</v>
      </c>
      <c r="AU406" s="160" t="s">
        <v>86</v>
      </c>
      <c r="AV406" s="13" t="s">
        <v>84</v>
      </c>
      <c r="AW406" s="13" t="s">
        <v>32</v>
      </c>
      <c r="AX406" s="13" t="s">
        <v>76</v>
      </c>
      <c r="AY406" s="160" t="s">
        <v>151</v>
      </c>
    </row>
    <row r="407" spans="2:51" s="14" customFormat="1" ht="10.2">
      <c r="B407" s="166"/>
      <c r="D407" s="159" t="s">
        <v>165</v>
      </c>
      <c r="E407" s="167" t="s">
        <v>1</v>
      </c>
      <c r="F407" s="168" t="s">
        <v>416</v>
      </c>
      <c r="H407" s="169">
        <v>81.9</v>
      </c>
      <c r="I407" s="170"/>
      <c r="L407" s="166"/>
      <c r="M407" s="171"/>
      <c r="N407" s="172"/>
      <c r="O407" s="172"/>
      <c r="P407" s="172"/>
      <c r="Q407" s="172"/>
      <c r="R407" s="172"/>
      <c r="S407" s="172"/>
      <c r="T407" s="173"/>
      <c r="AT407" s="167" t="s">
        <v>165</v>
      </c>
      <c r="AU407" s="167" t="s">
        <v>86</v>
      </c>
      <c r="AV407" s="14" t="s">
        <v>86</v>
      </c>
      <c r="AW407" s="14" t="s">
        <v>32</v>
      </c>
      <c r="AX407" s="14" t="s">
        <v>76</v>
      </c>
      <c r="AY407" s="167" t="s">
        <v>151</v>
      </c>
    </row>
    <row r="408" spans="2:51" s="13" customFormat="1" ht="10.2">
      <c r="B408" s="158"/>
      <c r="D408" s="159" t="s">
        <v>165</v>
      </c>
      <c r="E408" s="160" t="s">
        <v>1</v>
      </c>
      <c r="F408" s="161" t="s">
        <v>417</v>
      </c>
      <c r="H408" s="160" t="s">
        <v>1</v>
      </c>
      <c r="I408" s="162"/>
      <c r="L408" s="158"/>
      <c r="M408" s="163"/>
      <c r="N408" s="164"/>
      <c r="O408" s="164"/>
      <c r="P408" s="164"/>
      <c r="Q408" s="164"/>
      <c r="R408" s="164"/>
      <c r="S408" s="164"/>
      <c r="T408" s="165"/>
      <c r="AT408" s="160" t="s">
        <v>165</v>
      </c>
      <c r="AU408" s="160" t="s">
        <v>86</v>
      </c>
      <c r="AV408" s="13" t="s">
        <v>84</v>
      </c>
      <c r="AW408" s="13" t="s">
        <v>32</v>
      </c>
      <c r="AX408" s="13" t="s">
        <v>76</v>
      </c>
      <c r="AY408" s="160" t="s">
        <v>151</v>
      </c>
    </row>
    <row r="409" spans="2:51" s="14" customFormat="1" ht="10.2">
      <c r="B409" s="166"/>
      <c r="D409" s="159" t="s">
        <v>165</v>
      </c>
      <c r="E409" s="167" t="s">
        <v>1</v>
      </c>
      <c r="F409" s="168" t="s">
        <v>418</v>
      </c>
      <c r="H409" s="169">
        <v>65.88</v>
      </c>
      <c r="I409" s="170"/>
      <c r="L409" s="166"/>
      <c r="M409" s="171"/>
      <c r="N409" s="172"/>
      <c r="O409" s="172"/>
      <c r="P409" s="172"/>
      <c r="Q409" s="172"/>
      <c r="R409" s="172"/>
      <c r="S409" s="172"/>
      <c r="T409" s="173"/>
      <c r="AT409" s="167" t="s">
        <v>165</v>
      </c>
      <c r="AU409" s="167" t="s">
        <v>86</v>
      </c>
      <c r="AV409" s="14" t="s">
        <v>86</v>
      </c>
      <c r="AW409" s="14" t="s">
        <v>32</v>
      </c>
      <c r="AX409" s="14" t="s">
        <v>76</v>
      </c>
      <c r="AY409" s="167" t="s">
        <v>151</v>
      </c>
    </row>
    <row r="410" spans="2:51" s="13" customFormat="1" ht="10.2">
      <c r="B410" s="158"/>
      <c r="D410" s="159" t="s">
        <v>165</v>
      </c>
      <c r="E410" s="160" t="s">
        <v>1</v>
      </c>
      <c r="F410" s="161" t="s">
        <v>419</v>
      </c>
      <c r="H410" s="160" t="s">
        <v>1</v>
      </c>
      <c r="I410" s="162"/>
      <c r="L410" s="158"/>
      <c r="M410" s="163"/>
      <c r="N410" s="164"/>
      <c r="O410" s="164"/>
      <c r="P410" s="164"/>
      <c r="Q410" s="164"/>
      <c r="R410" s="164"/>
      <c r="S410" s="164"/>
      <c r="T410" s="165"/>
      <c r="AT410" s="160" t="s">
        <v>165</v>
      </c>
      <c r="AU410" s="160" t="s">
        <v>86</v>
      </c>
      <c r="AV410" s="13" t="s">
        <v>84</v>
      </c>
      <c r="AW410" s="13" t="s">
        <v>32</v>
      </c>
      <c r="AX410" s="13" t="s">
        <v>76</v>
      </c>
      <c r="AY410" s="160" t="s">
        <v>151</v>
      </c>
    </row>
    <row r="411" spans="2:51" s="14" customFormat="1" ht="10.2">
      <c r="B411" s="166"/>
      <c r="D411" s="159" t="s">
        <v>165</v>
      </c>
      <c r="E411" s="167" t="s">
        <v>1</v>
      </c>
      <c r="F411" s="168" t="s">
        <v>420</v>
      </c>
      <c r="H411" s="169">
        <v>106.92</v>
      </c>
      <c r="I411" s="170"/>
      <c r="L411" s="166"/>
      <c r="M411" s="171"/>
      <c r="N411" s="172"/>
      <c r="O411" s="172"/>
      <c r="P411" s="172"/>
      <c r="Q411" s="172"/>
      <c r="R411" s="172"/>
      <c r="S411" s="172"/>
      <c r="T411" s="173"/>
      <c r="AT411" s="167" t="s">
        <v>165</v>
      </c>
      <c r="AU411" s="167" t="s">
        <v>86</v>
      </c>
      <c r="AV411" s="14" t="s">
        <v>86</v>
      </c>
      <c r="AW411" s="14" t="s">
        <v>32</v>
      </c>
      <c r="AX411" s="14" t="s">
        <v>76</v>
      </c>
      <c r="AY411" s="167" t="s">
        <v>151</v>
      </c>
    </row>
    <row r="412" spans="2:51" s="13" customFormat="1" ht="10.2">
      <c r="B412" s="158"/>
      <c r="D412" s="159" t="s">
        <v>165</v>
      </c>
      <c r="E412" s="160" t="s">
        <v>1</v>
      </c>
      <c r="F412" s="161" t="s">
        <v>421</v>
      </c>
      <c r="H412" s="160" t="s">
        <v>1</v>
      </c>
      <c r="I412" s="162"/>
      <c r="L412" s="158"/>
      <c r="M412" s="163"/>
      <c r="N412" s="164"/>
      <c r="O412" s="164"/>
      <c r="P412" s="164"/>
      <c r="Q412" s="164"/>
      <c r="R412" s="164"/>
      <c r="S412" s="164"/>
      <c r="T412" s="165"/>
      <c r="AT412" s="160" t="s">
        <v>165</v>
      </c>
      <c r="AU412" s="160" t="s">
        <v>86</v>
      </c>
      <c r="AV412" s="13" t="s">
        <v>84</v>
      </c>
      <c r="AW412" s="13" t="s">
        <v>32</v>
      </c>
      <c r="AX412" s="13" t="s">
        <v>76</v>
      </c>
      <c r="AY412" s="160" t="s">
        <v>151</v>
      </c>
    </row>
    <row r="413" spans="2:51" s="14" customFormat="1" ht="10.2">
      <c r="B413" s="166"/>
      <c r="D413" s="159" t="s">
        <v>165</v>
      </c>
      <c r="E413" s="167" t="s">
        <v>1</v>
      </c>
      <c r="F413" s="168" t="s">
        <v>422</v>
      </c>
      <c r="H413" s="169">
        <v>44.64</v>
      </c>
      <c r="I413" s="170"/>
      <c r="L413" s="166"/>
      <c r="M413" s="171"/>
      <c r="N413" s="172"/>
      <c r="O413" s="172"/>
      <c r="P413" s="172"/>
      <c r="Q413" s="172"/>
      <c r="R413" s="172"/>
      <c r="S413" s="172"/>
      <c r="T413" s="173"/>
      <c r="AT413" s="167" t="s">
        <v>165</v>
      </c>
      <c r="AU413" s="167" t="s">
        <v>86</v>
      </c>
      <c r="AV413" s="14" t="s">
        <v>86</v>
      </c>
      <c r="AW413" s="14" t="s">
        <v>32</v>
      </c>
      <c r="AX413" s="14" t="s">
        <v>76</v>
      </c>
      <c r="AY413" s="167" t="s">
        <v>151</v>
      </c>
    </row>
    <row r="414" spans="2:51" s="13" customFormat="1" ht="10.2">
      <c r="B414" s="158"/>
      <c r="D414" s="159" t="s">
        <v>165</v>
      </c>
      <c r="E414" s="160" t="s">
        <v>1</v>
      </c>
      <c r="F414" s="161" t="s">
        <v>423</v>
      </c>
      <c r="H414" s="160" t="s">
        <v>1</v>
      </c>
      <c r="I414" s="162"/>
      <c r="L414" s="158"/>
      <c r="M414" s="163"/>
      <c r="N414" s="164"/>
      <c r="O414" s="164"/>
      <c r="P414" s="164"/>
      <c r="Q414" s="164"/>
      <c r="R414" s="164"/>
      <c r="S414" s="164"/>
      <c r="T414" s="165"/>
      <c r="AT414" s="160" t="s">
        <v>165</v>
      </c>
      <c r="AU414" s="160" t="s">
        <v>86</v>
      </c>
      <c r="AV414" s="13" t="s">
        <v>84</v>
      </c>
      <c r="AW414" s="13" t="s">
        <v>32</v>
      </c>
      <c r="AX414" s="13" t="s">
        <v>76</v>
      </c>
      <c r="AY414" s="160" t="s">
        <v>151</v>
      </c>
    </row>
    <row r="415" spans="2:51" s="14" customFormat="1" ht="10.2">
      <c r="B415" s="166"/>
      <c r="D415" s="159" t="s">
        <v>165</v>
      </c>
      <c r="E415" s="167" t="s">
        <v>1</v>
      </c>
      <c r="F415" s="168" t="s">
        <v>424</v>
      </c>
      <c r="H415" s="169">
        <v>46.08</v>
      </c>
      <c r="I415" s="170"/>
      <c r="L415" s="166"/>
      <c r="M415" s="171"/>
      <c r="N415" s="172"/>
      <c r="O415" s="172"/>
      <c r="P415" s="172"/>
      <c r="Q415" s="172"/>
      <c r="R415" s="172"/>
      <c r="S415" s="172"/>
      <c r="T415" s="173"/>
      <c r="AT415" s="167" t="s">
        <v>165</v>
      </c>
      <c r="AU415" s="167" t="s">
        <v>86</v>
      </c>
      <c r="AV415" s="14" t="s">
        <v>86</v>
      </c>
      <c r="AW415" s="14" t="s">
        <v>32</v>
      </c>
      <c r="AX415" s="14" t="s">
        <v>76</v>
      </c>
      <c r="AY415" s="167" t="s">
        <v>151</v>
      </c>
    </row>
    <row r="416" spans="2:51" s="13" customFormat="1" ht="10.2">
      <c r="B416" s="158"/>
      <c r="D416" s="159" t="s">
        <v>165</v>
      </c>
      <c r="E416" s="160" t="s">
        <v>1</v>
      </c>
      <c r="F416" s="161" t="s">
        <v>425</v>
      </c>
      <c r="H416" s="160" t="s">
        <v>1</v>
      </c>
      <c r="I416" s="162"/>
      <c r="L416" s="158"/>
      <c r="M416" s="163"/>
      <c r="N416" s="164"/>
      <c r="O416" s="164"/>
      <c r="P416" s="164"/>
      <c r="Q416" s="164"/>
      <c r="R416" s="164"/>
      <c r="S416" s="164"/>
      <c r="T416" s="165"/>
      <c r="AT416" s="160" t="s">
        <v>165</v>
      </c>
      <c r="AU416" s="160" t="s">
        <v>86</v>
      </c>
      <c r="AV416" s="13" t="s">
        <v>84</v>
      </c>
      <c r="AW416" s="13" t="s">
        <v>32</v>
      </c>
      <c r="AX416" s="13" t="s">
        <v>76</v>
      </c>
      <c r="AY416" s="160" t="s">
        <v>151</v>
      </c>
    </row>
    <row r="417" spans="2:51" s="14" customFormat="1" ht="10.2">
      <c r="B417" s="166"/>
      <c r="D417" s="159" t="s">
        <v>165</v>
      </c>
      <c r="E417" s="167" t="s">
        <v>1</v>
      </c>
      <c r="F417" s="168" t="s">
        <v>426</v>
      </c>
      <c r="H417" s="169">
        <v>79.56</v>
      </c>
      <c r="I417" s="170"/>
      <c r="L417" s="166"/>
      <c r="M417" s="171"/>
      <c r="N417" s="172"/>
      <c r="O417" s="172"/>
      <c r="P417" s="172"/>
      <c r="Q417" s="172"/>
      <c r="R417" s="172"/>
      <c r="S417" s="172"/>
      <c r="T417" s="173"/>
      <c r="AT417" s="167" t="s">
        <v>165</v>
      </c>
      <c r="AU417" s="167" t="s">
        <v>86</v>
      </c>
      <c r="AV417" s="14" t="s">
        <v>86</v>
      </c>
      <c r="AW417" s="14" t="s">
        <v>32</v>
      </c>
      <c r="AX417" s="14" t="s">
        <v>76</v>
      </c>
      <c r="AY417" s="167" t="s">
        <v>151</v>
      </c>
    </row>
    <row r="418" spans="2:51" s="13" customFormat="1" ht="10.2">
      <c r="B418" s="158"/>
      <c r="D418" s="159" t="s">
        <v>165</v>
      </c>
      <c r="E418" s="160" t="s">
        <v>1</v>
      </c>
      <c r="F418" s="161" t="s">
        <v>427</v>
      </c>
      <c r="H418" s="160" t="s">
        <v>1</v>
      </c>
      <c r="I418" s="162"/>
      <c r="L418" s="158"/>
      <c r="M418" s="163"/>
      <c r="N418" s="164"/>
      <c r="O418" s="164"/>
      <c r="P418" s="164"/>
      <c r="Q418" s="164"/>
      <c r="R418" s="164"/>
      <c r="S418" s="164"/>
      <c r="T418" s="165"/>
      <c r="AT418" s="160" t="s">
        <v>165</v>
      </c>
      <c r="AU418" s="160" t="s">
        <v>86</v>
      </c>
      <c r="AV418" s="13" t="s">
        <v>84</v>
      </c>
      <c r="AW418" s="13" t="s">
        <v>32</v>
      </c>
      <c r="AX418" s="13" t="s">
        <v>76</v>
      </c>
      <c r="AY418" s="160" t="s">
        <v>151</v>
      </c>
    </row>
    <row r="419" spans="2:51" s="14" customFormat="1" ht="10.2">
      <c r="B419" s="166"/>
      <c r="D419" s="159" t="s">
        <v>165</v>
      </c>
      <c r="E419" s="167" t="s">
        <v>1</v>
      </c>
      <c r="F419" s="168" t="s">
        <v>428</v>
      </c>
      <c r="H419" s="169">
        <v>14.4</v>
      </c>
      <c r="I419" s="170"/>
      <c r="L419" s="166"/>
      <c r="M419" s="171"/>
      <c r="N419" s="172"/>
      <c r="O419" s="172"/>
      <c r="P419" s="172"/>
      <c r="Q419" s="172"/>
      <c r="R419" s="172"/>
      <c r="S419" s="172"/>
      <c r="T419" s="173"/>
      <c r="AT419" s="167" t="s">
        <v>165</v>
      </c>
      <c r="AU419" s="167" t="s">
        <v>86</v>
      </c>
      <c r="AV419" s="14" t="s">
        <v>86</v>
      </c>
      <c r="AW419" s="14" t="s">
        <v>32</v>
      </c>
      <c r="AX419" s="14" t="s">
        <v>76</v>
      </c>
      <c r="AY419" s="167" t="s">
        <v>151</v>
      </c>
    </row>
    <row r="420" spans="2:51" s="13" customFormat="1" ht="10.2">
      <c r="B420" s="158"/>
      <c r="D420" s="159" t="s">
        <v>165</v>
      </c>
      <c r="E420" s="160" t="s">
        <v>1</v>
      </c>
      <c r="F420" s="161" t="s">
        <v>429</v>
      </c>
      <c r="H420" s="160" t="s">
        <v>1</v>
      </c>
      <c r="I420" s="162"/>
      <c r="L420" s="158"/>
      <c r="M420" s="163"/>
      <c r="N420" s="164"/>
      <c r="O420" s="164"/>
      <c r="P420" s="164"/>
      <c r="Q420" s="164"/>
      <c r="R420" s="164"/>
      <c r="S420" s="164"/>
      <c r="T420" s="165"/>
      <c r="AT420" s="160" t="s">
        <v>165</v>
      </c>
      <c r="AU420" s="160" t="s">
        <v>86</v>
      </c>
      <c r="AV420" s="13" t="s">
        <v>84</v>
      </c>
      <c r="AW420" s="13" t="s">
        <v>32</v>
      </c>
      <c r="AX420" s="13" t="s">
        <v>76</v>
      </c>
      <c r="AY420" s="160" t="s">
        <v>151</v>
      </c>
    </row>
    <row r="421" spans="2:51" s="14" customFormat="1" ht="10.2">
      <c r="B421" s="166"/>
      <c r="D421" s="159" t="s">
        <v>165</v>
      </c>
      <c r="E421" s="167" t="s">
        <v>1</v>
      </c>
      <c r="F421" s="168" t="s">
        <v>430</v>
      </c>
      <c r="H421" s="169">
        <v>91.2</v>
      </c>
      <c r="I421" s="170"/>
      <c r="L421" s="166"/>
      <c r="M421" s="171"/>
      <c r="N421" s="172"/>
      <c r="O421" s="172"/>
      <c r="P421" s="172"/>
      <c r="Q421" s="172"/>
      <c r="R421" s="172"/>
      <c r="S421" s="172"/>
      <c r="T421" s="173"/>
      <c r="AT421" s="167" t="s">
        <v>165</v>
      </c>
      <c r="AU421" s="167" t="s">
        <v>86</v>
      </c>
      <c r="AV421" s="14" t="s">
        <v>86</v>
      </c>
      <c r="AW421" s="14" t="s">
        <v>32</v>
      </c>
      <c r="AX421" s="14" t="s">
        <v>76</v>
      </c>
      <c r="AY421" s="167" t="s">
        <v>151</v>
      </c>
    </row>
    <row r="422" spans="2:51" s="13" customFormat="1" ht="10.2">
      <c r="B422" s="158"/>
      <c r="D422" s="159" t="s">
        <v>165</v>
      </c>
      <c r="E422" s="160" t="s">
        <v>1</v>
      </c>
      <c r="F422" s="161" t="s">
        <v>431</v>
      </c>
      <c r="H422" s="160" t="s">
        <v>1</v>
      </c>
      <c r="I422" s="162"/>
      <c r="L422" s="158"/>
      <c r="M422" s="163"/>
      <c r="N422" s="164"/>
      <c r="O422" s="164"/>
      <c r="P422" s="164"/>
      <c r="Q422" s="164"/>
      <c r="R422" s="164"/>
      <c r="S422" s="164"/>
      <c r="T422" s="165"/>
      <c r="AT422" s="160" t="s">
        <v>165</v>
      </c>
      <c r="AU422" s="160" t="s">
        <v>86</v>
      </c>
      <c r="AV422" s="13" t="s">
        <v>84</v>
      </c>
      <c r="AW422" s="13" t="s">
        <v>32</v>
      </c>
      <c r="AX422" s="13" t="s">
        <v>76</v>
      </c>
      <c r="AY422" s="160" t="s">
        <v>151</v>
      </c>
    </row>
    <row r="423" spans="2:51" s="14" customFormat="1" ht="10.2">
      <c r="B423" s="166"/>
      <c r="D423" s="159" t="s">
        <v>165</v>
      </c>
      <c r="E423" s="167" t="s">
        <v>1</v>
      </c>
      <c r="F423" s="168" t="s">
        <v>432</v>
      </c>
      <c r="H423" s="169">
        <v>6.12</v>
      </c>
      <c r="I423" s="170"/>
      <c r="L423" s="166"/>
      <c r="M423" s="171"/>
      <c r="N423" s="172"/>
      <c r="O423" s="172"/>
      <c r="P423" s="172"/>
      <c r="Q423" s="172"/>
      <c r="R423" s="172"/>
      <c r="S423" s="172"/>
      <c r="T423" s="173"/>
      <c r="AT423" s="167" t="s">
        <v>165</v>
      </c>
      <c r="AU423" s="167" t="s">
        <v>86</v>
      </c>
      <c r="AV423" s="14" t="s">
        <v>86</v>
      </c>
      <c r="AW423" s="14" t="s">
        <v>32</v>
      </c>
      <c r="AX423" s="14" t="s">
        <v>76</v>
      </c>
      <c r="AY423" s="167" t="s">
        <v>151</v>
      </c>
    </row>
    <row r="424" spans="2:51" s="13" customFormat="1" ht="10.2">
      <c r="B424" s="158"/>
      <c r="D424" s="159" t="s">
        <v>165</v>
      </c>
      <c r="E424" s="160" t="s">
        <v>1</v>
      </c>
      <c r="F424" s="161" t="s">
        <v>433</v>
      </c>
      <c r="H424" s="160" t="s">
        <v>1</v>
      </c>
      <c r="I424" s="162"/>
      <c r="L424" s="158"/>
      <c r="M424" s="163"/>
      <c r="N424" s="164"/>
      <c r="O424" s="164"/>
      <c r="P424" s="164"/>
      <c r="Q424" s="164"/>
      <c r="R424" s="164"/>
      <c r="S424" s="164"/>
      <c r="T424" s="165"/>
      <c r="AT424" s="160" t="s">
        <v>165</v>
      </c>
      <c r="AU424" s="160" t="s">
        <v>86</v>
      </c>
      <c r="AV424" s="13" t="s">
        <v>84</v>
      </c>
      <c r="AW424" s="13" t="s">
        <v>32</v>
      </c>
      <c r="AX424" s="13" t="s">
        <v>76</v>
      </c>
      <c r="AY424" s="160" t="s">
        <v>151</v>
      </c>
    </row>
    <row r="425" spans="2:51" s="14" customFormat="1" ht="20.4">
      <c r="B425" s="166"/>
      <c r="D425" s="159" t="s">
        <v>165</v>
      </c>
      <c r="E425" s="167" t="s">
        <v>1</v>
      </c>
      <c r="F425" s="168" t="s">
        <v>434</v>
      </c>
      <c r="H425" s="169">
        <v>77.94</v>
      </c>
      <c r="I425" s="170"/>
      <c r="L425" s="166"/>
      <c r="M425" s="171"/>
      <c r="N425" s="172"/>
      <c r="O425" s="172"/>
      <c r="P425" s="172"/>
      <c r="Q425" s="172"/>
      <c r="R425" s="172"/>
      <c r="S425" s="172"/>
      <c r="T425" s="173"/>
      <c r="AT425" s="167" t="s">
        <v>165</v>
      </c>
      <c r="AU425" s="167" t="s">
        <v>86</v>
      </c>
      <c r="AV425" s="14" t="s">
        <v>86</v>
      </c>
      <c r="AW425" s="14" t="s">
        <v>32</v>
      </c>
      <c r="AX425" s="14" t="s">
        <v>76</v>
      </c>
      <c r="AY425" s="167" t="s">
        <v>151</v>
      </c>
    </row>
    <row r="426" spans="2:51" s="15" customFormat="1" ht="10.2">
      <c r="B426" s="174"/>
      <c r="D426" s="159" t="s">
        <v>165</v>
      </c>
      <c r="E426" s="175" t="s">
        <v>1</v>
      </c>
      <c r="F426" s="176" t="s">
        <v>172</v>
      </c>
      <c r="H426" s="177">
        <v>791.74</v>
      </c>
      <c r="I426" s="178"/>
      <c r="L426" s="174"/>
      <c r="M426" s="179"/>
      <c r="N426" s="180"/>
      <c r="O426" s="180"/>
      <c r="P426" s="180"/>
      <c r="Q426" s="180"/>
      <c r="R426" s="180"/>
      <c r="S426" s="180"/>
      <c r="T426" s="181"/>
      <c r="AT426" s="175" t="s">
        <v>165</v>
      </c>
      <c r="AU426" s="175" t="s">
        <v>86</v>
      </c>
      <c r="AV426" s="15" t="s">
        <v>152</v>
      </c>
      <c r="AW426" s="15" t="s">
        <v>32</v>
      </c>
      <c r="AX426" s="15" t="s">
        <v>76</v>
      </c>
      <c r="AY426" s="175" t="s">
        <v>151</v>
      </c>
    </row>
    <row r="427" spans="2:51" s="16" customFormat="1" ht="10.2">
      <c r="B427" s="182"/>
      <c r="D427" s="159" t="s">
        <v>165</v>
      </c>
      <c r="E427" s="183" t="s">
        <v>1</v>
      </c>
      <c r="F427" s="184" t="s">
        <v>173</v>
      </c>
      <c r="H427" s="185">
        <v>791.74</v>
      </c>
      <c r="I427" s="186"/>
      <c r="L427" s="182"/>
      <c r="M427" s="187"/>
      <c r="N427" s="188"/>
      <c r="O427" s="188"/>
      <c r="P427" s="188"/>
      <c r="Q427" s="188"/>
      <c r="R427" s="188"/>
      <c r="S427" s="188"/>
      <c r="T427" s="189"/>
      <c r="AT427" s="183" t="s">
        <v>165</v>
      </c>
      <c r="AU427" s="183" t="s">
        <v>86</v>
      </c>
      <c r="AV427" s="16" t="s">
        <v>159</v>
      </c>
      <c r="AW427" s="16" t="s">
        <v>32</v>
      </c>
      <c r="AX427" s="16" t="s">
        <v>84</v>
      </c>
      <c r="AY427" s="183" t="s">
        <v>151</v>
      </c>
    </row>
    <row r="428" spans="1:65" s="2" customFormat="1" ht="16.5" customHeight="1">
      <c r="A428" s="33"/>
      <c r="B428" s="144"/>
      <c r="C428" s="145" t="s">
        <v>435</v>
      </c>
      <c r="D428" s="145" t="s">
        <v>154</v>
      </c>
      <c r="E428" s="146" t="s">
        <v>436</v>
      </c>
      <c r="F428" s="147" t="s">
        <v>437</v>
      </c>
      <c r="G428" s="148" t="s">
        <v>207</v>
      </c>
      <c r="H428" s="149">
        <v>250</v>
      </c>
      <c r="I428" s="150"/>
      <c r="J428" s="151">
        <f>ROUND(I428*H428,2)</f>
        <v>0</v>
      </c>
      <c r="K428" s="147" t="s">
        <v>158</v>
      </c>
      <c r="L428" s="34"/>
      <c r="M428" s="152" t="s">
        <v>1</v>
      </c>
      <c r="N428" s="153" t="s">
        <v>41</v>
      </c>
      <c r="O428" s="59"/>
      <c r="P428" s="154">
        <f>O428*H428</f>
        <v>0</v>
      </c>
      <c r="Q428" s="154">
        <v>0</v>
      </c>
      <c r="R428" s="154">
        <f>Q428*H428</f>
        <v>0</v>
      </c>
      <c r="S428" s="154">
        <v>0</v>
      </c>
      <c r="T428" s="155">
        <f>S428*H428</f>
        <v>0</v>
      </c>
      <c r="U428" s="33"/>
      <c r="V428" s="33"/>
      <c r="W428" s="33"/>
      <c r="X428" s="33"/>
      <c r="Y428" s="33"/>
      <c r="Z428" s="33"/>
      <c r="AA428" s="33"/>
      <c r="AB428" s="33"/>
      <c r="AC428" s="33"/>
      <c r="AD428" s="33"/>
      <c r="AE428" s="33"/>
      <c r="AR428" s="156" t="s">
        <v>159</v>
      </c>
      <c r="AT428" s="156" t="s">
        <v>154</v>
      </c>
      <c r="AU428" s="156" t="s">
        <v>86</v>
      </c>
      <c r="AY428" s="18" t="s">
        <v>151</v>
      </c>
      <c r="BE428" s="157">
        <f>IF(N428="základní",J428,0)</f>
        <v>0</v>
      </c>
      <c r="BF428" s="157">
        <f>IF(N428="snížená",J428,0)</f>
        <v>0</v>
      </c>
      <c r="BG428" s="157">
        <f>IF(N428="zákl. přenesená",J428,0)</f>
        <v>0</v>
      </c>
      <c r="BH428" s="157">
        <f>IF(N428="sníž. přenesená",J428,0)</f>
        <v>0</v>
      </c>
      <c r="BI428" s="157">
        <f>IF(N428="nulová",J428,0)</f>
        <v>0</v>
      </c>
      <c r="BJ428" s="18" t="s">
        <v>84</v>
      </c>
      <c r="BK428" s="157">
        <f>ROUND(I428*H428,2)</f>
        <v>0</v>
      </c>
      <c r="BL428" s="18" t="s">
        <v>159</v>
      </c>
      <c r="BM428" s="156" t="s">
        <v>438</v>
      </c>
    </row>
    <row r="429" spans="1:65" s="2" customFormat="1" ht="21.75" customHeight="1">
      <c r="A429" s="33"/>
      <c r="B429" s="144"/>
      <c r="C429" s="145" t="s">
        <v>439</v>
      </c>
      <c r="D429" s="145" t="s">
        <v>154</v>
      </c>
      <c r="E429" s="146" t="s">
        <v>440</v>
      </c>
      <c r="F429" s="147" t="s">
        <v>441</v>
      </c>
      <c r="G429" s="148" t="s">
        <v>207</v>
      </c>
      <c r="H429" s="149">
        <v>9</v>
      </c>
      <c r="I429" s="150"/>
      <c r="J429" s="151">
        <f>ROUND(I429*H429,2)</f>
        <v>0</v>
      </c>
      <c r="K429" s="147" t="s">
        <v>158</v>
      </c>
      <c r="L429" s="34"/>
      <c r="M429" s="152" t="s">
        <v>1</v>
      </c>
      <c r="N429" s="153" t="s">
        <v>41</v>
      </c>
      <c r="O429" s="59"/>
      <c r="P429" s="154">
        <f>O429*H429</f>
        <v>0</v>
      </c>
      <c r="Q429" s="154">
        <v>0.00026</v>
      </c>
      <c r="R429" s="154">
        <f>Q429*H429</f>
        <v>0.0023399999999999996</v>
      </c>
      <c r="S429" s="154">
        <v>0</v>
      </c>
      <c r="T429" s="155">
        <f>S429*H429</f>
        <v>0</v>
      </c>
      <c r="U429" s="33"/>
      <c r="V429" s="33"/>
      <c r="W429" s="33"/>
      <c r="X429" s="33"/>
      <c r="Y429" s="33"/>
      <c r="Z429" s="33"/>
      <c r="AA429" s="33"/>
      <c r="AB429" s="33"/>
      <c r="AC429" s="33"/>
      <c r="AD429" s="33"/>
      <c r="AE429" s="33"/>
      <c r="AR429" s="156" t="s">
        <v>159</v>
      </c>
      <c r="AT429" s="156" t="s">
        <v>154</v>
      </c>
      <c r="AU429" s="156" t="s">
        <v>86</v>
      </c>
      <c r="AY429" s="18" t="s">
        <v>151</v>
      </c>
      <c r="BE429" s="157">
        <f>IF(N429="základní",J429,0)</f>
        <v>0</v>
      </c>
      <c r="BF429" s="157">
        <f>IF(N429="snížená",J429,0)</f>
        <v>0</v>
      </c>
      <c r="BG429" s="157">
        <f>IF(N429="zákl. přenesená",J429,0)</f>
        <v>0</v>
      </c>
      <c r="BH429" s="157">
        <f>IF(N429="sníž. přenesená",J429,0)</f>
        <v>0</v>
      </c>
      <c r="BI429" s="157">
        <f>IF(N429="nulová",J429,0)</f>
        <v>0</v>
      </c>
      <c r="BJ429" s="18" t="s">
        <v>84</v>
      </c>
      <c r="BK429" s="157">
        <f>ROUND(I429*H429,2)</f>
        <v>0</v>
      </c>
      <c r="BL429" s="18" t="s">
        <v>159</v>
      </c>
      <c r="BM429" s="156" t="s">
        <v>442</v>
      </c>
    </row>
    <row r="430" spans="2:51" s="13" customFormat="1" ht="10.2">
      <c r="B430" s="158"/>
      <c r="D430" s="159" t="s">
        <v>165</v>
      </c>
      <c r="E430" s="160" t="s">
        <v>1</v>
      </c>
      <c r="F430" s="161" t="s">
        <v>443</v>
      </c>
      <c r="H430" s="160" t="s">
        <v>1</v>
      </c>
      <c r="I430" s="162"/>
      <c r="L430" s="158"/>
      <c r="M430" s="163"/>
      <c r="N430" s="164"/>
      <c r="O430" s="164"/>
      <c r="P430" s="164"/>
      <c r="Q430" s="164"/>
      <c r="R430" s="164"/>
      <c r="S430" s="164"/>
      <c r="T430" s="165"/>
      <c r="AT430" s="160" t="s">
        <v>165</v>
      </c>
      <c r="AU430" s="160" t="s">
        <v>86</v>
      </c>
      <c r="AV430" s="13" t="s">
        <v>84</v>
      </c>
      <c r="AW430" s="13" t="s">
        <v>32</v>
      </c>
      <c r="AX430" s="13" t="s">
        <v>76</v>
      </c>
      <c r="AY430" s="160" t="s">
        <v>151</v>
      </c>
    </row>
    <row r="431" spans="2:51" s="14" customFormat="1" ht="10.2">
      <c r="B431" s="166"/>
      <c r="D431" s="159" t="s">
        <v>165</v>
      </c>
      <c r="E431" s="167" t="s">
        <v>1</v>
      </c>
      <c r="F431" s="168" t="s">
        <v>444</v>
      </c>
      <c r="H431" s="169">
        <v>9</v>
      </c>
      <c r="I431" s="170"/>
      <c r="L431" s="166"/>
      <c r="M431" s="171"/>
      <c r="N431" s="172"/>
      <c r="O431" s="172"/>
      <c r="P431" s="172"/>
      <c r="Q431" s="172"/>
      <c r="R431" s="172"/>
      <c r="S431" s="172"/>
      <c r="T431" s="173"/>
      <c r="AT431" s="167" t="s">
        <v>165</v>
      </c>
      <c r="AU431" s="167" t="s">
        <v>86</v>
      </c>
      <c r="AV431" s="14" t="s">
        <v>86</v>
      </c>
      <c r="AW431" s="14" t="s">
        <v>32</v>
      </c>
      <c r="AX431" s="14" t="s">
        <v>76</v>
      </c>
      <c r="AY431" s="167" t="s">
        <v>151</v>
      </c>
    </row>
    <row r="432" spans="2:51" s="15" customFormat="1" ht="10.2">
      <c r="B432" s="174"/>
      <c r="D432" s="159" t="s">
        <v>165</v>
      </c>
      <c r="E432" s="175" t="s">
        <v>1</v>
      </c>
      <c r="F432" s="176" t="s">
        <v>172</v>
      </c>
      <c r="H432" s="177">
        <v>9</v>
      </c>
      <c r="I432" s="178"/>
      <c r="L432" s="174"/>
      <c r="M432" s="179"/>
      <c r="N432" s="180"/>
      <c r="O432" s="180"/>
      <c r="P432" s="180"/>
      <c r="Q432" s="180"/>
      <c r="R432" s="180"/>
      <c r="S432" s="180"/>
      <c r="T432" s="181"/>
      <c r="AT432" s="175" t="s">
        <v>165</v>
      </c>
      <c r="AU432" s="175" t="s">
        <v>86</v>
      </c>
      <c r="AV432" s="15" t="s">
        <v>152</v>
      </c>
      <c r="AW432" s="15" t="s">
        <v>32</v>
      </c>
      <c r="AX432" s="15" t="s">
        <v>76</v>
      </c>
      <c r="AY432" s="175" t="s">
        <v>151</v>
      </c>
    </row>
    <row r="433" spans="2:51" s="16" customFormat="1" ht="10.2">
      <c r="B433" s="182"/>
      <c r="D433" s="159" t="s">
        <v>165</v>
      </c>
      <c r="E433" s="183" t="s">
        <v>1</v>
      </c>
      <c r="F433" s="184" t="s">
        <v>173</v>
      </c>
      <c r="H433" s="185">
        <v>9</v>
      </c>
      <c r="I433" s="186"/>
      <c r="L433" s="182"/>
      <c r="M433" s="187"/>
      <c r="N433" s="188"/>
      <c r="O433" s="188"/>
      <c r="P433" s="188"/>
      <c r="Q433" s="188"/>
      <c r="R433" s="188"/>
      <c r="S433" s="188"/>
      <c r="T433" s="189"/>
      <c r="AT433" s="183" t="s">
        <v>165</v>
      </c>
      <c r="AU433" s="183" t="s">
        <v>86</v>
      </c>
      <c r="AV433" s="16" t="s">
        <v>159</v>
      </c>
      <c r="AW433" s="16" t="s">
        <v>32</v>
      </c>
      <c r="AX433" s="16" t="s">
        <v>84</v>
      </c>
      <c r="AY433" s="183" t="s">
        <v>151</v>
      </c>
    </row>
    <row r="434" spans="1:65" s="2" customFormat="1" ht="49.05" customHeight="1">
      <c r="A434" s="33"/>
      <c r="B434" s="144"/>
      <c r="C434" s="145" t="s">
        <v>445</v>
      </c>
      <c r="D434" s="145" t="s">
        <v>154</v>
      </c>
      <c r="E434" s="146" t="s">
        <v>446</v>
      </c>
      <c r="F434" s="147" t="s">
        <v>447</v>
      </c>
      <c r="G434" s="148" t="s">
        <v>207</v>
      </c>
      <c r="H434" s="149">
        <v>9</v>
      </c>
      <c r="I434" s="150"/>
      <c r="J434" s="151">
        <f>ROUND(I434*H434,2)</f>
        <v>0</v>
      </c>
      <c r="K434" s="147" t="s">
        <v>158</v>
      </c>
      <c r="L434" s="34"/>
      <c r="M434" s="152" t="s">
        <v>1</v>
      </c>
      <c r="N434" s="153" t="s">
        <v>41</v>
      </c>
      <c r="O434" s="59"/>
      <c r="P434" s="154">
        <f>O434*H434</f>
        <v>0</v>
      </c>
      <c r="Q434" s="154">
        <v>0.01139</v>
      </c>
      <c r="R434" s="154">
        <f>Q434*H434</f>
        <v>0.10251</v>
      </c>
      <c r="S434" s="154">
        <v>0</v>
      </c>
      <c r="T434" s="155">
        <f>S434*H434</f>
        <v>0</v>
      </c>
      <c r="U434" s="33"/>
      <c r="V434" s="33"/>
      <c r="W434" s="33"/>
      <c r="X434" s="33"/>
      <c r="Y434" s="33"/>
      <c r="Z434" s="33"/>
      <c r="AA434" s="33"/>
      <c r="AB434" s="33"/>
      <c r="AC434" s="33"/>
      <c r="AD434" s="33"/>
      <c r="AE434" s="33"/>
      <c r="AR434" s="156" t="s">
        <v>159</v>
      </c>
      <c r="AT434" s="156" t="s">
        <v>154</v>
      </c>
      <c r="AU434" s="156" t="s">
        <v>86</v>
      </c>
      <c r="AY434" s="18" t="s">
        <v>151</v>
      </c>
      <c r="BE434" s="157">
        <f>IF(N434="základní",J434,0)</f>
        <v>0</v>
      </c>
      <c r="BF434" s="157">
        <f>IF(N434="snížená",J434,0)</f>
        <v>0</v>
      </c>
      <c r="BG434" s="157">
        <f>IF(N434="zákl. přenesená",J434,0)</f>
        <v>0</v>
      </c>
      <c r="BH434" s="157">
        <f>IF(N434="sníž. přenesená",J434,0)</f>
        <v>0</v>
      </c>
      <c r="BI434" s="157">
        <f>IF(N434="nulová",J434,0)</f>
        <v>0</v>
      </c>
      <c r="BJ434" s="18" t="s">
        <v>84</v>
      </c>
      <c r="BK434" s="157">
        <f>ROUND(I434*H434,2)</f>
        <v>0</v>
      </c>
      <c r="BL434" s="18" t="s">
        <v>159</v>
      </c>
      <c r="BM434" s="156" t="s">
        <v>448</v>
      </c>
    </row>
    <row r="435" spans="2:51" s="13" customFormat="1" ht="10.2">
      <c r="B435" s="158"/>
      <c r="D435" s="159" t="s">
        <v>165</v>
      </c>
      <c r="E435" s="160" t="s">
        <v>1</v>
      </c>
      <c r="F435" s="161" t="s">
        <v>443</v>
      </c>
      <c r="H435" s="160" t="s">
        <v>1</v>
      </c>
      <c r="I435" s="162"/>
      <c r="L435" s="158"/>
      <c r="M435" s="163"/>
      <c r="N435" s="164"/>
      <c r="O435" s="164"/>
      <c r="P435" s="164"/>
      <c r="Q435" s="164"/>
      <c r="R435" s="164"/>
      <c r="S435" s="164"/>
      <c r="T435" s="165"/>
      <c r="AT435" s="160" t="s">
        <v>165</v>
      </c>
      <c r="AU435" s="160" t="s">
        <v>86</v>
      </c>
      <c r="AV435" s="13" t="s">
        <v>84</v>
      </c>
      <c r="AW435" s="13" t="s">
        <v>32</v>
      </c>
      <c r="AX435" s="13" t="s">
        <v>76</v>
      </c>
      <c r="AY435" s="160" t="s">
        <v>151</v>
      </c>
    </row>
    <row r="436" spans="2:51" s="14" customFormat="1" ht="10.2">
      <c r="B436" s="166"/>
      <c r="D436" s="159" t="s">
        <v>165</v>
      </c>
      <c r="E436" s="167" t="s">
        <v>1</v>
      </c>
      <c r="F436" s="168" t="s">
        <v>444</v>
      </c>
      <c r="H436" s="169">
        <v>9</v>
      </c>
      <c r="I436" s="170"/>
      <c r="L436" s="166"/>
      <c r="M436" s="171"/>
      <c r="N436" s="172"/>
      <c r="O436" s="172"/>
      <c r="P436" s="172"/>
      <c r="Q436" s="172"/>
      <c r="R436" s="172"/>
      <c r="S436" s="172"/>
      <c r="T436" s="173"/>
      <c r="AT436" s="167" t="s">
        <v>165</v>
      </c>
      <c r="AU436" s="167" t="s">
        <v>86</v>
      </c>
      <c r="AV436" s="14" t="s">
        <v>86</v>
      </c>
      <c r="AW436" s="14" t="s">
        <v>32</v>
      </c>
      <c r="AX436" s="14" t="s">
        <v>76</v>
      </c>
      <c r="AY436" s="167" t="s">
        <v>151</v>
      </c>
    </row>
    <row r="437" spans="2:51" s="15" customFormat="1" ht="10.2">
      <c r="B437" s="174"/>
      <c r="D437" s="159" t="s">
        <v>165</v>
      </c>
      <c r="E437" s="175" t="s">
        <v>1</v>
      </c>
      <c r="F437" s="176" t="s">
        <v>172</v>
      </c>
      <c r="H437" s="177">
        <v>9</v>
      </c>
      <c r="I437" s="178"/>
      <c r="L437" s="174"/>
      <c r="M437" s="179"/>
      <c r="N437" s="180"/>
      <c r="O437" s="180"/>
      <c r="P437" s="180"/>
      <c r="Q437" s="180"/>
      <c r="R437" s="180"/>
      <c r="S437" s="180"/>
      <c r="T437" s="181"/>
      <c r="AT437" s="175" t="s">
        <v>165</v>
      </c>
      <c r="AU437" s="175" t="s">
        <v>86</v>
      </c>
      <c r="AV437" s="15" t="s">
        <v>152</v>
      </c>
      <c r="AW437" s="15" t="s">
        <v>32</v>
      </c>
      <c r="AX437" s="15" t="s">
        <v>76</v>
      </c>
      <c r="AY437" s="175" t="s">
        <v>151</v>
      </c>
    </row>
    <row r="438" spans="2:51" s="16" customFormat="1" ht="10.2">
      <c r="B438" s="182"/>
      <c r="D438" s="159" t="s">
        <v>165</v>
      </c>
      <c r="E438" s="183" t="s">
        <v>1</v>
      </c>
      <c r="F438" s="184" t="s">
        <v>173</v>
      </c>
      <c r="H438" s="185">
        <v>9</v>
      </c>
      <c r="I438" s="186"/>
      <c r="L438" s="182"/>
      <c r="M438" s="187"/>
      <c r="N438" s="188"/>
      <c r="O438" s="188"/>
      <c r="P438" s="188"/>
      <c r="Q438" s="188"/>
      <c r="R438" s="188"/>
      <c r="S438" s="188"/>
      <c r="T438" s="189"/>
      <c r="AT438" s="183" t="s">
        <v>165</v>
      </c>
      <c r="AU438" s="183" t="s">
        <v>86</v>
      </c>
      <c r="AV438" s="16" t="s">
        <v>159</v>
      </c>
      <c r="AW438" s="16" t="s">
        <v>32</v>
      </c>
      <c r="AX438" s="16" t="s">
        <v>84</v>
      </c>
      <c r="AY438" s="183" t="s">
        <v>151</v>
      </c>
    </row>
    <row r="439" spans="1:65" s="2" customFormat="1" ht="24.15" customHeight="1">
      <c r="A439" s="33"/>
      <c r="B439" s="144"/>
      <c r="C439" s="194" t="s">
        <v>449</v>
      </c>
      <c r="D439" s="194" t="s">
        <v>300</v>
      </c>
      <c r="E439" s="195" t="s">
        <v>450</v>
      </c>
      <c r="F439" s="196" t="s">
        <v>451</v>
      </c>
      <c r="G439" s="197" t="s">
        <v>207</v>
      </c>
      <c r="H439" s="198">
        <v>9.9</v>
      </c>
      <c r="I439" s="199"/>
      <c r="J439" s="200">
        <f>ROUND(I439*H439,2)</f>
        <v>0</v>
      </c>
      <c r="K439" s="196" t="s">
        <v>158</v>
      </c>
      <c r="L439" s="201"/>
      <c r="M439" s="202" t="s">
        <v>1</v>
      </c>
      <c r="N439" s="203" t="s">
        <v>41</v>
      </c>
      <c r="O439" s="59"/>
      <c r="P439" s="154">
        <f>O439*H439</f>
        <v>0</v>
      </c>
      <c r="Q439" s="154">
        <v>0.0075</v>
      </c>
      <c r="R439" s="154">
        <f>Q439*H439</f>
        <v>0.07425</v>
      </c>
      <c r="S439" s="154">
        <v>0</v>
      </c>
      <c r="T439" s="155">
        <f>S439*H439</f>
        <v>0</v>
      </c>
      <c r="U439" s="33"/>
      <c r="V439" s="33"/>
      <c r="W439" s="33"/>
      <c r="X439" s="33"/>
      <c r="Y439" s="33"/>
      <c r="Z439" s="33"/>
      <c r="AA439" s="33"/>
      <c r="AB439" s="33"/>
      <c r="AC439" s="33"/>
      <c r="AD439" s="33"/>
      <c r="AE439" s="33"/>
      <c r="AR439" s="156" t="s">
        <v>220</v>
      </c>
      <c r="AT439" s="156" t="s">
        <v>300</v>
      </c>
      <c r="AU439" s="156" t="s">
        <v>86</v>
      </c>
      <c r="AY439" s="18" t="s">
        <v>151</v>
      </c>
      <c r="BE439" s="157">
        <f>IF(N439="základní",J439,0)</f>
        <v>0</v>
      </c>
      <c r="BF439" s="157">
        <f>IF(N439="snížená",J439,0)</f>
        <v>0</v>
      </c>
      <c r="BG439" s="157">
        <f>IF(N439="zákl. přenesená",J439,0)</f>
        <v>0</v>
      </c>
      <c r="BH439" s="157">
        <f>IF(N439="sníž. přenesená",J439,0)</f>
        <v>0</v>
      </c>
      <c r="BI439" s="157">
        <f>IF(N439="nulová",J439,0)</f>
        <v>0</v>
      </c>
      <c r="BJ439" s="18" t="s">
        <v>84</v>
      </c>
      <c r="BK439" s="157">
        <f>ROUND(I439*H439,2)</f>
        <v>0</v>
      </c>
      <c r="BL439" s="18" t="s">
        <v>159</v>
      </c>
      <c r="BM439" s="156" t="s">
        <v>452</v>
      </c>
    </row>
    <row r="440" spans="2:51" s="13" customFormat="1" ht="10.2">
      <c r="B440" s="158"/>
      <c r="D440" s="159" t="s">
        <v>165</v>
      </c>
      <c r="E440" s="160" t="s">
        <v>1</v>
      </c>
      <c r="F440" s="161" t="s">
        <v>453</v>
      </c>
      <c r="H440" s="160" t="s">
        <v>1</v>
      </c>
      <c r="I440" s="162"/>
      <c r="L440" s="158"/>
      <c r="M440" s="163"/>
      <c r="N440" s="164"/>
      <c r="O440" s="164"/>
      <c r="P440" s="164"/>
      <c r="Q440" s="164"/>
      <c r="R440" s="164"/>
      <c r="S440" s="164"/>
      <c r="T440" s="165"/>
      <c r="AT440" s="160" t="s">
        <v>165</v>
      </c>
      <c r="AU440" s="160" t="s">
        <v>86</v>
      </c>
      <c r="AV440" s="13" t="s">
        <v>84</v>
      </c>
      <c r="AW440" s="13" t="s">
        <v>32</v>
      </c>
      <c r="AX440" s="13" t="s">
        <v>76</v>
      </c>
      <c r="AY440" s="160" t="s">
        <v>151</v>
      </c>
    </row>
    <row r="441" spans="2:51" s="14" customFormat="1" ht="10.2">
      <c r="B441" s="166"/>
      <c r="D441" s="159" t="s">
        <v>165</v>
      </c>
      <c r="E441" s="167" t="s">
        <v>1</v>
      </c>
      <c r="F441" s="168" t="s">
        <v>454</v>
      </c>
      <c r="H441" s="169">
        <v>9.9</v>
      </c>
      <c r="I441" s="170"/>
      <c r="L441" s="166"/>
      <c r="M441" s="171"/>
      <c r="N441" s="172"/>
      <c r="O441" s="172"/>
      <c r="P441" s="172"/>
      <c r="Q441" s="172"/>
      <c r="R441" s="172"/>
      <c r="S441" s="172"/>
      <c r="T441" s="173"/>
      <c r="AT441" s="167" t="s">
        <v>165</v>
      </c>
      <c r="AU441" s="167" t="s">
        <v>86</v>
      </c>
      <c r="AV441" s="14" t="s">
        <v>86</v>
      </c>
      <c r="AW441" s="14" t="s">
        <v>32</v>
      </c>
      <c r="AX441" s="14" t="s">
        <v>76</v>
      </c>
      <c r="AY441" s="167" t="s">
        <v>151</v>
      </c>
    </row>
    <row r="442" spans="2:51" s="15" customFormat="1" ht="10.2">
      <c r="B442" s="174"/>
      <c r="D442" s="159" t="s">
        <v>165</v>
      </c>
      <c r="E442" s="175" t="s">
        <v>1</v>
      </c>
      <c r="F442" s="176" t="s">
        <v>172</v>
      </c>
      <c r="H442" s="177">
        <v>9.9</v>
      </c>
      <c r="I442" s="178"/>
      <c r="L442" s="174"/>
      <c r="M442" s="179"/>
      <c r="N442" s="180"/>
      <c r="O442" s="180"/>
      <c r="P442" s="180"/>
      <c r="Q442" s="180"/>
      <c r="R442" s="180"/>
      <c r="S442" s="180"/>
      <c r="T442" s="181"/>
      <c r="AT442" s="175" t="s">
        <v>165</v>
      </c>
      <c r="AU442" s="175" t="s">
        <v>86</v>
      </c>
      <c r="AV442" s="15" t="s">
        <v>152</v>
      </c>
      <c r="AW442" s="15" t="s">
        <v>32</v>
      </c>
      <c r="AX442" s="15" t="s">
        <v>76</v>
      </c>
      <c r="AY442" s="175" t="s">
        <v>151</v>
      </c>
    </row>
    <row r="443" spans="2:51" s="16" customFormat="1" ht="10.2">
      <c r="B443" s="182"/>
      <c r="D443" s="159" t="s">
        <v>165</v>
      </c>
      <c r="E443" s="183" t="s">
        <v>1</v>
      </c>
      <c r="F443" s="184" t="s">
        <v>173</v>
      </c>
      <c r="H443" s="185">
        <v>9.9</v>
      </c>
      <c r="I443" s="186"/>
      <c r="L443" s="182"/>
      <c r="M443" s="187"/>
      <c r="N443" s="188"/>
      <c r="O443" s="188"/>
      <c r="P443" s="188"/>
      <c r="Q443" s="188"/>
      <c r="R443" s="188"/>
      <c r="S443" s="188"/>
      <c r="T443" s="189"/>
      <c r="AT443" s="183" t="s">
        <v>165</v>
      </c>
      <c r="AU443" s="183" t="s">
        <v>86</v>
      </c>
      <c r="AV443" s="16" t="s">
        <v>159</v>
      </c>
      <c r="AW443" s="16" t="s">
        <v>32</v>
      </c>
      <c r="AX443" s="16" t="s">
        <v>84</v>
      </c>
      <c r="AY443" s="183" t="s">
        <v>151</v>
      </c>
    </row>
    <row r="444" spans="1:65" s="2" customFormat="1" ht="37.8" customHeight="1">
      <c r="A444" s="33"/>
      <c r="B444" s="144"/>
      <c r="C444" s="145" t="s">
        <v>455</v>
      </c>
      <c r="D444" s="145" t="s">
        <v>154</v>
      </c>
      <c r="E444" s="146" t="s">
        <v>456</v>
      </c>
      <c r="F444" s="147" t="s">
        <v>457</v>
      </c>
      <c r="G444" s="148" t="s">
        <v>207</v>
      </c>
      <c r="H444" s="149">
        <v>9</v>
      </c>
      <c r="I444" s="150"/>
      <c r="J444" s="151">
        <f>ROUND(I444*H444,2)</f>
        <v>0</v>
      </c>
      <c r="K444" s="147" t="s">
        <v>158</v>
      </c>
      <c r="L444" s="34"/>
      <c r="M444" s="152" t="s">
        <v>1</v>
      </c>
      <c r="N444" s="153" t="s">
        <v>41</v>
      </c>
      <c r="O444" s="59"/>
      <c r="P444" s="154">
        <f>O444*H444</f>
        <v>0</v>
      </c>
      <c r="Q444" s="154">
        <v>0.0001</v>
      </c>
      <c r="R444" s="154">
        <f>Q444*H444</f>
        <v>0.0009000000000000001</v>
      </c>
      <c r="S444" s="154">
        <v>0</v>
      </c>
      <c r="T444" s="155">
        <f>S444*H444</f>
        <v>0</v>
      </c>
      <c r="U444" s="33"/>
      <c r="V444" s="33"/>
      <c r="W444" s="33"/>
      <c r="X444" s="33"/>
      <c r="Y444" s="33"/>
      <c r="Z444" s="33"/>
      <c r="AA444" s="33"/>
      <c r="AB444" s="33"/>
      <c r="AC444" s="33"/>
      <c r="AD444" s="33"/>
      <c r="AE444" s="33"/>
      <c r="AR444" s="156" t="s">
        <v>159</v>
      </c>
      <c r="AT444" s="156" t="s">
        <v>154</v>
      </c>
      <c r="AU444" s="156" t="s">
        <v>86</v>
      </c>
      <c r="AY444" s="18" t="s">
        <v>151</v>
      </c>
      <c r="BE444" s="157">
        <f>IF(N444="základní",J444,0)</f>
        <v>0</v>
      </c>
      <c r="BF444" s="157">
        <f>IF(N444="snížená",J444,0)</f>
        <v>0</v>
      </c>
      <c r="BG444" s="157">
        <f>IF(N444="zákl. přenesená",J444,0)</f>
        <v>0</v>
      </c>
      <c r="BH444" s="157">
        <f>IF(N444="sníž. přenesená",J444,0)</f>
        <v>0</v>
      </c>
      <c r="BI444" s="157">
        <f>IF(N444="nulová",J444,0)</f>
        <v>0</v>
      </c>
      <c r="BJ444" s="18" t="s">
        <v>84</v>
      </c>
      <c r="BK444" s="157">
        <f>ROUND(I444*H444,2)</f>
        <v>0</v>
      </c>
      <c r="BL444" s="18" t="s">
        <v>159</v>
      </c>
      <c r="BM444" s="156" t="s">
        <v>458</v>
      </c>
    </row>
    <row r="445" spans="2:51" s="13" customFormat="1" ht="10.2">
      <c r="B445" s="158"/>
      <c r="D445" s="159" t="s">
        <v>165</v>
      </c>
      <c r="E445" s="160" t="s">
        <v>1</v>
      </c>
      <c r="F445" s="161" t="s">
        <v>443</v>
      </c>
      <c r="H445" s="160" t="s">
        <v>1</v>
      </c>
      <c r="I445" s="162"/>
      <c r="L445" s="158"/>
      <c r="M445" s="163"/>
      <c r="N445" s="164"/>
      <c r="O445" s="164"/>
      <c r="P445" s="164"/>
      <c r="Q445" s="164"/>
      <c r="R445" s="164"/>
      <c r="S445" s="164"/>
      <c r="T445" s="165"/>
      <c r="AT445" s="160" t="s">
        <v>165</v>
      </c>
      <c r="AU445" s="160" t="s">
        <v>86</v>
      </c>
      <c r="AV445" s="13" t="s">
        <v>84</v>
      </c>
      <c r="AW445" s="13" t="s">
        <v>32</v>
      </c>
      <c r="AX445" s="13" t="s">
        <v>76</v>
      </c>
      <c r="AY445" s="160" t="s">
        <v>151</v>
      </c>
    </row>
    <row r="446" spans="2:51" s="14" customFormat="1" ht="10.2">
      <c r="B446" s="166"/>
      <c r="D446" s="159" t="s">
        <v>165</v>
      </c>
      <c r="E446" s="167" t="s">
        <v>1</v>
      </c>
      <c r="F446" s="168" t="s">
        <v>444</v>
      </c>
      <c r="H446" s="169">
        <v>9</v>
      </c>
      <c r="I446" s="170"/>
      <c r="L446" s="166"/>
      <c r="M446" s="171"/>
      <c r="N446" s="172"/>
      <c r="O446" s="172"/>
      <c r="P446" s="172"/>
      <c r="Q446" s="172"/>
      <c r="R446" s="172"/>
      <c r="S446" s="172"/>
      <c r="T446" s="173"/>
      <c r="AT446" s="167" t="s">
        <v>165</v>
      </c>
      <c r="AU446" s="167" t="s">
        <v>86</v>
      </c>
      <c r="AV446" s="14" t="s">
        <v>86</v>
      </c>
      <c r="AW446" s="14" t="s">
        <v>32</v>
      </c>
      <c r="AX446" s="14" t="s">
        <v>76</v>
      </c>
      <c r="AY446" s="167" t="s">
        <v>151</v>
      </c>
    </row>
    <row r="447" spans="2:51" s="15" customFormat="1" ht="10.2">
      <c r="B447" s="174"/>
      <c r="D447" s="159" t="s">
        <v>165</v>
      </c>
      <c r="E447" s="175" t="s">
        <v>1</v>
      </c>
      <c r="F447" s="176" t="s">
        <v>172</v>
      </c>
      <c r="H447" s="177">
        <v>9</v>
      </c>
      <c r="I447" s="178"/>
      <c r="L447" s="174"/>
      <c r="M447" s="179"/>
      <c r="N447" s="180"/>
      <c r="O447" s="180"/>
      <c r="P447" s="180"/>
      <c r="Q447" s="180"/>
      <c r="R447" s="180"/>
      <c r="S447" s="180"/>
      <c r="T447" s="181"/>
      <c r="AT447" s="175" t="s">
        <v>165</v>
      </c>
      <c r="AU447" s="175" t="s">
        <v>86</v>
      </c>
      <c r="AV447" s="15" t="s">
        <v>152</v>
      </c>
      <c r="AW447" s="15" t="s">
        <v>32</v>
      </c>
      <c r="AX447" s="15" t="s">
        <v>76</v>
      </c>
      <c r="AY447" s="175" t="s">
        <v>151</v>
      </c>
    </row>
    <row r="448" spans="2:51" s="16" customFormat="1" ht="10.2">
      <c r="B448" s="182"/>
      <c r="D448" s="159" t="s">
        <v>165</v>
      </c>
      <c r="E448" s="183" t="s">
        <v>1</v>
      </c>
      <c r="F448" s="184" t="s">
        <v>173</v>
      </c>
      <c r="H448" s="185">
        <v>9</v>
      </c>
      <c r="I448" s="186"/>
      <c r="L448" s="182"/>
      <c r="M448" s="187"/>
      <c r="N448" s="188"/>
      <c r="O448" s="188"/>
      <c r="P448" s="188"/>
      <c r="Q448" s="188"/>
      <c r="R448" s="188"/>
      <c r="S448" s="188"/>
      <c r="T448" s="189"/>
      <c r="AT448" s="183" t="s">
        <v>165</v>
      </c>
      <c r="AU448" s="183" t="s">
        <v>86</v>
      </c>
      <c r="AV448" s="16" t="s">
        <v>159</v>
      </c>
      <c r="AW448" s="16" t="s">
        <v>32</v>
      </c>
      <c r="AX448" s="16" t="s">
        <v>84</v>
      </c>
      <c r="AY448" s="183" t="s">
        <v>151</v>
      </c>
    </row>
    <row r="449" spans="1:65" s="2" customFormat="1" ht="24.15" customHeight="1">
      <c r="A449" s="33"/>
      <c r="B449" s="144"/>
      <c r="C449" s="145" t="s">
        <v>459</v>
      </c>
      <c r="D449" s="145" t="s">
        <v>154</v>
      </c>
      <c r="E449" s="146" t="s">
        <v>460</v>
      </c>
      <c r="F449" s="147" t="s">
        <v>461</v>
      </c>
      <c r="G449" s="148" t="s">
        <v>207</v>
      </c>
      <c r="H449" s="149">
        <v>9</v>
      </c>
      <c r="I449" s="150"/>
      <c r="J449" s="151">
        <f>ROUND(I449*H449,2)</f>
        <v>0</v>
      </c>
      <c r="K449" s="147" t="s">
        <v>158</v>
      </c>
      <c r="L449" s="34"/>
      <c r="M449" s="152" t="s">
        <v>1</v>
      </c>
      <c r="N449" s="153" t="s">
        <v>41</v>
      </c>
      <c r="O449" s="59"/>
      <c r="P449" s="154">
        <f>O449*H449</f>
        <v>0</v>
      </c>
      <c r="Q449" s="154">
        <v>0.00336</v>
      </c>
      <c r="R449" s="154">
        <f>Q449*H449</f>
        <v>0.030240000000000003</v>
      </c>
      <c r="S449" s="154">
        <v>0</v>
      </c>
      <c r="T449" s="155">
        <f>S449*H449</f>
        <v>0</v>
      </c>
      <c r="U449" s="33"/>
      <c r="V449" s="33"/>
      <c r="W449" s="33"/>
      <c r="X449" s="33"/>
      <c r="Y449" s="33"/>
      <c r="Z449" s="33"/>
      <c r="AA449" s="33"/>
      <c r="AB449" s="33"/>
      <c r="AC449" s="33"/>
      <c r="AD449" s="33"/>
      <c r="AE449" s="33"/>
      <c r="AR449" s="156" t="s">
        <v>159</v>
      </c>
      <c r="AT449" s="156" t="s">
        <v>154</v>
      </c>
      <c r="AU449" s="156" t="s">
        <v>86</v>
      </c>
      <c r="AY449" s="18" t="s">
        <v>151</v>
      </c>
      <c r="BE449" s="157">
        <f>IF(N449="základní",J449,0)</f>
        <v>0</v>
      </c>
      <c r="BF449" s="157">
        <f>IF(N449="snížená",J449,0)</f>
        <v>0</v>
      </c>
      <c r="BG449" s="157">
        <f>IF(N449="zákl. přenesená",J449,0)</f>
        <v>0</v>
      </c>
      <c r="BH449" s="157">
        <f>IF(N449="sníž. přenesená",J449,0)</f>
        <v>0</v>
      </c>
      <c r="BI449" s="157">
        <f>IF(N449="nulová",J449,0)</f>
        <v>0</v>
      </c>
      <c r="BJ449" s="18" t="s">
        <v>84</v>
      </c>
      <c r="BK449" s="157">
        <f>ROUND(I449*H449,2)</f>
        <v>0</v>
      </c>
      <c r="BL449" s="18" t="s">
        <v>159</v>
      </c>
      <c r="BM449" s="156" t="s">
        <v>462</v>
      </c>
    </row>
    <row r="450" spans="2:51" s="13" customFormat="1" ht="10.2">
      <c r="B450" s="158"/>
      <c r="D450" s="159" t="s">
        <v>165</v>
      </c>
      <c r="E450" s="160" t="s">
        <v>1</v>
      </c>
      <c r="F450" s="161" t="s">
        <v>443</v>
      </c>
      <c r="H450" s="160" t="s">
        <v>1</v>
      </c>
      <c r="I450" s="162"/>
      <c r="L450" s="158"/>
      <c r="M450" s="163"/>
      <c r="N450" s="164"/>
      <c r="O450" s="164"/>
      <c r="P450" s="164"/>
      <c r="Q450" s="164"/>
      <c r="R450" s="164"/>
      <c r="S450" s="164"/>
      <c r="T450" s="165"/>
      <c r="AT450" s="160" t="s">
        <v>165</v>
      </c>
      <c r="AU450" s="160" t="s">
        <v>86</v>
      </c>
      <c r="AV450" s="13" t="s">
        <v>84</v>
      </c>
      <c r="AW450" s="13" t="s">
        <v>32</v>
      </c>
      <c r="AX450" s="13" t="s">
        <v>76</v>
      </c>
      <c r="AY450" s="160" t="s">
        <v>151</v>
      </c>
    </row>
    <row r="451" spans="2:51" s="14" customFormat="1" ht="10.2">
      <c r="B451" s="166"/>
      <c r="D451" s="159" t="s">
        <v>165</v>
      </c>
      <c r="E451" s="167" t="s">
        <v>1</v>
      </c>
      <c r="F451" s="168" t="s">
        <v>444</v>
      </c>
      <c r="H451" s="169">
        <v>9</v>
      </c>
      <c r="I451" s="170"/>
      <c r="L451" s="166"/>
      <c r="M451" s="171"/>
      <c r="N451" s="172"/>
      <c r="O451" s="172"/>
      <c r="P451" s="172"/>
      <c r="Q451" s="172"/>
      <c r="R451" s="172"/>
      <c r="S451" s="172"/>
      <c r="T451" s="173"/>
      <c r="AT451" s="167" t="s">
        <v>165</v>
      </c>
      <c r="AU451" s="167" t="s">
        <v>86</v>
      </c>
      <c r="AV451" s="14" t="s">
        <v>86</v>
      </c>
      <c r="AW451" s="14" t="s">
        <v>32</v>
      </c>
      <c r="AX451" s="14" t="s">
        <v>76</v>
      </c>
      <c r="AY451" s="167" t="s">
        <v>151</v>
      </c>
    </row>
    <row r="452" spans="2:51" s="15" customFormat="1" ht="10.2">
      <c r="B452" s="174"/>
      <c r="D452" s="159" t="s">
        <v>165</v>
      </c>
      <c r="E452" s="175" t="s">
        <v>1</v>
      </c>
      <c r="F452" s="176" t="s">
        <v>172</v>
      </c>
      <c r="H452" s="177">
        <v>9</v>
      </c>
      <c r="I452" s="178"/>
      <c r="L452" s="174"/>
      <c r="M452" s="179"/>
      <c r="N452" s="180"/>
      <c r="O452" s="180"/>
      <c r="P452" s="180"/>
      <c r="Q452" s="180"/>
      <c r="R452" s="180"/>
      <c r="S452" s="180"/>
      <c r="T452" s="181"/>
      <c r="AT452" s="175" t="s">
        <v>165</v>
      </c>
      <c r="AU452" s="175" t="s">
        <v>86</v>
      </c>
      <c r="AV452" s="15" t="s">
        <v>152</v>
      </c>
      <c r="AW452" s="15" t="s">
        <v>32</v>
      </c>
      <c r="AX452" s="15" t="s">
        <v>76</v>
      </c>
      <c r="AY452" s="175" t="s">
        <v>151</v>
      </c>
    </row>
    <row r="453" spans="2:51" s="16" customFormat="1" ht="10.2">
      <c r="B453" s="182"/>
      <c r="D453" s="159" t="s">
        <v>165</v>
      </c>
      <c r="E453" s="183" t="s">
        <v>1</v>
      </c>
      <c r="F453" s="184" t="s">
        <v>173</v>
      </c>
      <c r="H453" s="185">
        <v>9</v>
      </c>
      <c r="I453" s="186"/>
      <c r="L453" s="182"/>
      <c r="M453" s="187"/>
      <c r="N453" s="188"/>
      <c r="O453" s="188"/>
      <c r="P453" s="188"/>
      <c r="Q453" s="188"/>
      <c r="R453" s="188"/>
      <c r="S453" s="188"/>
      <c r="T453" s="189"/>
      <c r="AT453" s="183" t="s">
        <v>165</v>
      </c>
      <c r="AU453" s="183" t="s">
        <v>86</v>
      </c>
      <c r="AV453" s="16" t="s">
        <v>159</v>
      </c>
      <c r="AW453" s="16" t="s">
        <v>32</v>
      </c>
      <c r="AX453" s="16" t="s">
        <v>84</v>
      </c>
      <c r="AY453" s="183" t="s">
        <v>151</v>
      </c>
    </row>
    <row r="454" spans="1:65" s="2" customFormat="1" ht="16.5" customHeight="1">
      <c r="A454" s="33"/>
      <c r="B454" s="144"/>
      <c r="C454" s="145" t="s">
        <v>463</v>
      </c>
      <c r="D454" s="145" t="s">
        <v>154</v>
      </c>
      <c r="E454" s="146" t="s">
        <v>464</v>
      </c>
      <c r="F454" s="147" t="s">
        <v>465</v>
      </c>
      <c r="G454" s="148" t="s">
        <v>207</v>
      </c>
      <c r="H454" s="149">
        <v>1149.751</v>
      </c>
      <c r="I454" s="150"/>
      <c r="J454" s="151">
        <f>ROUND(I454*H454,2)</f>
        <v>0</v>
      </c>
      <c r="K454" s="147" t="s">
        <v>158</v>
      </c>
      <c r="L454" s="34"/>
      <c r="M454" s="152" t="s">
        <v>1</v>
      </c>
      <c r="N454" s="153" t="s">
        <v>41</v>
      </c>
      <c r="O454" s="59"/>
      <c r="P454" s="154">
        <f>O454*H454</f>
        <v>0</v>
      </c>
      <c r="Q454" s="154">
        <v>0.00026</v>
      </c>
      <c r="R454" s="154">
        <f>Q454*H454</f>
        <v>0.29893526</v>
      </c>
      <c r="S454" s="154">
        <v>0</v>
      </c>
      <c r="T454" s="155">
        <f>S454*H454</f>
        <v>0</v>
      </c>
      <c r="U454" s="33"/>
      <c r="V454" s="33"/>
      <c r="W454" s="33"/>
      <c r="X454" s="33"/>
      <c r="Y454" s="33"/>
      <c r="Z454" s="33"/>
      <c r="AA454" s="33"/>
      <c r="AB454" s="33"/>
      <c r="AC454" s="33"/>
      <c r="AD454" s="33"/>
      <c r="AE454" s="33"/>
      <c r="AR454" s="156" t="s">
        <v>159</v>
      </c>
      <c r="AT454" s="156" t="s">
        <v>154</v>
      </c>
      <c r="AU454" s="156" t="s">
        <v>86</v>
      </c>
      <c r="AY454" s="18" t="s">
        <v>151</v>
      </c>
      <c r="BE454" s="157">
        <f>IF(N454="základní",J454,0)</f>
        <v>0</v>
      </c>
      <c r="BF454" s="157">
        <f>IF(N454="snížená",J454,0)</f>
        <v>0</v>
      </c>
      <c r="BG454" s="157">
        <f>IF(N454="zákl. přenesená",J454,0)</f>
        <v>0</v>
      </c>
      <c r="BH454" s="157">
        <f>IF(N454="sníž. přenesená",J454,0)</f>
        <v>0</v>
      </c>
      <c r="BI454" s="157">
        <f>IF(N454="nulová",J454,0)</f>
        <v>0</v>
      </c>
      <c r="BJ454" s="18" t="s">
        <v>84</v>
      </c>
      <c r="BK454" s="157">
        <f>ROUND(I454*H454,2)</f>
        <v>0</v>
      </c>
      <c r="BL454" s="18" t="s">
        <v>159</v>
      </c>
      <c r="BM454" s="156" t="s">
        <v>466</v>
      </c>
    </row>
    <row r="455" spans="1:65" s="2" customFormat="1" ht="24.15" customHeight="1">
      <c r="A455" s="33"/>
      <c r="B455" s="144"/>
      <c r="C455" s="145" t="s">
        <v>467</v>
      </c>
      <c r="D455" s="145" t="s">
        <v>154</v>
      </c>
      <c r="E455" s="146" t="s">
        <v>468</v>
      </c>
      <c r="F455" s="147" t="s">
        <v>469</v>
      </c>
      <c r="G455" s="148" t="s">
        <v>231</v>
      </c>
      <c r="H455" s="149">
        <v>595.222</v>
      </c>
      <c r="I455" s="150"/>
      <c r="J455" s="151">
        <f>ROUND(I455*H455,2)</f>
        <v>0</v>
      </c>
      <c r="K455" s="147" t="s">
        <v>158</v>
      </c>
      <c r="L455" s="34"/>
      <c r="M455" s="152" t="s">
        <v>1</v>
      </c>
      <c r="N455" s="153" t="s">
        <v>41</v>
      </c>
      <c r="O455" s="59"/>
      <c r="P455" s="154">
        <f>O455*H455</f>
        <v>0</v>
      </c>
      <c r="Q455" s="154">
        <v>0</v>
      </c>
      <c r="R455" s="154">
        <f>Q455*H455</f>
        <v>0</v>
      </c>
      <c r="S455" s="154">
        <v>0</v>
      </c>
      <c r="T455" s="155">
        <f>S455*H455</f>
        <v>0</v>
      </c>
      <c r="U455" s="33"/>
      <c r="V455" s="33"/>
      <c r="W455" s="33"/>
      <c r="X455" s="33"/>
      <c r="Y455" s="33"/>
      <c r="Z455" s="33"/>
      <c r="AA455" s="33"/>
      <c r="AB455" s="33"/>
      <c r="AC455" s="33"/>
      <c r="AD455" s="33"/>
      <c r="AE455" s="33"/>
      <c r="AR455" s="156" t="s">
        <v>159</v>
      </c>
      <c r="AT455" s="156" t="s">
        <v>154</v>
      </c>
      <c r="AU455" s="156" t="s">
        <v>86</v>
      </c>
      <c r="AY455" s="18" t="s">
        <v>151</v>
      </c>
      <c r="BE455" s="157">
        <f>IF(N455="základní",J455,0)</f>
        <v>0</v>
      </c>
      <c r="BF455" s="157">
        <f>IF(N455="snížená",J455,0)</f>
        <v>0</v>
      </c>
      <c r="BG455" s="157">
        <f>IF(N455="zákl. přenesená",J455,0)</f>
        <v>0</v>
      </c>
      <c r="BH455" s="157">
        <f>IF(N455="sníž. přenesená",J455,0)</f>
        <v>0</v>
      </c>
      <c r="BI455" s="157">
        <f>IF(N455="nulová",J455,0)</f>
        <v>0</v>
      </c>
      <c r="BJ455" s="18" t="s">
        <v>84</v>
      </c>
      <c r="BK455" s="157">
        <f>ROUND(I455*H455,2)</f>
        <v>0</v>
      </c>
      <c r="BL455" s="18" t="s">
        <v>159</v>
      </c>
      <c r="BM455" s="156" t="s">
        <v>470</v>
      </c>
    </row>
    <row r="456" spans="2:51" s="13" customFormat="1" ht="10.2">
      <c r="B456" s="158"/>
      <c r="D456" s="159" t="s">
        <v>165</v>
      </c>
      <c r="E456" s="160" t="s">
        <v>1</v>
      </c>
      <c r="F456" s="161" t="s">
        <v>471</v>
      </c>
      <c r="H456" s="160" t="s">
        <v>1</v>
      </c>
      <c r="I456" s="162"/>
      <c r="L456" s="158"/>
      <c r="M456" s="163"/>
      <c r="N456" s="164"/>
      <c r="O456" s="164"/>
      <c r="P456" s="164"/>
      <c r="Q456" s="164"/>
      <c r="R456" s="164"/>
      <c r="S456" s="164"/>
      <c r="T456" s="165"/>
      <c r="AT456" s="160" t="s">
        <v>165</v>
      </c>
      <c r="AU456" s="160" t="s">
        <v>86</v>
      </c>
      <c r="AV456" s="13" t="s">
        <v>84</v>
      </c>
      <c r="AW456" s="13" t="s">
        <v>32</v>
      </c>
      <c r="AX456" s="13" t="s">
        <v>76</v>
      </c>
      <c r="AY456" s="160" t="s">
        <v>151</v>
      </c>
    </row>
    <row r="457" spans="2:51" s="13" customFormat="1" ht="10.2">
      <c r="B457" s="158"/>
      <c r="D457" s="159" t="s">
        <v>165</v>
      </c>
      <c r="E457" s="160" t="s">
        <v>1</v>
      </c>
      <c r="F457" s="161" t="s">
        <v>178</v>
      </c>
      <c r="H457" s="160" t="s">
        <v>1</v>
      </c>
      <c r="I457" s="162"/>
      <c r="L457" s="158"/>
      <c r="M457" s="163"/>
      <c r="N457" s="164"/>
      <c r="O457" s="164"/>
      <c r="P457" s="164"/>
      <c r="Q457" s="164"/>
      <c r="R457" s="164"/>
      <c r="S457" s="164"/>
      <c r="T457" s="165"/>
      <c r="AT457" s="160" t="s">
        <v>165</v>
      </c>
      <c r="AU457" s="160" t="s">
        <v>86</v>
      </c>
      <c r="AV457" s="13" t="s">
        <v>84</v>
      </c>
      <c r="AW457" s="13" t="s">
        <v>32</v>
      </c>
      <c r="AX457" s="13" t="s">
        <v>76</v>
      </c>
      <c r="AY457" s="160" t="s">
        <v>151</v>
      </c>
    </row>
    <row r="458" spans="2:51" s="14" customFormat="1" ht="10.2">
      <c r="B458" s="166"/>
      <c r="D458" s="159" t="s">
        <v>165</v>
      </c>
      <c r="E458" s="167" t="s">
        <v>1</v>
      </c>
      <c r="F458" s="168" t="s">
        <v>472</v>
      </c>
      <c r="H458" s="169">
        <v>88.4</v>
      </c>
      <c r="I458" s="170"/>
      <c r="L458" s="166"/>
      <c r="M458" s="171"/>
      <c r="N458" s="172"/>
      <c r="O458" s="172"/>
      <c r="P458" s="172"/>
      <c r="Q458" s="172"/>
      <c r="R458" s="172"/>
      <c r="S458" s="172"/>
      <c r="T458" s="173"/>
      <c r="AT458" s="167" t="s">
        <v>165</v>
      </c>
      <c r="AU458" s="167" t="s">
        <v>86</v>
      </c>
      <c r="AV458" s="14" t="s">
        <v>86</v>
      </c>
      <c r="AW458" s="14" t="s">
        <v>32</v>
      </c>
      <c r="AX458" s="14" t="s">
        <v>76</v>
      </c>
      <c r="AY458" s="167" t="s">
        <v>151</v>
      </c>
    </row>
    <row r="459" spans="2:51" s="14" customFormat="1" ht="10.2">
      <c r="B459" s="166"/>
      <c r="D459" s="159" t="s">
        <v>165</v>
      </c>
      <c r="E459" s="167" t="s">
        <v>1</v>
      </c>
      <c r="F459" s="168" t="s">
        <v>473</v>
      </c>
      <c r="H459" s="169">
        <v>16.1</v>
      </c>
      <c r="I459" s="170"/>
      <c r="L459" s="166"/>
      <c r="M459" s="171"/>
      <c r="N459" s="172"/>
      <c r="O459" s="172"/>
      <c r="P459" s="172"/>
      <c r="Q459" s="172"/>
      <c r="R459" s="172"/>
      <c r="S459" s="172"/>
      <c r="T459" s="173"/>
      <c r="AT459" s="167" t="s">
        <v>165</v>
      </c>
      <c r="AU459" s="167" t="s">
        <v>86</v>
      </c>
      <c r="AV459" s="14" t="s">
        <v>86</v>
      </c>
      <c r="AW459" s="14" t="s">
        <v>32</v>
      </c>
      <c r="AX459" s="14" t="s">
        <v>76</v>
      </c>
      <c r="AY459" s="167" t="s">
        <v>151</v>
      </c>
    </row>
    <row r="460" spans="2:51" s="14" customFormat="1" ht="10.2">
      <c r="B460" s="166"/>
      <c r="D460" s="159" t="s">
        <v>165</v>
      </c>
      <c r="E460" s="167" t="s">
        <v>1</v>
      </c>
      <c r="F460" s="168" t="s">
        <v>474</v>
      </c>
      <c r="H460" s="169">
        <v>6.6</v>
      </c>
      <c r="I460" s="170"/>
      <c r="L460" s="166"/>
      <c r="M460" s="171"/>
      <c r="N460" s="172"/>
      <c r="O460" s="172"/>
      <c r="P460" s="172"/>
      <c r="Q460" s="172"/>
      <c r="R460" s="172"/>
      <c r="S460" s="172"/>
      <c r="T460" s="173"/>
      <c r="AT460" s="167" t="s">
        <v>165</v>
      </c>
      <c r="AU460" s="167" t="s">
        <v>86</v>
      </c>
      <c r="AV460" s="14" t="s">
        <v>86</v>
      </c>
      <c r="AW460" s="14" t="s">
        <v>32</v>
      </c>
      <c r="AX460" s="14" t="s">
        <v>76</v>
      </c>
      <c r="AY460" s="167" t="s">
        <v>151</v>
      </c>
    </row>
    <row r="461" spans="2:51" s="14" customFormat="1" ht="10.2">
      <c r="B461" s="166"/>
      <c r="D461" s="159" t="s">
        <v>165</v>
      </c>
      <c r="E461" s="167" t="s">
        <v>1</v>
      </c>
      <c r="F461" s="168" t="s">
        <v>475</v>
      </c>
      <c r="H461" s="169">
        <v>11</v>
      </c>
      <c r="I461" s="170"/>
      <c r="L461" s="166"/>
      <c r="M461" s="171"/>
      <c r="N461" s="172"/>
      <c r="O461" s="172"/>
      <c r="P461" s="172"/>
      <c r="Q461" s="172"/>
      <c r="R461" s="172"/>
      <c r="S461" s="172"/>
      <c r="T461" s="173"/>
      <c r="AT461" s="167" t="s">
        <v>165</v>
      </c>
      <c r="AU461" s="167" t="s">
        <v>86</v>
      </c>
      <c r="AV461" s="14" t="s">
        <v>86</v>
      </c>
      <c r="AW461" s="14" t="s">
        <v>32</v>
      </c>
      <c r="AX461" s="14" t="s">
        <v>76</v>
      </c>
      <c r="AY461" s="167" t="s">
        <v>151</v>
      </c>
    </row>
    <row r="462" spans="2:51" s="14" customFormat="1" ht="10.2">
      <c r="B462" s="166"/>
      <c r="D462" s="159" t="s">
        <v>165</v>
      </c>
      <c r="E462" s="167" t="s">
        <v>1</v>
      </c>
      <c r="F462" s="168" t="s">
        <v>476</v>
      </c>
      <c r="H462" s="169">
        <v>52.8</v>
      </c>
      <c r="I462" s="170"/>
      <c r="L462" s="166"/>
      <c r="M462" s="171"/>
      <c r="N462" s="172"/>
      <c r="O462" s="172"/>
      <c r="P462" s="172"/>
      <c r="Q462" s="172"/>
      <c r="R462" s="172"/>
      <c r="S462" s="172"/>
      <c r="T462" s="173"/>
      <c r="AT462" s="167" t="s">
        <v>165</v>
      </c>
      <c r="AU462" s="167" t="s">
        <v>86</v>
      </c>
      <c r="AV462" s="14" t="s">
        <v>86</v>
      </c>
      <c r="AW462" s="14" t="s">
        <v>32</v>
      </c>
      <c r="AX462" s="14" t="s">
        <v>76</v>
      </c>
      <c r="AY462" s="167" t="s">
        <v>151</v>
      </c>
    </row>
    <row r="463" spans="2:51" s="14" customFormat="1" ht="10.2">
      <c r="B463" s="166"/>
      <c r="D463" s="159" t="s">
        <v>165</v>
      </c>
      <c r="E463" s="167" t="s">
        <v>1</v>
      </c>
      <c r="F463" s="168" t="s">
        <v>477</v>
      </c>
      <c r="H463" s="169">
        <v>5.22</v>
      </c>
      <c r="I463" s="170"/>
      <c r="L463" s="166"/>
      <c r="M463" s="171"/>
      <c r="N463" s="172"/>
      <c r="O463" s="172"/>
      <c r="P463" s="172"/>
      <c r="Q463" s="172"/>
      <c r="R463" s="172"/>
      <c r="S463" s="172"/>
      <c r="T463" s="173"/>
      <c r="AT463" s="167" t="s">
        <v>165</v>
      </c>
      <c r="AU463" s="167" t="s">
        <v>86</v>
      </c>
      <c r="AV463" s="14" t="s">
        <v>86</v>
      </c>
      <c r="AW463" s="14" t="s">
        <v>32</v>
      </c>
      <c r="AX463" s="14" t="s">
        <v>76</v>
      </c>
      <c r="AY463" s="167" t="s">
        <v>151</v>
      </c>
    </row>
    <row r="464" spans="2:51" s="14" customFormat="1" ht="10.2">
      <c r="B464" s="166"/>
      <c r="D464" s="159" t="s">
        <v>165</v>
      </c>
      <c r="E464" s="167" t="s">
        <v>1</v>
      </c>
      <c r="F464" s="168" t="s">
        <v>478</v>
      </c>
      <c r="H464" s="169">
        <v>6.275</v>
      </c>
      <c r="I464" s="170"/>
      <c r="L464" s="166"/>
      <c r="M464" s="171"/>
      <c r="N464" s="172"/>
      <c r="O464" s="172"/>
      <c r="P464" s="172"/>
      <c r="Q464" s="172"/>
      <c r="R464" s="172"/>
      <c r="S464" s="172"/>
      <c r="T464" s="173"/>
      <c r="AT464" s="167" t="s">
        <v>165</v>
      </c>
      <c r="AU464" s="167" t="s">
        <v>86</v>
      </c>
      <c r="AV464" s="14" t="s">
        <v>86</v>
      </c>
      <c r="AW464" s="14" t="s">
        <v>32</v>
      </c>
      <c r="AX464" s="14" t="s">
        <v>76</v>
      </c>
      <c r="AY464" s="167" t="s">
        <v>151</v>
      </c>
    </row>
    <row r="465" spans="2:51" s="14" customFormat="1" ht="10.2">
      <c r="B465" s="166"/>
      <c r="D465" s="159" t="s">
        <v>165</v>
      </c>
      <c r="E465" s="167" t="s">
        <v>1</v>
      </c>
      <c r="F465" s="168" t="s">
        <v>479</v>
      </c>
      <c r="H465" s="169">
        <v>5.4</v>
      </c>
      <c r="I465" s="170"/>
      <c r="L465" s="166"/>
      <c r="M465" s="171"/>
      <c r="N465" s="172"/>
      <c r="O465" s="172"/>
      <c r="P465" s="172"/>
      <c r="Q465" s="172"/>
      <c r="R465" s="172"/>
      <c r="S465" s="172"/>
      <c r="T465" s="173"/>
      <c r="AT465" s="167" t="s">
        <v>165</v>
      </c>
      <c r="AU465" s="167" t="s">
        <v>86</v>
      </c>
      <c r="AV465" s="14" t="s">
        <v>86</v>
      </c>
      <c r="AW465" s="14" t="s">
        <v>32</v>
      </c>
      <c r="AX465" s="14" t="s">
        <v>76</v>
      </c>
      <c r="AY465" s="167" t="s">
        <v>151</v>
      </c>
    </row>
    <row r="466" spans="2:51" s="14" customFormat="1" ht="10.2">
      <c r="B466" s="166"/>
      <c r="D466" s="159" t="s">
        <v>165</v>
      </c>
      <c r="E466" s="167" t="s">
        <v>1</v>
      </c>
      <c r="F466" s="168" t="s">
        <v>480</v>
      </c>
      <c r="H466" s="169">
        <v>2.4</v>
      </c>
      <c r="I466" s="170"/>
      <c r="L466" s="166"/>
      <c r="M466" s="171"/>
      <c r="N466" s="172"/>
      <c r="O466" s="172"/>
      <c r="P466" s="172"/>
      <c r="Q466" s="172"/>
      <c r="R466" s="172"/>
      <c r="S466" s="172"/>
      <c r="T466" s="173"/>
      <c r="AT466" s="167" t="s">
        <v>165</v>
      </c>
      <c r="AU466" s="167" t="s">
        <v>86</v>
      </c>
      <c r="AV466" s="14" t="s">
        <v>86</v>
      </c>
      <c r="AW466" s="14" t="s">
        <v>32</v>
      </c>
      <c r="AX466" s="14" t="s">
        <v>76</v>
      </c>
      <c r="AY466" s="167" t="s">
        <v>151</v>
      </c>
    </row>
    <row r="467" spans="2:51" s="13" customFormat="1" ht="10.2">
      <c r="B467" s="158"/>
      <c r="D467" s="159" t="s">
        <v>165</v>
      </c>
      <c r="E467" s="160" t="s">
        <v>1</v>
      </c>
      <c r="F467" s="161" t="s">
        <v>179</v>
      </c>
      <c r="H467" s="160" t="s">
        <v>1</v>
      </c>
      <c r="I467" s="162"/>
      <c r="L467" s="158"/>
      <c r="M467" s="163"/>
      <c r="N467" s="164"/>
      <c r="O467" s="164"/>
      <c r="P467" s="164"/>
      <c r="Q467" s="164"/>
      <c r="R467" s="164"/>
      <c r="S467" s="164"/>
      <c r="T467" s="165"/>
      <c r="AT467" s="160" t="s">
        <v>165</v>
      </c>
      <c r="AU467" s="160" t="s">
        <v>86</v>
      </c>
      <c r="AV467" s="13" t="s">
        <v>84</v>
      </c>
      <c r="AW467" s="13" t="s">
        <v>32</v>
      </c>
      <c r="AX467" s="13" t="s">
        <v>76</v>
      </c>
      <c r="AY467" s="160" t="s">
        <v>151</v>
      </c>
    </row>
    <row r="468" spans="2:51" s="14" customFormat="1" ht="10.2">
      <c r="B468" s="166"/>
      <c r="D468" s="159" t="s">
        <v>165</v>
      </c>
      <c r="E468" s="167" t="s">
        <v>1</v>
      </c>
      <c r="F468" s="168" t="s">
        <v>481</v>
      </c>
      <c r="H468" s="169">
        <v>5.6</v>
      </c>
      <c r="I468" s="170"/>
      <c r="L468" s="166"/>
      <c r="M468" s="171"/>
      <c r="N468" s="172"/>
      <c r="O468" s="172"/>
      <c r="P468" s="172"/>
      <c r="Q468" s="172"/>
      <c r="R468" s="172"/>
      <c r="S468" s="172"/>
      <c r="T468" s="173"/>
      <c r="AT468" s="167" t="s">
        <v>165</v>
      </c>
      <c r="AU468" s="167" t="s">
        <v>86</v>
      </c>
      <c r="AV468" s="14" t="s">
        <v>86</v>
      </c>
      <c r="AW468" s="14" t="s">
        <v>32</v>
      </c>
      <c r="AX468" s="14" t="s">
        <v>76</v>
      </c>
      <c r="AY468" s="167" t="s">
        <v>151</v>
      </c>
    </row>
    <row r="469" spans="2:51" s="14" customFormat="1" ht="10.2">
      <c r="B469" s="166"/>
      <c r="D469" s="159" t="s">
        <v>165</v>
      </c>
      <c r="E469" s="167" t="s">
        <v>1</v>
      </c>
      <c r="F469" s="168" t="s">
        <v>482</v>
      </c>
      <c r="H469" s="169">
        <v>34.8</v>
      </c>
      <c r="I469" s="170"/>
      <c r="L469" s="166"/>
      <c r="M469" s="171"/>
      <c r="N469" s="172"/>
      <c r="O469" s="172"/>
      <c r="P469" s="172"/>
      <c r="Q469" s="172"/>
      <c r="R469" s="172"/>
      <c r="S469" s="172"/>
      <c r="T469" s="173"/>
      <c r="AT469" s="167" t="s">
        <v>165</v>
      </c>
      <c r="AU469" s="167" t="s">
        <v>86</v>
      </c>
      <c r="AV469" s="14" t="s">
        <v>86</v>
      </c>
      <c r="AW469" s="14" t="s">
        <v>32</v>
      </c>
      <c r="AX469" s="14" t="s">
        <v>76</v>
      </c>
      <c r="AY469" s="167" t="s">
        <v>151</v>
      </c>
    </row>
    <row r="470" spans="2:51" s="14" customFormat="1" ht="10.2">
      <c r="B470" s="166"/>
      <c r="D470" s="159" t="s">
        <v>165</v>
      </c>
      <c r="E470" s="167" t="s">
        <v>1</v>
      </c>
      <c r="F470" s="168" t="s">
        <v>483</v>
      </c>
      <c r="H470" s="169">
        <v>12.6</v>
      </c>
      <c r="I470" s="170"/>
      <c r="L470" s="166"/>
      <c r="M470" s="171"/>
      <c r="N470" s="172"/>
      <c r="O470" s="172"/>
      <c r="P470" s="172"/>
      <c r="Q470" s="172"/>
      <c r="R470" s="172"/>
      <c r="S470" s="172"/>
      <c r="T470" s="173"/>
      <c r="AT470" s="167" t="s">
        <v>165</v>
      </c>
      <c r="AU470" s="167" t="s">
        <v>86</v>
      </c>
      <c r="AV470" s="14" t="s">
        <v>86</v>
      </c>
      <c r="AW470" s="14" t="s">
        <v>32</v>
      </c>
      <c r="AX470" s="14" t="s">
        <v>76</v>
      </c>
      <c r="AY470" s="167" t="s">
        <v>151</v>
      </c>
    </row>
    <row r="471" spans="2:51" s="14" customFormat="1" ht="10.2">
      <c r="B471" s="166"/>
      <c r="D471" s="159" t="s">
        <v>165</v>
      </c>
      <c r="E471" s="167" t="s">
        <v>1</v>
      </c>
      <c r="F471" s="168" t="s">
        <v>484</v>
      </c>
      <c r="H471" s="169">
        <v>36.6</v>
      </c>
      <c r="I471" s="170"/>
      <c r="L471" s="166"/>
      <c r="M471" s="171"/>
      <c r="N471" s="172"/>
      <c r="O471" s="172"/>
      <c r="P471" s="172"/>
      <c r="Q471" s="172"/>
      <c r="R471" s="172"/>
      <c r="S471" s="172"/>
      <c r="T471" s="173"/>
      <c r="AT471" s="167" t="s">
        <v>165</v>
      </c>
      <c r="AU471" s="167" t="s">
        <v>86</v>
      </c>
      <c r="AV471" s="14" t="s">
        <v>86</v>
      </c>
      <c r="AW471" s="14" t="s">
        <v>32</v>
      </c>
      <c r="AX471" s="14" t="s">
        <v>76</v>
      </c>
      <c r="AY471" s="167" t="s">
        <v>151</v>
      </c>
    </row>
    <row r="472" spans="2:51" s="14" customFormat="1" ht="10.2">
      <c r="B472" s="166"/>
      <c r="D472" s="159" t="s">
        <v>165</v>
      </c>
      <c r="E472" s="167" t="s">
        <v>1</v>
      </c>
      <c r="F472" s="168" t="s">
        <v>485</v>
      </c>
      <c r="H472" s="169">
        <v>13.816</v>
      </c>
      <c r="I472" s="170"/>
      <c r="L472" s="166"/>
      <c r="M472" s="171"/>
      <c r="N472" s="172"/>
      <c r="O472" s="172"/>
      <c r="P472" s="172"/>
      <c r="Q472" s="172"/>
      <c r="R472" s="172"/>
      <c r="S472" s="172"/>
      <c r="T472" s="173"/>
      <c r="AT472" s="167" t="s">
        <v>165</v>
      </c>
      <c r="AU472" s="167" t="s">
        <v>86</v>
      </c>
      <c r="AV472" s="14" t="s">
        <v>86</v>
      </c>
      <c r="AW472" s="14" t="s">
        <v>32</v>
      </c>
      <c r="AX472" s="14" t="s">
        <v>76</v>
      </c>
      <c r="AY472" s="167" t="s">
        <v>151</v>
      </c>
    </row>
    <row r="473" spans="2:51" s="15" customFormat="1" ht="10.2">
      <c r="B473" s="174"/>
      <c r="D473" s="159" t="s">
        <v>165</v>
      </c>
      <c r="E473" s="175" t="s">
        <v>1</v>
      </c>
      <c r="F473" s="176" t="s">
        <v>172</v>
      </c>
      <c r="H473" s="177">
        <v>297.61099999999993</v>
      </c>
      <c r="I473" s="178"/>
      <c r="L473" s="174"/>
      <c r="M473" s="179"/>
      <c r="N473" s="180"/>
      <c r="O473" s="180"/>
      <c r="P473" s="180"/>
      <c r="Q473" s="180"/>
      <c r="R473" s="180"/>
      <c r="S473" s="180"/>
      <c r="T473" s="181"/>
      <c r="AT473" s="175" t="s">
        <v>165</v>
      </c>
      <c r="AU473" s="175" t="s">
        <v>86</v>
      </c>
      <c r="AV473" s="15" t="s">
        <v>152</v>
      </c>
      <c r="AW473" s="15" t="s">
        <v>32</v>
      </c>
      <c r="AX473" s="15" t="s">
        <v>76</v>
      </c>
      <c r="AY473" s="175" t="s">
        <v>151</v>
      </c>
    </row>
    <row r="474" spans="2:51" s="13" customFormat="1" ht="10.2">
      <c r="B474" s="158"/>
      <c r="D474" s="159" t="s">
        <v>165</v>
      </c>
      <c r="E474" s="160" t="s">
        <v>1</v>
      </c>
      <c r="F474" s="161" t="s">
        <v>486</v>
      </c>
      <c r="H474" s="160" t="s">
        <v>1</v>
      </c>
      <c r="I474" s="162"/>
      <c r="L474" s="158"/>
      <c r="M474" s="163"/>
      <c r="N474" s="164"/>
      <c r="O474" s="164"/>
      <c r="P474" s="164"/>
      <c r="Q474" s="164"/>
      <c r="R474" s="164"/>
      <c r="S474" s="164"/>
      <c r="T474" s="165"/>
      <c r="AT474" s="160" t="s">
        <v>165</v>
      </c>
      <c r="AU474" s="160" t="s">
        <v>86</v>
      </c>
      <c r="AV474" s="13" t="s">
        <v>84</v>
      </c>
      <c r="AW474" s="13" t="s">
        <v>32</v>
      </c>
      <c r="AX474" s="13" t="s">
        <v>76</v>
      </c>
      <c r="AY474" s="160" t="s">
        <v>151</v>
      </c>
    </row>
    <row r="475" spans="2:51" s="14" customFormat="1" ht="10.2">
      <c r="B475" s="166"/>
      <c r="D475" s="159" t="s">
        <v>165</v>
      </c>
      <c r="E475" s="167" t="s">
        <v>1</v>
      </c>
      <c r="F475" s="168" t="s">
        <v>487</v>
      </c>
      <c r="H475" s="169">
        <v>297.611</v>
      </c>
      <c r="I475" s="170"/>
      <c r="L475" s="166"/>
      <c r="M475" s="171"/>
      <c r="N475" s="172"/>
      <c r="O475" s="172"/>
      <c r="P475" s="172"/>
      <c r="Q475" s="172"/>
      <c r="R475" s="172"/>
      <c r="S475" s="172"/>
      <c r="T475" s="173"/>
      <c r="AT475" s="167" t="s">
        <v>165</v>
      </c>
      <c r="AU475" s="167" t="s">
        <v>86</v>
      </c>
      <c r="AV475" s="14" t="s">
        <v>86</v>
      </c>
      <c r="AW475" s="14" t="s">
        <v>32</v>
      </c>
      <c r="AX475" s="14" t="s">
        <v>76</v>
      </c>
      <c r="AY475" s="167" t="s">
        <v>151</v>
      </c>
    </row>
    <row r="476" spans="2:51" s="15" customFormat="1" ht="10.2">
      <c r="B476" s="174"/>
      <c r="D476" s="159" t="s">
        <v>165</v>
      </c>
      <c r="E476" s="175" t="s">
        <v>1</v>
      </c>
      <c r="F476" s="176" t="s">
        <v>172</v>
      </c>
      <c r="H476" s="177">
        <v>297.611</v>
      </c>
      <c r="I476" s="178"/>
      <c r="L476" s="174"/>
      <c r="M476" s="179"/>
      <c r="N476" s="180"/>
      <c r="O476" s="180"/>
      <c r="P476" s="180"/>
      <c r="Q476" s="180"/>
      <c r="R476" s="180"/>
      <c r="S476" s="180"/>
      <c r="T476" s="181"/>
      <c r="AT476" s="175" t="s">
        <v>165</v>
      </c>
      <c r="AU476" s="175" t="s">
        <v>86</v>
      </c>
      <c r="AV476" s="15" t="s">
        <v>152</v>
      </c>
      <c r="AW476" s="15" t="s">
        <v>32</v>
      </c>
      <c r="AX476" s="15" t="s">
        <v>76</v>
      </c>
      <c r="AY476" s="175" t="s">
        <v>151</v>
      </c>
    </row>
    <row r="477" spans="2:51" s="16" customFormat="1" ht="10.2">
      <c r="B477" s="182"/>
      <c r="D477" s="159" t="s">
        <v>165</v>
      </c>
      <c r="E477" s="183" t="s">
        <v>1</v>
      </c>
      <c r="F477" s="184" t="s">
        <v>173</v>
      </c>
      <c r="H477" s="185">
        <v>595.222</v>
      </c>
      <c r="I477" s="186"/>
      <c r="L477" s="182"/>
      <c r="M477" s="187"/>
      <c r="N477" s="188"/>
      <c r="O477" s="188"/>
      <c r="P477" s="188"/>
      <c r="Q477" s="188"/>
      <c r="R477" s="188"/>
      <c r="S477" s="188"/>
      <c r="T477" s="189"/>
      <c r="AT477" s="183" t="s">
        <v>165</v>
      </c>
      <c r="AU477" s="183" t="s">
        <v>86</v>
      </c>
      <c r="AV477" s="16" t="s">
        <v>159</v>
      </c>
      <c r="AW477" s="16" t="s">
        <v>32</v>
      </c>
      <c r="AX477" s="16" t="s">
        <v>84</v>
      </c>
      <c r="AY477" s="183" t="s">
        <v>151</v>
      </c>
    </row>
    <row r="478" spans="1:65" s="2" customFormat="1" ht="24.15" customHeight="1">
      <c r="A478" s="33"/>
      <c r="B478" s="144"/>
      <c r="C478" s="194" t="s">
        <v>488</v>
      </c>
      <c r="D478" s="194" t="s">
        <v>300</v>
      </c>
      <c r="E478" s="195" t="s">
        <v>489</v>
      </c>
      <c r="F478" s="196" t="s">
        <v>490</v>
      </c>
      <c r="G478" s="197" t="s">
        <v>231</v>
      </c>
      <c r="H478" s="198">
        <v>654.744</v>
      </c>
      <c r="I478" s="199"/>
      <c r="J478" s="200">
        <f>ROUND(I478*H478,2)</f>
        <v>0</v>
      </c>
      <c r="K478" s="196" t="s">
        <v>158</v>
      </c>
      <c r="L478" s="201"/>
      <c r="M478" s="202" t="s">
        <v>1</v>
      </c>
      <c r="N478" s="203" t="s">
        <v>41</v>
      </c>
      <c r="O478" s="59"/>
      <c r="P478" s="154">
        <f>O478*H478</f>
        <v>0</v>
      </c>
      <c r="Q478" s="154">
        <v>4E-05</v>
      </c>
      <c r="R478" s="154">
        <f>Q478*H478</f>
        <v>0.026189760000000003</v>
      </c>
      <c r="S478" s="154">
        <v>0</v>
      </c>
      <c r="T478" s="155">
        <f>S478*H478</f>
        <v>0</v>
      </c>
      <c r="U478" s="33"/>
      <c r="V478" s="33"/>
      <c r="W478" s="33"/>
      <c r="X478" s="33"/>
      <c r="Y478" s="33"/>
      <c r="Z478" s="33"/>
      <c r="AA478" s="33"/>
      <c r="AB478" s="33"/>
      <c r="AC478" s="33"/>
      <c r="AD478" s="33"/>
      <c r="AE478" s="33"/>
      <c r="AR478" s="156" t="s">
        <v>220</v>
      </c>
      <c r="AT478" s="156" t="s">
        <v>300</v>
      </c>
      <c r="AU478" s="156" t="s">
        <v>86</v>
      </c>
      <c r="AY478" s="18" t="s">
        <v>151</v>
      </c>
      <c r="BE478" s="157">
        <f>IF(N478="základní",J478,0)</f>
        <v>0</v>
      </c>
      <c r="BF478" s="157">
        <f>IF(N478="snížená",J478,0)</f>
        <v>0</v>
      </c>
      <c r="BG478" s="157">
        <f>IF(N478="zákl. přenesená",J478,0)</f>
        <v>0</v>
      </c>
      <c r="BH478" s="157">
        <f>IF(N478="sníž. přenesená",J478,0)</f>
        <v>0</v>
      </c>
      <c r="BI478" s="157">
        <f>IF(N478="nulová",J478,0)</f>
        <v>0</v>
      </c>
      <c r="BJ478" s="18" t="s">
        <v>84</v>
      </c>
      <c r="BK478" s="157">
        <f>ROUND(I478*H478,2)</f>
        <v>0</v>
      </c>
      <c r="BL478" s="18" t="s">
        <v>159</v>
      </c>
      <c r="BM478" s="156" t="s">
        <v>491</v>
      </c>
    </row>
    <row r="479" spans="2:51" s="13" customFormat="1" ht="10.2">
      <c r="B479" s="158"/>
      <c r="D479" s="159" t="s">
        <v>165</v>
      </c>
      <c r="E479" s="160" t="s">
        <v>1</v>
      </c>
      <c r="F479" s="161" t="s">
        <v>305</v>
      </c>
      <c r="H479" s="160" t="s">
        <v>1</v>
      </c>
      <c r="I479" s="162"/>
      <c r="L479" s="158"/>
      <c r="M479" s="163"/>
      <c r="N479" s="164"/>
      <c r="O479" s="164"/>
      <c r="P479" s="164"/>
      <c r="Q479" s="164"/>
      <c r="R479" s="164"/>
      <c r="S479" s="164"/>
      <c r="T479" s="165"/>
      <c r="AT479" s="160" t="s">
        <v>165</v>
      </c>
      <c r="AU479" s="160" t="s">
        <v>86</v>
      </c>
      <c r="AV479" s="13" t="s">
        <v>84</v>
      </c>
      <c r="AW479" s="13" t="s">
        <v>32</v>
      </c>
      <c r="AX479" s="13" t="s">
        <v>76</v>
      </c>
      <c r="AY479" s="160" t="s">
        <v>151</v>
      </c>
    </row>
    <row r="480" spans="2:51" s="14" customFormat="1" ht="10.2">
      <c r="B480" s="166"/>
      <c r="D480" s="159" t="s">
        <v>165</v>
      </c>
      <c r="E480" s="167" t="s">
        <v>1</v>
      </c>
      <c r="F480" s="168" t="s">
        <v>492</v>
      </c>
      <c r="H480" s="169">
        <v>654.744</v>
      </c>
      <c r="I480" s="170"/>
      <c r="L480" s="166"/>
      <c r="M480" s="171"/>
      <c r="N480" s="172"/>
      <c r="O480" s="172"/>
      <c r="P480" s="172"/>
      <c r="Q480" s="172"/>
      <c r="R480" s="172"/>
      <c r="S480" s="172"/>
      <c r="T480" s="173"/>
      <c r="AT480" s="167" t="s">
        <v>165</v>
      </c>
      <c r="AU480" s="167" t="s">
        <v>86</v>
      </c>
      <c r="AV480" s="14" t="s">
        <v>86</v>
      </c>
      <c r="AW480" s="14" t="s">
        <v>32</v>
      </c>
      <c r="AX480" s="14" t="s">
        <v>76</v>
      </c>
      <c r="AY480" s="167" t="s">
        <v>151</v>
      </c>
    </row>
    <row r="481" spans="2:51" s="15" customFormat="1" ht="10.2">
      <c r="B481" s="174"/>
      <c r="D481" s="159" t="s">
        <v>165</v>
      </c>
      <c r="E481" s="175" t="s">
        <v>1</v>
      </c>
      <c r="F481" s="176" t="s">
        <v>172</v>
      </c>
      <c r="H481" s="177">
        <v>654.744</v>
      </c>
      <c r="I481" s="178"/>
      <c r="L481" s="174"/>
      <c r="M481" s="179"/>
      <c r="N481" s="180"/>
      <c r="O481" s="180"/>
      <c r="P481" s="180"/>
      <c r="Q481" s="180"/>
      <c r="R481" s="180"/>
      <c r="S481" s="180"/>
      <c r="T481" s="181"/>
      <c r="AT481" s="175" t="s">
        <v>165</v>
      </c>
      <c r="AU481" s="175" t="s">
        <v>86</v>
      </c>
      <c r="AV481" s="15" t="s">
        <v>152</v>
      </c>
      <c r="AW481" s="15" t="s">
        <v>32</v>
      </c>
      <c r="AX481" s="15" t="s">
        <v>76</v>
      </c>
      <c r="AY481" s="175" t="s">
        <v>151</v>
      </c>
    </row>
    <row r="482" spans="2:51" s="16" customFormat="1" ht="10.2">
      <c r="B482" s="182"/>
      <c r="D482" s="159" t="s">
        <v>165</v>
      </c>
      <c r="E482" s="183" t="s">
        <v>1</v>
      </c>
      <c r="F482" s="184" t="s">
        <v>173</v>
      </c>
      <c r="H482" s="185">
        <v>654.744</v>
      </c>
      <c r="I482" s="186"/>
      <c r="L482" s="182"/>
      <c r="M482" s="187"/>
      <c r="N482" s="188"/>
      <c r="O482" s="188"/>
      <c r="P482" s="188"/>
      <c r="Q482" s="188"/>
      <c r="R482" s="188"/>
      <c r="S482" s="188"/>
      <c r="T482" s="189"/>
      <c r="AT482" s="183" t="s">
        <v>165</v>
      </c>
      <c r="AU482" s="183" t="s">
        <v>86</v>
      </c>
      <c r="AV482" s="16" t="s">
        <v>159</v>
      </c>
      <c r="AW482" s="16" t="s">
        <v>32</v>
      </c>
      <c r="AX482" s="16" t="s">
        <v>84</v>
      </c>
      <c r="AY482" s="183" t="s">
        <v>151</v>
      </c>
    </row>
    <row r="483" spans="1:65" s="2" customFormat="1" ht="24.15" customHeight="1">
      <c r="A483" s="33"/>
      <c r="B483" s="144"/>
      <c r="C483" s="145" t="s">
        <v>493</v>
      </c>
      <c r="D483" s="145" t="s">
        <v>154</v>
      </c>
      <c r="E483" s="146" t="s">
        <v>494</v>
      </c>
      <c r="F483" s="147" t="s">
        <v>495</v>
      </c>
      <c r="G483" s="148" t="s">
        <v>207</v>
      </c>
      <c r="H483" s="149">
        <v>1149.751</v>
      </c>
      <c r="I483" s="150"/>
      <c r="J483" s="151">
        <f>ROUND(I483*H483,2)</f>
        <v>0</v>
      </c>
      <c r="K483" s="147" t="s">
        <v>158</v>
      </c>
      <c r="L483" s="34"/>
      <c r="M483" s="152" t="s">
        <v>1</v>
      </c>
      <c r="N483" s="153" t="s">
        <v>41</v>
      </c>
      <c r="O483" s="59"/>
      <c r="P483" s="154">
        <f>O483*H483</f>
        <v>0</v>
      </c>
      <c r="Q483" s="154">
        <v>0.00022</v>
      </c>
      <c r="R483" s="154">
        <f>Q483*H483</f>
        <v>0.25294522</v>
      </c>
      <c r="S483" s="154">
        <v>0</v>
      </c>
      <c r="T483" s="155">
        <f>S483*H483</f>
        <v>0</v>
      </c>
      <c r="U483" s="33"/>
      <c r="V483" s="33"/>
      <c r="W483" s="33"/>
      <c r="X483" s="33"/>
      <c r="Y483" s="33"/>
      <c r="Z483" s="33"/>
      <c r="AA483" s="33"/>
      <c r="AB483" s="33"/>
      <c r="AC483" s="33"/>
      <c r="AD483" s="33"/>
      <c r="AE483" s="33"/>
      <c r="AR483" s="156" t="s">
        <v>159</v>
      </c>
      <c r="AT483" s="156" t="s">
        <v>154</v>
      </c>
      <c r="AU483" s="156" t="s">
        <v>86</v>
      </c>
      <c r="AY483" s="18" t="s">
        <v>151</v>
      </c>
      <c r="BE483" s="157">
        <f>IF(N483="základní",J483,0)</f>
        <v>0</v>
      </c>
      <c r="BF483" s="157">
        <f>IF(N483="snížená",J483,0)</f>
        <v>0</v>
      </c>
      <c r="BG483" s="157">
        <f>IF(N483="zákl. přenesená",J483,0)</f>
        <v>0</v>
      </c>
      <c r="BH483" s="157">
        <f>IF(N483="sníž. přenesená",J483,0)</f>
        <v>0</v>
      </c>
      <c r="BI483" s="157">
        <f>IF(N483="nulová",J483,0)</f>
        <v>0</v>
      </c>
      <c r="BJ483" s="18" t="s">
        <v>84</v>
      </c>
      <c r="BK483" s="157">
        <f>ROUND(I483*H483,2)</f>
        <v>0</v>
      </c>
      <c r="BL483" s="18" t="s">
        <v>159</v>
      </c>
      <c r="BM483" s="156" t="s">
        <v>496</v>
      </c>
    </row>
    <row r="484" spans="1:65" s="2" customFormat="1" ht="44.25" customHeight="1">
      <c r="A484" s="33"/>
      <c r="B484" s="144"/>
      <c r="C484" s="145" t="s">
        <v>497</v>
      </c>
      <c r="D484" s="145" t="s">
        <v>154</v>
      </c>
      <c r="E484" s="146" t="s">
        <v>498</v>
      </c>
      <c r="F484" s="147" t="s">
        <v>499</v>
      </c>
      <c r="G484" s="148" t="s">
        <v>207</v>
      </c>
      <c r="H484" s="149">
        <v>59.1</v>
      </c>
      <c r="I484" s="150"/>
      <c r="J484" s="151">
        <f>ROUND(I484*H484,2)</f>
        <v>0</v>
      </c>
      <c r="K484" s="147" t="s">
        <v>158</v>
      </c>
      <c r="L484" s="34"/>
      <c r="M484" s="152" t="s">
        <v>1</v>
      </c>
      <c r="N484" s="153" t="s">
        <v>41</v>
      </c>
      <c r="O484" s="59"/>
      <c r="P484" s="154">
        <f>O484*H484</f>
        <v>0</v>
      </c>
      <c r="Q484" s="154">
        <v>0.01135</v>
      </c>
      <c r="R484" s="154">
        <f>Q484*H484</f>
        <v>0.6707850000000001</v>
      </c>
      <c r="S484" s="154">
        <v>0</v>
      </c>
      <c r="T484" s="155">
        <f>S484*H484</f>
        <v>0</v>
      </c>
      <c r="U484" s="33"/>
      <c r="V484" s="33"/>
      <c r="W484" s="33"/>
      <c r="X484" s="33"/>
      <c r="Y484" s="33"/>
      <c r="Z484" s="33"/>
      <c r="AA484" s="33"/>
      <c r="AB484" s="33"/>
      <c r="AC484" s="33"/>
      <c r="AD484" s="33"/>
      <c r="AE484" s="33"/>
      <c r="AR484" s="156" t="s">
        <v>159</v>
      </c>
      <c r="AT484" s="156" t="s">
        <v>154</v>
      </c>
      <c r="AU484" s="156" t="s">
        <v>86</v>
      </c>
      <c r="AY484" s="18" t="s">
        <v>151</v>
      </c>
      <c r="BE484" s="157">
        <f>IF(N484="základní",J484,0)</f>
        <v>0</v>
      </c>
      <c r="BF484" s="157">
        <f>IF(N484="snížená",J484,0)</f>
        <v>0</v>
      </c>
      <c r="BG484" s="157">
        <f>IF(N484="zákl. přenesená",J484,0)</f>
        <v>0</v>
      </c>
      <c r="BH484" s="157">
        <f>IF(N484="sníž. přenesená",J484,0)</f>
        <v>0</v>
      </c>
      <c r="BI484" s="157">
        <f>IF(N484="nulová",J484,0)</f>
        <v>0</v>
      </c>
      <c r="BJ484" s="18" t="s">
        <v>84</v>
      </c>
      <c r="BK484" s="157">
        <f>ROUND(I484*H484,2)</f>
        <v>0</v>
      </c>
      <c r="BL484" s="18" t="s">
        <v>159</v>
      </c>
      <c r="BM484" s="156" t="s">
        <v>500</v>
      </c>
    </row>
    <row r="485" spans="2:51" s="13" customFormat="1" ht="10.2">
      <c r="B485" s="158"/>
      <c r="D485" s="159" t="s">
        <v>165</v>
      </c>
      <c r="E485" s="160" t="s">
        <v>1</v>
      </c>
      <c r="F485" s="161" t="s">
        <v>501</v>
      </c>
      <c r="H485" s="160" t="s">
        <v>1</v>
      </c>
      <c r="I485" s="162"/>
      <c r="L485" s="158"/>
      <c r="M485" s="163"/>
      <c r="N485" s="164"/>
      <c r="O485" s="164"/>
      <c r="P485" s="164"/>
      <c r="Q485" s="164"/>
      <c r="R485" s="164"/>
      <c r="S485" s="164"/>
      <c r="T485" s="165"/>
      <c r="AT485" s="160" t="s">
        <v>165</v>
      </c>
      <c r="AU485" s="160" t="s">
        <v>86</v>
      </c>
      <c r="AV485" s="13" t="s">
        <v>84</v>
      </c>
      <c r="AW485" s="13" t="s">
        <v>32</v>
      </c>
      <c r="AX485" s="13" t="s">
        <v>76</v>
      </c>
      <c r="AY485" s="160" t="s">
        <v>151</v>
      </c>
    </row>
    <row r="486" spans="2:51" s="14" customFormat="1" ht="10.2">
      <c r="B486" s="166"/>
      <c r="D486" s="159" t="s">
        <v>165</v>
      </c>
      <c r="E486" s="167" t="s">
        <v>1</v>
      </c>
      <c r="F486" s="168" t="s">
        <v>502</v>
      </c>
      <c r="H486" s="169">
        <v>54.6</v>
      </c>
      <c r="I486" s="170"/>
      <c r="L486" s="166"/>
      <c r="M486" s="171"/>
      <c r="N486" s="172"/>
      <c r="O486" s="172"/>
      <c r="P486" s="172"/>
      <c r="Q486" s="172"/>
      <c r="R486" s="172"/>
      <c r="S486" s="172"/>
      <c r="T486" s="173"/>
      <c r="AT486" s="167" t="s">
        <v>165</v>
      </c>
      <c r="AU486" s="167" t="s">
        <v>86</v>
      </c>
      <c r="AV486" s="14" t="s">
        <v>86</v>
      </c>
      <c r="AW486" s="14" t="s">
        <v>32</v>
      </c>
      <c r="AX486" s="14" t="s">
        <v>76</v>
      </c>
      <c r="AY486" s="167" t="s">
        <v>151</v>
      </c>
    </row>
    <row r="487" spans="2:51" s="13" customFormat="1" ht="10.2">
      <c r="B487" s="158"/>
      <c r="D487" s="159" t="s">
        <v>165</v>
      </c>
      <c r="E487" s="160" t="s">
        <v>1</v>
      </c>
      <c r="F487" s="161" t="s">
        <v>443</v>
      </c>
      <c r="H487" s="160" t="s">
        <v>1</v>
      </c>
      <c r="I487" s="162"/>
      <c r="L487" s="158"/>
      <c r="M487" s="163"/>
      <c r="N487" s="164"/>
      <c r="O487" s="164"/>
      <c r="P487" s="164"/>
      <c r="Q487" s="164"/>
      <c r="R487" s="164"/>
      <c r="S487" s="164"/>
      <c r="T487" s="165"/>
      <c r="AT487" s="160" t="s">
        <v>165</v>
      </c>
      <c r="AU487" s="160" t="s">
        <v>86</v>
      </c>
      <c r="AV487" s="13" t="s">
        <v>84</v>
      </c>
      <c r="AW487" s="13" t="s">
        <v>32</v>
      </c>
      <c r="AX487" s="13" t="s">
        <v>76</v>
      </c>
      <c r="AY487" s="160" t="s">
        <v>151</v>
      </c>
    </row>
    <row r="488" spans="2:51" s="14" customFormat="1" ht="10.2">
      <c r="B488" s="166"/>
      <c r="D488" s="159" t="s">
        <v>165</v>
      </c>
      <c r="E488" s="167" t="s">
        <v>1</v>
      </c>
      <c r="F488" s="168" t="s">
        <v>503</v>
      </c>
      <c r="H488" s="169">
        <v>4.5</v>
      </c>
      <c r="I488" s="170"/>
      <c r="L488" s="166"/>
      <c r="M488" s="171"/>
      <c r="N488" s="172"/>
      <c r="O488" s="172"/>
      <c r="P488" s="172"/>
      <c r="Q488" s="172"/>
      <c r="R488" s="172"/>
      <c r="S488" s="172"/>
      <c r="T488" s="173"/>
      <c r="AT488" s="167" t="s">
        <v>165</v>
      </c>
      <c r="AU488" s="167" t="s">
        <v>86</v>
      </c>
      <c r="AV488" s="14" t="s">
        <v>86</v>
      </c>
      <c r="AW488" s="14" t="s">
        <v>32</v>
      </c>
      <c r="AX488" s="14" t="s">
        <v>76</v>
      </c>
      <c r="AY488" s="167" t="s">
        <v>151</v>
      </c>
    </row>
    <row r="489" spans="2:51" s="15" customFormat="1" ht="10.2">
      <c r="B489" s="174"/>
      <c r="D489" s="159" t="s">
        <v>165</v>
      </c>
      <c r="E489" s="175" t="s">
        <v>1</v>
      </c>
      <c r="F489" s="176" t="s">
        <v>172</v>
      </c>
      <c r="H489" s="177">
        <v>59.1</v>
      </c>
      <c r="I489" s="178"/>
      <c r="L489" s="174"/>
      <c r="M489" s="179"/>
      <c r="N489" s="180"/>
      <c r="O489" s="180"/>
      <c r="P489" s="180"/>
      <c r="Q489" s="180"/>
      <c r="R489" s="180"/>
      <c r="S489" s="180"/>
      <c r="T489" s="181"/>
      <c r="AT489" s="175" t="s">
        <v>165</v>
      </c>
      <c r="AU489" s="175" t="s">
        <v>86</v>
      </c>
      <c r="AV489" s="15" t="s">
        <v>152</v>
      </c>
      <c r="AW489" s="15" t="s">
        <v>32</v>
      </c>
      <c r="AX489" s="15" t="s">
        <v>76</v>
      </c>
      <c r="AY489" s="175" t="s">
        <v>151</v>
      </c>
    </row>
    <row r="490" spans="2:51" s="16" customFormat="1" ht="10.2">
      <c r="B490" s="182"/>
      <c r="D490" s="159" t="s">
        <v>165</v>
      </c>
      <c r="E490" s="183" t="s">
        <v>1</v>
      </c>
      <c r="F490" s="184" t="s">
        <v>173</v>
      </c>
      <c r="H490" s="185">
        <v>59.1</v>
      </c>
      <c r="I490" s="186"/>
      <c r="L490" s="182"/>
      <c r="M490" s="187"/>
      <c r="N490" s="188"/>
      <c r="O490" s="188"/>
      <c r="P490" s="188"/>
      <c r="Q490" s="188"/>
      <c r="R490" s="188"/>
      <c r="S490" s="188"/>
      <c r="T490" s="189"/>
      <c r="AT490" s="183" t="s">
        <v>165</v>
      </c>
      <c r="AU490" s="183" t="s">
        <v>86</v>
      </c>
      <c r="AV490" s="16" t="s">
        <v>159</v>
      </c>
      <c r="AW490" s="16" t="s">
        <v>32</v>
      </c>
      <c r="AX490" s="16" t="s">
        <v>84</v>
      </c>
      <c r="AY490" s="183" t="s">
        <v>151</v>
      </c>
    </row>
    <row r="491" spans="1:65" s="2" customFormat="1" ht="24.15" customHeight="1">
      <c r="A491" s="33"/>
      <c r="B491" s="144"/>
      <c r="C491" s="194" t="s">
        <v>504</v>
      </c>
      <c r="D491" s="194" t="s">
        <v>300</v>
      </c>
      <c r="E491" s="195" t="s">
        <v>505</v>
      </c>
      <c r="F491" s="196" t="s">
        <v>506</v>
      </c>
      <c r="G491" s="197" t="s">
        <v>207</v>
      </c>
      <c r="H491" s="198">
        <v>65.01</v>
      </c>
      <c r="I491" s="199"/>
      <c r="J491" s="200">
        <f>ROUND(I491*H491,2)</f>
        <v>0</v>
      </c>
      <c r="K491" s="196" t="s">
        <v>158</v>
      </c>
      <c r="L491" s="201"/>
      <c r="M491" s="202" t="s">
        <v>1</v>
      </c>
      <c r="N491" s="203" t="s">
        <v>41</v>
      </c>
      <c r="O491" s="59"/>
      <c r="P491" s="154">
        <f>O491*H491</f>
        <v>0</v>
      </c>
      <c r="Q491" s="154">
        <v>0.005</v>
      </c>
      <c r="R491" s="154">
        <f>Q491*H491</f>
        <v>0.32505</v>
      </c>
      <c r="S491" s="154">
        <v>0</v>
      </c>
      <c r="T491" s="155">
        <f>S491*H491</f>
        <v>0</v>
      </c>
      <c r="U491" s="33"/>
      <c r="V491" s="33"/>
      <c r="W491" s="33"/>
      <c r="X491" s="33"/>
      <c r="Y491" s="33"/>
      <c r="Z491" s="33"/>
      <c r="AA491" s="33"/>
      <c r="AB491" s="33"/>
      <c r="AC491" s="33"/>
      <c r="AD491" s="33"/>
      <c r="AE491" s="33"/>
      <c r="AR491" s="156" t="s">
        <v>220</v>
      </c>
      <c r="AT491" s="156" t="s">
        <v>300</v>
      </c>
      <c r="AU491" s="156" t="s">
        <v>86</v>
      </c>
      <c r="AY491" s="18" t="s">
        <v>151</v>
      </c>
      <c r="BE491" s="157">
        <f>IF(N491="základní",J491,0)</f>
        <v>0</v>
      </c>
      <c r="BF491" s="157">
        <f>IF(N491="snížená",J491,0)</f>
        <v>0</v>
      </c>
      <c r="BG491" s="157">
        <f>IF(N491="zákl. přenesená",J491,0)</f>
        <v>0</v>
      </c>
      <c r="BH491" s="157">
        <f>IF(N491="sníž. přenesená",J491,0)</f>
        <v>0</v>
      </c>
      <c r="BI491" s="157">
        <f>IF(N491="nulová",J491,0)</f>
        <v>0</v>
      </c>
      <c r="BJ491" s="18" t="s">
        <v>84</v>
      </c>
      <c r="BK491" s="157">
        <f>ROUND(I491*H491,2)</f>
        <v>0</v>
      </c>
      <c r="BL491" s="18" t="s">
        <v>159</v>
      </c>
      <c r="BM491" s="156" t="s">
        <v>507</v>
      </c>
    </row>
    <row r="492" spans="2:51" s="13" customFormat="1" ht="10.2">
      <c r="B492" s="158"/>
      <c r="D492" s="159" t="s">
        <v>165</v>
      </c>
      <c r="E492" s="160" t="s">
        <v>1</v>
      </c>
      <c r="F492" s="161" t="s">
        <v>305</v>
      </c>
      <c r="H492" s="160" t="s">
        <v>1</v>
      </c>
      <c r="I492" s="162"/>
      <c r="L492" s="158"/>
      <c r="M492" s="163"/>
      <c r="N492" s="164"/>
      <c r="O492" s="164"/>
      <c r="P492" s="164"/>
      <c r="Q492" s="164"/>
      <c r="R492" s="164"/>
      <c r="S492" s="164"/>
      <c r="T492" s="165"/>
      <c r="AT492" s="160" t="s">
        <v>165</v>
      </c>
      <c r="AU492" s="160" t="s">
        <v>86</v>
      </c>
      <c r="AV492" s="13" t="s">
        <v>84</v>
      </c>
      <c r="AW492" s="13" t="s">
        <v>32</v>
      </c>
      <c r="AX492" s="13" t="s">
        <v>76</v>
      </c>
      <c r="AY492" s="160" t="s">
        <v>151</v>
      </c>
    </row>
    <row r="493" spans="2:51" s="14" customFormat="1" ht="10.2">
      <c r="B493" s="166"/>
      <c r="D493" s="159" t="s">
        <v>165</v>
      </c>
      <c r="E493" s="167" t="s">
        <v>1</v>
      </c>
      <c r="F493" s="168" t="s">
        <v>508</v>
      </c>
      <c r="H493" s="169">
        <v>65.01</v>
      </c>
      <c r="I493" s="170"/>
      <c r="L493" s="166"/>
      <c r="M493" s="171"/>
      <c r="N493" s="172"/>
      <c r="O493" s="172"/>
      <c r="P493" s="172"/>
      <c r="Q493" s="172"/>
      <c r="R493" s="172"/>
      <c r="S493" s="172"/>
      <c r="T493" s="173"/>
      <c r="AT493" s="167" t="s">
        <v>165</v>
      </c>
      <c r="AU493" s="167" t="s">
        <v>86</v>
      </c>
      <c r="AV493" s="14" t="s">
        <v>86</v>
      </c>
      <c r="AW493" s="14" t="s">
        <v>32</v>
      </c>
      <c r="AX493" s="14" t="s">
        <v>76</v>
      </c>
      <c r="AY493" s="167" t="s">
        <v>151</v>
      </c>
    </row>
    <row r="494" spans="2:51" s="15" customFormat="1" ht="10.2">
      <c r="B494" s="174"/>
      <c r="D494" s="159" t="s">
        <v>165</v>
      </c>
      <c r="E494" s="175" t="s">
        <v>1</v>
      </c>
      <c r="F494" s="176" t="s">
        <v>172</v>
      </c>
      <c r="H494" s="177">
        <v>65.01</v>
      </c>
      <c r="I494" s="178"/>
      <c r="L494" s="174"/>
      <c r="M494" s="179"/>
      <c r="N494" s="180"/>
      <c r="O494" s="180"/>
      <c r="P494" s="180"/>
      <c r="Q494" s="180"/>
      <c r="R494" s="180"/>
      <c r="S494" s="180"/>
      <c r="T494" s="181"/>
      <c r="AT494" s="175" t="s">
        <v>165</v>
      </c>
      <c r="AU494" s="175" t="s">
        <v>86</v>
      </c>
      <c r="AV494" s="15" t="s">
        <v>152</v>
      </c>
      <c r="AW494" s="15" t="s">
        <v>32</v>
      </c>
      <c r="AX494" s="15" t="s">
        <v>76</v>
      </c>
      <c r="AY494" s="175" t="s">
        <v>151</v>
      </c>
    </row>
    <row r="495" spans="2:51" s="16" customFormat="1" ht="10.2">
      <c r="B495" s="182"/>
      <c r="D495" s="159" t="s">
        <v>165</v>
      </c>
      <c r="E495" s="183" t="s">
        <v>1</v>
      </c>
      <c r="F495" s="184" t="s">
        <v>173</v>
      </c>
      <c r="H495" s="185">
        <v>65.01</v>
      </c>
      <c r="I495" s="186"/>
      <c r="L495" s="182"/>
      <c r="M495" s="187"/>
      <c r="N495" s="188"/>
      <c r="O495" s="188"/>
      <c r="P495" s="188"/>
      <c r="Q495" s="188"/>
      <c r="R495" s="188"/>
      <c r="S495" s="188"/>
      <c r="T495" s="189"/>
      <c r="AT495" s="183" t="s">
        <v>165</v>
      </c>
      <c r="AU495" s="183" t="s">
        <v>86</v>
      </c>
      <c r="AV495" s="16" t="s">
        <v>159</v>
      </c>
      <c r="AW495" s="16" t="s">
        <v>32</v>
      </c>
      <c r="AX495" s="16" t="s">
        <v>84</v>
      </c>
      <c r="AY495" s="183" t="s">
        <v>151</v>
      </c>
    </row>
    <row r="496" spans="1:65" s="2" customFormat="1" ht="49.05" customHeight="1">
      <c r="A496" s="33"/>
      <c r="B496" s="144"/>
      <c r="C496" s="145" t="s">
        <v>509</v>
      </c>
      <c r="D496" s="145" t="s">
        <v>154</v>
      </c>
      <c r="E496" s="146" t="s">
        <v>510</v>
      </c>
      <c r="F496" s="147" t="s">
        <v>511</v>
      </c>
      <c r="G496" s="148" t="s">
        <v>207</v>
      </c>
      <c r="H496" s="149">
        <v>986.487</v>
      </c>
      <c r="I496" s="150"/>
      <c r="J496" s="151">
        <f>ROUND(I496*H496,2)</f>
        <v>0</v>
      </c>
      <c r="K496" s="147" t="s">
        <v>158</v>
      </c>
      <c r="L496" s="34"/>
      <c r="M496" s="152" t="s">
        <v>1</v>
      </c>
      <c r="N496" s="153" t="s">
        <v>41</v>
      </c>
      <c r="O496" s="59"/>
      <c r="P496" s="154">
        <f>O496*H496</f>
        <v>0</v>
      </c>
      <c r="Q496" s="154">
        <v>0.01168</v>
      </c>
      <c r="R496" s="154">
        <f>Q496*H496</f>
        <v>11.52216816</v>
      </c>
      <c r="S496" s="154">
        <v>0</v>
      </c>
      <c r="T496" s="155">
        <f>S496*H496</f>
        <v>0</v>
      </c>
      <c r="U496" s="33"/>
      <c r="V496" s="33"/>
      <c r="W496" s="33"/>
      <c r="X496" s="33"/>
      <c r="Y496" s="33"/>
      <c r="Z496" s="33"/>
      <c r="AA496" s="33"/>
      <c r="AB496" s="33"/>
      <c r="AC496" s="33"/>
      <c r="AD496" s="33"/>
      <c r="AE496" s="33"/>
      <c r="AR496" s="156" t="s">
        <v>159</v>
      </c>
      <c r="AT496" s="156" t="s">
        <v>154</v>
      </c>
      <c r="AU496" s="156" t="s">
        <v>86</v>
      </c>
      <c r="AY496" s="18" t="s">
        <v>151</v>
      </c>
      <c r="BE496" s="157">
        <f>IF(N496="základní",J496,0)</f>
        <v>0</v>
      </c>
      <c r="BF496" s="157">
        <f>IF(N496="snížená",J496,0)</f>
        <v>0</v>
      </c>
      <c r="BG496" s="157">
        <f>IF(N496="zákl. přenesená",J496,0)</f>
        <v>0</v>
      </c>
      <c r="BH496" s="157">
        <f>IF(N496="sníž. přenesená",J496,0)</f>
        <v>0</v>
      </c>
      <c r="BI496" s="157">
        <f>IF(N496="nulová",J496,0)</f>
        <v>0</v>
      </c>
      <c r="BJ496" s="18" t="s">
        <v>84</v>
      </c>
      <c r="BK496" s="157">
        <f>ROUND(I496*H496,2)</f>
        <v>0</v>
      </c>
      <c r="BL496" s="18" t="s">
        <v>159</v>
      </c>
      <c r="BM496" s="156" t="s">
        <v>512</v>
      </c>
    </row>
    <row r="497" spans="2:51" s="13" customFormat="1" ht="10.2">
      <c r="B497" s="158"/>
      <c r="D497" s="159" t="s">
        <v>165</v>
      </c>
      <c r="E497" s="160" t="s">
        <v>1</v>
      </c>
      <c r="F497" s="161" t="s">
        <v>513</v>
      </c>
      <c r="H497" s="160" t="s">
        <v>1</v>
      </c>
      <c r="I497" s="162"/>
      <c r="L497" s="158"/>
      <c r="M497" s="163"/>
      <c r="N497" s="164"/>
      <c r="O497" s="164"/>
      <c r="P497" s="164"/>
      <c r="Q497" s="164"/>
      <c r="R497" s="164"/>
      <c r="S497" s="164"/>
      <c r="T497" s="165"/>
      <c r="AT497" s="160" t="s">
        <v>165</v>
      </c>
      <c r="AU497" s="160" t="s">
        <v>86</v>
      </c>
      <c r="AV497" s="13" t="s">
        <v>84</v>
      </c>
      <c r="AW497" s="13" t="s">
        <v>32</v>
      </c>
      <c r="AX497" s="13" t="s">
        <v>76</v>
      </c>
      <c r="AY497" s="160" t="s">
        <v>151</v>
      </c>
    </row>
    <row r="498" spans="2:51" s="13" customFormat="1" ht="10.2">
      <c r="B498" s="158"/>
      <c r="D498" s="159" t="s">
        <v>165</v>
      </c>
      <c r="E498" s="160" t="s">
        <v>1</v>
      </c>
      <c r="F498" s="161" t="s">
        <v>178</v>
      </c>
      <c r="H498" s="160" t="s">
        <v>1</v>
      </c>
      <c r="I498" s="162"/>
      <c r="L498" s="158"/>
      <c r="M498" s="163"/>
      <c r="N498" s="164"/>
      <c r="O498" s="164"/>
      <c r="P498" s="164"/>
      <c r="Q498" s="164"/>
      <c r="R498" s="164"/>
      <c r="S498" s="164"/>
      <c r="T498" s="165"/>
      <c r="AT498" s="160" t="s">
        <v>165</v>
      </c>
      <c r="AU498" s="160" t="s">
        <v>86</v>
      </c>
      <c r="AV498" s="13" t="s">
        <v>84</v>
      </c>
      <c r="AW498" s="13" t="s">
        <v>32</v>
      </c>
      <c r="AX498" s="13" t="s">
        <v>76</v>
      </c>
      <c r="AY498" s="160" t="s">
        <v>151</v>
      </c>
    </row>
    <row r="499" spans="2:51" s="14" customFormat="1" ht="30.6">
      <c r="B499" s="166"/>
      <c r="D499" s="159" t="s">
        <v>165</v>
      </c>
      <c r="E499" s="167" t="s">
        <v>1</v>
      </c>
      <c r="F499" s="168" t="s">
        <v>514</v>
      </c>
      <c r="H499" s="169">
        <v>543.231</v>
      </c>
      <c r="I499" s="170"/>
      <c r="L499" s="166"/>
      <c r="M499" s="171"/>
      <c r="N499" s="172"/>
      <c r="O499" s="172"/>
      <c r="P499" s="172"/>
      <c r="Q499" s="172"/>
      <c r="R499" s="172"/>
      <c r="S499" s="172"/>
      <c r="T499" s="173"/>
      <c r="AT499" s="167" t="s">
        <v>165</v>
      </c>
      <c r="AU499" s="167" t="s">
        <v>86</v>
      </c>
      <c r="AV499" s="14" t="s">
        <v>86</v>
      </c>
      <c r="AW499" s="14" t="s">
        <v>32</v>
      </c>
      <c r="AX499" s="14" t="s">
        <v>76</v>
      </c>
      <c r="AY499" s="167" t="s">
        <v>151</v>
      </c>
    </row>
    <row r="500" spans="2:51" s="13" customFormat="1" ht="10.2">
      <c r="B500" s="158"/>
      <c r="D500" s="159" t="s">
        <v>165</v>
      </c>
      <c r="E500" s="160" t="s">
        <v>1</v>
      </c>
      <c r="F500" s="161" t="s">
        <v>179</v>
      </c>
      <c r="H500" s="160" t="s">
        <v>1</v>
      </c>
      <c r="I500" s="162"/>
      <c r="L500" s="158"/>
      <c r="M500" s="163"/>
      <c r="N500" s="164"/>
      <c r="O500" s="164"/>
      <c r="P500" s="164"/>
      <c r="Q500" s="164"/>
      <c r="R500" s="164"/>
      <c r="S500" s="164"/>
      <c r="T500" s="165"/>
      <c r="AT500" s="160" t="s">
        <v>165</v>
      </c>
      <c r="AU500" s="160" t="s">
        <v>86</v>
      </c>
      <c r="AV500" s="13" t="s">
        <v>84</v>
      </c>
      <c r="AW500" s="13" t="s">
        <v>32</v>
      </c>
      <c r="AX500" s="13" t="s">
        <v>76</v>
      </c>
      <c r="AY500" s="160" t="s">
        <v>151</v>
      </c>
    </row>
    <row r="501" spans="2:51" s="14" customFormat="1" ht="10.2">
      <c r="B501" s="166"/>
      <c r="D501" s="159" t="s">
        <v>165</v>
      </c>
      <c r="E501" s="167" t="s">
        <v>1</v>
      </c>
      <c r="F501" s="168" t="s">
        <v>515</v>
      </c>
      <c r="H501" s="169">
        <v>564.88</v>
      </c>
      <c r="I501" s="170"/>
      <c r="L501" s="166"/>
      <c r="M501" s="171"/>
      <c r="N501" s="172"/>
      <c r="O501" s="172"/>
      <c r="P501" s="172"/>
      <c r="Q501" s="172"/>
      <c r="R501" s="172"/>
      <c r="S501" s="172"/>
      <c r="T501" s="173"/>
      <c r="AT501" s="167" t="s">
        <v>165</v>
      </c>
      <c r="AU501" s="167" t="s">
        <v>86</v>
      </c>
      <c r="AV501" s="14" t="s">
        <v>86</v>
      </c>
      <c r="AW501" s="14" t="s">
        <v>32</v>
      </c>
      <c r="AX501" s="14" t="s">
        <v>76</v>
      </c>
      <c r="AY501" s="167" t="s">
        <v>151</v>
      </c>
    </row>
    <row r="502" spans="2:51" s="13" customFormat="1" ht="10.2">
      <c r="B502" s="158"/>
      <c r="D502" s="159" t="s">
        <v>165</v>
      </c>
      <c r="E502" s="160" t="s">
        <v>1</v>
      </c>
      <c r="F502" s="161" t="s">
        <v>516</v>
      </c>
      <c r="H502" s="160" t="s">
        <v>1</v>
      </c>
      <c r="I502" s="162"/>
      <c r="L502" s="158"/>
      <c r="M502" s="163"/>
      <c r="N502" s="164"/>
      <c r="O502" s="164"/>
      <c r="P502" s="164"/>
      <c r="Q502" s="164"/>
      <c r="R502" s="164"/>
      <c r="S502" s="164"/>
      <c r="T502" s="165"/>
      <c r="AT502" s="160" t="s">
        <v>165</v>
      </c>
      <c r="AU502" s="160" t="s">
        <v>86</v>
      </c>
      <c r="AV502" s="13" t="s">
        <v>84</v>
      </c>
      <c r="AW502" s="13" t="s">
        <v>32</v>
      </c>
      <c r="AX502" s="13" t="s">
        <v>76</v>
      </c>
      <c r="AY502" s="160" t="s">
        <v>151</v>
      </c>
    </row>
    <row r="503" spans="2:51" s="13" customFormat="1" ht="10.2">
      <c r="B503" s="158"/>
      <c r="D503" s="159" t="s">
        <v>165</v>
      </c>
      <c r="E503" s="160" t="s">
        <v>1</v>
      </c>
      <c r="F503" s="161" t="s">
        <v>178</v>
      </c>
      <c r="H503" s="160" t="s">
        <v>1</v>
      </c>
      <c r="I503" s="162"/>
      <c r="L503" s="158"/>
      <c r="M503" s="163"/>
      <c r="N503" s="164"/>
      <c r="O503" s="164"/>
      <c r="P503" s="164"/>
      <c r="Q503" s="164"/>
      <c r="R503" s="164"/>
      <c r="S503" s="164"/>
      <c r="T503" s="165"/>
      <c r="AT503" s="160" t="s">
        <v>165</v>
      </c>
      <c r="AU503" s="160" t="s">
        <v>86</v>
      </c>
      <c r="AV503" s="13" t="s">
        <v>84</v>
      </c>
      <c r="AW503" s="13" t="s">
        <v>32</v>
      </c>
      <c r="AX503" s="13" t="s">
        <v>76</v>
      </c>
      <c r="AY503" s="160" t="s">
        <v>151</v>
      </c>
    </row>
    <row r="504" spans="2:51" s="14" customFormat="1" ht="10.2">
      <c r="B504" s="166"/>
      <c r="D504" s="159" t="s">
        <v>165</v>
      </c>
      <c r="E504" s="167" t="s">
        <v>1</v>
      </c>
      <c r="F504" s="168" t="s">
        <v>517</v>
      </c>
      <c r="H504" s="169">
        <v>-18.785</v>
      </c>
      <c r="I504" s="170"/>
      <c r="L504" s="166"/>
      <c r="M504" s="171"/>
      <c r="N504" s="172"/>
      <c r="O504" s="172"/>
      <c r="P504" s="172"/>
      <c r="Q504" s="172"/>
      <c r="R504" s="172"/>
      <c r="S504" s="172"/>
      <c r="T504" s="173"/>
      <c r="AT504" s="167" t="s">
        <v>165</v>
      </c>
      <c r="AU504" s="167" t="s">
        <v>86</v>
      </c>
      <c r="AV504" s="14" t="s">
        <v>86</v>
      </c>
      <c r="AW504" s="14" t="s">
        <v>32</v>
      </c>
      <c r="AX504" s="14" t="s">
        <v>76</v>
      </c>
      <c r="AY504" s="167" t="s">
        <v>151</v>
      </c>
    </row>
    <row r="505" spans="2:51" s="14" customFormat="1" ht="10.2">
      <c r="B505" s="166"/>
      <c r="D505" s="159" t="s">
        <v>165</v>
      </c>
      <c r="E505" s="167" t="s">
        <v>1</v>
      </c>
      <c r="F505" s="168" t="s">
        <v>518</v>
      </c>
      <c r="H505" s="169">
        <v>-16.06</v>
      </c>
      <c r="I505" s="170"/>
      <c r="L505" s="166"/>
      <c r="M505" s="171"/>
      <c r="N505" s="172"/>
      <c r="O505" s="172"/>
      <c r="P505" s="172"/>
      <c r="Q505" s="172"/>
      <c r="R505" s="172"/>
      <c r="S505" s="172"/>
      <c r="T505" s="173"/>
      <c r="AT505" s="167" t="s">
        <v>165</v>
      </c>
      <c r="AU505" s="167" t="s">
        <v>86</v>
      </c>
      <c r="AV505" s="14" t="s">
        <v>86</v>
      </c>
      <c r="AW505" s="14" t="s">
        <v>32</v>
      </c>
      <c r="AX505" s="14" t="s">
        <v>76</v>
      </c>
      <c r="AY505" s="167" t="s">
        <v>151</v>
      </c>
    </row>
    <row r="506" spans="2:51" s="14" customFormat="1" ht="10.2">
      <c r="B506" s="166"/>
      <c r="D506" s="159" t="s">
        <v>165</v>
      </c>
      <c r="E506" s="167" t="s">
        <v>1</v>
      </c>
      <c r="F506" s="168" t="s">
        <v>519</v>
      </c>
      <c r="H506" s="169">
        <v>-4.32</v>
      </c>
      <c r="I506" s="170"/>
      <c r="L506" s="166"/>
      <c r="M506" s="171"/>
      <c r="N506" s="172"/>
      <c r="O506" s="172"/>
      <c r="P506" s="172"/>
      <c r="Q506" s="172"/>
      <c r="R506" s="172"/>
      <c r="S506" s="172"/>
      <c r="T506" s="173"/>
      <c r="AT506" s="167" t="s">
        <v>165</v>
      </c>
      <c r="AU506" s="167" t="s">
        <v>86</v>
      </c>
      <c r="AV506" s="14" t="s">
        <v>86</v>
      </c>
      <c r="AW506" s="14" t="s">
        <v>32</v>
      </c>
      <c r="AX506" s="14" t="s">
        <v>76</v>
      </c>
      <c r="AY506" s="167" t="s">
        <v>151</v>
      </c>
    </row>
    <row r="507" spans="2:51" s="14" customFormat="1" ht="10.2">
      <c r="B507" s="166"/>
      <c r="D507" s="159" t="s">
        <v>165</v>
      </c>
      <c r="E507" s="167" t="s">
        <v>1</v>
      </c>
      <c r="F507" s="168" t="s">
        <v>520</v>
      </c>
      <c r="H507" s="169">
        <v>-4.84</v>
      </c>
      <c r="I507" s="170"/>
      <c r="L507" s="166"/>
      <c r="M507" s="171"/>
      <c r="N507" s="172"/>
      <c r="O507" s="172"/>
      <c r="P507" s="172"/>
      <c r="Q507" s="172"/>
      <c r="R507" s="172"/>
      <c r="S507" s="172"/>
      <c r="T507" s="173"/>
      <c r="AT507" s="167" t="s">
        <v>165</v>
      </c>
      <c r="AU507" s="167" t="s">
        <v>86</v>
      </c>
      <c r="AV507" s="14" t="s">
        <v>86</v>
      </c>
      <c r="AW507" s="14" t="s">
        <v>32</v>
      </c>
      <c r="AX507" s="14" t="s">
        <v>76</v>
      </c>
      <c r="AY507" s="167" t="s">
        <v>151</v>
      </c>
    </row>
    <row r="508" spans="2:51" s="14" customFormat="1" ht="10.2">
      <c r="B508" s="166"/>
      <c r="D508" s="159" t="s">
        <v>165</v>
      </c>
      <c r="E508" s="167" t="s">
        <v>1</v>
      </c>
      <c r="F508" s="168" t="s">
        <v>521</v>
      </c>
      <c r="H508" s="169">
        <v>-34.56</v>
      </c>
      <c r="I508" s="170"/>
      <c r="L508" s="166"/>
      <c r="M508" s="171"/>
      <c r="N508" s="172"/>
      <c r="O508" s="172"/>
      <c r="P508" s="172"/>
      <c r="Q508" s="172"/>
      <c r="R508" s="172"/>
      <c r="S508" s="172"/>
      <c r="T508" s="173"/>
      <c r="AT508" s="167" t="s">
        <v>165</v>
      </c>
      <c r="AU508" s="167" t="s">
        <v>86</v>
      </c>
      <c r="AV508" s="14" t="s">
        <v>86</v>
      </c>
      <c r="AW508" s="14" t="s">
        <v>32</v>
      </c>
      <c r="AX508" s="14" t="s">
        <v>76</v>
      </c>
      <c r="AY508" s="167" t="s">
        <v>151</v>
      </c>
    </row>
    <row r="509" spans="2:51" s="14" customFormat="1" ht="10.2">
      <c r="B509" s="166"/>
      <c r="D509" s="159" t="s">
        <v>165</v>
      </c>
      <c r="E509" s="167" t="s">
        <v>1</v>
      </c>
      <c r="F509" s="168" t="s">
        <v>522</v>
      </c>
      <c r="H509" s="169">
        <v>-1.665</v>
      </c>
      <c r="I509" s="170"/>
      <c r="L509" s="166"/>
      <c r="M509" s="171"/>
      <c r="N509" s="172"/>
      <c r="O509" s="172"/>
      <c r="P509" s="172"/>
      <c r="Q509" s="172"/>
      <c r="R509" s="172"/>
      <c r="S509" s="172"/>
      <c r="T509" s="173"/>
      <c r="AT509" s="167" t="s">
        <v>165</v>
      </c>
      <c r="AU509" s="167" t="s">
        <v>86</v>
      </c>
      <c r="AV509" s="14" t="s">
        <v>86</v>
      </c>
      <c r="AW509" s="14" t="s">
        <v>32</v>
      </c>
      <c r="AX509" s="14" t="s">
        <v>76</v>
      </c>
      <c r="AY509" s="167" t="s">
        <v>151</v>
      </c>
    </row>
    <row r="510" spans="2:51" s="14" customFormat="1" ht="10.2">
      <c r="B510" s="166"/>
      <c r="D510" s="159" t="s">
        <v>165</v>
      </c>
      <c r="E510" s="167" t="s">
        <v>1</v>
      </c>
      <c r="F510" s="168" t="s">
        <v>523</v>
      </c>
      <c r="H510" s="169">
        <v>-4.125</v>
      </c>
      <c r="I510" s="170"/>
      <c r="L510" s="166"/>
      <c r="M510" s="171"/>
      <c r="N510" s="172"/>
      <c r="O510" s="172"/>
      <c r="P510" s="172"/>
      <c r="Q510" s="172"/>
      <c r="R510" s="172"/>
      <c r="S510" s="172"/>
      <c r="T510" s="173"/>
      <c r="AT510" s="167" t="s">
        <v>165</v>
      </c>
      <c r="AU510" s="167" t="s">
        <v>86</v>
      </c>
      <c r="AV510" s="14" t="s">
        <v>86</v>
      </c>
      <c r="AW510" s="14" t="s">
        <v>32</v>
      </c>
      <c r="AX510" s="14" t="s">
        <v>76</v>
      </c>
      <c r="AY510" s="167" t="s">
        <v>151</v>
      </c>
    </row>
    <row r="511" spans="2:51" s="14" customFormat="1" ht="10.2">
      <c r="B511" s="166"/>
      <c r="D511" s="159" t="s">
        <v>165</v>
      </c>
      <c r="E511" s="167" t="s">
        <v>1</v>
      </c>
      <c r="F511" s="168" t="s">
        <v>524</v>
      </c>
      <c r="H511" s="169">
        <v>-2.2</v>
      </c>
      <c r="I511" s="170"/>
      <c r="L511" s="166"/>
      <c r="M511" s="171"/>
      <c r="N511" s="172"/>
      <c r="O511" s="172"/>
      <c r="P511" s="172"/>
      <c r="Q511" s="172"/>
      <c r="R511" s="172"/>
      <c r="S511" s="172"/>
      <c r="T511" s="173"/>
      <c r="AT511" s="167" t="s">
        <v>165</v>
      </c>
      <c r="AU511" s="167" t="s">
        <v>86</v>
      </c>
      <c r="AV511" s="14" t="s">
        <v>86</v>
      </c>
      <c r="AW511" s="14" t="s">
        <v>32</v>
      </c>
      <c r="AX511" s="14" t="s">
        <v>76</v>
      </c>
      <c r="AY511" s="167" t="s">
        <v>151</v>
      </c>
    </row>
    <row r="512" spans="2:51" s="14" customFormat="1" ht="10.2">
      <c r="B512" s="166"/>
      <c r="D512" s="159" t="s">
        <v>165</v>
      </c>
      <c r="E512" s="167" t="s">
        <v>1</v>
      </c>
      <c r="F512" s="168" t="s">
        <v>525</v>
      </c>
      <c r="H512" s="169">
        <v>-0.36</v>
      </c>
      <c r="I512" s="170"/>
      <c r="L512" s="166"/>
      <c r="M512" s="171"/>
      <c r="N512" s="172"/>
      <c r="O512" s="172"/>
      <c r="P512" s="172"/>
      <c r="Q512" s="172"/>
      <c r="R512" s="172"/>
      <c r="S512" s="172"/>
      <c r="T512" s="173"/>
      <c r="AT512" s="167" t="s">
        <v>165</v>
      </c>
      <c r="AU512" s="167" t="s">
        <v>86</v>
      </c>
      <c r="AV512" s="14" t="s">
        <v>86</v>
      </c>
      <c r="AW512" s="14" t="s">
        <v>32</v>
      </c>
      <c r="AX512" s="14" t="s">
        <v>76</v>
      </c>
      <c r="AY512" s="167" t="s">
        <v>151</v>
      </c>
    </row>
    <row r="513" spans="2:51" s="13" customFormat="1" ht="10.2">
      <c r="B513" s="158"/>
      <c r="D513" s="159" t="s">
        <v>165</v>
      </c>
      <c r="E513" s="160" t="s">
        <v>1</v>
      </c>
      <c r="F513" s="161" t="s">
        <v>179</v>
      </c>
      <c r="H513" s="160" t="s">
        <v>1</v>
      </c>
      <c r="I513" s="162"/>
      <c r="L513" s="158"/>
      <c r="M513" s="163"/>
      <c r="N513" s="164"/>
      <c r="O513" s="164"/>
      <c r="P513" s="164"/>
      <c r="Q513" s="164"/>
      <c r="R513" s="164"/>
      <c r="S513" s="164"/>
      <c r="T513" s="165"/>
      <c r="AT513" s="160" t="s">
        <v>165</v>
      </c>
      <c r="AU513" s="160" t="s">
        <v>86</v>
      </c>
      <c r="AV513" s="13" t="s">
        <v>84</v>
      </c>
      <c r="AW513" s="13" t="s">
        <v>32</v>
      </c>
      <c r="AX513" s="13" t="s">
        <v>76</v>
      </c>
      <c r="AY513" s="160" t="s">
        <v>151</v>
      </c>
    </row>
    <row r="514" spans="2:51" s="14" customFormat="1" ht="10.2">
      <c r="B514" s="166"/>
      <c r="D514" s="159" t="s">
        <v>165</v>
      </c>
      <c r="E514" s="167" t="s">
        <v>1</v>
      </c>
      <c r="F514" s="168" t="s">
        <v>526</v>
      </c>
      <c r="H514" s="169">
        <v>-1.96</v>
      </c>
      <c r="I514" s="170"/>
      <c r="L514" s="166"/>
      <c r="M514" s="171"/>
      <c r="N514" s="172"/>
      <c r="O514" s="172"/>
      <c r="P514" s="172"/>
      <c r="Q514" s="172"/>
      <c r="R514" s="172"/>
      <c r="S514" s="172"/>
      <c r="T514" s="173"/>
      <c r="AT514" s="167" t="s">
        <v>165</v>
      </c>
      <c r="AU514" s="167" t="s">
        <v>86</v>
      </c>
      <c r="AV514" s="14" t="s">
        <v>86</v>
      </c>
      <c r="AW514" s="14" t="s">
        <v>32</v>
      </c>
      <c r="AX514" s="14" t="s">
        <v>76</v>
      </c>
      <c r="AY514" s="167" t="s">
        <v>151</v>
      </c>
    </row>
    <row r="515" spans="2:51" s="14" customFormat="1" ht="10.2">
      <c r="B515" s="166"/>
      <c r="D515" s="159" t="s">
        <v>165</v>
      </c>
      <c r="E515" s="167" t="s">
        <v>1</v>
      </c>
      <c r="F515" s="168" t="s">
        <v>527</v>
      </c>
      <c r="H515" s="169">
        <v>-12.6</v>
      </c>
      <c r="I515" s="170"/>
      <c r="L515" s="166"/>
      <c r="M515" s="171"/>
      <c r="N515" s="172"/>
      <c r="O515" s="172"/>
      <c r="P515" s="172"/>
      <c r="Q515" s="172"/>
      <c r="R515" s="172"/>
      <c r="S515" s="172"/>
      <c r="T515" s="173"/>
      <c r="AT515" s="167" t="s">
        <v>165</v>
      </c>
      <c r="AU515" s="167" t="s">
        <v>86</v>
      </c>
      <c r="AV515" s="14" t="s">
        <v>86</v>
      </c>
      <c r="AW515" s="14" t="s">
        <v>32</v>
      </c>
      <c r="AX515" s="14" t="s">
        <v>76</v>
      </c>
      <c r="AY515" s="167" t="s">
        <v>151</v>
      </c>
    </row>
    <row r="516" spans="2:51" s="14" customFormat="1" ht="10.2">
      <c r="B516" s="166"/>
      <c r="D516" s="159" t="s">
        <v>165</v>
      </c>
      <c r="E516" s="167" t="s">
        <v>1</v>
      </c>
      <c r="F516" s="168" t="s">
        <v>528</v>
      </c>
      <c r="H516" s="169">
        <v>-2.7</v>
      </c>
      <c r="I516" s="170"/>
      <c r="L516" s="166"/>
      <c r="M516" s="171"/>
      <c r="N516" s="172"/>
      <c r="O516" s="172"/>
      <c r="P516" s="172"/>
      <c r="Q516" s="172"/>
      <c r="R516" s="172"/>
      <c r="S516" s="172"/>
      <c r="T516" s="173"/>
      <c r="AT516" s="167" t="s">
        <v>165</v>
      </c>
      <c r="AU516" s="167" t="s">
        <v>86</v>
      </c>
      <c r="AV516" s="14" t="s">
        <v>86</v>
      </c>
      <c r="AW516" s="14" t="s">
        <v>32</v>
      </c>
      <c r="AX516" s="14" t="s">
        <v>76</v>
      </c>
      <c r="AY516" s="167" t="s">
        <v>151</v>
      </c>
    </row>
    <row r="517" spans="2:51" s="14" customFormat="1" ht="10.2">
      <c r="B517" s="166"/>
      <c r="D517" s="159" t="s">
        <v>165</v>
      </c>
      <c r="E517" s="167" t="s">
        <v>1</v>
      </c>
      <c r="F517" s="168" t="s">
        <v>529</v>
      </c>
      <c r="H517" s="169">
        <v>-13.65</v>
      </c>
      <c r="I517" s="170"/>
      <c r="L517" s="166"/>
      <c r="M517" s="171"/>
      <c r="N517" s="172"/>
      <c r="O517" s="172"/>
      <c r="P517" s="172"/>
      <c r="Q517" s="172"/>
      <c r="R517" s="172"/>
      <c r="S517" s="172"/>
      <c r="T517" s="173"/>
      <c r="AT517" s="167" t="s">
        <v>165</v>
      </c>
      <c r="AU517" s="167" t="s">
        <v>86</v>
      </c>
      <c r="AV517" s="14" t="s">
        <v>86</v>
      </c>
      <c r="AW517" s="14" t="s">
        <v>32</v>
      </c>
      <c r="AX517" s="14" t="s">
        <v>76</v>
      </c>
      <c r="AY517" s="167" t="s">
        <v>151</v>
      </c>
    </row>
    <row r="518" spans="2:51" s="14" customFormat="1" ht="10.2">
      <c r="B518" s="166"/>
      <c r="D518" s="159" t="s">
        <v>165</v>
      </c>
      <c r="E518" s="167" t="s">
        <v>1</v>
      </c>
      <c r="F518" s="168" t="s">
        <v>530</v>
      </c>
      <c r="H518" s="169">
        <v>-3.799</v>
      </c>
      <c r="I518" s="170"/>
      <c r="L518" s="166"/>
      <c r="M518" s="171"/>
      <c r="N518" s="172"/>
      <c r="O518" s="172"/>
      <c r="P518" s="172"/>
      <c r="Q518" s="172"/>
      <c r="R518" s="172"/>
      <c r="S518" s="172"/>
      <c r="T518" s="173"/>
      <c r="AT518" s="167" t="s">
        <v>165</v>
      </c>
      <c r="AU518" s="167" t="s">
        <v>86</v>
      </c>
      <c r="AV518" s="14" t="s">
        <v>86</v>
      </c>
      <c r="AW518" s="14" t="s">
        <v>32</v>
      </c>
      <c r="AX518" s="14" t="s">
        <v>76</v>
      </c>
      <c r="AY518" s="167" t="s">
        <v>151</v>
      </c>
    </row>
    <row r="519" spans="2:51" s="15" customFormat="1" ht="10.2">
      <c r="B519" s="174"/>
      <c r="D519" s="159" t="s">
        <v>165</v>
      </c>
      <c r="E519" s="175" t="s">
        <v>1</v>
      </c>
      <c r="F519" s="176" t="s">
        <v>172</v>
      </c>
      <c r="H519" s="177">
        <v>986.487</v>
      </c>
      <c r="I519" s="178"/>
      <c r="L519" s="174"/>
      <c r="M519" s="179"/>
      <c r="N519" s="180"/>
      <c r="O519" s="180"/>
      <c r="P519" s="180"/>
      <c r="Q519" s="180"/>
      <c r="R519" s="180"/>
      <c r="S519" s="180"/>
      <c r="T519" s="181"/>
      <c r="AT519" s="175" t="s">
        <v>165</v>
      </c>
      <c r="AU519" s="175" t="s">
        <v>86</v>
      </c>
      <c r="AV519" s="15" t="s">
        <v>152</v>
      </c>
      <c r="AW519" s="15" t="s">
        <v>32</v>
      </c>
      <c r="AX519" s="15" t="s">
        <v>76</v>
      </c>
      <c r="AY519" s="175" t="s">
        <v>151</v>
      </c>
    </row>
    <row r="520" spans="2:51" s="16" customFormat="1" ht="10.2">
      <c r="B520" s="182"/>
      <c r="D520" s="159" t="s">
        <v>165</v>
      </c>
      <c r="E520" s="183" t="s">
        <v>1</v>
      </c>
      <c r="F520" s="184" t="s">
        <v>173</v>
      </c>
      <c r="H520" s="185">
        <v>986.487</v>
      </c>
      <c r="I520" s="186"/>
      <c r="L520" s="182"/>
      <c r="M520" s="187"/>
      <c r="N520" s="188"/>
      <c r="O520" s="188"/>
      <c r="P520" s="188"/>
      <c r="Q520" s="188"/>
      <c r="R520" s="188"/>
      <c r="S520" s="188"/>
      <c r="T520" s="189"/>
      <c r="AT520" s="183" t="s">
        <v>165</v>
      </c>
      <c r="AU520" s="183" t="s">
        <v>86</v>
      </c>
      <c r="AV520" s="16" t="s">
        <v>159</v>
      </c>
      <c r="AW520" s="16" t="s">
        <v>32</v>
      </c>
      <c r="AX520" s="16" t="s">
        <v>84</v>
      </c>
      <c r="AY520" s="183" t="s">
        <v>151</v>
      </c>
    </row>
    <row r="521" spans="1:65" s="2" customFormat="1" ht="24.15" customHeight="1">
      <c r="A521" s="33"/>
      <c r="B521" s="144"/>
      <c r="C521" s="194" t="s">
        <v>531</v>
      </c>
      <c r="D521" s="194" t="s">
        <v>300</v>
      </c>
      <c r="E521" s="195" t="s">
        <v>532</v>
      </c>
      <c r="F521" s="196" t="s">
        <v>533</v>
      </c>
      <c r="G521" s="197" t="s">
        <v>207</v>
      </c>
      <c r="H521" s="198">
        <v>1085.136</v>
      </c>
      <c r="I521" s="199"/>
      <c r="J521" s="200">
        <f>ROUND(I521*H521,2)</f>
        <v>0</v>
      </c>
      <c r="K521" s="196" t="s">
        <v>158</v>
      </c>
      <c r="L521" s="201"/>
      <c r="M521" s="202" t="s">
        <v>1</v>
      </c>
      <c r="N521" s="203" t="s">
        <v>41</v>
      </c>
      <c r="O521" s="59"/>
      <c r="P521" s="154">
        <f>O521*H521</f>
        <v>0</v>
      </c>
      <c r="Q521" s="154">
        <v>0.018</v>
      </c>
      <c r="R521" s="154">
        <f>Q521*H521</f>
        <v>19.532448</v>
      </c>
      <c r="S521" s="154">
        <v>0</v>
      </c>
      <c r="T521" s="155">
        <f>S521*H521</f>
        <v>0</v>
      </c>
      <c r="U521" s="33"/>
      <c r="V521" s="33"/>
      <c r="W521" s="33"/>
      <c r="X521" s="33"/>
      <c r="Y521" s="33"/>
      <c r="Z521" s="33"/>
      <c r="AA521" s="33"/>
      <c r="AB521" s="33"/>
      <c r="AC521" s="33"/>
      <c r="AD521" s="33"/>
      <c r="AE521" s="33"/>
      <c r="AR521" s="156" t="s">
        <v>220</v>
      </c>
      <c r="AT521" s="156" t="s">
        <v>300</v>
      </c>
      <c r="AU521" s="156" t="s">
        <v>86</v>
      </c>
      <c r="AY521" s="18" t="s">
        <v>151</v>
      </c>
      <c r="BE521" s="157">
        <f>IF(N521="základní",J521,0)</f>
        <v>0</v>
      </c>
      <c r="BF521" s="157">
        <f>IF(N521="snížená",J521,0)</f>
        <v>0</v>
      </c>
      <c r="BG521" s="157">
        <f>IF(N521="zákl. přenesená",J521,0)</f>
        <v>0</v>
      </c>
      <c r="BH521" s="157">
        <f>IF(N521="sníž. přenesená",J521,0)</f>
        <v>0</v>
      </c>
      <c r="BI521" s="157">
        <f>IF(N521="nulová",J521,0)</f>
        <v>0</v>
      </c>
      <c r="BJ521" s="18" t="s">
        <v>84</v>
      </c>
      <c r="BK521" s="157">
        <f>ROUND(I521*H521,2)</f>
        <v>0</v>
      </c>
      <c r="BL521" s="18" t="s">
        <v>159</v>
      </c>
      <c r="BM521" s="156" t="s">
        <v>534</v>
      </c>
    </row>
    <row r="522" spans="2:51" s="13" customFormat="1" ht="10.2">
      <c r="B522" s="158"/>
      <c r="D522" s="159" t="s">
        <v>165</v>
      </c>
      <c r="E522" s="160" t="s">
        <v>1</v>
      </c>
      <c r="F522" s="161" t="s">
        <v>305</v>
      </c>
      <c r="H522" s="160" t="s">
        <v>1</v>
      </c>
      <c r="I522" s="162"/>
      <c r="L522" s="158"/>
      <c r="M522" s="163"/>
      <c r="N522" s="164"/>
      <c r="O522" s="164"/>
      <c r="P522" s="164"/>
      <c r="Q522" s="164"/>
      <c r="R522" s="164"/>
      <c r="S522" s="164"/>
      <c r="T522" s="165"/>
      <c r="AT522" s="160" t="s">
        <v>165</v>
      </c>
      <c r="AU522" s="160" t="s">
        <v>86</v>
      </c>
      <c r="AV522" s="13" t="s">
        <v>84</v>
      </c>
      <c r="AW522" s="13" t="s">
        <v>32</v>
      </c>
      <c r="AX522" s="13" t="s">
        <v>76</v>
      </c>
      <c r="AY522" s="160" t="s">
        <v>151</v>
      </c>
    </row>
    <row r="523" spans="2:51" s="14" customFormat="1" ht="10.2">
      <c r="B523" s="166"/>
      <c r="D523" s="159" t="s">
        <v>165</v>
      </c>
      <c r="E523" s="167" t="s">
        <v>1</v>
      </c>
      <c r="F523" s="168" t="s">
        <v>535</v>
      </c>
      <c r="H523" s="169">
        <v>1085.136</v>
      </c>
      <c r="I523" s="170"/>
      <c r="L523" s="166"/>
      <c r="M523" s="171"/>
      <c r="N523" s="172"/>
      <c r="O523" s="172"/>
      <c r="P523" s="172"/>
      <c r="Q523" s="172"/>
      <c r="R523" s="172"/>
      <c r="S523" s="172"/>
      <c r="T523" s="173"/>
      <c r="AT523" s="167" t="s">
        <v>165</v>
      </c>
      <c r="AU523" s="167" t="s">
        <v>86</v>
      </c>
      <c r="AV523" s="14" t="s">
        <v>86</v>
      </c>
      <c r="AW523" s="14" t="s">
        <v>32</v>
      </c>
      <c r="AX523" s="14" t="s">
        <v>76</v>
      </c>
      <c r="AY523" s="167" t="s">
        <v>151</v>
      </c>
    </row>
    <row r="524" spans="2:51" s="15" customFormat="1" ht="10.2">
      <c r="B524" s="174"/>
      <c r="D524" s="159" t="s">
        <v>165</v>
      </c>
      <c r="E524" s="175" t="s">
        <v>1</v>
      </c>
      <c r="F524" s="176" t="s">
        <v>172</v>
      </c>
      <c r="H524" s="177">
        <v>1085.136</v>
      </c>
      <c r="I524" s="178"/>
      <c r="L524" s="174"/>
      <c r="M524" s="179"/>
      <c r="N524" s="180"/>
      <c r="O524" s="180"/>
      <c r="P524" s="180"/>
      <c r="Q524" s="180"/>
      <c r="R524" s="180"/>
      <c r="S524" s="180"/>
      <c r="T524" s="181"/>
      <c r="AT524" s="175" t="s">
        <v>165</v>
      </c>
      <c r="AU524" s="175" t="s">
        <v>86</v>
      </c>
      <c r="AV524" s="15" t="s">
        <v>152</v>
      </c>
      <c r="AW524" s="15" t="s">
        <v>32</v>
      </c>
      <c r="AX524" s="15" t="s">
        <v>76</v>
      </c>
      <c r="AY524" s="175" t="s">
        <v>151</v>
      </c>
    </row>
    <row r="525" spans="2:51" s="16" customFormat="1" ht="10.2">
      <c r="B525" s="182"/>
      <c r="D525" s="159" t="s">
        <v>165</v>
      </c>
      <c r="E525" s="183" t="s">
        <v>1</v>
      </c>
      <c r="F525" s="184" t="s">
        <v>173</v>
      </c>
      <c r="H525" s="185">
        <v>1085.136</v>
      </c>
      <c r="I525" s="186"/>
      <c r="L525" s="182"/>
      <c r="M525" s="187"/>
      <c r="N525" s="188"/>
      <c r="O525" s="188"/>
      <c r="P525" s="188"/>
      <c r="Q525" s="188"/>
      <c r="R525" s="188"/>
      <c r="S525" s="188"/>
      <c r="T525" s="189"/>
      <c r="AT525" s="183" t="s">
        <v>165</v>
      </c>
      <c r="AU525" s="183" t="s">
        <v>86</v>
      </c>
      <c r="AV525" s="16" t="s">
        <v>159</v>
      </c>
      <c r="AW525" s="16" t="s">
        <v>32</v>
      </c>
      <c r="AX525" s="16" t="s">
        <v>84</v>
      </c>
      <c r="AY525" s="183" t="s">
        <v>151</v>
      </c>
    </row>
    <row r="526" spans="1:65" s="2" customFormat="1" ht="37.8" customHeight="1">
      <c r="A526" s="33"/>
      <c r="B526" s="144"/>
      <c r="C526" s="145" t="s">
        <v>536</v>
      </c>
      <c r="D526" s="145" t="s">
        <v>154</v>
      </c>
      <c r="E526" s="146" t="s">
        <v>537</v>
      </c>
      <c r="F526" s="147" t="s">
        <v>538</v>
      </c>
      <c r="G526" s="148" t="s">
        <v>231</v>
      </c>
      <c r="H526" s="149">
        <v>297.611</v>
      </c>
      <c r="I526" s="150"/>
      <c r="J526" s="151">
        <f>ROUND(I526*H526,2)</f>
        <v>0</v>
      </c>
      <c r="K526" s="147" t="s">
        <v>158</v>
      </c>
      <c r="L526" s="34"/>
      <c r="M526" s="152" t="s">
        <v>1</v>
      </c>
      <c r="N526" s="153" t="s">
        <v>41</v>
      </c>
      <c r="O526" s="59"/>
      <c r="P526" s="154">
        <f>O526*H526</f>
        <v>0</v>
      </c>
      <c r="Q526" s="154">
        <v>0.00339</v>
      </c>
      <c r="R526" s="154">
        <f>Q526*H526</f>
        <v>1.0089012899999998</v>
      </c>
      <c r="S526" s="154">
        <v>0</v>
      </c>
      <c r="T526" s="155">
        <f>S526*H526</f>
        <v>0</v>
      </c>
      <c r="U526" s="33"/>
      <c r="V526" s="33"/>
      <c r="W526" s="33"/>
      <c r="X526" s="33"/>
      <c r="Y526" s="33"/>
      <c r="Z526" s="33"/>
      <c r="AA526" s="33"/>
      <c r="AB526" s="33"/>
      <c r="AC526" s="33"/>
      <c r="AD526" s="33"/>
      <c r="AE526" s="33"/>
      <c r="AR526" s="156" t="s">
        <v>159</v>
      </c>
      <c r="AT526" s="156" t="s">
        <v>154</v>
      </c>
      <c r="AU526" s="156" t="s">
        <v>86</v>
      </c>
      <c r="AY526" s="18" t="s">
        <v>151</v>
      </c>
      <c r="BE526" s="157">
        <f>IF(N526="základní",J526,0)</f>
        <v>0</v>
      </c>
      <c r="BF526" s="157">
        <f>IF(N526="snížená",J526,0)</f>
        <v>0</v>
      </c>
      <c r="BG526" s="157">
        <f>IF(N526="zákl. přenesená",J526,0)</f>
        <v>0</v>
      </c>
      <c r="BH526" s="157">
        <f>IF(N526="sníž. přenesená",J526,0)</f>
        <v>0</v>
      </c>
      <c r="BI526" s="157">
        <f>IF(N526="nulová",J526,0)</f>
        <v>0</v>
      </c>
      <c r="BJ526" s="18" t="s">
        <v>84</v>
      </c>
      <c r="BK526" s="157">
        <f>ROUND(I526*H526,2)</f>
        <v>0</v>
      </c>
      <c r="BL526" s="18" t="s">
        <v>159</v>
      </c>
      <c r="BM526" s="156" t="s">
        <v>539</v>
      </c>
    </row>
    <row r="527" spans="2:51" s="13" customFormat="1" ht="10.2">
      <c r="B527" s="158"/>
      <c r="D527" s="159" t="s">
        <v>165</v>
      </c>
      <c r="E527" s="160" t="s">
        <v>1</v>
      </c>
      <c r="F527" s="161" t="s">
        <v>540</v>
      </c>
      <c r="H527" s="160" t="s">
        <v>1</v>
      </c>
      <c r="I527" s="162"/>
      <c r="L527" s="158"/>
      <c r="M527" s="163"/>
      <c r="N527" s="164"/>
      <c r="O527" s="164"/>
      <c r="P527" s="164"/>
      <c r="Q527" s="164"/>
      <c r="R527" s="164"/>
      <c r="S527" s="164"/>
      <c r="T527" s="165"/>
      <c r="AT527" s="160" t="s">
        <v>165</v>
      </c>
      <c r="AU527" s="160" t="s">
        <v>86</v>
      </c>
      <c r="AV527" s="13" t="s">
        <v>84</v>
      </c>
      <c r="AW527" s="13" t="s">
        <v>32</v>
      </c>
      <c r="AX527" s="13" t="s">
        <v>76</v>
      </c>
      <c r="AY527" s="160" t="s">
        <v>151</v>
      </c>
    </row>
    <row r="528" spans="2:51" s="13" customFormat="1" ht="10.2">
      <c r="B528" s="158"/>
      <c r="D528" s="159" t="s">
        <v>165</v>
      </c>
      <c r="E528" s="160" t="s">
        <v>1</v>
      </c>
      <c r="F528" s="161" t="s">
        <v>178</v>
      </c>
      <c r="H528" s="160" t="s">
        <v>1</v>
      </c>
      <c r="I528" s="162"/>
      <c r="L528" s="158"/>
      <c r="M528" s="163"/>
      <c r="N528" s="164"/>
      <c r="O528" s="164"/>
      <c r="P528" s="164"/>
      <c r="Q528" s="164"/>
      <c r="R528" s="164"/>
      <c r="S528" s="164"/>
      <c r="T528" s="165"/>
      <c r="AT528" s="160" t="s">
        <v>165</v>
      </c>
      <c r="AU528" s="160" t="s">
        <v>86</v>
      </c>
      <c r="AV528" s="13" t="s">
        <v>84</v>
      </c>
      <c r="AW528" s="13" t="s">
        <v>32</v>
      </c>
      <c r="AX528" s="13" t="s">
        <v>76</v>
      </c>
      <c r="AY528" s="160" t="s">
        <v>151</v>
      </c>
    </row>
    <row r="529" spans="2:51" s="14" customFormat="1" ht="10.2">
      <c r="B529" s="166"/>
      <c r="D529" s="159" t="s">
        <v>165</v>
      </c>
      <c r="E529" s="167" t="s">
        <v>1</v>
      </c>
      <c r="F529" s="168" t="s">
        <v>472</v>
      </c>
      <c r="H529" s="169">
        <v>88.4</v>
      </c>
      <c r="I529" s="170"/>
      <c r="L529" s="166"/>
      <c r="M529" s="171"/>
      <c r="N529" s="172"/>
      <c r="O529" s="172"/>
      <c r="P529" s="172"/>
      <c r="Q529" s="172"/>
      <c r="R529" s="172"/>
      <c r="S529" s="172"/>
      <c r="T529" s="173"/>
      <c r="AT529" s="167" t="s">
        <v>165</v>
      </c>
      <c r="AU529" s="167" t="s">
        <v>86</v>
      </c>
      <c r="AV529" s="14" t="s">
        <v>86</v>
      </c>
      <c r="AW529" s="14" t="s">
        <v>32</v>
      </c>
      <c r="AX529" s="14" t="s">
        <v>76</v>
      </c>
      <c r="AY529" s="167" t="s">
        <v>151</v>
      </c>
    </row>
    <row r="530" spans="2:51" s="14" customFormat="1" ht="10.2">
      <c r="B530" s="166"/>
      <c r="D530" s="159" t="s">
        <v>165</v>
      </c>
      <c r="E530" s="167" t="s">
        <v>1</v>
      </c>
      <c r="F530" s="168" t="s">
        <v>473</v>
      </c>
      <c r="H530" s="169">
        <v>16.1</v>
      </c>
      <c r="I530" s="170"/>
      <c r="L530" s="166"/>
      <c r="M530" s="171"/>
      <c r="N530" s="172"/>
      <c r="O530" s="172"/>
      <c r="P530" s="172"/>
      <c r="Q530" s="172"/>
      <c r="R530" s="172"/>
      <c r="S530" s="172"/>
      <c r="T530" s="173"/>
      <c r="AT530" s="167" t="s">
        <v>165</v>
      </c>
      <c r="AU530" s="167" t="s">
        <v>86</v>
      </c>
      <c r="AV530" s="14" t="s">
        <v>86</v>
      </c>
      <c r="AW530" s="14" t="s">
        <v>32</v>
      </c>
      <c r="AX530" s="14" t="s">
        <v>76</v>
      </c>
      <c r="AY530" s="167" t="s">
        <v>151</v>
      </c>
    </row>
    <row r="531" spans="2:51" s="14" customFormat="1" ht="10.2">
      <c r="B531" s="166"/>
      <c r="D531" s="159" t="s">
        <v>165</v>
      </c>
      <c r="E531" s="167" t="s">
        <v>1</v>
      </c>
      <c r="F531" s="168" t="s">
        <v>474</v>
      </c>
      <c r="H531" s="169">
        <v>6.6</v>
      </c>
      <c r="I531" s="170"/>
      <c r="L531" s="166"/>
      <c r="M531" s="171"/>
      <c r="N531" s="172"/>
      <c r="O531" s="172"/>
      <c r="P531" s="172"/>
      <c r="Q531" s="172"/>
      <c r="R531" s="172"/>
      <c r="S531" s="172"/>
      <c r="T531" s="173"/>
      <c r="AT531" s="167" t="s">
        <v>165</v>
      </c>
      <c r="AU531" s="167" t="s">
        <v>86</v>
      </c>
      <c r="AV531" s="14" t="s">
        <v>86</v>
      </c>
      <c r="AW531" s="14" t="s">
        <v>32</v>
      </c>
      <c r="AX531" s="14" t="s">
        <v>76</v>
      </c>
      <c r="AY531" s="167" t="s">
        <v>151</v>
      </c>
    </row>
    <row r="532" spans="2:51" s="14" customFormat="1" ht="10.2">
      <c r="B532" s="166"/>
      <c r="D532" s="159" t="s">
        <v>165</v>
      </c>
      <c r="E532" s="167" t="s">
        <v>1</v>
      </c>
      <c r="F532" s="168" t="s">
        <v>475</v>
      </c>
      <c r="H532" s="169">
        <v>11</v>
      </c>
      <c r="I532" s="170"/>
      <c r="L532" s="166"/>
      <c r="M532" s="171"/>
      <c r="N532" s="172"/>
      <c r="O532" s="172"/>
      <c r="P532" s="172"/>
      <c r="Q532" s="172"/>
      <c r="R532" s="172"/>
      <c r="S532" s="172"/>
      <c r="T532" s="173"/>
      <c r="AT532" s="167" t="s">
        <v>165</v>
      </c>
      <c r="AU532" s="167" t="s">
        <v>86</v>
      </c>
      <c r="AV532" s="14" t="s">
        <v>86</v>
      </c>
      <c r="AW532" s="14" t="s">
        <v>32</v>
      </c>
      <c r="AX532" s="14" t="s">
        <v>76</v>
      </c>
      <c r="AY532" s="167" t="s">
        <v>151</v>
      </c>
    </row>
    <row r="533" spans="2:51" s="14" customFormat="1" ht="10.2">
      <c r="B533" s="166"/>
      <c r="D533" s="159" t="s">
        <v>165</v>
      </c>
      <c r="E533" s="167" t="s">
        <v>1</v>
      </c>
      <c r="F533" s="168" t="s">
        <v>476</v>
      </c>
      <c r="H533" s="169">
        <v>52.8</v>
      </c>
      <c r="I533" s="170"/>
      <c r="L533" s="166"/>
      <c r="M533" s="171"/>
      <c r="N533" s="172"/>
      <c r="O533" s="172"/>
      <c r="P533" s="172"/>
      <c r="Q533" s="172"/>
      <c r="R533" s="172"/>
      <c r="S533" s="172"/>
      <c r="T533" s="173"/>
      <c r="AT533" s="167" t="s">
        <v>165</v>
      </c>
      <c r="AU533" s="167" t="s">
        <v>86</v>
      </c>
      <c r="AV533" s="14" t="s">
        <v>86</v>
      </c>
      <c r="AW533" s="14" t="s">
        <v>32</v>
      </c>
      <c r="AX533" s="14" t="s">
        <v>76</v>
      </c>
      <c r="AY533" s="167" t="s">
        <v>151</v>
      </c>
    </row>
    <row r="534" spans="2:51" s="14" customFormat="1" ht="10.2">
      <c r="B534" s="166"/>
      <c r="D534" s="159" t="s">
        <v>165</v>
      </c>
      <c r="E534" s="167" t="s">
        <v>1</v>
      </c>
      <c r="F534" s="168" t="s">
        <v>477</v>
      </c>
      <c r="H534" s="169">
        <v>5.22</v>
      </c>
      <c r="I534" s="170"/>
      <c r="L534" s="166"/>
      <c r="M534" s="171"/>
      <c r="N534" s="172"/>
      <c r="O534" s="172"/>
      <c r="P534" s="172"/>
      <c r="Q534" s="172"/>
      <c r="R534" s="172"/>
      <c r="S534" s="172"/>
      <c r="T534" s="173"/>
      <c r="AT534" s="167" t="s">
        <v>165</v>
      </c>
      <c r="AU534" s="167" t="s">
        <v>86</v>
      </c>
      <c r="AV534" s="14" t="s">
        <v>86</v>
      </c>
      <c r="AW534" s="14" t="s">
        <v>32</v>
      </c>
      <c r="AX534" s="14" t="s">
        <v>76</v>
      </c>
      <c r="AY534" s="167" t="s">
        <v>151</v>
      </c>
    </row>
    <row r="535" spans="2:51" s="14" customFormat="1" ht="10.2">
      <c r="B535" s="166"/>
      <c r="D535" s="159" t="s">
        <v>165</v>
      </c>
      <c r="E535" s="167" t="s">
        <v>1</v>
      </c>
      <c r="F535" s="168" t="s">
        <v>478</v>
      </c>
      <c r="H535" s="169">
        <v>6.275</v>
      </c>
      <c r="I535" s="170"/>
      <c r="L535" s="166"/>
      <c r="M535" s="171"/>
      <c r="N535" s="172"/>
      <c r="O535" s="172"/>
      <c r="P535" s="172"/>
      <c r="Q535" s="172"/>
      <c r="R535" s="172"/>
      <c r="S535" s="172"/>
      <c r="T535" s="173"/>
      <c r="AT535" s="167" t="s">
        <v>165</v>
      </c>
      <c r="AU535" s="167" t="s">
        <v>86</v>
      </c>
      <c r="AV535" s="14" t="s">
        <v>86</v>
      </c>
      <c r="AW535" s="14" t="s">
        <v>32</v>
      </c>
      <c r="AX535" s="14" t="s">
        <v>76</v>
      </c>
      <c r="AY535" s="167" t="s">
        <v>151</v>
      </c>
    </row>
    <row r="536" spans="2:51" s="14" customFormat="1" ht="10.2">
      <c r="B536" s="166"/>
      <c r="D536" s="159" t="s">
        <v>165</v>
      </c>
      <c r="E536" s="167" t="s">
        <v>1</v>
      </c>
      <c r="F536" s="168" t="s">
        <v>479</v>
      </c>
      <c r="H536" s="169">
        <v>5.4</v>
      </c>
      <c r="I536" s="170"/>
      <c r="L536" s="166"/>
      <c r="M536" s="171"/>
      <c r="N536" s="172"/>
      <c r="O536" s="172"/>
      <c r="P536" s="172"/>
      <c r="Q536" s="172"/>
      <c r="R536" s="172"/>
      <c r="S536" s="172"/>
      <c r="T536" s="173"/>
      <c r="AT536" s="167" t="s">
        <v>165</v>
      </c>
      <c r="AU536" s="167" t="s">
        <v>86</v>
      </c>
      <c r="AV536" s="14" t="s">
        <v>86</v>
      </c>
      <c r="AW536" s="14" t="s">
        <v>32</v>
      </c>
      <c r="AX536" s="14" t="s">
        <v>76</v>
      </c>
      <c r="AY536" s="167" t="s">
        <v>151</v>
      </c>
    </row>
    <row r="537" spans="2:51" s="14" customFormat="1" ht="10.2">
      <c r="B537" s="166"/>
      <c r="D537" s="159" t="s">
        <v>165</v>
      </c>
      <c r="E537" s="167" t="s">
        <v>1</v>
      </c>
      <c r="F537" s="168" t="s">
        <v>480</v>
      </c>
      <c r="H537" s="169">
        <v>2.4</v>
      </c>
      <c r="I537" s="170"/>
      <c r="L537" s="166"/>
      <c r="M537" s="171"/>
      <c r="N537" s="172"/>
      <c r="O537" s="172"/>
      <c r="P537" s="172"/>
      <c r="Q537" s="172"/>
      <c r="R537" s="172"/>
      <c r="S537" s="172"/>
      <c r="T537" s="173"/>
      <c r="AT537" s="167" t="s">
        <v>165</v>
      </c>
      <c r="AU537" s="167" t="s">
        <v>86</v>
      </c>
      <c r="AV537" s="14" t="s">
        <v>86</v>
      </c>
      <c r="AW537" s="14" t="s">
        <v>32</v>
      </c>
      <c r="AX537" s="14" t="s">
        <v>76</v>
      </c>
      <c r="AY537" s="167" t="s">
        <v>151</v>
      </c>
    </row>
    <row r="538" spans="2:51" s="13" customFormat="1" ht="10.2">
      <c r="B538" s="158"/>
      <c r="D538" s="159" t="s">
        <v>165</v>
      </c>
      <c r="E538" s="160" t="s">
        <v>1</v>
      </c>
      <c r="F538" s="161" t="s">
        <v>179</v>
      </c>
      <c r="H538" s="160" t="s">
        <v>1</v>
      </c>
      <c r="I538" s="162"/>
      <c r="L538" s="158"/>
      <c r="M538" s="163"/>
      <c r="N538" s="164"/>
      <c r="O538" s="164"/>
      <c r="P538" s="164"/>
      <c r="Q538" s="164"/>
      <c r="R538" s="164"/>
      <c r="S538" s="164"/>
      <c r="T538" s="165"/>
      <c r="AT538" s="160" t="s">
        <v>165</v>
      </c>
      <c r="AU538" s="160" t="s">
        <v>86</v>
      </c>
      <c r="AV538" s="13" t="s">
        <v>84</v>
      </c>
      <c r="AW538" s="13" t="s">
        <v>32</v>
      </c>
      <c r="AX538" s="13" t="s">
        <v>76</v>
      </c>
      <c r="AY538" s="160" t="s">
        <v>151</v>
      </c>
    </row>
    <row r="539" spans="2:51" s="14" customFormat="1" ht="10.2">
      <c r="B539" s="166"/>
      <c r="D539" s="159" t="s">
        <v>165</v>
      </c>
      <c r="E539" s="167" t="s">
        <v>1</v>
      </c>
      <c r="F539" s="168" t="s">
        <v>481</v>
      </c>
      <c r="H539" s="169">
        <v>5.6</v>
      </c>
      <c r="I539" s="170"/>
      <c r="L539" s="166"/>
      <c r="M539" s="171"/>
      <c r="N539" s="172"/>
      <c r="O539" s="172"/>
      <c r="P539" s="172"/>
      <c r="Q539" s="172"/>
      <c r="R539" s="172"/>
      <c r="S539" s="172"/>
      <c r="T539" s="173"/>
      <c r="AT539" s="167" t="s">
        <v>165</v>
      </c>
      <c r="AU539" s="167" t="s">
        <v>86</v>
      </c>
      <c r="AV539" s="14" t="s">
        <v>86</v>
      </c>
      <c r="AW539" s="14" t="s">
        <v>32</v>
      </c>
      <c r="AX539" s="14" t="s">
        <v>76</v>
      </c>
      <c r="AY539" s="167" t="s">
        <v>151</v>
      </c>
    </row>
    <row r="540" spans="2:51" s="14" customFormat="1" ht="10.2">
      <c r="B540" s="166"/>
      <c r="D540" s="159" t="s">
        <v>165</v>
      </c>
      <c r="E540" s="167" t="s">
        <v>1</v>
      </c>
      <c r="F540" s="168" t="s">
        <v>482</v>
      </c>
      <c r="H540" s="169">
        <v>34.8</v>
      </c>
      <c r="I540" s="170"/>
      <c r="L540" s="166"/>
      <c r="M540" s="171"/>
      <c r="N540" s="172"/>
      <c r="O540" s="172"/>
      <c r="P540" s="172"/>
      <c r="Q540" s="172"/>
      <c r="R540" s="172"/>
      <c r="S540" s="172"/>
      <c r="T540" s="173"/>
      <c r="AT540" s="167" t="s">
        <v>165</v>
      </c>
      <c r="AU540" s="167" t="s">
        <v>86</v>
      </c>
      <c r="AV540" s="14" t="s">
        <v>86</v>
      </c>
      <c r="AW540" s="14" t="s">
        <v>32</v>
      </c>
      <c r="AX540" s="14" t="s">
        <v>76</v>
      </c>
      <c r="AY540" s="167" t="s">
        <v>151</v>
      </c>
    </row>
    <row r="541" spans="2:51" s="14" customFormat="1" ht="10.2">
      <c r="B541" s="166"/>
      <c r="D541" s="159" t="s">
        <v>165</v>
      </c>
      <c r="E541" s="167" t="s">
        <v>1</v>
      </c>
      <c r="F541" s="168" t="s">
        <v>483</v>
      </c>
      <c r="H541" s="169">
        <v>12.6</v>
      </c>
      <c r="I541" s="170"/>
      <c r="L541" s="166"/>
      <c r="M541" s="171"/>
      <c r="N541" s="172"/>
      <c r="O541" s="172"/>
      <c r="P541" s="172"/>
      <c r="Q541" s="172"/>
      <c r="R541" s="172"/>
      <c r="S541" s="172"/>
      <c r="T541" s="173"/>
      <c r="AT541" s="167" t="s">
        <v>165</v>
      </c>
      <c r="AU541" s="167" t="s">
        <v>86</v>
      </c>
      <c r="AV541" s="14" t="s">
        <v>86</v>
      </c>
      <c r="AW541" s="14" t="s">
        <v>32</v>
      </c>
      <c r="AX541" s="14" t="s">
        <v>76</v>
      </c>
      <c r="AY541" s="167" t="s">
        <v>151</v>
      </c>
    </row>
    <row r="542" spans="2:51" s="14" customFormat="1" ht="10.2">
      <c r="B542" s="166"/>
      <c r="D542" s="159" t="s">
        <v>165</v>
      </c>
      <c r="E542" s="167" t="s">
        <v>1</v>
      </c>
      <c r="F542" s="168" t="s">
        <v>484</v>
      </c>
      <c r="H542" s="169">
        <v>36.6</v>
      </c>
      <c r="I542" s="170"/>
      <c r="L542" s="166"/>
      <c r="M542" s="171"/>
      <c r="N542" s="172"/>
      <c r="O542" s="172"/>
      <c r="P542" s="172"/>
      <c r="Q542" s="172"/>
      <c r="R542" s="172"/>
      <c r="S542" s="172"/>
      <c r="T542" s="173"/>
      <c r="AT542" s="167" t="s">
        <v>165</v>
      </c>
      <c r="AU542" s="167" t="s">
        <v>86</v>
      </c>
      <c r="AV542" s="14" t="s">
        <v>86</v>
      </c>
      <c r="AW542" s="14" t="s">
        <v>32</v>
      </c>
      <c r="AX542" s="14" t="s">
        <v>76</v>
      </c>
      <c r="AY542" s="167" t="s">
        <v>151</v>
      </c>
    </row>
    <row r="543" spans="2:51" s="14" customFormat="1" ht="10.2">
      <c r="B543" s="166"/>
      <c r="D543" s="159" t="s">
        <v>165</v>
      </c>
      <c r="E543" s="167" t="s">
        <v>1</v>
      </c>
      <c r="F543" s="168" t="s">
        <v>485</v>
      </c>
      <c r="H543" s="169">
        <v>13.816</v>
      </c>
      <c r="I543" s="170"/>
      <c r="L543" s="166"/>
      <c r="M543" s="171"/>
      <c r="N543" s="172"/>
      <c r="O543" s="172"/>
      <c r="P543" s="172"/>
      <c r="Q543" s="172"/>
      <c r="R543" s="172"/>
      <c r="S543" s="172"/>
      <c r="T543" s="173"/>
      <c r="AT543" s="167" t="s">
        <v>165</v>
      </c>
      <c r="AU543" s="167" t="s">
        <v>86</v>
      </c>
      <c r="AV543" s="14" t="s">
        <v>86</v>
      </c>
      <c r="AW543" s="14" t="s">
        <v>32</v>
      </c>
      <c r="AX543" s="14" t="s">
        <v>76</v>
      </c>
      <c r="AY543" s="167" t="s">
        <v>151</v>
      </c>
    </row>
    <row r="544" spans="2:51" s="15" customFormat="1" ht="10.2">
      <c r="B544" s="174"/>
      <c r="D544" s="159" t="s">
        <v>165</v>
      </c>
      <c r="E544" s="175" t="s">
        <v>1</v>
      </c>
      <c r="F544" s="176" t="s">
        <v>172</v>
      </c>
      <c r="H544" s="177">
        <v>297.61099999999993</v>
      </c>
      <c r="I544" s="178"/>
      <c r="L544" s="174"/>
      <c r="M544" s="179"/>
      <c r="N544" s="180"/>
      <c r="O544" s="180"/>
      <c r="P544" s="180"/>
      <c r="Q544" s="180"/>
      <c r="R544" s="180"/>
      <c r="S544" s="180"/>
      <c r="T544" s="181"/>
      <c r="AT544" s="175" t="s">
        <v>165</v>
      </c>
      <c r="AU544" s="175" t="s">
        <v>86</v>
      </c>
      <c r="AV544" s="15" t="s">
        <v>152</v>
      </c>
      <c r="AW544" s="15" t="s">
        <v>32</v>
      </c>
      <c r="AX544" s="15" t="s">
        <v>76</v>
      </c>
      <c r="AY544" s="175" t="s">
        <v>151</v>
      </c>
    </row>
    <row r="545" spans="2:51" s="16" customFormat="1" ht="10.2">
      <c r="B545" s="182"/>
      <c r="D545" s="159" t="s">
        <v>165</v>
      </c>
      <c r="E545" s="183" t="s">
        <v>1</v>
      </c>
      <c r="F545" s="184" t="s">
        <v>173</v>
      </c>
      <c r="H545" s="185">
        <v>297.61099999999993</v>
      </c>
      <c r="I545" s="186"/>
      <c r="L545" s="182"/>
      <c r="M545" s="187"/>
      <c r="N545" s="188"/>
      <c r="O545" s="188"/>
      <c r="P545" s="188"/>
      <c r="Q545" s="188"/>
      <c r="R545" s="188"/>
      <c r="S545" s="188"/>
      <c r="T545" s="189"/>
      <c r="AT545" s="183" t="s">
        <v>165</v>
      </c>
      <c r="AU545" s="183" t="s">
        <v>86</v>
      </c>
      <c r="AV545" s="16" t="s">
        <v>159</v>
      </c>
      <c r="AW545" s="16" t="s">
        <v>32</v>
      </c>
      <c r="AX545" s="16" t="s">
        <v>84</v>
      </c>
      <c r="AY545" s="183" t="s">
        <v>151</v>
      </c>
    </row>
    <row r="546" spans="1:65" s="2" customFormat="1" ht="24.15" customHeight="1">
      <c r="A546" s="33"/>
      <c r="B546" s="144"/>
      <c r="C546" s="194" t="s">
        <v>541</v>
      </c>
      <c r="D546" s="194" t="s">
        <v>300</v>
      </c>
      <c r="E546" s="195" t="s">
        <v>542</v>
      </c>
      <c r="F546" s="196" t="s">
        <v>543</v>
      </c>
      <c r="G546" s="197" t="s">
        <v>207</v>
      </c>
      <c r="H546" s="198">
        <v>114.58</v>
      </c>
      <c r="I546" s="199"/>
      <c r="J546" s="200">
        <f>ROUND(I546*H546,2)</f>
        <v>0</v>
      </c>
      <c r="K546" s="196" t="s">
        <v>158</v>
      </c>
      <c r="L546" s="201"/>
      <c r="M546" s="202" t="s">
        <v>1</v>
      </c>
      <c r="N546" s="203" t="s">
        <v>41</v>
      </c>
      <c r="O546" s="59"/>
      <c r="P546" s="154">
        <f>O546*H546</f>
        <v>0</v>
      </c>
      <c r="Q546" s="154">
        <v>0.006</v>
      </c>
      <c r="R546" s="154">
        <f>Q546*H546</f>
        <v>0.68748</v>
      </c>
      <c r="S546" s="154">
        <v>0</v>
      </c>
      <c r="T546" s="155">
        <f>S546*H546</f>
        <v>0</v>
      </c>
      <c r="U546" s="33"/>
      <c r="V546" s="33"/>
      <c r="W546" s="33"/>
      <c r="X546" s="33"/>
      <c r="Y546" s="33"/>
      <c r="Z546" s="33"/>
      <c r="AA546" s="33"/>
      <c r="AB546" s="33"/>
      <c r="AC546" s="33"/>
      <c r="AD546" s="33"/>
      <c r="AE546" s="33"/>
      <c r="AR546" s="156" t="s">
        <v>220</v>
      </c>
      <c r="AT546" s="156" t="s">
        <v>300</v>
      </c>
      <c r="AU546" s="156" t="s">
        <v>86</v>
      </c>
      <c r="AY546" s="18" t="s">
        <v>151</v>
      </c>
      <c r="BE546" s="157">
        <f>IF(N546="základní",J546,0)</f>
        <v>0</v>
      </c>
      <c r="BF546" s="157">
        <f>IF(N546="snížená",J546,0)</f>
        <v>0</v>
      </c>
      <c r="BG546" s="157">
        <f>IF(N546="zákl. přenesená",J546,0)</f>
        <v>0</v>
      </c>
      <c r="BH546" s="157">
        <f>IF(N546="sníž. přenesená",J546,0)</f>
        <v>0</v>
      </c>
      <c r="BI546" s="157">
        <f>IF(N546="nulová",J546,0)</f>
        <v>0</v>
      </c>
      <c r="BJ546" s="18" t="s">
        <v>84</v>
      </c>
      <c r="BK546" s="157">
        <f>ROUND(I546*H546,2)</f>
        <v>0</v>
      </c>
      <c r="BL546" s="18" t="s">
        <v>159</v>
      </c>
      <c r="BM546" s="156" t="s">
        <v>544</v>
      </c>
    </row>
    <row r="547" spans="2:51" s="13" customFormat="1" ht="10.2">
      <c r="B547" s="158"/>
      <c r="D547" s="159" t="s">
        <v>165</v>
      </c>
      <c r="E547" s="160" t="s">
        <v>1</v>
      </c>
      <c r="F547" s="161" t="s">
        <v>305</v>
      </c>
      <c r="H547" s="160" t="s">
        <v>1</v>
      </c>
      <c r="I547" s="162"/>
      <c r="L547" s="158"/>
      <c r="M547" s="163"/>
      <c r="N547" s="164"/>
      <c r="O547" s="164"/>
      <c r="P547" s="164"/>
      <c r="Q547" s="164"/>
      <c r="R547" s="164"/>
      <c r="S547" s="164"/>
      <c r="T547" s="165"/>
      <c r="AT547" s="160" t="s">
        <v>165</v>
      </c>
      <c r="AU547" s="160" t="s">
        <v>86</v>
      </c>
      <c r="AV547" s="13" t="s">
        <v>84</v>
      </c>
      <c r="AW547" s="13" t="s">
        <v>32</v>
      </c>
      <c r="AX547" s="13" t="s">
        <v>76</v>
      </c>
      <c r="AY547" s="160" t="s">
        <v>151</v>
      </c>
    </row>
    <row r="548" spans="2:51" s="14" customFormat="1" ht="10.2">
      <c r="B548" s="166"/>
      <c r="D548" s="159" t="s">
        <v>165</v>
      </c>
      <c r="E548" s="167" t="s">
        <v>1</v>
      </c>
      <c r="F548" s="168" t="s">
        <v>545</v>
      </c>
      <c r="H548" s="169">
        <v>114.58</v>
      </c>
      <c r="I548" s="170"/>
      <c r="L548" s="166"/>
      <c r="M548" s="171"/>
      <c r="N548" s="172"/>
      <c r="O548" s="172"/>
      <c r="P548" s="172"/>
      <c r="Q548" s="172"/>
      <c r="R548" s="172"/>
      <c r="S548" s="172"/>
      <c r="T548" s="173"/>
      <c r="AT548" s="167" t="s">
        <v>165</v>
      </c>
      <c r="AU548" s="167" t="s">
        <v>86</v>
      </c>
      <c r="AV548" s="14" t="s">
        <v>86</v>
      </c>
      <c r="AW548" s="14" t="s">
        <v>32</v>
      </c>
      <c r="AX548" s="14" t="s">
        <v>76</v>
      </c>
      <c r="AY548" s="167" t="s">
        <v>151</v>
      </c>
    </row>
    <row r="549" spans="2:51" s="15" customFormat="1" ht="10.2">
      <c r="B549" s="174"/>
      <c r="D549" s="159" t="s">
        <v>165</v>
      </c>
      <c r="E549" s="175" t="s">
        <v>1</v>
      </c>
      <c r="F549" s="176" t="s">
        <v>172</v>
      </c>
      <c r="H549" s="177">
        <v>114.58</v>
      </c>
      <c r="I549" s="178"/>
      <c r="L549" s="174"/>
      <c r="M549" s="179"/>
      <c r="N549" s="180"/>
      <c r="O549" s="180"/>
      <c r="P549" s="180"/>
      <c r="Q549" s="180"/>
      <c r="R549" s="180"/>
      <c r="S549" s="180"/>
      <c r="T549" s="181"/>
      <c r="AT549" s="175" t="s">
        <v>165</v>
      </c>
      <c r="AU549" s="175" t="s">
        <v>86</v>
      </c>
      <c r="AV549" s="15" t="s">
        <v>152</v>
      </c>
      <c r="AW549" s="15" t="s">
        <v>32</v>
      </c>
      <c r="AX549" s="15" t="s">
        <v>76</v>
      </c>
      <c r="AY549" s="175" t="s">
        <v>151</v>
      </c>
    </row>
    <row r="550" spans="2:51" s="16" customFormat="1" ht="10.2">
      <c r="B550" s="182"/>
      <c r="D550" s="159" t="s">
        <v>165</v>
      </c>
      <c r="E550" s="183" t="s">
        <v>1</v>
      </c>
      <c r="F550" s="184" t="s">
        <v>173</v>
      </c>
      <c r="H550" s="185">
        <v>114.58</v>
      </c>
      <c r="I550" s="186"/>
      <c r="L550" s="182"/>
      <c r="M550" s="187"/>
      <c r="N550" s="188"/>
      <c r="O550" s="188"/>
      <c r="P550" s="188"/>
      <c r="Q550" s="188"/>
      <c r="R550" s="188"/>
      <c r="S550" s="188"/>
      <c r="T550" s="189"/>
      <c r="AT550" s="183" t="s">
        <v>165</v>
      </c>
      <c r="AU550" s="183" t="s">
        <v>86</v>
      </c>
      <c r="AV550" s="16" t="s">
        <v>159</v>
      </c>
      <c r="AW550" s="16" t="s">
        <v>32</v>
      </c>
      <c r="AX550" s="16" t="s">
        <v>84</v>
      </c>
      <c r="AY550" s="183" t="s">
        <v>151</v>
      </c>
    </row>
    <row r="551" spans="1:65" s="2" customFormat="1" ht="37.8" customHeight="1">
      <c r="A551" s="33"/>
      <c r="B551" s="144"/>
      <c r="C551" s="145" t="s">
        <v>546</v>
      </c>
      <c r="D551" s="145" t="s">
        <v>154</v>
      </c>
      <c r="E551" s="146" t="s">
        <v>547</v>
      </c>
      <c r="F551" s="147" t="s">
        <v>548</v>
      </c>
      <c r="G551" s="148" t="s">
        <v>207</v>
      </c>
      <c r="H551" s="149">
        <v>1149.751</v>
      </c>
      <c r="I551" s="150"/>
      <c r="J551" s="151">
        <f>ROUND(I551*H551,2)</f>
        <v>0</v>
      </c>
      <c r="K551" s="147" t="s">
        <v>158</v>
      </c>
      <c r="L551" s="34"/>
      <c r="M551" s="152" t="s">
        <v>1</v>
      </c>
      <c r="N551" s="153" t="s">
        <v>41</v>
      </c>
      <c r="O551" s="59"/>
      <c r="P551" s="154">
        <f>O551*H551</f>
        <v>0</v>
      </c>
      <c r="Q551" s="154">
        <v>8E-05</v>
      </c>
      <c r="R551" s="154">
        <f>Q551*H551</f>
        <v>0.09198008</v>
      </c>
      <c r="S551" s="154">
        <v>0</v>
      </c>
      <c r="T551" s="155">
        <f>S551*H551</f>
        <v>0</v>
      </c>
      <c r="U551" s="33"/>
      <c r="V551" s="33"/>
      <c r="W551" s="33"/>
      <c r="X551" s="33"/>
      <c r="Y551" s="33"/>
      <c r="Z551" s="33"/>
      <c r="AA551" s="33"/>
      <c r="AB551" s="33"/>
      <c r="AC551" s="33"/>
      <c r="AD551" s="33"/>
      <c r="AE551" s="33"/>
      <c r="AR551" s="156" t="s">
        <v>159</v>
      </c>
      <c r="AT551" s="156" t="s">
        <v>154</v>
      </c>
      <c r="AU551" s="156" t="s">
        <v>86</v>
      </c>
      <c r="AY551" s="18" t="s">
        <v>151</v>
      </c>
      <c r="BE551" s="157">
        <f>IF(N551="základní",J551,0)</f>
        <v>0</v>
      </c>
      <c r="BF551" s="157">
        <f>IF(N551="snížená",J551,0)</f>
        <v>0</v>
      </c>
      <c r="BG551" s="157">
        <f>IF(N551="zákl. přenesená",J551,0)</f>
        <v>0</v>
      </c>
      <c r="BH551" s="157">
        <f>IF(N551="sníž. přenesená",J551,0)</f>
        <v>0</v>
      </c>
      <c r="BI551" s="157">
        <f>IF(N551="nulová",J551,0)</f>
        <v>0</v>
      </c>
      <c r="BJ551" s="18" t="s">
        <v>84</v>
      </c>
      <c r="BK551" s="157">
        <f>ROUND(I551*H551,2)</f>
        <v>0</v>
      </c>
      <c r="BL551" s="18" t="s">
        <v>159</v>
      </c>
      <c r="BM551" s="156" t="s">
        <v>549</v>
      </c>
    </row>
    <row r="552" spans="2:51" s="13" customFormat="1" ht="10.2">
      <c r="B552" s="158"/>
      <c r="D552" s="159" t="s">
        <v>165</v>
      </c>
      <c r="E552" s="160" t="s">
        <v>1</v>
      </c>
      <c r="F552" s="161" t="s">
        <v>550</v>
      </c>
      <c r="H552" s="160" t="s">
        <v>1</v>
      </c>
      <c r="I552" s="162"/>
      <c r="L552" s="158"/>
      <c r="M552" s="163"/>
      <c r="N552" s="164"/>
      <c r="O552" s="164"/>
      <c r="P552" s="164"/>
      <c r="Q552" s="164"/>
      <c r="R552" s="164"/>
      <c r="S552" s="164"/>
      <c r="T552" s="165"/>
      <c r="AT552" s="160" t="s">
        <v>165</v>
      </c>
      <c r="AU552" s="160" t="s">
        <v>86</v>
      </c>
      <c r="AV552" s="13" t="s">
        <v>84</v>
      </c>
      <c r="AW552" s="13" t="s">
        <v>32</v>
      </c>
      <c r="AX552" s="13" t="s">
        <v>76</v>
      </c>
      <c r="AY552" s="160" t="s">
        <v>151</v>
      </c>
    </row>
    <row r="553" spans="2:51" s="14" customFormat="1" ht="10.2">
      <c r="B553" s="166"/>
      <c r="D553" s="159" t="s">
        <v>165</v>
      </c>
      <c r="E553" s="167" t="s">
        <v>1</v>
      </c>
      <c r="F553" s="168" t="s">
        <v>551</v>
      </c>
      <c r="H553" s="169">
        <v>1149.751</v>
      </c>
      <c r="I553" s="170"/>
      <c r="L553" s="166"/>
      <c r="M553" s="171"/>
      <c r="N553" s="172"/>
      <c r="O553" s="172"/>
      <c r="P553" s="172"/>
      <c r="Q553" s="172"/>
      <c r="R553" s="172"/>
      <c r="S553" s="172"/>
      <c r="T553" s="173"/>
      <c r="AT553" s="167" t="s">
        <v>165</v>
      </c>
      <c r="AU553" s="167" t="s">
        <v>86</v>
      </c>
      <c r="AV553" s="14" t="s">
        <v>86</v>
      </c>
      <c r="AW553" s="14" t="s">
        <v>32</v>
      </c>
      <c r="AX553" s="14" t="s">
        <v>76</v>
      </c>
      <c r="AY553" s="167" t="s">
        <v>151</v>
      </c>
    </row>
    <row r="554" spans="2:51" s="15" customFormat="1" ht="10.2">
      <c r="B554" s="174"/>
      <c r="D554" s="159" t="s">
        <v>165</v>
      </c>
      <c r="E554" s="175" t="s">
        <v>1</v>
      </c>
      <c r="F554" s="176" t="s">
        <v>172</v>
      </c>
      <c r="H554" s="177">
        <v>1149.751</v>
      </c>
      <c r="I554" s="178"/>
      <c r="L554" s="174"/>
      <c r="M554" s="179"/>
      <c r="N554" s="180"/>
      <c r="O554" s="180"/>
      <c r="P554" s="180"/>
      <c r="Q554" s="180"/>
      <c r="R554" s="180"/>
      <c r="S554" s="180"/>
      <c r="T554" s="181"/>
      <c r="AT554" s="175" t="s">
        <v>165</v>
      </c>
      <c r="AU554" s="175" t="s">
        <v>86</v>
      </c>
      <c r="AV554" s="15" t="s">
        <v>152</v>
      </c>
      <c r="AW554" s="15" t="s">
        <v>32</v>
      </c>
      <c r="AX554" s="15" t="s">
        <v>76</v>
      </c>
      <c r="AY554" s="175" t="s">
        <v>151</v>
      </c>
    </row>
    <row r="555" spans="2:51" s="16" customFormat="1" ht="10.2">
      <c r="B555" s="182"/>
      <c r="D555" s="159" t="s">
        <v>165</v>
      </c>
      <c r="E555" s="183" t="s">
        <v>1</v>
      </c>
      <c r="F555" s="184" t="s">
        <v>173</v>
      </c>
      <c r="H555" s="185">
        <v>1149.751</v>
      </c>
      <c r="I555" s="186"/>
      <c r="L555" s="182"/>
      <c r="M555" s="187"/>
      <c r="N555" s="188"/>
      <c r="O555" s="188"/>
      <c r="P555" s="188"/>
      <c r="Q555" s="188"/>
      <c r="R555" s="188"/>
      <c r="S555" s="188"/>
      <c r="T555" s="189"/>
      <c r="AT555" s="183" t="s">
        <v>165</v>
      </c>
      <c r="AU555" s="183" t="s">
        <v>86</v>
      </c>
      <c r="AV555" s="16" t="s">
        <v>159</v>
      </c>
      <c r="AW555" s="16" t="s">
        <v>32</v>
      </c>
      <c r="AX555" s="16" t="s">
        <v>84</v>
      </c>
      <c r="AY555" s="183" t="s">
        <v>151</v>
      </c>
    </row>
    <row r="556" spans="1:65" s="2" customFormat="1" ht="24.15" customHeight="1">
      <c r="A556" s="33"/>
      <c r="B556" s="144"/>
      <c r="C556" s="145" t="s">
        <v>552</v>
      </c>
      <c r="D556" s="145" t="s">
        <v>154</v>
      </c>
      <c r="E556" s="146" t="s">
        <v>553</v>
      </c>
      <c r="F556" s="147" t="s">
        <v>554</v>
      </c>
      <c r="G556" s="148" t="s">
        <v>231</v>
      </c>
      <c r="H556" s="149">
        <v>147.09</v>
      </c>
      <c r="I556" s="150"/>
      <c r="J556" s="151">
        <f>ROUND(I556*H556,2)</f>
        <v>0</v>
      </c>
      <c r="K556" s="147" t="s">
        <v>158</v>
      </c>
      <c r="L556" s="34"/>
      <c r="M556" s="152" t="s">
        <v>1</v>
      </c>
      <c r="N556" s="153" t="s">
        <v>41</v>
      </c>
      <c r="O556" s="59"/>
      <c r="P556" s="154">
        <f>O556*H556</f>
        <v>0</v>
      </c>
      <c r="Q556" s="154">
        <v>3E-05</v>
      </c>
      <c r="R556" s="154">
        <f>Q556*H556</f>
        <v>0.0044127</v>
      </c>
      <c r="S556" s="154">
        <v>0</v>
      </c>
      <c r="T556" s="155">
        <f>S556*H556</f>
        <v>0</v>
      </c>
      <c r="U556" s="33"/>
      <c r="V556" s="33"/>
      <c r="W556" s="33"/>
      <c r="X556" s="33"/>
      <c r="Y556" s="33"/>
      <c r="Z556" s="33"/>
      <c r="AA556" s="33"/>
      <c r="AB556" s="33"/>
      <c r="AC556" s="33"/>
      <c r="AD556" s="33"/>
      <c r="AE556" s="33"/>
      <c r="AR556" s="156" t="s">
        <v>159</v>
      </c>
      <c r="AT556" s="156" t="s">
        <v>154</v>
      </c>
      <c r="AU556" s="156" t="s">
        <v>86</v>
      </c>
      <c r="AY556" s="18" t="s">
        <v>151</v>
      </c>
      <c r="BE556" s="157">
        <f>IF(N556="základní",J556,0)</f>
        <v>0</v>
      </c>
      <c r="BF556" s="157">
        <f>IF(N556="snížená",J556,0)</f>
        <v>0</v>
      </c>
      <c r="BG556" s="157">
        <f>IF(N556="zákl. přenesená",J556,0)</f>
        <v>0</v>
      </c>
      <c r="BH556" s="157">
        <f>IF(N556="sníž. přenesená",J556,0)</f>
        <v>0</v>
      </c>
      <c r="BI556" s="157">
        <f>IF(N556="nulová",J556,0)</f>
        <v>0</v>
      </c>
      <c r="BJ556" s="18" t="s">
        <v>84</v>
      </c>
      <c r="BK556" s="157">
        <f>ROUND(I556*H556,2)</f>
        <v>0</v>
      </c>
      <c r="BL556" s="18" t="s">
        <v>159</v>
      </c>
      <c r="BM556" s="156" t="s">
        <v>555</v>
      </c>
    </row>
    <row r="557" spans="2:51" s="13" customFormat="1" ht="10.2">
      <c r="B557" s="158"/>
      <c r="D557" s="159" t="s">
        <v>165</v>
      </c>
      <c r="E557" s="160" t="s">
        <v>1</v>
      </c>
      <c r="F557" s="161" t="s">
        <v>556</v>
      </c>
      <c r="H557" s="160" t="s">
        <v>1</v>
      </c>
      <c r="I557" s="162"/>
      <c r="L557" s="158"/>
      <c r="M557" s="163"/>
      <c r="N557" s="164"/>
      <c r="O557" s="164"/>
      <c r="P557" s="164"/>
      <c r="Q557" s="164"/>
      <c r="R557" s="164"/>
      <c r="S557" s="164"/>
      <c r="T557" s="165"/>
      <c r="AT557" s="160" t="s">
        <v>165</v>
      </c>
      <c r="AU557" s="160" t="s">
        <v>86</v>
      </c>
      <c r="AV557" s="13" t="s">
        <v>84</v>
      </c>
      <c r="AW557" s="13" t="s">
        <v>32</v>
      </c>
      <c r="AX557" s="13" t="s">
        <v>76</v>
      </c>
      <c r="AY557" s="160" t="s">
        <v>151</v>
      </c>
    </row>
    <row r="558" spans="2:51" s="14" customFormat="1" ht="10.2">
      <c r="B558" s="166"/>
      <c r="D558" s="159" t="s">
        <v>165</v>
      </c>
      <c r="E558" s="167" t="s">
        <v>1</v>
      </c>
      <c r="F558" s="168" t="s">
        <v>557</v>
      </c>
      <c r="H558" s="169">
        <v>7.8</v>
      </c>
      <c r="I558" s="170"/>
      <c r="L558" s="166"/>
      <c r="M558" s="171"/>
      <c r="N558" s="172"/>
      <c r="O558" s="172"/>
      <c r="P558" s="172"/>
      <c r="Q558" s="172"/>
      <c r="R558" s="172"/>
      <c r="S558" s="172"/>
      <c r="T558" s="173"/>
      <c r="AT558" s="167" t="s">
        <v>165</v>
      </c>
      <c r="AU558" s="167" t="s">
        <v>86</v>
      </c>
      <c r="AV558" s="14" t="s">
        <v>86</v>
      </c>
      <c r="AW558" s="14" t="s">
        <v>32</v>
      </c>
      <c r="AX558" s="14" t="s">
        <v>76</v>
      </c>
      <c r="AY558" s="167" t="s">
        <v>151</v>
      </c>
    </row>
    <row r="559" spans="2:51" s="15" customFormat="1" ht="10.2">
      <c r="B559" s="174"/>
      <c r="D559" s="159" t="s">
        <v>165</v>
      </c>
      <c r="E559" s="175" t="s">
        <v>1</v>
      </c>
      <c r="F559" s="176" t="s">
        <v>172</v>
      </c>
      <c r="H559" s="177">
        <v>7.8</v>
      </c>
      <c r="I559" s="178"/>
      <c r="L559" s="174"/>
      <c r="M559" s="179"/>
      <c r="N559" s="180"/>
      <c r="O559" s="180"/>
      <c r="P559" s="180"/>
      <c r="Q559" s="180"/>
      <c r="R559" s="180"/>
      <c r="S559" s="180"/>
      <c r="T559" s="181"/>
      <c r="AT559" s="175" t="s">
        <v>165</v>
      </c>
      <c r="AU559" s="175" t="s">
        <v>86</v>
      </c>
      <c r="AV559" s="15" t="s">
        <v>152</v>
      </c>
      <c r="AW559" s="15" t="s">
        <v>32</v>
      </c>
      <c r="AX559" s="15" t="s">
        <v>76</v>
      </c>
      <c r="AY559" s="175" t="s">
        <v>151</v>
      </c>
    </row>
    <row r="560" spans="2:51" s="13" customFormat="1" ht="10.2">
      <c r="B560" s="158"/>
      <c r="D560" s="159" t="s">
        <v>165</v>
      </c>
      <c r="E560" s="160" t="s">
        <v>1</v>
      </c>
      <c r="F560" s="161" t="s">
        <v>558</v>
      </c>
      <c r="H560" s="160" t="s">
        <v>1</v>
      </c>
      <c r="I560" s="162"/>
      <c r="L560" s="158"/>
      <c r="M560" s="163"/>
      <c r="N560" s="164"/>
      <c r="O560" s="164"/>
      <c r="P560" s="164"/>
      <c r="Q560" s="164"/>
      <c r="R560" s="164"/>
      <c r="S560" s="164"/>
      <c r="T560" s="165"/>
      <c r="AT560" s="160" t="s">
        <v>165</v>
      </c>
      <c r="AU560" s="160" t="s">
        <v>86</v>
      </c>
      <c r="AV560" s="13" t="s">
        <v>84</v>
      </c>
      <c r="AW560" s="13" t="s">
        <v>32</v>
      </c>
      <c r="AX560" s="13" t="s">
        <v>76</v>
      </c>
      <c r="AY560" s="160" t="s">
        <v>151</v>
      </c>
    </row>
    <row r="561" spans="2:51" s="14" customFormat="1" ht="30.6">
      <c r="B561" s="166"/>
      <c r="D561" s="159" t="s">
        <v>165</v>
      </c>
      <c r="E561" s="167" t="s">
        <v>1</v>
      </c>
      <c r="F561" s="168" t="s">
        <v>559</v>
      </c>
      <c r="H561" s="169">
        <v>139.29</v>
      </c>
      <c r="I561" s="170"/>
      <c r="L561" s="166"/>
      <c r="M561" s="171"/>
      <c r="N561" s="172"/>
      <c r="O561" s="172"/>
      <c r="P561" s="172"/>
      <c r="Q561" s="172"/>
      <c r="R561" s="172"/>
      <c r="S561" s="172"/>
      <c r="T561" s="173"/>
      <c r="AT561" s="167" t="s">
        <v>165</v>
      </c>
      <c r="AU561" s="167" t="s">
        <v>86</v>
      </c>
      <c r="AV561" s="14" t="s">
        <v>86</v>
      </c>
      <c r="AW561" s="14" t="s">
        <v>32</v>
      </c>
      <c r="AX561" s="14" t="s">
        <v>76</v>
      </c>
      <c r="AY561" s="167" t="s">
        <v>151</v>
      </c>
    </row>
    <row r="562" spans="2:51" s="15" customFormat="1" ht="10.2">
      <c r="B562" s="174"/>
      <c r="D562" s="159" t="s">
        <v>165</v>
      </c>
      <c r="E562" s="175" t="s">
        <v>1</v>
      </c>
      <c r="F562" s="176" t="s">
        <v>172</v>
      </c>
      <c r="H562" s="177">
        <v>139.29</v>
      </c>
      <c r="I562" s="178"/>
      <c r="L562" s="174"/>
      <c r="M562" s="179"/>
      <c r="N562" s="180"/>
      <c r="O562" s="180"/>
      <c r="P562" s="180"/>
      <c r="Q562" s="180"/>
      <c r="R562" s="180"/>
      <c r="S562" s="180"/>
      <c r="T562" s="181"/>
      <c r="AT562" s="175" t="s">
        <v>165</v>
      </c>
      <c r="AU562" s="175" t="s">
        <v>86</v>
      </c>
      <c r="AV562" s="15" t="s">
        <v>152</v>
      </c>
      <c r="AW562" s="15" t="s">
        <v>32</v>
      </c>
      <c r="AX562" s="15" t="s">
        <v>76</v>
      </c>
      <c r="AY562" s="175" t="s">
        <v>151</v>
      </c>
    </row>
    <row r="563" spans="2:51" s="16" customFormat="1" ht="10.2">
      <c r="B563" s="182"/>
      <c r="D563" s="159" t="s">
        <v>165</v>
      </c>
      <c r="E563" s="183" t="s">
        <v>1</v>
      </c>
      <c r="F563" s="184" t="s">
        <v>173</v>
      </c>
      <c r="H563" s="185">
        <v>147.09</v>
      </c>
      <c r="I563" s="186"/>
      <c r="L563" s="182"/>
      <c r="M563" s="187"/>
      <c r="N563" s="188"/>
      <c r="O563" s="188"/>
      <c r="P563" s="188"/>
      <c r="Q563" s="188"/>
      <c r="R563" s="188"/>
      <c r="S563" s="188"/>
      <c r="T563" s="189"/>
      <c r="AT563" s="183" t="s">
        <v>165</v>
      </c>
      <c r="AU563" s="183" t="s">
        <v>86</v>
      </c>
      <c r="AV563" s="16" t="s">
        <v>159</v>
      </c>
      <c r="AW563" s="16" t="s">
        <v>32</v>
      </c>
      <c r="AX563" s="16" t="s">
        <v>84</v>
      </c>
      <c r="AY563" s="183" t="s">
        <v>151</v>
      </c>
    </row>
    <row r="564" spans="1:65" s="2" customFormat="1" ht="24.15" customHeight="1">
      <c r="A564" s="33"/>
      <c r="B564" s="144"/>
      <c r="C564" s="194" t="s">
        <v>560</v>
      </c>
      <c r="D564" s="194" t="s">
        <v>300</v>
      </c>
      <c r="E564" s="195" t="s">
        <v>561</v>
      </c>
      <c r="F564" s="196" t="s">
        <v>562</v>
      </c>
      <c r="G564" s="197" t="s">
        <v>231</v>
      </c>
      <c r="H564" s="198">
        <v>153.219</v>
      </c>
      <c r="I564" s="199"/>
      <c r="J564" s="200">
        <f>ROUND(I564*H564,2)</f>
        <v>0</v>
      </c>
      <c r="K564" s="196" t="s">
        <v>158</v>
      </c>
      <c r="L564" s="201"/>
      <c r="M564" s="202" t="s">
        <v>1</v>
      </c>
      <c r="N564" s="203" t="s">
        <v>41</v>
      </c>
      <c r="O564" s="59"/>
      <c r="P564" s="154">
        <f>O564*H564</f>
        <v>0</v>
      </c>
      <c r="Q564" s="154">
        <v>0.00068</v>
      </c>
      <c r="R564" s="154">
        <f>Q564*H564</f>
        <v>0.10418892</v>
      </c>
      <c r="S564" s="154">
        <v>0</v>
      </c>
      <c r="T564" s="155">
        <f>S564*H564</f>
        <v>0</v>
      </c>
      <c r="U564" s="33"/>
      <c r="V564" s="33"/>
      <c r="W564" s="33"/>
      <c r="X564" s="33"/>
      <c r="Y564" s="33"/>
      <c r="Z564" s="33"/>
      <c r="AA564" s="33"/>
      <c r="AB564" s="33"/>
      <c r="AC564" s="33"/>
      <c r="AD564" s="33"/>
      <c r="AE564" s="33"/>
      <c r="AR564" s="156" t="s">
        <v>220</v>
      </c>
      <c r="AT564" s="156" t="s">
        <v>300</v>
      </c>
      <c r="AU564" s="156" t="s">
        <v>86</v>
      </c>
      <c r="AY564" s="18" t="s">
        <v>151</v>
      </c>
      <c r="BE564" s="157">
        <f>IF(N564="základní",J564,0)</f>
        <v>0</v>
      </c>
      <c r="BF564" s="157">
        <f>IF(N564="snížená",J564,0)</f>
        <v>0</v>
      </c>
      <c r="BG564" s="157">
        <f>IF(N564="zákl. přenesená",J564,0)</f>
        <v>0</v>
      </c>
      <c r="BH564" s="157">
        <f>IF(N564="sníž. přenesená",J564,0)</f>
        <v>0</v>
      </c>
      <c r="BI564" s="157">
        <f>IF(N564="nulová",J564,0)</f>
        <v>0</v>
      </c>
      <c r="BJ564" s="18" t="s">
        <v>84</v>
      </c>
      <c r="BK564" s="157">
        <f>ROUND(I564*H564,2)</f>
        <v>0</v>
      </c>
      <c r="BL564" s="18" t="s">
        <v>159</v>
      </c>
      <c r="BM564" s="156" t="s">
        <v>563</v>
      </c>
    </row>
    <row r="565" spans="2:51" s="13" customFormat="1" ht="10.2">
      <c r="B565" s="158"/>
      <c r="D565" s="159" t="s">
        <v>165</v>
      </c>
      <c r="E565" s="160" t="s">
        <v>1</v>
      </c>
      <c r="F565" s="161" t="s">
        <v>305</v>
      </c>
      <c r="H565" s="160" t="s">
        <v>1</v>
      </c>
      <c r="I565" s="162"/>
      <c r="L565" s="158"/>
      <c r="M565" s="163"/>
      <c r="N565" s="164"/>
      <c r="O565" s="164"/>
      <c r="P565" s="164"/>
      <c r="Q565" s="164"/>
      <c r="R565" s="164"/>
      <c r="S565" s="164"/>
      <c r="T565" s="165"/>
      <c r="AT565" s="160" t="s">
        <v>165</v>
      </c>
      <c r="AU565" s="160" t="s">
        <v>86</v>
      </c>
      <c r="AV565" s="13" t="s">
        <v>84</v>
      </c>
      <c r="AW565" s="13" t="s">
        <v>32</v>
      </c>
      <c r="AX565" s="13" t="s">
        <v>76</v>
      </c>
      <c r="AY565" s="160" t="s">
        <v>151</v>
      </c>
    </row>
    <row r="566" spans="2:51" s="14" customFormat="1" ht="10.2">
      <c r="B566" s="166"/>
      <c r="D566" s="159" t="s">
        <v>165</v>
      </c>
      <c r="E566" s="167" t="s">
        <v>1</v>
      </c>
      <c r="F566" s="168" t="s">
        <v>564</v>
      </c>
      <c r="H566" s="169">
        <v>153.219</v>
      </c>
      <c r="I566" s="170"/>
      <c r="L566" s="166"/>
      <c r="M566" s="171"/>
      <c r="N566" s="172"/>
      <c r="O566" s="172"/>
      <c r="P566" s="172"/>
      <c r="Q566" s="172"/>
      <c r="R566" s="172"/>
      <c r="S566" s="172"/>
      <c r="T566" s="173"/>
      <c r="AT566" s="167" t="s">
        <v>165</v>
      </c>
      <c r="AU566" s="167" t="s">
        <v>86</v>
      </c>
      <c r="AV566" s="14" t="s">
        <v>86</v>
      </c>
      <c r="AW566" s="14" t="s">
        <v>32</v>
      </c>
      <c r="AX566" s="14" t="s">
        <v>76</v>
      </c>
      <c r="AY566" s="167" t="s">
        <v>151</v>
      </c>
    </row>
    <row r="567" spans="2:51" s="15" customFormat="1" ht="10.2">
      <c r="B567" s="174"/>
      <c r="D567" s="159" t="s">
        <v>165</v>
      </c>
      <c r="E567" s="175" t="s">
        <v>1</v>
      </c>
      <c r="F567" s="176" t="s">
        <v>172</v>
      </c>
      <c r="H567" s="177">
        <v>153.219</v>
      </c>
      <c r="I567" s="178"/>
      <c r="L567" s="174"/>
      <c r="M567" s="179"/>
      <c r="N567" s="180"/>
      <c r="O567" s="180"/>
      <c r="P567" s="180"/>
      <c r="Q567" s="180"/>
      <c r="R567" s="180"/>
      <c r="S567" s="180"/>
      <c r="T567" s="181"/>
      <c r="AT567" s="175" t="s">
        <v>165</v>
      </c>
      <c r="AU567" s="175" t="s">
        <v>86</v>
      </c>
      <c r="AV567" s="15" t="s">
        <v>152</v>
      </c>
      <c r="AW567" s="15" t="s">
        <v>32</v>
      </c>
      <c r="AX567" s="15" t="s">
        <v>76</v>
      </c>
      <c r="AY567" s="175" t="s">
        <v>151</v>
      </c>
    </row>
    <row r="568" spans="2:51" s="16" customFormat="1" ht="10.2">
      <c r="B568" s="182"/>
      <c r="D568" s="159" t="s">
        <v>165</v>
      </c>
      <c r="E568" s="183" t="s">
        <v>1</v>
      </c>
      <c r="F568" s="184" t="s">
        <v>173</v>
      </c>
      <c r="H568" s="185">
        <v>153.219</v>
      </c>
      <c r="I568" s="186"/>
      <c r="L568" s="182"/>
      <c r="M568" s="187"/>
      <c r="N568" s="188"/>
      <c r="O568" s="188"/>
      <c r="P568" s="188"/>
      <c r="Q568" s="188"/>
      <c r="R568" s="188"/>
      <c r="S568" s="188"/>
      <c r="T568" s="189"/>
      <c r="AT568" s="183" t="s">
        <v>165</v>
      </c>
      <c r="AU568" s="183" t="s">
        <v>86</v>
      </c>
      <c r="AV568" s="16" t="s">
        <v>159</v>
      </c>
      <c r="AW568" s="16" t="s">
        <v>32</v>
      </c>
      <c r="AX568" s="16" t="s">
        <v>84</v>
      </c>
      <c r="AY568" s="183" t="s">
        <v>151</v>
      </c>
    </row>
    <row r="569" spans="1:65" s="2" customFormat="1" ht="24.15" customHeight="1">
      <c r="A569" s="33"/>
      <c r="B569" s="144"/>
      <c r="C569" s="194" t="s">
        <v>565</v>
      </c>
      <c r="D569" s="194" t="s">
        <v>300</v>
      </c>
      <c r="E569" s="195" t="s">
        <v>566</v>
      </c>
      <c r="F569" s="196" t="s">
        <v>567</v>
      </c>
      <c r="G569" s="197" t="s">
        <v>231</v>
      </c>
      <c r="H569" s="198">
        <v>8.58</v>
      </c>
      <c r="I569" s="199"/>
      <c r="J569" s="200">
        <f>ROUND(I569*H569,2)</f>
        <v>0</v>
      </c>
      <c r="K569" s="196" t="s">
        <v>158</v>
      </c>
      <c r="L569" s="201"/>
      <c r="M569" s="202" t="s">
        <v>1</v>
      </c>
      <c r="N569" s="203" t="s">
        <v>41</v>
      </c>
      <c r="O569" s="59"/>
      <c r="P569" s="154">
        <f>O569*H569</f>
        <v>0</v>
      </c>
      <c r="Q569" s="154">
        <v>0.00028</v>
      </c>
      <c r="R569" s="154">
        <f>Q569*H569</f>
        <v>0.0024024</v>
      </c>
      <c r="S569" s="154">
        <v>0</v>
      </c>
      <c r="T569" s="155">
        <f>S569*H569</f>
        <v>0</v>
      </c>
      <c r="U569" s="33"/>
      <c r="V569" s="33"/>
      <c r="W569" s="33"/>
      <c r="X569" s="33"/>
      <c r="Y569" s="33"/>
      <c r="Z569" s="33"/>
      <c r="AA569" s="33"/>
      <c r="AB569" s="33"/>
      <c r="AC569" s="33"/>
      <c r="AD569" s="33"/>
      <c r="AE569" s="33"/>
      <c r="AR569" s="156" t="s">
        <v>220</v>
      </c>
      <c r="AT569" s="156" t="s">
        <v>300</v>
      </c>
      <c r="AU569" s="156" t="s">
        <v>86</v>
      </c>
      <c r="AY569" s="18" t="s">
        <v>151</v>
      </c>
      <c r="BE569" s="157">
        <f>IF(N569="základní",J569,0)</f>
        <v>0</v>
      </c>
      <c r="BF569" s="157">
        <f>IF(N569="snížená",J569,0)</f>
        <v>0</v>
      </c>
      <c r="BG569" s="157">
        <f>IF(N569="zákl. přenesená",J569,0)</f>
        <v>0</v>
      </c>
      <c r="BH569" s="157">
        <f>IF(N569="sníž. přenesená",J569,0)</f>
        <v>0</v>
      </c>
      <c r="BI569" s="157">
        <f>IF(N569="nulová",J569,0)</f>
        <v>0</v>
      </c>
      <c r="BJ569" s="18" t="s">
        <v>84</v>
      </c>
      <c r="BK569" s="157">
        <f>ROUND(I569*H569,2)</f>
        <v>0</v>
      </c>
      <c r="BL569" s="18" t="s">
        <v>159</v>
      </c>
      <c r="BM569" s="156" t="s">
        <v>568</v>
      </c>
    </row>
    <row r="570" spans="2:51" s="13" customFormat="1" ht="10.2">
      <c r="B570" s="158"/>
      <c r="D570" s="159" t="s">
        <v>165</v>
      </c>
      <c r="E570" s="160" t="s">
        <v>1</v>
      </c>
      <c r="F570" s="161" t="s">
        <v>305</v>
      </c>
      <c r="H570" s="160" t="s">
        <v>1</v>
      </c>
      <c r="I570" s="162"/>
      <c r="L570" s="158"/>
      <c r="M570" s="163"/>
      <c r="N570" s="164"/>
      <c r="O570" s="164"/>
      <c r="P570" s="164"/>
      <c r="Q570" s="164"/>
      <c r="R570" s="164"/>
      <c r="S570" s="164"/>
      <c r="T570" s="165"/>
      <c r="AT570" s="160" t="s">
        <v>165</v>
      </c>
      <c r="AU570" s="160" t="s">
        <v>86</v>
      </c>
      <c r="AV570" s="13" t="s">
        <v>84</v>
      </c>
      <c r="AW570" s="13" t="s">
        <v>32</v>
      </c>
      <c r="AX570" s="13" t="s">
        <v>76</v>
      </c>
      <c r="AY570" s="160" t="s">
        <v>151</v>
      </c>
    </row>
    <row r="571" spans="2:51" s="14" customFormat="1" ht="10.2">
      <c r="B571" s="166"/>
      <c r="D571" s="159" t="s">
        <v>165</v>
      </c>
      <c r="E571" s="167" t="s">
        <v>1</v>
      </c>
      <c r="F571" s="168" t="s">
        <v>569</v>
      </c>
      <c r="H571" s="169">
        <v>8.58</v>
      </c>
      <c r="I571" s="170"/>
      <c r="L571" s="166"/>
      <c r="M571" s="171"/>
      <c r="N571" s="172"/>
      <c r="O571" s="172"/>
      <c r="P571" s="172"/>
      <c r="Q571" s="172"/>
      <c r="R571" s="172"/>
      <c r="S571" s="172"/>
      <c r="T571" s="173"/>
      <c r="AT571" s="167" t="s">
        <v>165</v>
      </c>
      <c r="AU571" s="167" t="s">
        <v>86</v>
      </c>
      <c r="AV571" s="14" t="s">
        <v>86</v>
      </c>
      <c r="AW571" s="14" t="s">
        <v>32</v>
      </c>
      <c r="AX571" s="14" t="s">
        <v>76</v>
      </c>
      <c r="AY571" s="167" t="s">
        <v>151</v>
      </c>
    </row>
    <row r="572" spans="2:51" s="15" customFormat="1" ht="10.2">
      <c r="B572" s="174"/>
      <c r="D572" s="159" t="s">
        <v>165</v>
      </c>
      <c r="E572" s="175" t="s">
        <v>1</v>
      </c>
      <c r="F572" s="176" t="s">
        <v>172</v>
      </c>
      <c r="H572" s="177">
        <v>8.58</v>
      </c>
      <c r="I572" s="178"/>
      <c r="L572" s="174"/>
      <c r="M572" s="179"/>
      <c r="N572" s="180"/>
      <c r="O572" s="180"/>
      <c r="P572" s="180"/>
      <c r="Q572" s="180"/>
      <c r="R572" s="180"/>
      <c r="S572" s="180"/>
      <c r="T572" s="181"/>
      <c r="AT572" s="175" t="s">
        <v>165</v>
      </c>
      <c r="AU572" s="175" t="s">
        <v>86</v>
      </c>
      <c r="AV572" s="15" t="s">
        <v>152</v>
      </c>
      <c r="AW572" s="15" t="s">
        <v>32</v>
      </c>
      <c r="AX572" s="15" t="s">
        <v>76</v>
      </c>
      <c r="AY572" s="175" t="s">
        <v>151</v>
      </c>
    </row>
    <row r="573" spans="2:51" s="16" customFormat="1" ht="10.2">
      <c r="B573" s="182"/>
      <c r="D573" s="159" t="s">
        <v>165</v>
      </c>
      <c r="E573" s="183" t="s">
        <v>1</v>
      </c>
      <c r="F573" s="184" t="s">
        <v>173</v>
      </c>
      <c r="H573" s="185">
        <v>8.58</v>
      </c>
      <c r="I573" s="186"/>
      <c r="L573" s="182"/>
      <c r="M573" s="187"/>
      <c r="N573" s="188"/>
      <c r="O573" s="188"/>
      <c r="P573" s="188"/>
      <c r="Q573" s="188"/>
      <c r="R573" s="188"/>
      <c r="S573" s="188"/>
      <c r="T573" s="189"/>
      <c r="AT573" s="183" t="s">
        <v>165</v>
      </c>
      <c r="AU573" s="183" t="s">
        <v>86</v>
      </c>
      <c r="AV573" s="16" t="s">
        <v>159</v>
      </c>
      <c r="AW573" s="16" t="s">
        <v>32</v>
      </c>
      <c r="AX573" s="16" t="s">
        <v>84</v>
      </c>
      <c r="AY573" s="183" t="s">
        <v>151</v>
      </c>
    </row>
    <row r="574" spans="1:65" s="2" customFormat="1" ht="16.5" customHeight="1">
      <c r="A574" s="33"/>
      <c r="B574" s="144"/>
      <c r="C574" s="145" t="s">
        <v>570</v>
      </c>
      <c r="D574" s="145" t="s">
        <v>154</v>
      </c>
      <c r="E574" s="146" t="s">
        <v>571</v>
      </c>
      <c r="F574" s="147" t="s">
        <v>572</v>
      </c>
      <c r="G574" s="148" t="s">
        <v>231</v>
      </c>
      <c r="H574" s="149">
        <v>377.186</v>
      </c>
      <c r="I574" s="150"/>
      <c r="J574" s="151">
        <f>ROUND(I574*H574,2)</f>
        <v>0</v>
      </c>
      <c r="K574" s="147" t="s">
        <v>158</v>
      </c>
      <c r="L574" s="34"/>
      <c r="M574" s="152" t="s">
        <v>1</v>
      </c>
      <c r="N574" s="153" t="s">
        <v>41</v>
      </c>
      <c r="O574" s="59"/>
      <c r="P574" s="154">
        <f>O574*H574</f>
        <v>0</v>
      </c>
      <c r="Q574" s="154">
        <v>0</v>
      </c>
      <c r="R574" s="154">
        <f>Q574*H574</f>
        <v>0</v>
      </c>
      <c r="S574" s="154">
        <v>0</v>
      </c>
      <c r="T574" s="155">
        <f>S574*H574</f>
        <v>0</v>
      </c>
      <c r="U574" s="33"/>
      <c r="V574" s="33"/>
      <c r="W574" s="33"/>
      <c r="X574" s="33"/>
      <c r="Y574" s="33"/>
      <c r="Z574" s="33"/>
      <c r="AA574" s="33"/>
      <c r="AB574" s="33"/>
      <c r="AC574" s="33"/>
      <c r="AD574" s="33"/>
      <c r="AE574" s="33"/>
      <c r="AR574" s="156" t="s">
        <v>159</v>
      </c>
      <c r="AT574" s="156" t="s">
        <v>154</v>
      </c>
      <c r="AU574" s="156" t="s">
        <v>86</v>
      </c>
      <c r="AY574" s="18" t="s">
        <v>151</v>
      </c>
      <c r="BE574" s="157">
        <f>IF(N574="základní",J574,0)</f>
        <v>0</v>
      </c>
      <c r="BF574" s="157">
        <f>IF(N574="snížená",J574,0)</f>
        <v>0</v>
      </c>
      <c r="BG574" s="157">
        <f>IF(N574="zákl. přenesená",J574,0)</f>
        <v>0</v>
      </c>
      <c r="BH574" s="157">
        <f>IF(N574="sníž. přenesená",J574,0)</f>
        <v>0</v>
      </c>
      <c r="BI574" s="157">
        <f>IF(N574="nulová",J574,0)</f>
        <v>0</v>
      </c>
      <c r="BJ574" s="18" t="s">
        <v>84</v>
      </c>
      <c r="BK574" s="157">
        <f>ROUND(I574*H574,2)</f>
        <v>0</v>
      </c>
      <c r="BL574" s="18" t="s">
        <v>159</v>
      </c>
      <c r="BM574" s="156" t="s">
        <v>573</v>
      </c>
    </row>
    <row r="575" spans="2:51" s="13" customFormat="1" ht="10.2">
      <c r="B575" s="158"/>
      <c r="D575" s="159" t="s">
        <v>165</v>
      </c>
      <c r="E575" s="160" t="s">
        <v>1</v>
      </c>
      <c r="F575" s="161" t="s">
        <v>574</v>
      </c>
      <c r="H575" s="160" t="s">
        <v>1</v>
      </c>
      <c r="I575" s="162"/>
      <c r="L575" s="158"/>
      <c r="M575" s="163"/>
      <c r="N575" s="164"/>
      <c r="O575" s="164"/>
      <c r="P575" s="164"/>
      <c r="Q575" s="164"/>
      <c r="R575" s="164"/>
      <c r="S575" s="164"/>
      <c r="T575" s="165"/>
      <c r="AT575" s="160" t="s">
        <v>165</v>
      </c>
      <c r="AU575" s="160" t="s">
        <v>86</v>
      </c>
      <c r="AV575" s="13" t="s">
        <v>84</v>
      </c>
      <c r="AW575" s="13" t="s">
        <v>32</v>
      </c>
      <c r="AX575" s="13" t="s">
        <v>76</v>
      </c>
      <c r="AY575" s="160" t="s">
        <v>151</v>
      </c>
    </row>
    <row r="576" spans="2:51" s="14" customFormat="1" ht="10.2">
      <c r="B576" s="166"/>
      <c r="D576" s="159" t="s">
        <v>165</v>
      </c>
      <c r="E576" s="167" t="s">
        <v>1</v>
      </c>
      <c r="F576" s="168" t="s">
        <v>575</v>
      </c>
      <c r="H576" s="169">
        <v>377.186</v>
      </c>
      <c r="I576" s="170"/>
      <c r="L576" s="166"/>
      <c r="M576" s="171"/>
      <c r="N576" s="172"/>
      <c r="O576" s="172"/>
      <c r="P576" s="172"/>
      <c r="Q576" s="172"/>
      <c r="R576" s="172"/>
      <c r="S576" s="172"/>
      <c r="T576" s="173"/>
      <c r="AT576" s="167" t="s">
        <v>165</v>
      </c>
      <c r="AU576" s="167" t="s">
        <v>86</v>
      </c>
      <c r="AV576" s="14" t="s">
        <v>86</v>
      </c>
      <c r="AW576" s="14" t="s">
        <v>32</v>
      </c>
      <c r="AX576" s="14" t="s">
        <v>76</v>
      </c>
      <c r="AY576" s="167" t="s">
        <v>151</v>
      </c>
    </row>
    <row r="577" spans="2:51" s="15" customFormat="1" ht="10.2">
      <c r="B577" s="174"/>
      <c r="D577" s="159" t="s">
        <v>165</v>
      </c>
      <c r="E577" s="175" t="s">
        <v>1</v>
      </c>
      <c r="F577" s="176" t="s">
        <v>172</v>
      </c>
      <c r="H577" s="177">
        <v>377.186</v>
      </c>
      <c r="I577" s="178"/>
      <c r="L577" s="174"/>
      <c r="M577" s="179"/>
      <c r="N577" s="180"/>
      <c r="O577" s="180"/>
      <c r="P577" s="180"/>
      <c r="Q577" s="180"/>
      <c r="R577" s="180"/>
      <c r="S577" s="180"/>
      <c r="T577" s="181"/>
      <c r="AT577" s="175" t="s">
        <v>165</v>
      </c>
      <c r="AU577" s="175" t="s">
        <v>86</v>
      </c>
      <c r="AV577" s="15" t="s">
        <v>152</v>
      </c>
      <c r="AW577" s="15" t="s">
        <v>32</v>
      </c>
      <c r="AX577" s="15" t="s">
        <v>76</v>
      </c>
      <c r="AY577" s="175" t="s">
        <v>151</v>
      </c>
    </row>
    <row r="578" spans="2:51" s="16" customFormat="1" ht="10.2">
      <c r="B578" s="182"/>
      <c r="D578" s="159" t="s">
        <v>165</v>
      </c>
      <c r="E578" s="183" t="s">
        <v>1</v>
      </c>
      <c r="F578" s="184" t="s">
        <v>173</v>
      </c>
      <c r="H578" s="185">
        <v>377.186</v>
      </c>
      <c r="I578" s="186"/>
      <c r="L578" s="182"/>
      <c r="M578" s="187"/>
      <c r="N578" s="188"/>
      <c r="O578" s="188"/>
      <c r="P578" s="188"/>
      <c r="Q578" s="188"/>
      <c r="R578" s="188"/>
      <c r="S578" s="188"/>
      <c r="T578" s="189"/>
      <c r="AT578" s="183" t="s">
        <v>165</v>
      </c>
      <c r="AU578" s="183" t="s">
        <v>86</v>
      </c>
      <c r="AV578" s="16" t="s">
        <v>159</v>
      </c>
      <c r="AW578" s="16" t="s">
        <v>32</v>
      </c>
      <c r="AX578" s="16" t="s">
        <v>84</v>
      </c>
      <c r="AY578" s="183" t="s">
        <v>151</v>
      </c>
    </row>
    <row r="579" spans="1:65" s="2" customFormat="1" ht="24.15" customHeight="1">
      <c r="A579" s="33"/>
      <c r="B579" s="144"/>
      <c r="C579" s="194" t="s">
        <v>576</v>
      </c>
      <c r="D579" s="194" t="s">
        <v>300</v>
      </c>
      <c r="E579" s="195" t="s">
        <v>577</v>
      </c>
      <c r="F579" s="196" t="s">
        <v>578</v>
      </c>
      <c r="G579" s="197" t="s">
        <v>231</v>
      </c>
      <c r="H579" s="198">
        <v>233.616</v>
      </c>
      <c r="I579" s="199"/>
      <c r="J579" s="200">
        <f>ROUND(I579*H579,2)</f>
        <v>0</v>
      </c>
      <c r="K579" s="196" t="s">
        <v>158</v>
      </c>
      <c r="L579" s="201"/>
      <c r="M579" s="202" t="s">
        <v>1</v>
      </c>
      <c r="N579" s="203" t="s">
        <v>41</v>
      </c>
      <c r="O579" s="59"/>
      <c r="P579" s="154">
        <f>O579*H579</f>
        <v>0</v>
      </c>
      <c r="Q579" s="154">
        <v>0.0001</v>
      </c>
      <c r="R579" s="154">
        <f>Q579*H579</f>
        <v>0.023361600000000003</v>
      </c>
      <c r="S579" s="154">
        <v>0</v>
      </c>
      <c r="T579" s="155">
        <f>S579*H579</f>
        <v>0</v>
      </c>
      <c r="U579" s="33"/>
      <c r="V579" s="33"/>
      <c r="W579" s="33"/>
      <c r="X579" s="33"/>
      <c r="Y579" s="33"/>
      <c r="Z579" s="33"/>
      <c r="AA579" s="33"/>
      <c r="AB579" s="33"/>
      <c r="AC579" s="33"/>
      <c r="AD579" s="33"/>
      <c r="AE579" s="33"/>
      <c r="AR579" s="156" t="s">
        <v>220</v>
      </c>
      <c r="AT579" s="156" t="s">
        <v>300</v>
      </c>
      <c r="AU579" s="156" t="s">
        <v>86</v>
      </c>
      <c r="AY579" s="18" t="s">
        <v>151</v>
      </c>
      <c r="BE579" s="157">
        <f>IF(N579="základní",J579,0)</f>
        <v>0</v>
      </c>
      <c r="BF579" s="157">
        <f>IF(N579="snížená",J579,0)</f>
        <v>0</v>
      </c>
      <c r="BG579" s="157">
        <f>IF(N579="zákl. přenesená",J579,0)</f>
        <v>0</v>
      </c>
      <c r="BH579" s="157">
        <f>IF(N579="sníž. přenesená",J579,0)</f>
        <v>0</v>
      </c>
      <c r="BI579" s="157">
        <f>IF(N579="nulová",J579,0)</f>
        <v>0</v>
      </c>
      <c r="BJ579" s="18" t="s">
        <v>84</v>
      </c>
      <c r="BK579" s="157">
        <f>ROUND(I579*H579,2)</f>
        <v>0</v>
      </c>
      <c r="BL579" s="18" t="s">
        <v>159</v>
      </c>
      <c r="BM579" s="156" t="s">
        <v>579</v>
      </c>
    </row>
    <row r="580" spans="2:51" s="13" customFormat="1" ht="10.2">
      <c r="B580" s="158"/>
      <c r="D580" s="159" t="s">
        <v>165</v>
      </c>
      <c r="E580" s="160" t="s">
        <v>1</v>
      </c>
      <c r="F580" s="161" t="s">
        <v>580</v>
      </c>
      <c r="H580" s="160" t="s">
        <v>1</v>
      </c>
      <c r="I580" s="162"/>
      <c r="L580" s="158"/>
      <c r="M580" s="163"/>
      <c r="N580" s="164"/>
      <c r="O580" s="164"/>
      <c r="P580" s="164"/>
      <c r="Q580" s="164"/>
      <c r="R580" s="164"/>
      <c r="S580" s="164"/>
      <c r="T580" s="165"/>
      <c r="AT580" s="160" t="s">
        <v>165</v>
      </c>
      <c r="AU580" s="160" t="s">
        <v>86</v>
      </c>
      <c r="AV580" s="13" t="s">
        <v>84</v>
      </c>
      <c r="AW580" s="13" t="s">
        <v>32</v>
      </c>
      <c r="AX580" s="13" t="s">
        <v>76</v>
      </c>
      <c r="AY580" s="160" t="s">
        <v>151</v>
      </c>
    </row>
    <row r="581" spans="2:51" s="13" customFormat="1" ht="10.2">
      <c r="B581" s="158"/>
      <c r="D581" s="159" t="s">
        <v>165</v>
      </c>
      <c r="E581" s="160" t="s">
        <v>1</v>
      </c>
      <c r="F581" s="161" t="s">
        <v>178</v>
      </c>
      <c r="H581" s="160" t="s">
        <v>1</v>
      </c>
      <c r="I581" s="162"/>
      <c r="L581" s="158"/>
      <c r="M581" s="163"/>
      <c r="N581" s="164"/>
      <c r="O581" s="164"/>
      <c r="P581" s="164"/>
      <c r="Q581" s="164"/>
      <c r="R581" s="164"/>
      <c r="S581" s="164"/>
      <c r="T581" s="165"/>
      <c r="AT581" s="160" t="s">
        <v>165</v>
      </c>
      <c r="AU581" s="160" t="s">
        <v>86</v>
      </c>
      <c r="AV581" s="13" t="s">
        <v>84</v>
      </c>
      <c r="AW581" s="13" t="s">
        <v>32</v>
      </c>
      <c r="AX581" s="13" t="s">
        <v>76</v>
      </c>
      <c r="AY581" s="160" t="s">
        <v>151</v>
      </c>
    </row>
    <row r="582" spans="2:51" s="14" customFormat="1" ht="10.2">
      <c r="B582" s="166"/>
      <c r="D582" s="159" t="s">
        <v>165</v>
      </c>
      <c r="E582" s="167" t="s">
        <v>1</v>
      </c>
      <c r="F582" s="168" t="s">
        <v>581</v>
      </c>
      <c r="H582" s="169">
        <v>44.2</v>
      </c>
      <c r="I582" s="170"/>
      <c r="L582" s="166"/>
      <c r="M582" s="171"/>
      <c r="N582" s="172"/>
      <c r="O582" s="172"/>
      <c r="P582" s="172"/>
      <c r="Q582" s="172"/>
      <c r="R582" s="172"/>
      <c r="S582" s="172"/>
      <c r="T582" s="173"/>
      <c r="AT582" s="167" t="s">
        <v>165</v>
      </c>
      <c r="AU582" s="167" t="s">
        <v>86</v>
      </c>
      <c r="AV582" s="14" t="s">
        <v>86</v>
      </c>
      <c r="AW582" s="14" t="s">
        <v>32</v>
      </c>
      <c r="AX582" s="14" t="s">
        <v>76</v>
      </c>
      <c r="AY582" s="167" t="s">
        <v>151</v>
      </c>
    </row>
    <row r="583" spans="2:51" s="14" customFormat="1" ht="10.2">
      <c r="B583" s="166"/>
      <c r="D583" s="159" t="s">
        <v>165</v>
      </c>
      <c r="E583" s="167" t="s">
        <v>1</v>
      </c>
      <c r="F583" s="168" t="s">
        <v>582</v>
      </c>
      <c r="H583" s="169">
        <v>8.8</v>
      </c>
      <c r="I583" s="170"/>
      <c r="L583" s="166"/>
      <c r="M583" s="171"/>
      <c r="N583" s="172"/>
      <c r="O583" s="172"/>
      <c r="P583" s="172"/>
      <c r="Q583" s="172"/>
      <c r="R583" s="172"/>
      <c r="S583" s="172"/>
      <c r="T583" s="173"/>
      <c r="AT583" s="167" t="s">
        <v>165</v>
      </c>
      <c r="AU583" s="167" t="s">
        <v>86</v>
      </c>
      <c r="AV583" s="14" t="s">
        <v>86</v>
      </c>
      <c r="AW583" s="14" t="s">
        <v>32</v>
      </c>
      <c r="AX583" s="14" t="s">
        <v>76</v>
      </c>
      <c r="AY583" s="167" t="s">
        <v>151</v>
      </c>
    </row>
    <row r="584" spans="2:51" s="14" customFormat="1" ht="10.2">
      <c r="B584" s="166"/>
      <c r="D584" s="159" t="s">
        <v>165</v>
      </c>
      <c r="E584" s="167" t="s">
        <v>1</v>
      </c>
      <c r="F584" s="168" t="s">
        <v>583</v>
      </c>
      <c r="H584" s="169">
        <v>4.8</v>
      </c>
      <c r="I584" s="170"/>
      <c r="L584" s="166"/>
      <c r="M584" s="171"/>
      <c r="N584" s="172"/>
      <c r="O584" s="172"/>
      <c r="P584" s="172"/>
      <c r="Q584" s="172"/>
      <c r="R584" s="172"/>
      <c r="S584" s="172"/>
      <c r="T584" s="173"/>
      <c r="AT584" s="167" t="s">
        <v>165</v>
      </c>
      <c r="AU584" s="167" t="s">
        <v>86</v>
      </c>
      <c r="AV584" s="14" t="s">
        <v>86</v>
      </c>
      <c r="AW584" s="14" t="s">
        <v>32</v>
      </c>
      <c r="AX584" s="14" t="s">
        <v>76</v>
      </c>
      <c r="AY584" s="167" t="s">
        <v>151</v>
      </c>
    </row>
    <row r="585" spans="2:51" s="14" customFormat="1" ht="10.2">
      <c r="B585" s="166"/>
      <c r="D585" s="159" t="s">
        <v>165</v>
      </c>
      <c r="E585" s="167" t="s">
        <v>1</v>
      </c>
      <c r="F585" s="168" t="s">
        <v>582</v>
      </c>
      <c r="H585" s="169">
        <v>8.8</v>
      </c>
      <c r="I585" s="170"/>
      <c r="L585" s="166"/>
      <c r="M585" s="171"/>
      <c r="N585" s="172"/>
      <c r="O585" s="172"/>
      <c r="P585" s="172"/>
      <c r="Q585" s="172"/>
      <c r="R585" s="172"/>
      <c r="S585" s="172"/>
      <c r="T585" s="173"/>
      <c r="AT585" s="167" t="s">
        <v>165</v>
      </c>
      <c r="AU585" s="167" t="s">
        <v>86</v>
      </c>
      <c r="AV585" s="14" t="s">
        <v>86</v>
      </c>
      <c r="AW585" s="14" t="s">
        <v>32</v>
      </c>
      <c r="AX585" s="14" t="s">
        <v>76</v>
      </c>
      <c r="AY585" s="167" t="s">
        <v>151</v>
      </c>
    </row>
    <row r="586" spans="2:51" s="14" customFormat="1" ht="10.2">
      <c r="B586" s="166"/>
      <c r="D586" s="159" t="s">
        <v>165</v>
      </c>
      <c r="E586" s="167" t="s">
        <v>1</v>
      </c>
      <c r="F586" s="168" t="s">
        <v>584</v>
      </c>
      <c r="H586" s="169">
        <v>38.4</v>
      </c>
      <c r="I586" s="170"/>
      <c r="L586" s="166"/>
      <c r="M586" s="171"/>
      <c r="N586" s="172"/>
      <c r="O586" s="172"/>
      <c r="P586" s="172"/>
      <c r="Q586" s="172"/>
      <c r="R586" s="172"/>
      <c r="S586" s="172"/>
      <c r="T586" s="173"/>
      <c r="AT586" s="167" t="s">
        <v>165</v>
      </c>
      <c r="AU586" s="167" t="s">
        <v>86</v>
      </c>
      <c r="AV586" s="14" t="s">
        <v>86</v>
      </c>
      <c r="AW586" s="14" t="s">
        <v>32</v>
      </c>
      <c r="AX586" s="14" t="s">
        <v>76</v>
      </c>
      <c r="AY586" s="167" t="s">
        <v>151</v>
      </c>
    </row>
    <row r="587" spans="2:51" s="14" customFormat="1" ht="10.2">
      <c r="B587" s="166"/>
      <c r="D587" s="159" t="s">
        <v>165</v>
      </c>
      <c r="E587" s="167" t="s">
        <v>1</v>
      </c>
      <c r="F587" s="168" t="s">
        <v>585</v>
      </c>
      <c r="H587" s="169">
        <v>3</v>
      </c>
      <c r="I587" s="170"/>
      <c r="L587" s="166"/>
      <c r="M587" s="171"/>
      <c r="N587" s="172"/>
      <c r="O587" s="172"/>
      <c r="P587" s="172"/>
      <c r="Q587" s="172"/>
      <c r="R587" s="172"/>
      <c r="S587" s="172"/>
      <c r="T587" s="173"/>
      <c r="AT587" s="167" t="s">
        <v>165</v>
      </c>
      <c r="AU587" s="167" t="s">
        <v>86</v>
      </c>
      <c r="AV587" s="14" t="s">
        <v>86</v>
      </c>
      <c r="AW587" s="14" t="s">
        <v>32</v>
      </c>
      <c r="AX587" s="14" t="s">
        <v>76</v>
      </c>
      <c r="AY587" s="167" t="s">
        <v>151</v>
      </c>
    </row>
    <row r="588" spans="2:51" s="14" customFormat="1" ht="10.2">
      <c r="B588" s="166"/>
      <c r="D588" s="159" t="s">
        <v>165</v>
      </c>
      <c r="E588" s="167" t="s">
        <v>1</v>
      </c>
      <c r="F588" s="168" t="s">
        <v>586</v>
      </c>
      <c r="H588" s="169">
        <v>4.4</v>
      </c>
      <c r="I588" s="170"/>
      <c r="L588" s="166"/>
      <c r="M588" s="171"/>
      <c r="N588" s="172"/>
      <c r="O588" s="172"/>
      <c r="P588" s="172"/>
      <c r="Q588" s="172"/>
      <c r="R588" s="172"/>
      <c r="S588" s="172"/>
      <c r="T588" s="173"/>
      <c r="AT588" s="167" t="s">
        <v>165</v>
      </c>
      <c r="AU588" s="167" t="s">
        <v>86</v>
      </c>
      <c r="AV588" s="14" t="s">
        <v>86</v>
      </c>
      <c r="AW588" s="14" t="s">
        <v>32</v>
      </c>
      <c r="AX588" s="14" t="s">
        <v>76</v>
      </c>
      <c r="AY588" s="167" t="s">
        <v>151</v>
      </c>
    </row>
    <row r="589" spans="2:51" s="14" customFormat="1" ht="10.2">
      <c r="B589" s="166"/>
      <c r="D589" s="159" t="s">
        <v>165</v>
      </c>
      <c r="E589" s="167" t="s">
        <v>1</v>
      </c>
      <c r="F589" s="168" t="s">
        <v>586</v>
      </c>
      <c r="H589" s="169">
        <v>4.4</v>
      </c>
      <c r="I589" s="170"/>
      <c r="L589" s="166"/>
      <c r="M589" s="171"/>
      <c r="N589" s="172"/>
      <c r="O589" s="172"/>
      <c r="P589" s="172"/>
      <c r="Q589" s="172"/>
      <c r="R589" s="172"/>
      <c r="S589" s="172"/>
      <c r="T589" s="173"/>
      <c r="AT589" s="167" t="s">
        <v>165</v>
      </c>
      <c r="AU589" s="167" t="s">
        <v>86</v>
      </c>
      <c r="AV589" s="14" t="s">
        <v>86</v>
      </c>
      <c r="AW589" s="14" t="s">
        <v>32</v>
      </c>
      <c r="AX589" s="14" t="s">
        <v>76</v>
      </c>
      <c r="AY589" s="167" t="s">
        <v>151</v>
      </c>
    </row>
    <row r="590" spans="2:51" s="14" customFormat="1" ht="10.2">
      <c r="B590" s="166"/>
      <c r="D590" s="159" t="s">
        <v>165</v>
      </c>
      <c r="E590" s="167" t="s">
        <v>1</v>
      </c>
      <c r="F590" s="168" t="s">
        <v>587</v>
      </c>
      <c r="H590" s="169">
        <v>1.2</v>
      </c>
      <c r="I590" s="170"/>
      <c r="L590" s="166"/>
      <c r="M590" s="171"/>
      <c r="N590" s="172"/>
      <c r="O590" s="172"/>
      <c r="P590" s="172"/>
      <c r="Q590" s="172"/>
      <c r="R590" s="172"/>
      <c r="S590" s="172"/>
      <c r="T590" s="173"/>
      <c r="AT590" s="167" t="s">
        <v>165</v>
      </c>
      <c r="AU590" s="167" t="s">
        <v>86</v>
      </c>
      <c r="AV590" s="14" t="s">
        <v>86</v>
      </c>
      <c r="AW590" s="14" t="s">
        <v>32</v>
      </c>
      <c r="AX590" s="14" t="s">
        <v>76</v>
      </c>
      <c r="AY590" s="167" t="s">
        <v>151</v>
      </c>
    </row>
    <row r="591" spans="2:51" s="13" customFormat="1" ht="10.2">
      <c r="B591" s="158"/>
      <c r="D591" s="159" t="s">
        <v>165</v>
      </c>
      <c r="E591" s="160" t="s">
        <v>1</v>
      </c>
      <c r="F591" s="161" t="s">
        <v>179</v>
      </c>
      <c r="H591" s="160" t="s">
        <v>1</v>
      </c>
      <c r="I591" s="162"/>
      <c r="L591" s="158"/>
      <c r="M591" s="163"/>
      <c r="N591" s="164"/>
      <c r="O591" s="164"/>
      <c r="P591" s="164"/>
      <c r="Q591" s="164"/>
      <c r="R591" s="164"/>
      <c r="S591" s="164"/>
      <c r="T591" s="165"/>
      <c r="AT591" s="160" t="s">
        <v>165</v>
      </c>
      <c r="AU591" s="160" t="s">
        <v>86</v>
      </c>
      <c r="AV591" s="13" t="s">
        <v>84</v>
      </c>
      <c r="AW591" s="13" t="s">
        <v>32</v>
      </c>
      <c r="AX591" s="13" t="s">
        <v>76</v>
      </c>
      <c r="AY591" s="160" t="s">
        <v>151</v>
      </c>
    </row>
    <row r="592" spans="2:51" s="14" customFormat="1" ht="10.2">
      <c r="B592" s="166"/>
      <c r="D592" s="159" t="s">
        <v>165</v>
      </c>
      <c r="E592" s="167" t="s">
        <v>1</v>
      </c>
      <c r="F592" s="168" t="s">
        <v>588</v>
      </c>
      <c r="H592" s="169">
        <v>2.8</v>
      </c>
      <c r="I592" s="170"/>
      <c r="L592" s="166"/>
      <c r="M592" s="171"/>
      <c r="N592" s="172"/>
      <c r="O592" s="172"/>
      <c r="P592" s="172"/>
      <c r="Q592" s="172"/>
      <c r="R592" s="172"/>
      <c r="S592" s="172"/>
      <c r="T592" s="173"/>
      <c r="AT592" s="167" t="s">
        <v>165</v>
      </c>
      <c r="AU592" s="167" t="s">
        <v>86</v>
      </c>
      <c r="AV592" s="14" t="s">
        <v>86</v>
      </c>
      <c r="AW592" s="14" t="s">
        <v>32</v>
      </c>
      <c r="AX592" s="14" t="s">
        <v>76</v>
      </c>
      <c r="AY592" s="167" t="s">
        <v>151</v>
      </c>
    </row>
    <row r="593" spans="2:51" s="14" customFormat="1" ht="10.2">
      <c r="B593" s="166"/>
      <c r="D593" s="159" t="s">
        <v>165</v>
      </c>
      <c r="E593" s="167" t="s">
        <v>1</v>
      </c>
      <c r="F593" s="168" t="s">
        <v>589</v>
      </c>
      <c r="H593" s="169">
        <v>18</v>
      </c>
      <c r="I593" s="170"/>
      <c r="L593" s="166"/>
      <c r="M593" s="171"/>
      <c r="N593" s="172"/>
      <c r="O593" s="172"/>
      <c r="P593" s="172"/>
      <c r="Q593" s="172"/>
      <c r="R593" s="172"/>
      <c r="S593" s="172"/>
      <c r="T593" s="173"/>
      <c r="AT593" s="167" t="s">
        <v>165</v>
      </c>
      <c r="AU593" s="167" t="s">
        <v>86</v>
      </c>
      <c r="AV593" s="14" t="s">
        <v>86</v>
      </c>
      <c r="AW593" s="14" t="s">
        <v>32</v>
      </c>
      <c r="AX593" s="14" t="s">
        <v>76</v>
      </c>
      <c r="AY593" s="167" t="s">
        <v>151</v>
      </c>
    </row>
    <row r="594" spans="2:51" s="14" customFormat="1" ht="10.2">
      <c r="B594" s="166"/>
      <c r="D594" s="159" t="s">
        <v>165</v>
      </c>
      <c r="E594" s="167" t="s">
        <v>1</v>
      </c>
      <c r="F594" s="168" t="s">
        <v>590</v>
      </c>
      <c r="H594" s="169">
        <v>9</v>
      </c>
      <c r="I594" s="170"/>
      <c r="L594" s="166"/>
      <c r="M594" s="171"/>
      <c r="N594" s="172"/>
      <c r="O594" s="172"/>
      <c r="P594" s="172"/>
      <c r="Q594" s="172"/>
      <c r="R594" s="172"/>
      <c r="S594" s="172"/>
      <c r="T594" s="173"/>
      <c r="AT594" s="167" t="s">
        <v>165</v>
      </c>
      <c r="AU594" s="167" t="s">
        <v>86</v>
      </c>
      <c r="AV594" s="14" t="s">
        <v>86</v>
      </c>
      <c r="AW594" s="14" t="s">
        <v>32</v>
      </c>
      <c r="AX594" s="14" t="s">
        <v>76</v>
      </c>
      <c r="AY594" s="167" t="s">
        <v>151</v>
      </c>
    </row>
    <row r="595" spans="2:51" s="14" customFormat="1" ht="10.2">
      <c r="B595" s="166"/>
      <c r="D595" s="159" t="s">
        <v>165</v>
      </c>
      <c r="E595" s="167" t="s">
        <v>1</v>
      </c>
      <c r="F595" s="168" t="s">
        <v>591</v>
      </c>
      <c r="H595" s="169">
        <v>21</v>
      </c>
      <c r="I595" s="170"/>
      <c r="L595" s="166"/>
      <c r="M595" s="171"/>
      <c r="N595" s="172"/>
      <c r="O595" s="172"/>
      <c r="P595" s="172"/>
      <c r="Q595" s="172"/>
      <c r="R595" s="172"/>
      <c r="S595" s="172"/>
      <c r="T595" s="173"/>
      <c r="AT595" s="167" t="s">
        <v>165</v>
      </c>
      <c r="AU595" s="167" t="s">
        <v>86</v>
      </c>
      <c r="AV595" s="14" t="s">
        <v>86</v>
      </c>
      <c r="AW595" s="14" t="s">
        <v>32</v>
      </c>
      <c r="AX595" s="14" t="s">
        <v>76</v>
      </c>
      <c r="AY595" s="167" t="s">
        <v>151</v>
      </c>
    </row>
    <row r="596" spans="2:51" s="14" customFormat="1" ht="10.2">
      <c r="B596" s="166"/>
      <c r="D596" s="159" t="s">
        <v>165</v>
      </c>
      <c r="E596" s="167" t="s">
        <v>1</v>
      </c>
      <c r="F596" s="168" t="s">
        <v>485</v>
      </c>
      <c r="H596" s="169">
        <v>13.816</v>
      </c>
      <c r="I596" s="170"/>
      <c r="L596" s="166"/>
      <c r="M596" s="171"/>
      <c r="N596" s="172"/>
      <c r="O596" s="172"/>
      <c r="P596" s="172"/>
      <c r="Q596" s="172"/>
      <c r="R596" s="172"/>
      <c r="S596" s="172"/>
      <c r="T596" s="173"/>
      <c r="AT596" s="167" t="s">
        <v>165</v>
      </c>
      <c r="AU596" s="167" t="s">
        <v>86</v>
      </c>
      <c r="AV596" s="14" t="s">
        <v>86</v>
      </c>
      <c r="AW596" s="14" t="s">
        <v>32</v>
      </c>
      <c r="AX596" s="14" t="s">
        <v>76</v>
      </c>
      <c r="AY596" s="167" t="s">
        <v>151</v>
      </c>
    </row>
    <row r="597" spans="2:51" s="15" customFormat="1" ht="10.2">
      <c r="B597" s="174"/>
      <c r="D597" s="159" t="s">
        <v>165</v>
      </c>
      <c r="E597" s="175" t="s">
        <v>1</v>
      </c>
      <c r="F597" s="176" t="s">
        <v>172</v>
      </c>
      <c r="H597" s="177">
        <v>182.616</v>
      </c>
      <c r="I597" s="178"/>
      <c r="L597" s="174"/>
      <c r="M597" s="179"/>
      <c r="N597" s="180"/>
      <c r="O597" s="180"/>
      <c r="P597" s="180"/>
      <c r="Q597" s="180"/>
      <c r="R597" s="180"/>
      <c r="S597" s="180"/>
      <c r="T597" s="181"/>
      <c r="AT597" s="175" t="s">
        <v>165</v>
      </c>
      <c r="AU597" s="175" t="s">
        <v>86</v>
      </c>
      <c r="AV597" s="15" t="s">
        <v>152</v>
      </c>
      <c r="AW597" s="15" t="s">
        <v>32</v>
      </c>
      <c r="AX597" s="15" t="s">
        <v>76</v>
      </c>
      <c r="AY597" s="175" t="s">
        <v>151</v>
      </c>
    </row>
    <row r="598" spans="2:51" s="13" customFormat="1" ht="10.2">
      <c r="B598" s="158"/>
      <c r="D598" s="159" t="s">
        <v>165</v>
      </c>
      <c r="E598" s="160" t="s">
        <v>1</v>
      </c>
      <c r="F598" s="161" t="s">
        <v>592</v>
      </c>
      <c r="H598" s="160" t="s">
        <v>1</v>
      </c>
      <c r="I598" s="162"/>
      <c r="L598" s="158"/>
      <c r="M598" s="163"/>
      <c r="N598" s="164"/>
      <c r="O598" s="164"/>
      <c r="P598" s="164"/>
      <c r="Q598" s="164"/>
      <c r="R598" s="164"/>
      <c r="S598" s="164"/>
      <c r="T598" s="165"/>
      <c r="AT598" s="160" t="s">
        <v>165</v>
      </c>
      <c r="AU598" s="160" t="s">
        <v>86</v>
      </c>
      <c r="AV598" s="13" t="s">
        <v>84</v>
      </c>
      <c r="AW598" s="13" t="s">
        <v>32</v>
      </c>
      <c r="AX598" s="13" t="s">
        <v>76</v>
      </c>
      <c r="AY598" s="160" t="s">
        <v>151</v>
      </c>
    </row>
    <row r="599" spans="2:51" s="14" customFormat="1" ht="10.2">
      <c r="B599" s="166"/>
      <c r="D599" s="159" t="s">
        <v>165</v>
      </c>
      <c r="E599" s="167" t="s">
        <v>1</v>
      </c>
      <c r="F599" s="168" t="s">
        <v>593</v>
      </c>
      <c r="H599" s="169">
        <v>51</v>
      </c>
      <c r="I599" s="170"/>
      <c r="L599" s="166"/>
      <c r="M599" s="171"/>
      <c r="N599" s="172"/>
      <c r="O599" s="172"/>
      <c r="P599" s="172"/>
      <c r="Q599" s="172"/>
      <c r="R599" s="172"/>
      <c r="S599" s="172"/>
      <c r="T599" s="173"/>
      <c r="AT599" s="167" t="s">
        <v>165</v>
      </c>
      <c r="AU599" s="167" t="s">
        <v>86</v>
      </c>
      <c r="AV599" s="14" t="s">
        <v>86</v>
      </c>
      <c r="AW599" s="14" t="s">
        <v>32</v>
      </c>
      <c r="AX599" s="14" t="s">
        <v>76</v>
      </c>
      <c r="AY599" s="167" t="s">
        <v>151</v>
      </c>
    </row>
    <row r="600" spans="2:51" s="15" customFormat="1" ht="10.2">
      <c r="B600" s="174"/>
      <c r="D600" s="159" t="s">
        <v>165</v>
      </c>
      <c r="E600" s="175" t="s">
        <v>1</v>
      </c>
      <c r="F600" s="176" t="s">
        <v>172</v>
      </c>
      <c r="H600" s="177">
        <v>51</v>
      </c>
      <c r="I600" s="178"/>
      <c r="L600" s="174"/>
      <c r="M600" s="179"/>
      <c r="N600" s="180"/>
      <c r="O600" s="180"/>
      <c r="P600" s="180"/>
      <c r="Q600" s="180"/>
      <c r="R600" s="180"/>
      <c r="S600" s="180"/>
      <c r="T600" s="181"/>
      <c r="AT600" s="175" t="s">
        <v>165</v>
      </c>
      <c r="AU600" s="175" t="s">
        <v>86</v>
      </c>
      <c r="AV600" s="15" t="s">
        <v>152</v>
      </c>
      <c r="AW600" s="15" t="s">
        <v>32</v>
      </c>
      <c r="AX600" s="15" t="s">
        <v>76</v>
      </c>
      <c r="AY600" s="175" t="s">
        <v>151</v>
      </c>
    </row>
    <row r="601" spans="2:51" s="16" customFormat="1" ht="10.2">
      <c r="B601" s="182"/>
      <c r="D601" s="159" t="s">
        <v>165</v>
      </c>
      <c r="E601" s="183" t="s">
        <v>1</v>
      </c>
      <c r="F601" s="184" t="s">
        <v>173</v>
      </c>
      <c r="H601" s="185">
        <v>233.616</v>
      </c>
      <c r="I601" s="186"/>
      <c r="L601" s="182"/>
      <c r="M601" s="187"/>
      <c r="N601" s="188"/>
      <c r="O601" s="188"/>
      <c r="P601" s="188"/>
      <c r="Q601" s="188"/>
      <c r="R601" s="188"/>
      <c r="S601" s="188"/>
      <c r="T601" s="189"/>
      <c r="AT601" s="183" t="s">
        <v>165</v>
      </c>
      <c r="AU601" s="183" t="s">
        <v>86</v>
      </c>
      <c r="AV601" s="16" t="s">
        <v>159</v>
      </c>
      <c r="AW601" s="16" t="s">
        <v>32</v>
      </c>
      <c r="AX601" s="16" t="s">
        <v>84</v>
      </c>
      <c r="AY601" s="183" t="s">
        <v>151</v>
      </c>
    </row>
    <row r="602" spans="1:65" s="2" customFormat="1" ht="24.15" customHeight="1">
      <c r="A602" s="33"/>
      <c r="B602" s="144"/>
      <c r="C602" s="194" t="s">
        <v>594</v>
      </c>
      <c r="D602" s="194" t="s">
        <v>300</v>
      </c>
      <c r="E602" s="195" t="s">
        <v>595</v>
      </c>
      <c r="F602" s="196" t="s">
        <v>596</v>
      </c>
      <c r="G602" s="197" t="s">
        <v>231</v>
      </c>
      <c r="H602" s="198">
        <v>71.785</v>
      </c>
      <c r="I602" s="199"/>
      <c r="J602" s="200">
        <f>ROUND(I602*H602,2)</f>
        <v>0</v>
      </c>
      <c r="K602" s="196" t="s">
        <v>158</v>
      </c>
      <c r="L602" s="201"/>
      <c r="M602" s="202" t="s">
        <v>1</v>
      </c>
      <c r="N602" s="203" t="s">
        <v>41</v>
      </c>
      <c r="O602" s="59"/>
      <c r="P602" s="154">
        <f>O602*H602</f>
        <v>0</v>
      </c>
      <c r="Q602" s="154">
        <v>0.0003</v>
      </c>
      <c r="R602" s="154">
        <f>Q602*H602</f>
        <v>0.021535499999999996</v>
      </c>
      <c r="S602" s="154">
        <v>0</v>
      </c>
      <c r="T602" s="155">
        <f>S602*H602</f>
        <v>0</v>
      </c>
      <c r="U602" s="33"/>
      <c r="V602" s="33"/>
      <c r="W602" s="33"/>
      <c r="X602" s="33"/>
      <c r="Y602" s="33"/>
      <c r="Z602" s="33"/>
      <c r="AA602" s="33"/>
      <c r="AB602" s="33"/>
      <c r="AC602" s="33"/>
      <c r="AD602" s="33"/>
      <c r="AE602" s="33"/>
      <c r="AR602" s="156" t="s">
        <v>220</v>
      </c>
      <c r="AT602" s="156" t="s">
        <v>300</v>
      </c>
      <c r="AU602" s="156" t="s">
        <v>86</v>
      </c>
      <c r="AY602" s="18" t="s">
        <v>151</v>
      </c>
      <c r="BE602" s="157">
        <f>IF(N602="základní",J602,0)</f>
        <v>0</v>
      </c>
      <c r="BF602" s="157">
        <f>IF(N602="snížená",J602,0)</f>
        <v>0</v>
      </c>
      <c r="BG602" s="157">
        <f>IF(N602="zákl. přenesená",J602,0)</f>
        <v>0</v>
      </c>
      <c r="BH602" s="157">
        <f>IF(N602="sníž. přenesená",J602,0)</f>
        <v>0</v>
      </c>
      <c r="BI602" s="157">
        <f>IF(N602="nulová",J602,0)</f>
        <v>0</v>
      </c>
      <c r="BJ602" s="18" t="s">
        <v>84</v>
      </c>
      <c r="BK602" s="157">
        <f>ROUND(I602*H602,2)</f>
        <v>0</v>
      </c>
      <c r="BL602" s="18" t="s">
        <v>159</v>
      </c>
      <c r="BM602" s="156" t="s">
        <v>597</v>
      </c>
    </row>
    <row r="603" spans="2:51" s="13" customFormat="1" ht="10.2">
      <c r="B603" s="158"/>
      <c r="D603" s="159" t="s">
        <v>165</v>
      </c>
      <c r="E603" s="160" t="s">
        <v>1</v>
      </c>
      <c r="F603" s="161" t="s">
        <v>598</v>
      </c>
      <c r="H603" s="160" t="s">
        <v>1</v>
      </c>
      <c r="I603" s="162"/>
      <c r="L603" s="158"/>
      <c r="M603" s="163"/>
      <c r="N603" s="164"/>
      <c r="O603" s="164"/>
      <c r="P603" s="164"/>
      <c r="Q603" s="164"/>
      <c r="R603" s="164"/>
      <c r="S603" s="164"/>
      <c r="T603" s="165"/>
      <c r="AT603" s="160" t="s">
        <v>165</v>
      </c>
      <c r="AU603" s="160" t="s">
        <v>86</v>
      </c>
      <c r="AV603" s="13" t="s">
        <v>84</v>
      </c>
      <c r="AW603" s="13" t="s">
        <v>32</v>
      </c>
      <c r="AX603" s="13" t="s">
        <v>76</v>
      </c>
      <c r="AY603" s="160" t="s">
        <v>151</v>
      </c>
    </row>
    <row r="604" spans="2:51" s="13" customFormat="1" ht="10.2">
      <c r="B604" s="158"/>
      <c r="D604" s="159" t="s">
        <v>165</v>
      </c>
      <c r="E604" s="160" t="s">
        <v>1</v>
      </c>
      <c r="F604" s="161" t="s">
        <v>178</v>
      </c>
      <c r="H604" s="160" t="s">
        <v>1</v>
      </c>
      <c r="I604" s="162"/>
      <c r="L604" s="158"/>
      <c r="M604" s="163"/>
      <c r="N604" s="164"/>
      <c r="O604" s="164"/>
      <c r="P604" s="164"/>
      <c r="Q604" s="164"/>
      <c r="R604" s="164"/>
      <c r="S604" s="164"/>
      <c r="T604" s="165"/>
      <c r="AT604" s="160" t="s">
        <v>165</v>
      </c>
      <c r="AU604" s="160" t="s">
        <v>86</v>
      </c>
      <c r="AV604" s="13" t="s">
        <v>84</v>
      </c>
      <c r="AW604" s="13" t="s">
        <v>32</v>
      </c>
      <c r="AX604" s="13" t="s">
        <v>76</v>
      </c>
      <c r="AY604" s="160" t="s">
        <v>151</v>
      </c>
    </row>
    <row r="605" spans="2:51" s="14" customFormat="1" ht="10.2">
      <c r="B605" s="166"/>
      <c r="D605" s="159" t="s">
        <v>165</v>
      </c>
      <c r="E605" s="167" t="s">
        <v>1</v>
      </c>
      <c r="F605" s="168" t="s">
        <v>599</v>
      </c>
      <c r="H605" s="169">
        <v>22.1</v>
      </c>
      <c r="I605" s="170"/>
      <c r="L605" s="166"/>
      <c r="M605" s="171"/>
      <c r="N605" s="172"/>
      <c r="O605" s="172"/>
      <c r="P605" s="172"/>
      <c r="Q605" s="172"/>
      <c r="R605" s="172"/>
      <c r="S605" s="172"/>
      <c r="T605" s="173"/>
      <c r="AT605" s="167" t="s">
        <v>165</v>
      </c>
      <c r="AU605" s="167" t="s">
        <v>86</v>
      </c>
      <c r="AV605" s="14" t="s">
        <v>86</v>
      </c>
      <c r="AW605" s="14" t="s">
        <v>32</v>
      </c>
      <c r="AX605" s="14" t="s">
        <v>76</v>
      </c>
      <c r="AY605" s="167" t="s">
        <v>151</v>
      </c>
    </row>
    <row r="606" spans="2:51" s="14" customFormat="1" ht="10.2">
      <c r="B606" s="166"/>
      <c r="D606" s="159" t="s">
        <v>165</v>
      </c>
      <c r="E606" s="167" t="s">
        <v>1</v>
      </c>
      <c r="F606" s="168" t="s">
        <v>600</v>
      </c>
      <c r="H606" s="169">
        <v>7.3</v>
      </c>
      <c r="I606" s="170"/>
      <c r="L606" s="166"/>
      <c r="M606" s="171"/>
      <c r="N606" s="172"/>
      <c r="O606" s="172"/>
      <c r="P606" s="172"/>
      <c r="Q606" s="172"/>
      <c r="R606" s="172"/>
      <c r="S606" s="172"/>
      <c r="T606" s="173"/>
      <c r="AT606" s="167" t="s">
        <v>165</v>
      </c>
      <c r="AU606" s="167" t="s">
        <v>86</v>
      </c>
      <c r="AV606" s="14" t="s">
        <v>86</v>
      </c>
      <c r="AW606" s="14" t="s">
        <v>32</v>
      </c>
      <c r="AX606" s="14" t="s">
        <v>76</v>
      </c>
      <c r="AY606" s="167" t="s">
        <v>151</v>
      </c>
    </row>
    <row r="607" spans="2:51" s="14" customFormat="1" ht="10.2">
      <c r="B607" s="166"/>
      <c r="D607" s="159" t="s">
        <v>165</v>
      </c>
      <c r="E607" s="167" t="s">
        <v>1</v>
      </c>
      <c r="F607" s="168" t="s">
        <v>601</v>
      </c>
      <c r="H607" s="169">
        <v>1.8</v>
      </c>
      <c r="I607" s="170"/>
      <c r="L607" s="166"/>
      <c r="M607" s="171"/>
      <c r="N607" s="172"/>
      <c r="O607" s="172"/>
      <c r="P607" s="172"/>
      <c r="Q607" s="172"/>
      <c r="R607" s="172"/>
      <c r="S607" s="172"/>
      <c r="T607" s="173"/>
      <c r="AT607" s="167" t="s">
        <v>165</v>
      </c>
      <c r="AU607" s="167" t="s">
        <v>86</v>
      </c>
      <c r="AV607" s="14" t="s">
        <v>86</v>
      </c>
      <c r="AW607" s="14" t="s">
        <v>32</v>
      </c>
      <c r="AX607" s="14" t="s">
        <v>76</v>
      </c>
      <c r="AY607" s="167" t="s">
        <v>151</v>
      </c>
    </row>
    <row r="608" spans="2:51" s="14" customFormat="1" ht="10.2">
      <c r="B608" s="166"/>
      <c r="D608" s="159" t="s">
        <v>165</v>
      </c>
      <c r="E608" s="167" t="s">
        <v>1</v>
      </c>
      <c r="F608" s="168" t="s">
        <v>602</v>
      </c>
      <c r="H608" s="169">
        <v>2.2</v>
      </c>
      <c r="I608" s="170"/>
      <c r="L608" s="166"/>
      <c r="M608" s="171"/>
      <c r="N608" s="172"/>
      <c r="O608" s="172"/>
      <c r="P608" s="172"/>
      <c r="Q608" s="172"/>
      <c r="R608" s="172"/>
      <c r="S608" s="172"/>
      <c r="T608" s="173"/>
      <c r="AT608" s="167" t="s">
        <v>165</v>
      </c>
      <c r="AU608" s="167" t="s">
        <v>86</v>
      </c>
      <c r="AV608" s="14" t="s">
        <v>86</v>
      </c>
      <c r="AW608" s="14" t="s">
        <v>32</v>
      </c>
      <c r="AX608" s="14" t="s">
        <v>76</v>
      </c>
      <c r="AY608" s="167" t="s">
        <v>151</v>
      </c>
    </row>
    <row r="609" spans="2:51" s="14" customFormat="1" ht="10.2">
      <c r="B609" s="166"/>
      <c r="D609" s="159" t="s">
        <v>165</v>
      </c>
      <c r="E609" s="167" t="s">
        <v>1</v>
      </c>
      <c r="F609" s="168" t="s">
        <v>603</v>
      </c>
      <c r="H609" s="169">
        <v>14.4</v>
      </c>
      <c r="I609" s="170"/>
      <c r="L609" s="166"/>
      <c r="M609" s="171"/>
      <c r="N609" s="172"/>
      <c r="O609" s="172"/>
      <c r="P609" s="172"/>
      <c r="Q609" s="172"/>
      <c r="R609" s="172"/>
      <c r="S609" s="172"/>
      <c r="T609" s="173"/>
      <c r="AT609" s="167" t="s">
        <v>165</v>
      </c>
      <c r="AU609" s="167" t="s">
        <v>86</v>
      </c>
      <c r="AV609" s="14" t="s">
        <v>86</v>
      </c>
      <c r="AW609" s="14" t="s">
        <v>32</v>
      </c>
      <c r="AX609" s="14" t="s">
        <v>76</v>
      </c>
      <c r="AY609" s="167" t="s">
        <v>151</v>
      </c>
    </row>
    <row r="610" spans="2:51" s="14" customFormat="1" ht="10.2">
      <c r="B610" s="166"/>
      <c r="D610" s="159" t="s">
        <v>165</v>
      </c>
      <c r="E610" s="167" t="s">
        <v>1</v>
      </c>
      <c r="F610" s="168" t="s">
        <v>604</v>
      </c>
      <c r="H610" s="169">
        <v>1.11</v>
      </c>
      <c r="I610" s="170"/>
      <c r="L610" s="166"/>
      <c r="M610" s="171"/>
      <c r="N610" s="172"/>
      <c r="O610" s="172"/>
      <c r="P610" s="172"/>
      <c r="Q610" s="172"/>
      <c r="R610" s="172"/>
      <c r="S610" s="172"/>
      <c r="T610" s="173"/>
      <c r="AT610" s="167" t="s">
        <v>165</v>
      </c>
      <c r="AU610" s="167" t="s">
        <v>86</v>
      </c>
      <c r="AV610" s="14" t="s">
        <v>86</v>
      </c>
      <c r="AW610" s="14" t="s">
        <v>32</v>
      </c>
      <c r="AX610" s="14" t="s">
        <v>76</v>
      </c>
      <c r="AY610" s="167" t="s">
        <v>151</v>
      </c>
    </row>
    <row r="611" spans="2:51" s="14" customFormat="1" ht="10.2">
      <c r="B611" s="166"/>
      <c r="D611" s="159" t="s">
        <v>165</v>
      </c>
      <c r="E611" s="167" t="s">
        <v>1</v>
      </c>
      <c r="F611" s="168" t="s">
        <v>605</v>
      </c>
      <c r="H611" s="169">
        <v>1.875</v>
      </c>
      <c r="I611" s="170"/>
      <c r="L611" s="166"/>
      <c r="M611" s="171"/>
      <c r="N611" s="172"/>
      <c r="O611" s="172"/>
      <c r="P611" s="172"/>
      <c r="Q611" s="172"/>
      <c r="R611" s="172"/>
      <c r="S611" s="172"/>
      <c r="T611" s="173"/>
      <c r="AT611" s="167" t="s">
        <v>165</v>
      </c>
      <c r="AU611" s="167" t="s">
        <v>86</v>
      </c>
      <c r="AV611" s="14" t="s">
        <v>86</v>
      </c>
      <c r="AW611" s="14" t="s">
        <v>32</v>
      </c>
      <c r="AX611" s="14" t="s">
        <v>76</v>
      </c>
      <c r="AY611" s="167" t="s">
        <v>151</v>
      </c>
    </row>
    <row r="612" spans="2:51" s="14" customFormat="1" ht="10.2">
      <c r="B612" s="166"/>
      <c r="D612" s="159" t="s">
        <v>165</v>
      </c>
      <c r="E612" s="167" t="s">
        <v>1</v>
      </c>
      <c r="F612" s="168" t="s">
        <v>606</v>
      </c>
      <c r="H612" s="169">
        <v>1</v>
      </c>
      <c r="I612" s="170"/>
      <c r="L612" s="166"/>
      <c r="M612" s="171"/>
      <c r="N612" s="172"/>
      <c r="O612" s="172"/>
      <c r="P612" s="172"/>
      <c r="Q612" s="172"/>
      <c r="R612" s="172"/>
      <c r="S612" s="172"/>
      <c r="T612" s="173"/>
      <c r="AT612" s="167" t="s">
        <v>165</v>
      </c>
      <c r="AU612" s="167" t="s">
        <v>86</v>
      </c>
      <c r="AV612" s="14" t="s">
        <v>86</v>
      </c>
      <c r="AW612" s="14" t="s">
        <v>32</v>
      </c>
      <c r="AX612" s="14" t="s">
        <v>76</v>
      </c>
      <c r="AY612" s="167" t="s">
        <v>151</v>
      </c>
    </row>
    <row r="613" spans="2:51" s="14" customFormat="1" ht="10.2">
      <c r="B613" s="166"/>
      <c r="D613" s="159" t="s">
        <v>165</v>
      </c>
      <c r="E613" s="167" t="s">
        <v>1</v>
      </c>
      <c r="F613" s="168" t="s">
        <v>607</v>
      </c>
      <c r="H613" s="169">
        <v>0.6</v>
      </c>
      <c r="I613" s="170"/>
      <c r="L613" s="166"/>
      <c r="M613" s="171"/>
      <c r="N613" s="172"/>
      <c r="O613" s="172"/>
      <c r="P613" s="172"/>
      <c r="Q613" s="172"/>
      <c r="R613" s="172"/>
      <c r="S613" s="172"/>
      <c r="T613" s="173"/>
      <c r="AT613" s="167" t="s">
        <v>165</v>
      </c>
      <c r="AU613" s="167" t="s">
        <v>86</v>
      </c>
      <c r="AV613" s="14" t="s">
        <v>86</v>
      </c>
      <c r="AW613" s="14" t="s">
        <v>32</v>
      </c>
      <c r="AX613" s="14" t="s">
        <v>76</v>
      </c>
      <c r="AY613" s="167" t="s">
        <v>151</v>
      </c>
    </row>
    <row r="614" spans="2:51" s="13" customFormat="1" ht="10.2">
      <c r="B614" s="158"/>
      <c r="D614" s="159" t="s">
        <v>165</v>
      </c>
      <c r="E614" s="160" t="s">
        <v>1</v>
      </c>
      <c r="F614" s="161" t="s">
        <v>179</v>
      </c>
      <c r="H614" s="160" t="s">
        <v>1</v>
      </c>
      <c r="I614" s="162"/>
      <c r="L614" s="158"/>
      <c r="M614" s="163"/>
      <c r="N614" s="164"/>
      <c r="O614" s="164"/>
      <c r="P614" s="164"/>
      <c r="Q614" s="164"/>
      <c r="R614" s="164"/>
      <c r="S614" s="164"/>
      <c r="T614" s="165"/>
      <c r="AT614" s="160" t="s">
        <v>165</v>
      </c>
      <c r="AU614" s="160" t="s">
        <v>86</v>
      </c>
      <c r="AV614" s="13" t="s">
        <v>84</v>
      </c>
      <c r="AW614" s="13" t="s">
        <v>32</v>
      </c>
      <c r="AX614" s="13" t="s">
        <v>76</v>
      </c>
      <c r="AY614" s="160" t="s">
        <v>151</v>
      </c>
    </row>
    <row r="615" spans="2:51" s="14" customFormat="1" ht="10.2">
      <c r="B615" s="166"/>
      <c r="D615" s="159" t="s">
        <v>165</v>
      </c>
      <c r="E615" s="167" t="s">
        <v>1</v>
      </c>
      <c r="F615" s="168" t="s">
        <v>608</v>
      </c>
      <c r="H615" s="169">
        <v>1.4</v>
      </c>
      <c r="I615" s="170"/>
      <c r="L615" s="166"/>
      <c r="M615" s="171"/>
      <c r="N615" s="172"/>
      <c r="O615" s="172"/>
      <c r="P615" s="172"/>
      <c r="Q615" s="172"/>
      <c r="R615" s="172"/>
      <c r="S615" s="172"/>
      <c r="T615" s="173"/>
      <c r="AT615" s="167" t="s">
        <v>165</v>
      </c>
      <c r="AU615" s="167" t="s">
        <v>86</v>
      </c>
      <c r="AV615" s="14" t="s">
        <v>86</v>
      </c>
      <c r="AW615" s="14" t="s">
        <v>32</v>
      </c>
      <c r="AX615" s="14" t="s">
        <v>76</v>
      </c>
      <c r="AY615" s="167" t="s">
        <v>151</v>
      </c>
    </row>
    <row r="616" spans="2:51" s="14" customFormat="1" ht="10.2">
      <c r="B616" s="166"/>
      <c r="D616" s="159" t="s">
        <v>165</v>
      </c>
      <c r="E616" s="167" t="s">
        <v>1</v>
      </c>
      <c r="F616" s="168" t="s">
        <v>609</v>
      </c>
      <c r="H616" s="169">
        <v>8.4</v>
      </c>
      <c r="I616" s="170"/>
      <c r="L616" s="166"/>
      <c r="M616" s="171"/>
      <c r="N616" s="172"/>
      <c r="O616" s="172"/>
      <c r="P616" s="172"/>
      <c r="Q616" s="172"/>
      <c r="R616" s="172"/>
      <c r="S616" s="172"/>
      <c r="T616" s="173"/>
      <c r="AT616" s="167" t="s">
        <v>165</v>
      </c>
      <c r="AU616" s="167" t="s">
        <v>86</v>
      </c>
      <c r="AV616" s="14" t="s">
        <v>86</v>
      </c>
      <c r="AW616" s="14" t="s">
        <v>32</v>
      </c>
      <c r="AX616" s="14" t="s">
        <v>76</v>
      </c>
      <c r="AY616" s="167" t="s">
        <v>151</v>
      </c>
    </row>
    <row r="617" spans="2:51" s="14" customFormat="1" ht="10.2">
      <c r="B617" s="166"/>
      <c r="D617" s="159" t="s">
        <v>165</v>
      </c>
      <c r="E617" s="167" t="s">
        <v>1</v>
      </c>
      <c r="F617" s="168" t="s">
        <v>610</v>
      </c>
      <c r="H617" s="169">
        <v>1.8</v>
      </c>
      <c r="I617" s="170"/>
      <c r="L617" s="166"/>
      <c r="M617" s="171"/>
      <c r="N617" s="172"/>
      <c r="O617" s="172"/>
      <c r="P617" s="172"/>
      <c r="Q617" s="172"/>
      <c r="R617" s="172"/>
      <c r="S617" s="172"/>
      <c r="T617" s="173"/>
      <c r="AT617" s="167" t="s">
        <v>165</v>
      </c>
      <c r="AU617" s="167" t="s">
        <v>86</v>
      </c>
      <c r="AV617" s="14" t="s">
        <v>86</v>
      </c>
      <c r="AW617" s="14" t="s">
        <v>32</v>
      </c>
      <c r="AX617" s="14" t="s">
        <v>76</v>
      </c>
      <c r="AY617" s="167" t="s">
        <v>151</v>
      </c>
    </row>
    <row r="618" spans="2:51" s="14" customFormat="1" ht="10.2">
      <c r="B618" s="166"/>
      <c r="D618" s="159" t="s">
        <v>165</v>
      </c>
      <c r="E618" s="167" t="s">
        <v>1</v>
      </c>
      <c r="F618" s="168" t="s">
        <v>611</v>
      </c>
      <c r="H618" s="169">
        <v>7.8</v>
      </c>
      <c r="I618" s="170"/>
      <c r="L618" s="166"/>
      <c r="M618" s="171"/>
      <c r="N618" s="172"/>
      <c r="O618" s="172"/>
      <c r="P618" s="172"/>
      <c r="Q618" s="172"/>
      <c r="R618" s="172"/>
      <c r="S618" s="172"/>
      <c r="T618" s="173"/>
      <c r="AT618" s="167" t="s">
        <v>165</v>
      </c>
      <c r="AU618" s="167" t="s">
        <v>86</v>
      </c>
      <c r="AV618" s="14" t="s">
        <v>86</v>
      </c>
      <c r="AW618" s="14" t="s">
        <v>32</v>
      </c>
      <c r="AX618" s="14" t="s">
        <v>76</v>
      </c>
      <c r="AY618" s="167" t="s">
        <v>151</v>
      </c>
    </row>
    <row r="619" spans="2:51" s="15" customFormat="1" ht="10.2">
      <c r="B619" s="174"/>
      <c r="D619" s="159" t="s">
        <v>165</v>
      </c>
      <c r="E619" s="175" t="s">
        <v>1</v>
      </c>
      <c r="F619" s="176" t="s">
        <v>172</v>
      </c>
      <c r="H619" s="177">
        <v>71.785</v>
      </c>
      <c r="I619" s="178"/>
      <c r="L619" s="174"/>
      <c r="M619" s="179"/>
      <c r="N619" s="180"/>
      <c r="O619" s="180"/>
      <c r="P619" s="180"/>
      <c r="Q619" s="180"/>
      <c r="R619" s="180"/>
      <c r="S619" s="180"/>
      <c r="T619" s="181"/>
      <c r="AT619" s="175" t="s">
        <v>165</v>
      </c>
      <c r="AU619" s="175" t="s">
        <v>86</v>
      </c>
      <c r="AV619" s="15" t="s">
        <v>152</v>
      </c>
      <c r="AW619" s="15" t="s">
        <v>32</v>
      </c>
      <c r="AX619" s="15" t="s">
        <v>76</v>
      </c>
      <c r="AY619" s="175" t="s">
        <v>151</v>
      </c>
    </row>
    <row r="620" spans="2:51" s="16" customFormat="1" ht="10.2">
      <c r="B620" s="182"/>
      <c r="D620" s="159" t="s">
        <v>165</v>
      </c>
      <c r="E620" s="183" t="s">
        <v>1</v>
      </c>
      <c r="F620" s="184" t="s">
        <v>173</v>
      </c>
      <c r="H620" s="185">
        <v>71.785</v>
      </c>
      <c r="I620" s="186"/>
      <c r="L620" s="182"/>
      <c r="M620" s="187"/>
      <c r="N620" s="188"/>
      <c r="O620" s="188"/>
      <c r="P620" s="188"/>
      <c r="Q620" s="188"/>
      <c r="R620" s="188"/>
      <c r="S620" s="188"/>
      <c r="T620" s="189"/>
      <c r="AT620" s="183" t="s">
        <v>165</v>
      </c>
      <c r="AU620" s="183" t="s">
        <v>86</v>
      </c>
      <c r="AV620" s="16" t="s">
        <v>159</v>
      </c>
      <c r="AW620" s="16" t="s">
        <v>32</v>
      </c>
      <c r="AX620" s="16" t="s">
        <v>84</v>
      </c>
      <c r="AY620" s="183" t="s">
        <v>151</v>
      </c>
    </row>
    <row r="621" spans="1:65" s="2" customFormat="1" ht="24.15" customHeight="1">
      <c r="A621" s="33"/>
      <c r="B621" s="144"/>
      <c r="C621" s="194" t="s">
        <v>612</v>
      </c>
      <c r="D621" s="194" t="s">
        <v>300</v>
      </c>
      <c r="E621" s="195" t="s">
        <v>613</v>
      </c>
      <c r="F621" s="196" t="s">
        <v>614</v>
      </c>
      <c r="G621" s="197" t="s">
        <v>231</v>
      </c>
      <c r="H621" s="198">
        <v>71.785</v>
      </c>
      <c r="I621" s="199"/>
      <c r="J621" s="200">
        <f>ROUND(I621*H621,2)</f>
        <v>0</v>
      </c>
      <c r="K621" s="196" t="s">
        <v>158</v>
      </c>
      <c r="L621" s="201"/>
      <c r="M621" s="202" t="s">
        <v>1</v>
      </c>
      <c r="N621" s="203" t="s">
        <v>41</v>
      </c>
      <c r="O621" s="59"/>
      <c r="P621" s="154">
        <f>O621*H621</f>
        <v>0</v>
      </c>
      <c r="Q621" s="154">
        <v>0.0002</v>
      </c>
      <c r="R621" s="154">
        <f>Q621*H621</f>
        <v>0.014357</v>
      </c>
      <c r="S621" s="154">
        <v>0</v>
      </c>
      <c r="T621" s="155">
        <f>S621*H621</f>
        <v>0</v>
      </c>
      <c r="U621" s="33"/>
      <c r="V621" s="33"/>
      <c r="W621" s="33"/>
      <c r="X621" s="33"/>
      <c r="Y621" s="33"/>
      <c r="Z621" s="33"/>
      <c r="AA621" s="33"/>
      <c r="AB621" s="33"/>
      <c r="AC621" s="33"/>
      <c r="AD621" s="33"/>
      <c r="AE621" s="33"/>
      <c r="AR621" s="156" t="s">
        <v>220</v>
      </c>
      <c r="AT621" s="156" t="s">
        <v>300</v>
      </c>
      <c r="AU621" s="156" t="s">
        <v>86</v>
      </c>
      <c r="AY621" s="18" t="s">
        <v>151</v>
      </c>
      <c r="BE621" s="157">
        <f>IF(N621="základní",J621,0)</f>
        <v>0</v>
      </c>
      <c r="BF621" s="157">
        <f>IF(N621="snížená",J621,0)</f>
        <v>0</v>
      </c>
      <c r="BG621" s="157">
        <f>IF(N621="zákl. přenesená",J621,0)</f>
        <v>0</v>
      </c>
      <c r="BH621" s="157">
        <f>IF(N621="sníž. přenesená",J621,0)</f>
        <v>0</v>
      </c>
      <c r="BI621" s="157">
        <f>IF(N621="nulová",J621,0)</f>
        <v>0</v>
      </c>
      <c r="BJ621" s="18" t="s">
        <v>84</v>
      </c>
      <c r="BK621" s="157">
        <f>ROUND(I621*H621,2)</f>
        <v>0</v>
      </c>
      <c r="BL621" s="18" t="s">
        <v>159</v>
      </c>
      <c r="BM621" s="156" t="s">
        <v>615</v>
      </c>
    </row>
    <row r="622" spans="2:51" s="13" customFormat="1" ht="10.2">
      <c r="B622" s="158"/>
      <c r="D622" s="159" t="s">
        <v>165</v>
      </c>
      <c r="E622" s="160" t="s">
        <v>1</v>
      </c>
      <c r="F622" s="161" t="s">
        <v>616</v>
      </c>
      <c r="H622" s="160" t="s">
        <v>1</v>
      </c>
      <c r="I622" s="162"/>
      <c r="L622" s="158"/>
      <c r="M622" s="163"/>
      <c r="N622" s="164"/>
      <c r="O622" s="164"/>
      <c r="P622" s="164"/>
      <c r="Q622" s="164"/>
      <c r="R622" s="164"/>
      <c r="S622" s="164"/>
      <c r="T622" s="165"/>
      <c r="AT622" s="160" t="s">
        <v>165</v>
      </c>
      <c r="AU622" s="160" t="s">
        <v>86</v>
      </c>
      <c r="AV622" s="13" t="s">
        <v>84</v>
      </c>
      <c r="AW622" s="13" t="s">
        <v>32</v>
      </c>
      <c r="AX622" s="13" t="s">
        <v>76</v>
      </c>
      <c r="AY622" s="160" t="s">
        <v>151</v>
      </c>
    </row>
    <row r="623" spans="2:51" s="13" customFormat="1" ht="10.2">
      <c r="B623" s="158"/>
      <c r="D623" s="159" t="s">
        <v>165</v>
      </c>
      <c r="E623" s="160" t="s">
        <v>1</v>
      </c>
      <c r="F623" s="161" t="s">
        <v>178</v>
      </c>
      <c r="H623" s="160" t="s">
        <v>1</v>
      </c>
      <c r="I623" s="162"/>
      <c r="L623" s="158"/>
      <c r="M623" s="163"/>
      <c r="N623" s="164"/>
      <c r="O623" s="164"/>
      <c r="P623" s="164"/>
      <c r="Q623" s="164"/>
      <c r="R623" s="164"/>
      <c r="S623" s="164"/>
      <c r="T623" s="165"/>
      <c r="AT623" s="160" t="s">
        <v>165</v>
      </c>
      <c r="AU623" s="160" t="s">
        <v>86</v>
      </c>
      <c r="AV623" s="13" t="s">
        <v>84</v>
      </c>
      <c r="AW623" s="13" t="s">
        <v>32</v>
      </c>
      <c r="AX623" s="13" t="s">
        <v>76</v>
      </c>
      <c r="AY623" s="160" t="s">
        <v>151</v>
      </c>
    </row>
    <row r="624" spans="2:51" s="14" customFormat="1" ht="10.2">
      <c r="B624" s="166"/>
      <c r="D624" s="159" t="s">
        <v>165</v>
      </c>
      <c r="E624" s="167" t="s">
        <v>1</v>
      </c>
      <c r="F624" s="168" t="s">
        <v>599</v>
      </c>
      <c r="H624" s="169">
        <v>22.1</v>
      </c>
      <c r="I624" s="170"/>
      <c r="L624" s="166"/>
      <c r="M624" s="171"/>
      <c r="N624" s="172"/>
      <c r="O624" s="172"/>
      <c r="P624" s="172"/>
      <c r="Q624" s="172"/>
      <c r="R624" s="172"/>
      <c r="S624" s="172"/>
      <c r="T624" s="173"/>
      <c r="AT624" s="167" t="s">
        <v>165</v>
      </c>
      <c r="AU624" s="167" t="s">
        <v>86</v>
      </c>
      <c r="AV624" s="14" t="s">
        <v>86</v>
      </c>
      <c r="AW624" s="14" t="s">
        <v>32</v>
      </c>
      <c r="AX624" s="14" t="s">
        <v>76</v>
      </c>
      <c r="AY624" s="167" t="s">
        <v>151</v>
      </c>
    </row>
    <row r="625" spans="2:51" s="14" customFormat="1" ht="10.2">
      <c r="B625" s="166"/>
      <c r="D625" s="159" t="s">
        <v>165</v>
      </c>
      <c r="E625" s="167" t="s">
        <v>1</v>
      </c>
      <c r="F625" s="168" t="s">
        <v>600</v>
      </c>
      <c r="H625" s="169">
        <v>7.3</v>
      </c>
      <c r="I625" s="170"/>
      <c r="L625" s="166"/>
      <c r="M625" s="171"/>
      <c r="N625" s="172"/>
      <c r="O625" s="172"/>
      <c r="P625" s="172"/>
      <c r="Q625" s="172"/>
      <c r="R625" s="172"/>
      <c r="S625" s="172"/>
      <c r="T625" s="173"/>
      <c r="AT625" s="167" t="s">
        <v>165</v>
      </c>
      <c r="AU625" s="167" t="s">
        <v>86</v>
      </c>
      <c r="AV625" s="14" t="s">
        <v>86</v>
      </c>
      <c r="AW625" s="14" t="s">
        <v>32</v>
      </c>
      <c r="AX625" s="14" t="s">
        <v>76</v>
      </c>
      <c r="AY625" s="167" t="s">
        <v>151</v>
      </c>
    </row>
    <row r="626" spans="2:51" s="14" customFormat="1" ht="10.2">
      <c r="B626" s="166"/>
      <c r="D626" s="159" t="s">
        <v>165</v>
      </c>
      <c r="E626" s="167" t="s">
        <v>1</v>
      </c>
      <c r="F626" s="168" t="s">
        <v>601</v>
      </c>
      <c r="H626" s="169">
        <v>1.8</v>
      </c>
      <c r="I626" s="170"/>
      <c r="L626" s="166"/>
      <c r="M626" s="171"/>
      <c r="N626" s="172"/>
      <c r="O626" s="172"/>
      <c r="P626" s="172"/>
      <c r="Q626" s="172"/>
      <c r="R626" s="172"/>
      <c r="S626" s="172"/>
      <c r="T626" s="173"/>
      <c r="AT626" s="167" t="s">
        <v>165</v>
      </c>
      <c r="AU626" s="167" t="s">
        <v>86</v>
      </c>
      <c r="AV626" s="14" t="s">
        <v>86</v>
      </c>
      <c r="AW626" s="14" t="s">
        <v>32</v>
      </c>
      <c r="AX626" s="14" t="s">
        <v>76</v>
      </c>
      <c r="AY626" s="167" t="s">
        <v>151</v>
      </c>
    </row>
    <row r="627" spans="2:51" s="14" customFormat="1" ht="10.2">
      <c r="B627" s="166"/>
      <c r="D627" s="159" t="s">
        <v>165</v>
      </c>
      <c r="E627" s="167" t="s">
        <v>1</v>
      </c>
      <c r="F627" s="168" t="s">
        <v>602</v>
      </c>
      <c r="H627" s="169">
        <v>2.2</v>
      </c>
      <c r="I627" s="170"/>
      <c r="L627" s="166"/>
      <c r="M627" s="171"/>
      <c r="N627" s="172"/>
      <c r="O627" s="172"/>
      <c r="P627" s="172"/>
      <c r="Q627" s="172"/>
      <c r="R627" s="172"/>
      <c r="S627" s="172"/>
      <c r="T627" s="173"/>
      <c r="AT627" s="167" t="s">
        <v>165</v>
      </c>
      <c r="AU627" s="167" t="s">
        <v>86</v>
      </c>
      <c r="AV627" s="14" t="s">
        <v>86</v>
      </c>
      <c r="AW627" s="14" t="s">
        <v>32</v>
      </c>
      <c r="AX627" s="14" t="s">
        <v>76</v>
      </c>
      <c r="AY627" s="167" t="s">
        <v>151</v>
      </c>
    </row>
    <row r="628" spans="2:51" s="14" customFormat="1" ht="10.2">
      <c r="B628" s="166"/>
      <c r="D628" s="159" t="s">
        <v>165</v>
      </c>
      <c r="E628" s="167" t="s">
        <v>1</v>
      </c>
      <c r="F628" s="168" t="s">
        <v>603</v>
      </c>
      <c r="H628" s="169">
        <v>14.4</v>
      </c>
      <c r="I628" s="170"/>
      <c r="L628" s="166"/>
      <c r="M628" s="171"/>
      <c r="N628" s="172"/>
      <c r="O628" s="172"/>
      <c r="P628" s="172"/>
      <c r="Q628" s="172"/>
      <c r="R628" s="172"/>
      <c r="S628" s="172"/>
      <c r="T628" s="173"/>
      <c r="AT628" s="167" t="s">
        <v>165</v>
      </c>
      <c r="AU628" s="167" t="s">
        <v>86</v>
      </c>
      <c r="AV628" s="14" t="s">
        <v>86</v>
      </c>
      <c r="AW628" s="14" t="s">
        <v>32</v>
      </c>
      <c r="AX628" s="14" t="s">
        <v>76</v>
      </c>
      <c r="AY628" s="167" t="s">
        <v>151</v>
      </c>
    </row>
    <row r="629" spans="2:51" s="14" customFormat="1" ht="10.2">
      <c r="B629" s="166"/>
      <c r="D629" s="159" t="s">
        <v>165</v>
      </c>
      <c r="E629" s="167" t="s">
        <v>1</v>
      </c>
      <c r="F629" s="168" t="s">
        <v>604</v>
      </c>
      <c r="H629" s="169">
        <v>1.11</v>
      </c>
      <c r="I629" s="170"/>
      <c r="L629" s="166"/>
      <c r="M629" s="171"/>
      <c r="N629" s="172"/>
      <c r="O629" s="172"/>
      <c r="P629" s="172"/>
      <c r="Q629" s="172"/>
      <c r="R629" s="172"/>
      <c r="S629" s="172"/>
      <c r="T629" s="173"/>
      <c r="AT629" s="167" t="s">
        <v>165</v>
      </c>
      <c r="AU629" s="167" t="s">
        <v>86</v>
      </c>
      <c r="AV629" s="14" t="s">
        <v>86</v>
      </c>
      <c r="AW629" s="14" t="s">
        <v>32</v>
      </c>
      <c r="AX629" s="14" t="s">
        <v>76</v>
      </c>
      <c r="AY629" s="167" t="s">
        <v>151</v>
      </c>
    </row>
    <row r="630" spans="2:51" s="14" customFormat="1" ht="10.2">
      <c r="B630" s="166"/>
      <c r="D630" s="159" t="s">
        <v>165</v>
      </c>
      <c r="E630" s="167" t="s">
        <v>1</v>
      </c>
      <c r="F630" s="168" t="s">
        <v>605</v>
      </c>
      <c r="H630" s="169">
        <v>1.875</v>
      </c>
      <c r="I630" s="170"/>
      <c r="L630" s="166"/>
      <c r="M630" s="171"/>
      <c r="N630" s="172"/>
      <c r="O630" s="172"/>
      <c r="P630" s="172"/>
      <c r="Q630" s="172"/>
      <c r="R630" s="172"/>
      <c r="S630" s="172"/>
      <c r="T630" s="173"/>
      <c r="AT630" s="167" t="s">
        <v>165</v>
      </c>
      <c r="AU630" s="167" t="s">
        <v>86</v>
      </c>
      <c r="AV630" s="14" t="s">
        <v>86</v>
      </c>
      <c r="AW630" s="14" t="s">
        <v>32</v>
      </c>
      <c r="AX630" s="14" t="s">
        <v>76</v>
      </c>
      <c r="AY630" s="167" t="s">
        <v>151</v>
      </c>
    </row>
    <row r="631" spans="2:51" s="14" customFormat="1" ht="10.2">
      <c r="B631" s="166"/>
      <c r="D631" s="159" t="s">
        <v>165</v>
      </c>
      <c r="E631" s="167" t="s">
        <v>1</v>
      </c>
      <c r="F631" s="168" t="s">
        <v>606</v>
      </c>
      <c r="H631" s="169">
        <v>1</v>
      </c>
      <c r="I631" s="170"/>
      <c r="L631" s="166"/>
      <c r="M631" s="171"/>
      <c r="N631" s="172"/>
      <c r="O631" s="172"/>
      <c r="P631" s="172"/>
      <c r="Q631" s="172"/>
      <c r="R631" s="172"/>
      <c r="S631" s="172"/>
      <c r="T631" s="173"/>
      <c r="AT631" s="167" t="s">
        <v>165</v>
      </c>
      <c r="AU631" s="167" t="s">
        <v>86</v>
      </c>
      <c r="AV631" s="14" t="s">
        <v>86</v>
      </c>
      <c r="AW631" s="14" t="s">
        <v>32</v>
      </c>
      <c r="AX631" s="14" t="s">
        <v>76</v>
      </c>
      <c r="AY631" s="167" t="s">
        <v>151</v>
      </c>
    </row>
    <row r="632" spans="2:51" s="14" customFormat="1" ht="10.2">
      <c r="B632" s="166"/>
      <c r="D632" s="159" t="s">
        <v>165</v>
      </c>
      <c r="E632" s="167" t="s">
        <v>1</v>
      </c>
      <c r="F632" s="168" t="s">
        <v>607</v>
      </c>
      <c r="H632" s="169">
        <v>0.6</v>
      </c>
      <c r="I632" s="170"/>
      <c r="L632" s="166"/>
      <c r="M632" s="171"/>
      <c r="N632" s="172"/>
      <c r="O632" s="172"/>
      <c r="P632" s="172"/>
      <c r="Q632" s="172"/>
      <c r="R632" s="172"/>
      <c r="S632" s="172"/>
      <c r="T632" s="173"/>
      <c r="AT632" s="167" t="s">
        <v>165</v>
      </c>
      <c r="AU632" s="167" t="s">
        <v>86</v>
      </c>
      <c r="AV632" s="14" t="s">
        <v>86</v>
      </c>
      <c r="AW632" s="14" t="s">
        <v>32</v>
      </c>
      <c r="AX632" s="14" t="s">
        <v>76</v>
      </c>
      <c r="AY632" s="167" t="s">
        <v>151</v>
      </c>
    </row>
    <row r="633" spans="2:51" s="13" customFormat="1" ht="10.2">
      <c r="B633" s="158"/>
      <c r="D633" s="159" t="s">
        <v>165</v>
      </c>
      <c r="E633" s="160" t="s">
        <v>1</v>
      </c>
      <c r="F633" s="161" t="s">
        <v>179</v>
      </c>
      <c r="H633" s="160" t="s">
        <v>1</v>
      </c>
      <c r="I633" s="162"/>
      <c r="L633" s="158"/>
      <c r="M633" s="163"/>
      <c r="N633" s="164"/>
      <c r="O633" s="164"/>
      <c r="P633" s="164"/>
      <c r="Q633" s="164"/>
      <c r="R633" s="164"/>
      <c r="S633" s="164"/>
      <c r="T633" s="165"/>
      <c r="AT633" s="160" t="s">
        <v>165</v>
      </c>
      <c r="AU633" s="160" t="s">
        <v>86</v>
      </c>
      <c r="AV633" s="13" t="s">
        <v>84</v>
      </c>
      <c r="AW633" s="13" t="s">
        <v>32</v>
      </c>
      <c r="AX633" s="13" t="s">
        <v>76</v>
      </c>
      <c r="AY633" s="160" t="s">
        <v>151</v>
      </c>
    </row>
    <row r="634" spans="2:51" s="14" customFormat="1" ht="10.2">
      <c r="B634" s="166"/>
      <c r="D634" s="159" t="s">
        <v>165</v>
      </c>
      <c r="E634" s="167" t="s">
        <v>1</v>
      </c>
      <c r="F634" s="168" t="s">
        <v>608</v>
      </c>
      <c r="H634" s="169">
        <v>1.4</v>
      </c>
      <c r="I634" s="170"/>
      <c r="L634" s="166"/>
      <c r="M634" s="171"/>
      <c r="N634" s="172"/>
      <c r="O634" s="172"/>
      <c r="P634" s="172"/>
      <c r="Q634" s="172"/>
      <c r="R634" s="172"/>
      <c r="S634" s="172"/>
      <c r="T634" s="173"/>
      <c r="AT634" s="167" t="s">
        <v>165</v>
      </c>
      <c r="AU634" s="167" t="s">
        <v>86</v>
      </c>
      <c r="AV634" s="14" t="s">
        <v>86</v>
      </c>
      <c r="AW634" s="14" t="s">
        <v>32</v>
      </c>
      <c r="AX634" s="14" t="s">
        <v>76</v>
      </c>
      <c r="AY634" s="167" t="s">
        <v>151</v>
      </c>
    </row>
    <row r="635" spans="2:51" s="14" customFormat="1" ht="10.2">
      <c r="B635" s="166"/>
      <c r="D635" s="159" t="s">
        <v>165</v>
      </c>
      <c r="E635" s="167" t="s">
        <v>1</v>
      </c>
      <c r="F635" s="168" t="s">
        <v>609</v>
      </c>
      <c r="H635" s="169">
        <v>8.4</v>
      </c>
      <c r="I635" s="170"/>
      <c r="L635" s="166"/>
      <c r="M635" s="171"/>
      <c r="N635" s="172"/>
      <c r="O635" s="172"/>
      <c r="P635" s="172"/>
      <c r="Q635" s="172"/>
      <c r="R635" s="172"/>
      <c r="S635" s="172"/>
      <c r="T635" s="173"/>
      <c r="AT635" s="167" t="s">
        <v>165</v>
      </c>
      <c r="AU635" s="167" t="s">
        <v>86</v>
      </c>
      <c r="AV635" s="14" t="s">
        <v>86</v>
      </c>
      <c r="AW635" s="14" t="s">
        <v>32</v>
      </c>
      <c r="AX635" s="14" t="s">
        <v>76</v>
      </c>
      <c r="AY635" s="167" t="s">
        <v>151</v>
      </c>
    </row>
    <row r="636" spans="2:51" s="14" customFormat="1" ht="10.2">
      <c r="B636" s="166"/>
      <c r="D636" s="159" t="s">
        <v>165</v>
      </c>
      <c r="E636" s="167" t="s">
        <v>1</v>
      </c>
      <c r="F636" s="168" t="s">
        <v>610</v>
      </c>
      <c r="H636" s="169">
        <v>1.8</v>
      </c>
      <c r="I636" s="170"/>
      <c r="L636" s="166"/>
      <c r="M636" s="171"/>
      <c r="N636" s="172"/>
      <c r="O636" s="172"/>
      <c r="P636" s="172"/>
      <c r="Q636" s="172"/>
      <c r="R636" s="172"/>
      <c r="S636" s="172"/>
      <c r="T636" s="173"/>
      <c r="AT636" s="167" t="s">
        <v>165</v>
      </c>
      <c r="AU636" s="167" t="s">
        <v>86</v>
      </c>
      <c r="AV636" s="14" t="s">
        <v>86</v>
      </c>
      <c r="AW636" s="14" t="s">
        <v>32</v>
      </c>
      <c r="AX636" s="14" t="s">
        <v>76</v>
      </c>
      <c r="AY636" s="167" t="s">
        <v>151</v>
      </c>
    </row>
    <row r="637" spans="2:51" s="14" customFormat="1" ht="10.2">
      <c r="B637" s="166"/>
      <c r="D637" s="159" t="s">
        <v>165</v>
      </c>
      <c r="E637" s="167" t="s">
        <v>1</v>
      </c>
      <c r="F637" s="168" t="s">
        <v>611</v>
      </c>
      <c r="H637" s="169">
        <v>7.8</v>
      </c>
      <c r="I637" s="170"/>
      <c r="L637" s="166"/>
      <c r="M637" s="171"/>
      <c r="N637" s="172"/>
      <c r="O637" s="172"/>
      <c r="P637" s="172"/>
      <c r="Q637" s="172"/>
      <c r="R637" s="172"/>
      <c r="S637" s="172"/>
      <c r="T637" s="173"/>
      <c r="AT637" s="167" t="s">
        <v>165</v>
      </c>
      <c r="AU637" s="167" t="s">
        <v>86</v>
      </c>
      <c r="AV637" s="14" t="s">
        <v>86</v>
      </c>
      <c r="AW637" s="14" t="s">
        <v>32</v>
      </c>
      <c r="AX637" s="14" t="s">
        <v>76</v>
      </c>
      <c r="AY637" s="167" t="s">
        <v>151</v>
      </c>
    </row>
    <row r="638" spans="2:51" s="15" customFormat="1" ht="10.2">
      <c r="B638" s="174"/>
      <c r="D638" s="159" t="s">
        <v>165</v>
      </c>
      <c r="E638" s="175" t="s">
        <v>1</v>
      </c>
      <c r="F638" s="176" t="s">
        <v>172</v>
      </c>
      <c r="H638" s="177">
        <v>71.785</v>
      </c>
      <c r="I638" s="178"/>
      <c r="L638" s="174"/>
      <c r="M638" s="179"/>
      <c r="N638" s="180"/>
      <c r="O638" s="180"/>
      <c r="P638" s="180"/>
      <c r="Q638" s="180"/>
      <c r="R638" s="180"/>
      <c r="S638" s="180"/>
      <c r="T638" s="181"/>
      <c r="AT638" s="175" t="s">
        <v>165</v>
      </c>
      <c r="AU638" s="175" t="s">
        <v>86</v>
      </c>
      <c r="AV638" s="15" t="s">
        <v>152</v>
      </c>
      <c r="AW638" s="15" t="s">
        <v>32</v>
      </c>
      <c r="AX638" s="15" t="s">
        <v>76</v>
      </c>
      <c r="AY638" s="175" t="s">
        <v>151</v>
      </c>
    </row>
    <row r="639" spans="2:51" s="16" customFormat="1" ht="10.2">
      <c r="B639" s="182"/>
      <c r="D639" s="159" t="s">
        <v>165</v>
      </c>
      <c r="E639" s="183" t="s">
        <v>1</v>
      </c>
      <c r="F639" s="184" t="s">
        <v>173</v>
      </c>
      <c r="H639" s="185">
        <v>71.785</v>
      </c>
      <c r="I639" s="186"/>
      <c r="L639" s="182"/>
      <c r="M639" s="187"/>
      <c r="N639" s="188"/>
      <c r="O639" s="188"/>
      <c r="P639" s="188"/>
      <c r="Q639" s="188"/>
      <c r="R639" s="188"/>
      <c r="S639" s="188"/>
      <c r="T639" s="189"/>
      <c r="AT639" s="183" t="s">
        <v>165</v>
      </c>
      <c r="AU639" s="183" t="s">
        <v>86</v>
      </c>
      <c r="AV639" s="16" t="s">
        <v>159</v>
      </c>
      <c r="AW639" s="16" t="s">
        <v>32</v>
      </c>
      <c r="AX639" s="16" t="s">
        <v>84</v>
      </c>
      <c r="AY639" s="183" t="s">
        <v>151</v>
      </c>
    </row>
    <row r="640" spans="1:65" s="2" customFormat="1" ht="24.15" customHeight="1">
      <c r="A640" s="33"/>
      <c r="B640" s="144"/>
      <c r="C640" s="145" t="s">
        <v>617</v>
      </c>
      <c r="D640" s="145" t="s">
        <v>154</v>
      </c>
      <c r="E640" s="146" t="s">
        <v>618</v>
      </c>
      <c r="F640" s="147" t="s">
        <v>619</v>
      </c>
      <c r="G640" s="148" t="s">
        <v>207</v>
      </c>
      <c r="H640" s="149">
        <v>1149.571</v>
      </c>
      <c r="I640" s="150"/>
      <c r="J640" s="151">
        <f>ROUND(I640*H640,2)</f>
        <v>0</v>
      </c>
      <c r="K640" s="147" t="s">
        <v>158</v>
      </c>
      <c r="L640" s="34"/>
      <c r="M640" s="152" t="s">
        <v>1</v>
      </c>
      <c r="N640" s="153" t="s">
        <v>41</v>
      </c>
      <c r="O640" s="59"/>
      <c r="P640" s="154">
        <f>O640*H640</f>
        <v>0</v>
      </c>
      <c r="Q640" s="154">
        <v>0.01321</v>
      </c>
      <c r="R640" s="154">
        <f>Q640*H640</f>
        <v>15.185832909999998</v>
      </c>
      <c r="S640" s="154">
        <v>0</v>
      </c>
      <c r="T640" s="155">
        <f>S640*H640</f>
        <v>0</v>
      </c>
      <c r="U640" s="33"/>
      <c r="V640" s="33"/>
      <c r="W640" s="33"/>
      <c r="X640" s="33"/>
      <c r="Y640" s="33"/>
      <c r="Z640" s="33"/>
      <c r="AA640" s="33"/>
      <c r="AB640" s="33"/>
      <c r="AC640" s="33"/>
      <c r="AD640" s="33"/>
      <c r="AE640" s="33"/>
      <c r="AR640" s="156" t="s">
        <v>159</v>
      </c>
      <c r="AT640" s="156" t="s">
        <v>154</v>
      </c>
      <c r="AU640" s="156" t="s">
        <v>86</v>
      </c>
      <c r="AY640" s="18" t="s">
        <v>151</v>
      </c>
      <c r="BE640" s="157">
        <f>IF(N640="základní",J640,0)</f>
        <v>0</v>
      </c>
      <c r="BF640" s="157">
        <f>IF(N640="snížená",J640,0)</f>
        <v>0</v>
      </c>
      <c r="BG640" s="157">
        <f>IF(N640="zákl. přenesená",J640,0)</f>
        <v>0</v>
      </c>
      <c r="BH640" s="157">
        <f>IF(N640="sníž. přenesená",J640,0)</f>
        <v>0</v>
      </c>
      <c r="BI640" s="157">
        <f>IF(N640="nulová",J640,0)</f>
        <v>0</v>
      </c>
      <c r="BJ640" s="18" t="s">
        <v>84</v>
      </c>
      <c r="BK640" s="157">
        <f>ROUND(I640*H640,2)</f>
        <v>0</v>
      </c>
      <c r="BL640" s="18" t="s">
        <v>159</v>
      </c>
      <c r="BM640" s="156" t="s">
        <v>620</v>
      </c>
    </row>
    <row r="641" spans="1:65" s="2" customFormat="1" ht="24.15" customHeight="1">
      <c r="A641" s="33"/>
      <c r="B641" s="144"/>
      <c r="C641" s="145" t="s">
        <v>621</v>
      </c>
      <c r="D641" s="145" t="s">
        <v>154</v>
      </c>
      <c r="E641" s="146" t="s">
        <v>622</v>
      </c>
      <c r="F641" s="147" t="s">
        <v>623</v>
      </c>
      <c r="G641" s="148" t="s">
        <v>207</v>
      </c>
      <c r="H641" s="149">
        <v>1149.751</v>
      </c>
      <c r="I641" s="150"/>
      <c r="J641" s="151">
        <f>ROUND(I641*H641,2)</f>
        <v>0</v>
      </c>
      <c r="K641" s="147" t="s">
        <v>158</v>
      </c>
      <c r="L641" s="34"/>
      <c r="M641" s="152" t="s">
        <v>1</v>
      </c>
      <c r="N641" s="153" t="s">
        <v>41</v>
      </c>
      <c r="O641" s="59"/>
      <c r="P641" s="154">
        <f>O641*H641</f>
        <v>0</v>
      </c>
      <c r="Q641" s="154">
        <v>0.0033</v>
      </c>
      <c r="R641" s="154">
        <f>Q641*H641</f>
        <v>3.7941783</v>
      </c>
      <c r="S641" s="154">
        <v>0</v>
      </c>
      <c r="T641" s="155">
        <f>S641*H641</f>
        <v>0</v>
      </c>
      <c r="U641" s="33"/>
      <c r="V641" s="33"/>
      <c r="W641" s="33"/>
      <c r="X641" s="33"/>
      <c r="Y641" s="33"/>
      <c r="Z641" s="33"/>
      <c r="AA641" s="33"/>
      <c r="AB641" s="33"/>
      <c r="AC641" s="33"/>
      <c r="AD641" s="33"/>
      <c r="AE641" s="33"/>
      <c r="AR641" s="156" t="s">
        <v>159</v>
      </c>
      <c r="AT641" s="156" t="s">
        <v>154</v>
      </c>
      <c r="AU641" s="156" t="s">
        <v>86</v>
      </c>
      <c r="AY641" s="18" t="s">
        <v>151</v>
      </c>
      <c r="BE641" s="157">
        <f>IF(N641="základní",J641,0)</f>
        <v>0</v>
      </c>
      <c r="BF641" s="157">
        <f>IF(N641="snížená",J641,0)</f>
        <v>0</v>
      </c>
      <c r="BG641" s="157">
        <f>IF(N641="zákl. přenesená",J641,0)</f>
        <v>0</v>
      </c>
      <c r="BH641" s="157">
        <f>IF(N641="sníž. přenesená",J641,0)</f>
        <v>0</v>
      </c>
      <c r="BI641" s="157">
        <f>IF(N641="nulová",J641,0)</f>
        <v>0</v>
      </c>
      <c r="BJ641" s="18" t="s">
        <v>84</v>
      </c>
      <c r="BK641" s="157">
        <f>ROUND(I641*H641,2)</f>
        <v>0</v>
      </c>
      <c r="BL641" s="18" t="s">
        <v>159</v>
      </c>
      <c r="BM641" s="156" t="s">
        <v>624</v>
      </c>
    </row>
    <row r="642" spans="2:51" s="13" customFormat="1" ht="10.2">
      <c r="B642" s="158"/>
      <c r="D642" s="159" t="s">
        <v>165</v>
      </c>
      <c r="E642" s="160" t="s">
        <v>1</v>
      </c>
      <c r="F642" s="161" t="s">
        <v>625</v>
      </c>
      <c r="H642" s="160" t="s">
        <v>1</v>
      </c>
      <c r="I642" s="162"/>
      <c r="L642" s="158"/>
      <c r="M642" s="163"/>
      <c r="N642" s="164"/>
      <c r="O642" s="164"/>
      <c r="P642" s="164"/>
      <c r="Q642" s="164"/>
      <c r="R642" s="164"/>
      <c r="S642" s="164"/>
      <c r="T642" s="165"/>
      <c r="AT642" s="160" t="s">
        <v>165</v>
      </c>
      <c r="AU642" s="160" t="s">
        <v>86</v>
      </c>
      <c r="AV642" s="13" t="s">
        <v>84</v>
      </c>
      <c r="AW642" s="13" t="s">
        <v>32</v>
      </c>
      <c r="AX642" s="13" t="s">
        <v>76</v>
      </c>
      <c r="AY642" s="160" t="s">
        <v>151</v>
      </c>
    </row>
    <row r="643" spans="2:51" s="14" customFormat="1" ht="10.2">
      <c r="B643" s="166"/>
      <c r="D643" s="159" t="s">
        <v>165</v>
      </c>
      <c r="E643" s="167" t="s">
        <v>1</v>
      </c>
      <c r="F643" s="168" t="s">
        <v>502</v>
      </c>
      <c r="H643" s="169">
        <v>54.6</v>
      </c>
      <c r="I643" s="170"/>
      <c r="L643" s="166"/>
      <c r="M643" s="171"/>
      <c r="N643" s="172"/>
      <c r="O643" s="172"/>
      <c r="P643" s="172"/>
      <c r="Q643" s="172"/>
      <c r="R643" s="172"/>
      <c r="S643" s="172"/>
      <c r="T643" s="173"/>
      <c r="AT643" s="167" t="s">
        <v>165</v>
      </c>
      <c r="AU643" s="167" t="s">
        <v>86</v>
      </c>
      <c r="AV643" s="14" t="s">
        <v>86</v>
      </c>
      <c r="AW643" s="14" t="s">
        <v>32</v>
      </c>
      <c r="AX643" s="14" t="s">
        <v>76</v>
      </c>
      <c r="AY643" s="167" t="s">
        <v>151</v>
      </c>
    </row>
    <row r="644" spans="2:51" s="13" customFormat="1" ht="10.2">
      <c r="B644" s="158"/>
      <c r="D644" s="159" t="s">
        <v>165</v>
      </c>
      <c r="E644" s="160" t="s">
        <v>1</v>
      </c>
      <c r="F644" s="161" t="s">
        <v>443</v>
      </c>
      <c r="H644" s="160" t="s">
        <v>1</v>
      </c>
      <c r="I644" s="162"/>
      <c r="L644" s="158"/>
      <c r="M644" s="163"/>
      <c r="N644" s="164"/>
      <c r="O644" s="164"/>
      <c r="P644" s="164"/>
      <c r="Q644" s="164"/>
      <c r="R644" s="164"/>
      <c r="S644" s="164"/>
      <c r="T644" s="165"/>
      <c r="AT644" s="160" t="s">
        <v>165</v>
      </c>
      <c r="AU644" s="160" t="s">
        <v>86</v>
      </c>
      <c r="AV644" s="13" t="s">
        <v>84</v>
      </c>
      <c r="AW644" s="13" t="s">
        <v>32</v>
      </c>
      <c r="AX644" s="13" t="s">
        <v>76</v>
      </c>
      <c r="AY644" s="160" t="s">
        <v>151</v>
      </c>
    </row>
    <row r="645" spans="2:51" s="14" customFormat="1" ht="10.2">
      <c r="B645" s="166"/>
      <c r="D645" s="159" t="s">
        <v>165</v>
      </c>
      <c r="E645" s="167" t="s">
        <v>1</v>
      </c>
      <c r="F645" s="168" t="s">
        <v>503</v>
      </c>
      <c r="H645" s="169">
        <v>4.5</v>
      </c>
      <c r="I645" s="170"/>
      <c r="L645" s="166"/>
      <c r="M645" s="171"/>
      <c r="N645" s="172"/>
      <c r="O645" s="172"/>
      <c r="P645" s="172"/>
      <c r="Q645" s="172"/>
      <c r="R645" s="172"/>
      <c r="S645" s="172"/>
      <c r="T645" s="173"/>
      <c r="AT645" s="167" t="s">
        <v>165</v>
      </c>
      <c r="AU645" s="167" t="s">
        <v>86</v>
      </c>
      <c r="AV645" s="14" t="s">
        <v>86</v>
      </c>
      <c r="AW645" s="14" t="s">
        <v>32</v>
      </c>
      <c r="AX645" s="14" t="s">
        <v>76</v>
      </c>
      <c r="AY645" s="167" t="s">
        <v>151</v>
      </c>
    </row>
    <row r="646" spans="2:51" s="13" customFormat="1" ht="10.2">
      <c r="B646" s="158"/>
      <c r="D646" s="159" t="s">
        <v>165</v>
      </c>
      <c r="E646" s="160" t="s">
        <v>1</v>
      </c>
      <c r="F646" s="161" t="s">
        <v>626</v>
      </c>
      <c r="H646" s="160" t="s">
        <v>1</v>
      </c>
      <c r="I646" s="162"/>
      <c r="L646" s="158"/>
      <c r="M646" s="163"/>
      <c r="N646" s="164"/>
      <c r="O646" s="164"/>
      <c r="P646" s="164"/>
      <c r="Q646" s="164"/>
      <c r="R646" s="164"/>
      <c r="S646" s="164"/>
      <c r="T646" s="165"/>
      <c r="AT646" s="160" t="s">
        <v>165</v>
      </c>
      <c r="AU646" s="160" t="s">
        <v>86</v>
      </c>
      <c r="AV646" s="13" t="s">
        <v>84</v>
      </c>
      <c r="AW646" s="13" t="s">
        <v>32</v>
      </c>
      <c r="AX646" s="13" t="s">
        <v>76</v>
      </c>
      <c r="AY646" s="160" t="s">
        <v>151</v>
      </c>
    </row>
    <row r="647" spans="2:51" s="13" customFormat="1" ht="10.2">
      <c r="B647" s="158"/>
      <c r="D647" s="159" t="s">
        <v>165</v>
      </c>
      <c r="E647" s="160" t="s">
        <v>1</v>
      </c>
      <c r="F647" s="161" t="s">
        <v>178</v>
      </c>
      <c r="H647" s="160" t="s">
        <v>1</v>
      </c>
      <c r="I647" s="162"/>
      <c r="L647" s="158"/>
      <c r="M647" s="163"/>
      <c r="N647" s="164"/>
      <c r="O647" s="164"/>
      <c r="P647" s="164"/>
      <c r="Q647" s="164"/>
      <c r="R647" s="164"/>
      <c r="S647" s="164"/>
      <c r="T647" s="165"/>
      <c r="AT647" s="160" t="s">
        <v>165</v>
      </c>
      <c r="AU647" s="160" t="s">
        <v>86</v>
      </c>
      <c r="AV647" s="13" t="s">
        <v>84</v>
      </c>
      <c r="AW647" s="13" t="s">
        <v>32</v>
      </c>
      <c r="AX647" s="13" t="s">
        <v>76</v>
      </c>
      <c r="AY647" s="160" t="s">
        <v>151</v>
      </c>
    </row>
    <row r="648" spans="2:51" s="14" customFormat="1" ht="30.6">
      <c r="B648" s="166"/>
      <c r="D648" s="159" t="s">
        <v>165</v>
      </c>
      <c r="E648" s="167" t="s">
        <v>1</v>
      </c>
      <c r="F648" s="168" t="s">
        <v>514</v>
      </c>
      <c r="H648" s="169">
        <v>543.231</v>
      </c>
      <c r="I648" s="170"/>
      <c r="L648" s="166"/>
      <c r="M648" s="171"/>
      <c r="N648" s="172"/>
      <c r="O648" s="172"/>
      <c r="P648" s="172"/>
      <c r="Q648" s="172"/>
      <c r="R648" s="172"/>
      <c r="S648" s="172"/>
      <c r="T648" s="173"/>
      <c r="AT648" s="167" t="s">
        <v>165</v>
      </c>
      <c r="AU648" s="167" t="s">
        <v>86</v>
      </c>
      <c r="AV648" s="14" t="s">
        <v>86</v>
      </c>
      <c r="AW648" s="14" t="s">
        <v>32</v>
      </c>
      <c r="AX648" s="14" t="s">
        <v>76</v>
      </c>
      <c r="AY648" s="167" t="s">
        <v>151</v>
      </c>
    </row>
    <row r="649" spans="2:51" s="13" customFormat="1" ht="10.2">
      <c r="B649" s="158"/>
      <c r="D649" s="159" t="s">
        <v>165</v>
      </c>
      <c r="E649" s="160" t="s">
        <v>1</v>
      </c>
      <c r="F649" s="161" t="s">
        <v>179</v>
      </c>
      <c r="H649" s="160" t="s">
        <v>1</v>
      </c>
      <c r="I649" s="162"/>
      <c r="L649" s="158"/>
      <c r="M649" s="163"/>
      <c r="N649" s="164"/>
      <c r="O649" s="164"/>
      <c r="P649" s="164"/>
      <c r="Q649" s="164"/>
      <c r="R649" s="164"/>
      <c r="S649" s="164"/>
      <c r="T649" s="165"/>
      <c r="AT649" s="160" t="s">
        <v>165</v>
      </c>
      <c r="AU649" s="160" t="s">
        <v>86</v>
      </c>
      <c r="AV649" s="13" t="s">
        <v>84</v>
      </c>
      <c r="AW649" s="13" t="s">
        <v>32</v>
      </c>
      <c r="AX649" s="13" t="s">
        <v>76</v>
      </c>
      <c r="AY649" s="160" t="s">
        <v>151</v>
      </c>
    </row>
    <row r="650" spans="2:51" s="14" customFormat="1" ht="10.2">
      <c r="B650" s="166"/>
      <c r="D650" s="159" t="s">
        <v>165</v>
      </c>
      <c r="E650" s="167" t="s">
        <v>1</v>
      </c>
      <c r="F650" s="168" t="s">
        <v>515</v>
      </c>
      <c r="H650" s="169">
        <v>564.88</v>
      </c>
      <c r="I650" s="170"/>
      <c r="L650" s="166"/>
      <c r="M650" s="171"/>
      <c r="N650" s="172"/>
      <c r="O650" s="172"/>
      <c r="P650" s="172"/>
      <c r="Q650" s="172"/>
      <c r="R650" s="172"/>
      <c r="S650" s="172"/>
      <c r="T650" s="173"/>
      <c r="AT650" s="167" t="s">
        <v>165</v>
      </c>
      <c r="AU650" s="167" t="s">
        <v>86</v>
      </c>
      <c r="AV650" s="14" t="s">
        <v>86</v>
      </c>
      <c r="AW650" s="14" t="s">
        <v>32</v>
      </c>
      <c r="AX650" s="14" t="s">
        <v>76</v>
      </c>
      <c r="AY650" s="167" t="s">
        <v>151</v>
      </c>
    </row>
    <row r="651" spans="2:51" s="13" customFormat="1" ht="10.2">
      <c r="B651" s="158"/>
      <c r="D651" s="159" t="s">
        <v>165</v>
      </c>
      <c r="E651" s="160" t="s">
        <v>1</v>
      </c>
      <c r="F651" s="161" t="s">
        <v>516</v>
      </c>
      <c r="H651" s="160" t="s">
        <v>1</v>
      </c>
      <c r="I651" s="162"/>
      <c r="L651" s="158"/>
      <c r="M651" s="163"/>
      <c r="N651" s="164"/>
      <c r="O651" s="164"/>
      <c r="P651" s="164"/>
      <c r="Q651" s="164"/>
      <c r="R651" s="164"/>
      <c r="S651" s="164"/>
      <c r="T651" s="165"/>
      <c r="AT651" s="160" t="s">
        <v>165</v>
      </c>
      <c r="AU651" s="160" t="s">
        <v>86</v>
      </c>
      <c r="AV651" s="13" t="s">
        <v>84</v>
      </c>
      <c r="AW651" s="13" t="s">
        <v>32</v>
      </c>
      <c r="AX651" s="13" t="s">
        <v>76</v>
      </c>
      <c r="AY651" s="160" t="s">
        <v>151</v>
      </c>
    </row>
    <row r="652" spans="2:51" s="13" customFormat="1" ht="10.2">
      <c r="B652" s="158"/>
      <c r="D652" s="159" t="s">
        <v>165</v>
      </c>
      <c r="E652" s="160" t="s">
        <v>1</v>
      </c>
      <c r="F652" s="161" t="s">
        <v>178</v>
      </c>
      <c r="H652" s="160" t="s">
        <v>1</v>
      </c>
      <c r="I652" s="162"/>
      <c r="L652" s="158"/>
      <c r="M652" s="163"/>
      <c r="N652" s="164"/>
      <c r="O652" s="164"/>
      <c r="P652" s="164"/>
      <c r="Q652" s="164"/>
      <c r="R652" s="164"/>
      <c r="S652" s="164"/>
      <c r="T652" s="165"/>
      <c r="AT652" s="160" t="s">
        <v>165</v>
      </c>
      <c r="AU652" s="160" t="s">
        <v>86</v>
      </c>
      <c r="AV652" s="13" t="s">
        <v>84</v>
      </c>
      <c r="AW652" s="13" t="s">
        <v>32</v>
      </c>
      <c r="AX652" s="13" t="s">
        <v>76</v>
      </c>
      <c r="AY652" s="160" t="s">
        <v>151</v>
      </c>
    </row>
    <row r="653" spans="2:51" s="14" customFormat="1" ht="10.2">
      <c r="B653" s="166"/>
      <c r="D653" s="159" t="s">
        <v>165</v>
      </c>
      <c r="E653" s="167" t="s">
        <v>1</v>
      </c>
      <c r="F653" s="168" t="s">
        <v>517</v>
      </c>
      <c r="H653" s="169">
        <v>-18.785</v>
      </c>
      <c r="I653" s="170"/>
      <c r="L653" s="166"/>
      <c r="M653" s="171"/>
      <c r="N653" s="172"/>
      <c r="O653" s="172"/>
      <c r="P653" s="172"/>
      <c r="Q653" s="172"/>
      <c r="R653" s="172"/>
      <c r="S653" s="172"/>
      <c r="T653" s="173"/>
      <c r="AT653" s="167" t="s">
        <v>165</v>
      </c>
      <c r="AU653" s="167" t="s">
        <v>86</v>
      </c>
      <c r="AV653" s="14" t="s">
        <v>86</v>
      </c>
      <c r="AW653" s="14" t="s">
        <v>32</v>
      </c>
      <c r="AX653" s="14" t="s">
        <v>76</v>
      </c>
      <c r="AY653" s="167" t="s">
        <v>151</v>
      </c>
    </row>
    <row r="654" spans="2:51" s="14" customFormat="1" ht="10.2">
      <c r="B654" s="166"/>
      <c r="D654" s="159" t="s">
        <v>165</v>
      </c>
      <c r="E654" s="167" t="s">
        <v>1</v>
      </c>
      <c r="F654" s="168" t="s">
        <v>518</v>
      </c>
      <c r="H654" s="169">
        <v>-16.06</v>
      </c>
      <c r="I654" s="170"/>
      <c r="L654" s="166"/>
      <c r="M654" s="171"/>
      <c r="N654" s="172"/>
      <c r="O654" s="172"/>
      <c r="P654" s="172"/>
      <c r="Q654" s="172"/>
      <c r="R654" s="172"/>
      <c r="S654" s="172"/>
      <c r="T654" s="173"/>
      <c r="AT654" s="167" t="s">
        <v>165</v>
      </c>
      <c r="AU654" s="167" t="s">
        <v>86</v>
      </c>
      <c r="AV654" s="14" t="s">
        <v>86</v>
      </c>
      <c r="AW654" s="14" t="s">
        <v>32</v>
      </c>
      <c r="AX654" s="14" t="s">
        <v>76</v>
      </c>
      <c r="AY654" s="167" t="s">
        <v>151</v>
      </c>
    </row>
    <row r="655" spans="2:51" s="14" customFormat="1" ht="10.2">
      <c r="B655" s="166"/>
      <c r="D655" s="159" t="s">
        <v>165</v>
      </c>
      <c r="E655" s="167" t="s">
        <v>1</v>
      </c>
      <c r="F655" s="168" t="s">
        <v>519</v>
      </c>
      <c r="H655" s="169">
        <v>-4.32</v>
      </c>
      <c r="I655" s="170"/>
      <c r="L655" s="166"/>
      <c r="M655" s="171"/>
      <c r="N655" s="172"/>
      <c r="O655" s="172"/>
      <c r="P655" s="172"/>
      <c r="Q655" s="172"/>
      <c r="R655" s="172"/>
      <c r="S655" s="172"/>
      <c r="T655" s="173"/>
      <c r="AT655" s="167" t="s">
        <v>165</v>
      </c>
      <c r="AU655" s="167" t="s">
        <v>86</v>
      </c>
      <c r="AV655" s="14" t="s">
        <v>86</v>
      </c>
      <c r="AW655" s="14" t="s">
        <v>32</v>
      </c>
      <c r="AX655" s="14" t="s">
        <v>76</v>
      </c>
      <c r="AY655" s="167" t="s">
        <v>151</v>
      </c>
    </row>
    <row r="656" spans="2:51" s="14" customFormat="1" ht="10.2">
      <c r="B656" s="166"/>
      <c r="D656" s="159" t="s">
        <v>165</v>
      </c>
      <c r="E656" s="167" t="s">
        <v>1</v>
      </c>
      <c r="F656" s="168" t="s">
        <v>520</v>
      </c>
      <c r="H656" s="169">
        <v>-4.84</v>
      </c>
      <c r="I656" s="170"/>
      <c r="L656" s="166"/>
      <c r="M656" s="171"/>
      <c r="N656" s="172"/>
      <c r="O656" s="172"/>
      <c r="P656" s="172"/>
      <c r="Q656" s="172"/>
      <c r="R656" s="172"/>
      <c r="S656" s="172"/>
      <c r="T656" s="173"/>
      <c r="AT656" s="167" t="s">
        <v>165</v>
      </c>
      <c r="AU656" s="167" t="s">
        <v>86</v>
      </c>
      <c r="AV656" s="14" t="s">
        <v>86</v>
      </c>
      <c r="AW656" s="14" t="s">
        <v>32</v>
      </c>
      <c r="AX656" s="14" t="s">
        <v>76</v>
      </c>
      <c r="AY656" s="167" t="s">
        <v>151</v>
      </c>
    </row>
    <row r="657" spans="2:51" s="14" customFormat="1" ht="10.2">
      <c r="B657" s="166"/>
      <c r="D657" s="159" t="s">
        <v>165</v>
      </c>
      <c r="E657" s="167" t="s">
        <v>1</v>
      </c>
      <c r="F657" s="168" t="s">
        <v>521</v>
      </c>
      <c r="H657" s="169">
        <v>-34.56</v>
      </c>
      <c r="I657" s="170"/>
      <c r="L657" s="166"/>
      <c r="M657" s="171"/>
      <c r="N657" s="172"/>
      <c r="O657" s="172"/>
      <c r="P657" s="172"/>
      <c r="Q657" s="172"/>
      <c r="R657" s="172"/>
      <c r="S657" s="172"/>
      <c r="T657" s="173"/>
      <c r="AT657" s="167" t="s">
        <v>165</v>
      </c>
      <c r="AU657" s="167" t="s">
        <v>86</v>
      </c>
      <c r="AV657" s="14" t="s">
        <v>86</v>
      </c>
      <c r="AW657" s="14" t="s">
        <v>32</v>
      </c>
      <c r="AX657" s="14" t="s">
        <v>76</v>
      </c>
      <c r="AY657" s="167" t="s">
        <v>151</v>
      </c>
    </row>
    <row r="658" spans="2:51" s="14" customFormat="1" ht="10.2">
      <c r="B658" s="166"/>
      <c r="D658" s="159" t="s">
        <v>165</v>
      </c>
      <c r="E658" s="167" t="s">
        <v>1</v>
      </c>
      <c r="F658" s="168" t="s">
        <v>522</v>
      </c>
      <c r="H658" s="169">
        <v>-1.665</v>
      </c>
      <c r="I658" s="170"/>
      <c r="L658" s="166"/>
      <c r="M658" s="171"/>
      <c r="N658" s="172"/>
      <c r="O658" s="172"/>
      <c r="P658" s="172"/>
      <c r="Q658" s="172"/>
      <c r="R658" s="172"/>
      <c r="S658" s="172"/>
      <c r="T658" s="173"/>
      <c r="AT658" s="167" t="s">
        <v>165</v>
      </c>
      <c r="AU658" s="167" t="s">
        <v>86</v>
      </c>
      <c r="AV658" s="14" t="s">
        <v>86</v>
      </c>
      <c r="AW658" s="14" t="s">
        <v>32</v>
      </c>
      <c r="AX658" s="14" t="s">
        <v>76</v>
      </c>
      <c r="AY658" s="167" t="s">
        <v>151</v>
      </c>
    </row>
    <row r="659" spans="2:51" s="14" customFormat="1" ht="10.2">
      <c r="B659" s="166"/>
      <c r="D659" s="159" t="s">
        <v>165</v>
      </c>
      <c r="E659" s="167" t="s">
        <v>1</v>
      </c>
      <c r="F659" s="168" t="s">
        <v>523</v>
      </c>
      <c r="H659" s="169">
        <v>-4.125</v>
      </c>
      <c r="I659" s="170"/>
      <c r="L659" s="166"/>
      <c r="M659" s="171"/>
      <c r="N659" s="172"/>
      <c r="O659" s="172"/>
      <c r="P659" s="172"/>
      <c r="Q659" s="172"/>
      <c r="R659" s="172"/>
      <c r="S659" s="172"/>
      <c r="T659" s="173"/>
      <c r="AT659" s="167" t="s">
        <v>165</v>
      </c>
      <c r="AU659" s="167" t="s">
        <v>86</v>
      </c>
      <c r="AV659" s="14" t="s">
        <v>86</v>
      </c>
      <c r="AW659" s="14" t="s">
        <v>32</v>
      </c>
      <c r="AX659" s="14" t="s">
        <v>76</v>
      </c>
      <c r="AY659" s="167" t="s">
        <v>151</v>
      </c>
    </row>
    <row r="660" spans="2:51" s="14" customFormat="1" ht="10.2">
      <c r="B660" s="166"/>
      <c r="D660" s="159" t="s">
        <v>165</v>
      </c>
      <c r="E660" s="167" t="s">
        <v>1</v>
      </c>
      <c r="F660" s="168" t="s">
        <v>524</v>
      </c>
      <c r="H660" s="169">
        <v>-2.2</v>
      </c>
      <c r="I660" s="170"/>
      <c r="L660" s="166"/>
      <c r="M660" s="171"/>
      <c r="N660" s="172"/>
      <c r="O660" s="172"/>
      <c r="P660" s="172"/>
      <c r="Q660" s="172"/>
      <c r="R660" s="172"/>
      <c r="S660" s="172"/>
      <c r="T660" s="173"/>
      <c r="AT660" s="167" t="s">
        <v>165</v>
      </c>
      <c r="AU660" s="167" t="s">
        <v>86</v>
      </c>
      <c r="AV660" s="14" t="s">
        <v>86</v>
      </c>
      <c r="AW660" s="14" t="s">
        <v>32</v>
      </c>
      <c r="AX660" s="14" t="s">
        <v>76</v>
      </c>
      <c r="AY660" s="167" t="s">
        <v>151</v>
      </c>
    </row>
    <row r="661" spans="2:51" s="14" customFormat="1" ht="10.2">
      <c r="B661" s="166"/>
      <c r="D661" s="159" t="s">
        <v>165</v>
      </c>
      <c r="E661" s="167" t="s">
        <v>1</v>
      </c>
      <c r="F661" s="168" t="s">
        <v>525</v>
      </c>
      <c r="H661" s="169">
        <v>-0.36</v>
      </c>
      <c r="I661" s="170"/>
      <c r="L661" s="166"/>
      <c r="M661" s="171"/>
      <c r="N661" s="172"/>
      <c r="O661" s="172"/>
      <c r="P661" s="172"/>
      <c r="Q661" s="172"/>
      <c r="R661" s="172"/>
      <c r="S661" s="172"/>
      <c r="T661" s="173"/>
      <c r="AT661" s="167" t="s">
        <v>165</v>
      </c>
      <c r="AU661" s="167" t="s">
        <v>86</v>
      </c>
      <c r="AV661" s="14" t="s">
        <v>86</v>
      </c>
      <c r="AW661" s="14" t="s">
        <v>32</v>
      </c>
      <c r="AX661" s="14" t="s">
        <v>76</v>
      </c>
      <c r="AY661" s="167" t="s">
        <v>151</v>
      </c>
    </row>
    <row r="662" spans="2:51" s="13" customFormat="1" ht="10.2">
      <c r="B662" s="158"/>
      <c r="D662" s="159" t="s">
        <v>165</v>
      </c>
      <c r="E662" s="160" t="s">
        <v>1</v>
      </c>
      <c r="F662" s="161" t="s">
        <v>179</v>
      </c>
      <c r="H662" s="160" t="s">
        <v>1</v>
      </c>
      <c r="I662" s="162"/>
      <c r="L662" s="158"/>
      <c r="M662" s="163"/>
      <c r="N662" s="164"/>
      <c r="O662" s="164"/>
      <c r="P662" s="164"/>
      <c r="Q662" s="164"/>
      <c r="R662" s="164"/>
      <c r="S662" s="164"/>
      <c r="T662" s="165"/>
      <c r="AT662" s="160" t="s">
        <v>165</v>
      </c>
      <c r="AU662" s="160" t="s">
        <v>86</v>
      </c>
      <c r="AV662" s="13" t="s">
        <v>84</v>
      </c>
      <c r="AW662" s="13" t="s">
        <v>32</v>
      </c>
      <c r="AX662" s="13" t="s">
        <v>76</v>
      </c>
      <c r="AY662" s="160" t="s">
        <v>151</v>
      </c>
    </row>
    <row r="663" spans="2:51" s="14" customFormat="1" ht="10.2">
      <c r="B663" s="166"/>
      <c r="D663" s="159" t="s">
        <v>165</v>
      </c>
      <c r="E663" s="167" t="s">
        <v>1</v>
      </c>
      <c r="F663" s="168" t="s">
        <v>526</v>
      </c>
      <c r="H663" s="169">
        <v>-1.96</v>
      </c>
      <c r="I663" s="170"/>
      <c r="L663" s="166"/>
      <c r="M663" s="171"/>
      <c r="N663" s="172"/>
      <c r="O663" s="172"/>
      <c r="P663" s="172"/>
      <c r="Q663" s="172"/>
      <c r="R663" s="172"/>
      <c r="S663" s="172"/>
      <c r="T663" s="173"/>
      <c r="AT663" s="167" t="s">
        <v>165</v>
      </c>
      <c r="AU663" s="167" t="s">
        <v>86</v>
      </c>
      <c r="AV663" s="14" t="s">
        <v>86</v>
      </c>
      <c r="AW663" s="14" t="s">
        <v>32</v>
      </c>
      <c r="AX663" s="14" t="s">
        <v>76</v>
      </c>
      <c r="AY663" s="167" t="s">
        <v>151</v>
      </c>
    </row>
    <row r="664" spans="2:51" s="14" customFormat="1" ht="10.2">
      <c r="B664" s="166"/>
      <c r="D664" s="159" t="s">
        <v>165</v>
      </c>
      <c r="E664" s="167" t="s">
        <v>1</v>
      </c>
      <c r="F664" s="168" t="s">
        <v>527</v>
      </c>
      <c r="H664" s="169">
        <v>-12.6</v>
      </c>
      <c r="I664" s="170"/>
      <c r="L664" s="166"/>
      <c r="M664" s="171"/>
      <c r="N664" s="172"/>
      <c r="O664" s="172"/>
      <c r="P664" s="172"/>
      <c r="Q664" s="172"/>
      <c r="R664" s="172"/>
      <c r="S664" s="172"/>
      <c r="T664" s="173"/>
      <c r="AT664" s="167" t="s">
        <v>165</v>
      </c>
      <c r="AU664" s="167" t="s">
        <v>86</v>
      </c>
      <c r="AV664" s="14" t="s">
        <v>86</v>
      </c>
      <c r="AW664" s="14" t="s">
        <v>32</v>
      </c>
      <c r="AX664" s="14" t="s">
        <v>76</v>
      </c>
      <c r="AY664" s="167" t="s">
        <v>151</v>
      </c>
    </row>
    <row r="665" spans="2:51" s="14" customFormat="1" ht="10.2">
      <c r="B665" s="166"/>
      <c r="D665" s="159" t="s">
        <v>165</v>
      </c>
      <c r="E665" s="167" t="s">
        <v>1</v>
      </c>
      <c r="F665" s="168" t="s">
        <v>528</v>
      </c>
      <c r="H665" s="169">
        <v>-2.7</v>
      </c>
      <c r="I665" s="170"/>
      <c r="L665" s="166"/>
      <c r="M665" s="171"/>
      <c r="N665" s="172"/>
      <c r="O665" s="172"/>
      <c r="P665" s="172"/>
      <c r="Q665" s="172"/>
      <c r="R665" s="172"/>
      <c r="S665" s="172"/>
      <c r="T665" s="173"/>
      <c r="AT665" s="167" t="s">
        <v>165</v>
      </c>
      <c r="AU665" s="167" t="s">
        <v>86</v>
      </c>
      <c r="AV665" s="14" t="s">
        <v>86</v>
      </c>
      <c r="AW665" s="14" t="s">
        <v>32</v>
      </c>
      <c r="AX665" s="14" t="s">
        <v>76</v>
      </c>
      <c r="AY665" s="167" t="s">
        <v>151</v>
      </c>
    </row>
    <row r="666" spans="2:51" s="14" customFormat="1" ht="10.2">
      <c r="B666" s="166"/>
      <c r="D666" s="159" t="s">
        <v>165</v>
      </c>
      <c r="E666" s="167" t="s">
        <v>1</v>
      </c>
      <c r="F666" s="168" t="s">
        <v>529</v>
      </c>
      <c r="H666" s="169">
        <v>-13.65</v>
      </c>
      <c r="I666" s="170"/>
      <c r="L666" s="166"/>
      <c r="M666" s="171"/>
      <c r="N666" s="172"/>
      <c r="O666" s="172"/>
      <c r="P666" s="172"/>
      <c r="Q666" s="172"/>
      <c r="R666" s="172"/>
      <c r="S666" s="172"/>
      <c r="T666" s="173"/>
      <c r="AT666" s="167" t="s">
        <v>165</v>
      </c>
      <c r="AU666" s="167" t="s">
        <v>86</v>
      </c>
      <c r="AV666" s="14" t="s">
        <v>86</v>
      </c>
      <c r="AW666" s="14" t="s">
        <v>32</v>
      </c>
      <c r="AX666" s="14" t="s">
        <v>76</v>
      </c>
      <c r="AY666" s="167" t="s">
        <v>151</v>
      </c>
    </row>
    <row r="667" spans="2:51" s="14" customFormat="1" ht="10.2">
      <c r="B667" s="166"/>
      <c r="D667" s="159" t="s">
        <v>165</v>
      </c>
      <c r="E667" s="167" t="s">
        <v>1</v>
      </c>
      <c r="F667" s="168" t="s">
        <v>530</v>
      </c>
      <c r="H667" s="169">
        <v>-3.799</v>
      </c>
      <c r="I667" s="170"/>
      <c r="L667" s="166"/>
      <c r="M667" s="171"/>
      <c r="N667" s="172"/>
      <c r="O667" s="172"/>
      <c r="P667" s="172"/>
      <c r="Q667" s="172"/>
      <c r="R667" s="172"/>
      <c r="S667" s="172"/>
      <c r="T667" s="173"/>
      <c r="AT667" s="167" t="s">
        <v>165</v>
      </c>
      <c r="AU667" s="167" t="s">
        <v>86</v>
      </c>
      <c r="AV667" s="14" t="s">
        <v>86</v>
      </c>
      <c r="AW667" s="14" t="s">
        <v>32</v>
      </c>
      <c r="AX667" s="14" t="s">
        <v>76</v>
      </c>
      <c r="AY667" s="167" t="s">
        <v>151</v>
      </c>
    </row>
    <row r="668" spans="2:51" s="15" customFormat="1" ht="10.2">
      <c r="B668" s="174"/>
      <c r="D668" s="159" t="s">
        <v>165</v>
      </c>
      <c r="E668" s="175" t="s">
        <v>1</v>
      </c>
      <c r="F668" s="176" t="s">
        <v>172</v>
      </c>
      <c r="H668" s="177">
        <v>1045.5870000000002</v>
      </c>
      <c r="I668" s="178"/>
      <c r="L668" s="174"/>
      <c r="M668" s="179"/>
      <c r="N668" s="180"/>
      <c r="O668" s="180"/>
      <c r="P668" s="180"/>
      <c r="Q668" s="180"/>
      <c r="R668" s="180"/>
      <c r="S668" s="180"/>
      <c r="T668" s="181"/>
      <c r="AT668" s="175" t="s">
        <v>165</v>
      </c>
      <c r="AU668" s="175" t="s">
        <v>86</v>
      </c>
      <c r="AV668" s="15" t="s">
        <v>152</v>
      </c>
      <c r="AW668" s="15" t="s">
        <v>32</v>
      </c>
      <c r="AX668" s="15" t="s">
        <v>76</v>
      </c>
      <c r="AY668" s="175" t="s">
        <v>151</v>
      </c>
    </row>
    <row r="669" spans="2:51" s="13" customFormat="1" ht="10.2">
      <c r="B669" s="158"/>
      <c r="D669" s="159" t="s">
        <v>165</v>
      </c>
      <c r="E669" s="160" t="s">
        <v>1</v>
      </c>
      <c r="F669" s="161" t="s">
        <v>540</v>
      </c>
      <c r="H669" s="160" t="s">
        <v>1</v>
      </c>
      <c r="I669" s="162"/>
      <c r="L669" s="158"/>
      <c r="M669" s="163"/>
      <c r="N669" s="164"/>
      <c r="O669" s="164"/>
      <c r="P669" s="164"/>
      <c r="Q669" s="164"/>
      <c r="R669" s="164"/>
      <c r="S669" s="164"/>
      <c r="T669" s="165"/>
      <c r="AT669" s="160" t="s">
        <v>165</v>
      </c>
      <c r="AU669" s="160" t="s">
        <v>86</v>
      </c>
      <c r="AV669" s="13" t="s">
        <v>84</v>
      </c>
      <c r="AW669" s="13" t="s">
        <v>32</v>
      </c>
      <c r="AX669" s="13" t="s">
        <v>76</v>
      </c>
      <c r="AY669" s="160" t="s">
        <v>151</v>
      </c>
    </row>
    <row r="670" spans="2:51" s="14" customFormat="1" ht="10.2">
      <c r="B670" s="166"/>
      <c r="D670" s="159" t="s">
        <v>165</v>
      </c>
      <c r="E670" s="167" t="s">
        <v>1</v>
      </c>
      <c r="F670" s="168" t="s">
        <v>627</v>
      </c>
      <c r="H670" s="169">
        <v>104.164</v>
      </c>
      <c r="I670" s="170"/>
      <c r="L670" s="166"/>
      <c r="M670" s="171"/>
      <c r="N670" s="172"/>
      <c r="O670" s="172"/>
      <c r="P670" s="172"/>
      <c r="Q670" s="172"/>
      <c r="R670" s="172"/>
      <c r="S670" s="172"/>
      <c r="T670" s="173"/>
      <c r="AT670" s="167" t="s">
        <v>165</v>
      </c>
      <c r="AU670" s="167" t="s">
        <v>86</v>
      </c>
      <c r="AV670" s="14" t="s">
        <v>86</v>
      </c>
      <c r="AW670" s="14" t="s">
        <v>32</v>
      </c>
      <c r="AX670" s="14" t="s">
        <v>76</v>
      </c>
      <c r="AY670" s="167" t="s">
        <v>151</v>
      </c>
    </row>
    <row r="671" spans="2:51" s="15" customFormat="1" ht="10.2">
      <c r="B671" s="174"/>
      <c r="D671" s="159" t="s">
        <v>165</v>
      </c>
      <c r="E671" s="175" t="s">
        <v>1</v>
      </c>
      <c r="F671" s="176" t="s">
        <v>172</v>
      </c>
      <c r="H671" s="177">
        <v>104.164</v>
      </c>
      <c r="I671" s="178"/>
      <c r="L671" s="174"/>
      <c r="M671" s="179"/>
      <c r="N671" s="180"/>
      <c r="O671" s="180"/>
      <c r="P671" s="180"/>
      <c r="Q671" s="180"/>
      <c r="R671" s="180"/>
      <c r="S671" s="180"/>
      <c r="T671" s="181"/>
      <c r="AT671" s="175" t="s">
        <v>165</v>
      </c>
      <c r="AU671" s="175" t="s">
        <v>86</v>
      </c>
      <c r="AV671" s="15" t="s">
        <v>152</v>
      </c>
      <c r="AW671" s="15" t="s">
        <v>32</v>
      </c>
      <c r="AX671" s="15" t="s">
        <v>76</v>
      </c>
      <c r="AY671" s="175" t="s">
        <v>151</v>
      </c>
    </row>
    <row r="672" spans="2:51" s="16" customFormat="1" ht="10.2">
      <c r="B672" s="182"/>
      <c r="D672" s="159" t="s">
        <v>165</v>
      </c>
      <c r="E672" s="183" t="s">
        <v>1</v>
      </c>
      <c r="F672" s="184" t="s">
        <v>173</v>
      </c>
      <c r="H672" s="185">
        <v>1149.7510000000002</v>
      </c>
      <c r="I672" s="186"/>
      <c r="L672" s="182"/>
      <c r="M672" s="187"/>
      <c r="N672" s="188"/>
      <c r="O672" s="188"/>
      <c r="P672" s="188"/>
      <c r="Q672" s="188"/>
      <c r="R672" s="188"/>
      <c r="S672" s="188"/>
      <c r="T672" s="189"/>
      <c r="AT672" s="183" t="s">
        <v>165</v>
      </c>
      <c r="AU672" s="183" t="s">
        <v>86</v>
      </c>
      <c r="AV672" s="16" t="s">
        <v>159</v>
      </c>
      <c r="AW672" s="16" t="s">
        <v>32</v>
      </c>
      <c r="AX672" s="16" t="s">
        <v>84</v>
      </c>
      <c r="AY672" s="183" t="s">
        <v>151</v>
      </c>
    </row>
    <row r="673" spans="1:65" s="2" customFormat="1" ht="21.75" customHeight="1">
      <c r="A673" s="33"/>
      <c r="B673" s="144"/>
      <c r="C673" s="145" t="s">
        <v>628</v>
      </c>
      <c r="D673" s="145" t="s">
        <v>154</v>
      </c>
      <c r="E673" s="146" t="s">
        <v>629</v>
      </c>
      <c r="F673" s="147" t="s">
        <v>630</v>
      </c>
      <c r="G673" s="148" t="s">
        <v>207</v>
      </c>
      <c r="H673" s="149">
        <v>243.248</v>
      </c>
      <c r="I673" s="150"/>
      <c r="J673" s="151">
        <f>ROUND(I673*H673,2)</f>
        <v>0</v>
      </c>
      <c r="K673" s="147" t="s">
        <v>158</v>
      </c>
      <c r="L673" s="34"/>
      <c r="M673" s="152" t="s">
        <v>1</v>
      </c>
      <c r="N673" s="153" t="s">
        <v>41</v>
      </c>
      <c r="O673" s="59"/>
      <c r="P673" s="154">
        <f>O673*H673</f>
        <v>0</v>
      </c>
      <c r="Q673" s="154">
        <v>0</v>
      </c>
      <c r="R673" s="154">
        <f>Q673*H673</f>
        <v>0</v>
      </c>
      <c r="S673" s="154">
        <v>0</v>
      </c>
      <c r="T673" s="155">
        <f>S673*H673</f>
        <v>0</v>
      </c>
      <c r="U673" s="33"/>
      <c r="V673" s="33"/>
      <c r="W673" s="33"/>
      <c r="X673" s="33"/>
      <c r="Y673" s="33"/>
      <c r="Z673" s="33"/>
      <c r="AA673" s="33"/>
      <c r="AB673" s="33"/>
      <c r="AC673" s="33"/>
      <c r="AD673" s="33"/>
      <c r="AE673" s="33"/>
      <c r="AR673" s="156" t="s">
        <v>159</v>
      </c>
      <c r="AT673" s="156" t="s">
        <v>154</v>
      </c>
      <c r="AU673" s="156" t="s">
        <v>86</v>
      </c>
      <c r="AY673" s="18" t="s">
        <v>151</v>
      </c>
      <c r="BE673" s="157">
        <f>IF(N673="základní",J673,0)</f>
        <v>0</v>
      </c>
      <c r="BF673" s="157">
        <f>IF(N673="snížená",J673,0)</f>
        <v>0</v>
      </c>
      <c r="BG673" s="157">
        <f>IF(N673="zákl. přenesená",J673,0)</f>
        <v>0</v>
      </c>
      <c r="BH673" s="157">
        <f>IF(N673="sníž. přenesená",J673,0)</f>
        <v>0</v>
      </c>
      <c r="BI673" s="157">
        <f>IF(N673="nulová",J673,0)</f>
        <v>0</v>
      </c>
      <c r="BJ673" s="18" t="s">
        <v>84</v>
      </c>
      <c r="BK673" s="157">
        <f>ROUND(I673*H673,2)</f>
        <v>0</v>
      </c>
      <c r="BL673" s="18" t="s">
        <v>159</v>
      </c>
      <c r="BM673" s="156" t="s">
        <v>631</v>
      </c>
    </row>
    <row r="674" spans="2:51" s="13" customFormat="1" ht="10.2">
      <c r="B674" s="158"/>
      <c r="D674" s="159" t="s">
        <v>165</v>
      </c>
      <c r="E674" s="160" t="s">
        <v>1</v>
      </c>
      <c r="F674" s="161" t="s">
        <v>632</v>
      </c>
      <c r="H674" s="160" t="s">
        <v>1</v>
      </c>
      <c r="I674" s="162"/>
      <c r="L674" s="158"/>
      <c r="M674" s="163"/>
      <c r="N674" s="164"/>
      <c r="O674" s="164"/>
      <c r="P674" s="164"/>
      <c r="Q674" s="164"/>
      <c r="R674" s="164"/>
      <c r="S674" s="164"/>
      <c r="T674" s="165"/>
      <c r="AT674" s="160" t="s">
        <v>165</v>
      </c>
      <c r="AU674" s="160" t="s">
        <v>86</v>
      </c>
      <c r="AV674" s="13" t="s">
        <v>84</v>
      </c>
      <c r="AW674" s="13" t="s">
        <v>32</v>
      </c>
      <c r="AX674" s="13" t="s">
        <v>76</v>
      </c>
      <c r="AY674" s="160" t="s">
        <v>151</v>
      </c>
    </row>
    <row r="675" spans="2:51" s="13" customFormat="1" ht="10.2">
      <c r="B675" s="158"/>
      <c r="D675" s="159" t="s">
        <v>165</v>
      </c>
      <c r="E675" s="160" t="s">
        <v>1</v>
      </c>
      <c r="F675" s="161" t="s">
        <v>178</v>
      </c>
      <c r="H675" s="160" t="s">
        <v>1</v>
      </c>
      <c r="I675" s="162"/>
      <c r="L675" s="158"/>
      <c r="M675" s="163"/>
      <c r="N675" s="164"/>
      <c r="O675" s="164"/>
      <c r="P675" s="164"/>
      <c r="Q675" s="164"/>
      <c r="R675" s="164"/>
      <c r="S675" s="164"/>
      <c r="T675" s="165"/>
      <c r="AT675" s="160" t="s">
        <v>165</v>
      </c>
      <c r="AU675" s="160" t="s">
        <v>86</v>
      </c>
      <c r="AV675" s="13" t="s">
        <v>84</v>
      </c>
      <c r="AW675" s="13" t="s">
        <v>32</v>
      </c>
      <c r="AX675" s="13" t="s">
        <v>76</v>
      </c>
      <c r="AY675" s="160" t="s">
        <v>151</v>
      </c>
    </row>
    <row r="676" spans="2:51" s="14" customFormat="1" ht="10.2">
      <c r="B676" s="166"/>
      <c r="D676" s="159" t="s">
        <v>165</v>
      </c>
      <c r="E676" s="167" t="s">
        <v>1</v>
      </c>
      <c r="F676" s="168" t="s">
        <v>633</v>
      </c>
      <c r="H676" s="169">
        <v>18.785</v>
      </c>
      <c r="I676" s="170"/>
      <c r="L676" s="166"/>
      <c r="M676" s="171"/>
      <c r="N676" s="172"/>
      <c r="O676" s="172"/>
      <c r="P676" s="172"/>
      <c r="Q676" s="172"/>
      <c r="R676" s="172"/>
      <c r="S676" s="172"/>
      <c r="T676" s="173"/>
      <c r="AT676" s="167" t="s">
        <v>165</v>
      </c>
      <c r="AU676" s="167" t="s">
        <v>86</v>
      </c>
      <c r="AV676" s="14" t="s">
        <v>86</v>
      </c>
      <c r="AW676" s="14" t="s">
        <v>32</v>
      </c>
      <c r="AX676" s="14" t="s">
        <v>76</v>
      </c>
      <c r="AY676" s="167" t="s">
        <v>151</v>
      </c>
    </row>
    <row r="677" spans="2:51" s="14" customFormat="1" ht="10.2">
      <c r="B677" s="166"/>
      <c r="D677" s="159" t="s">
        <v>165</v>
      </c>
      <c r="E677" s="167" t="s">
        <v>1</v>
      </c>
      <c r="F677" s="168" t="s">
        <v>634</v>
      </c>
      <c r="H677" s="169">
        <v>16.06</v>
      </c>
      <c r="I677" s="170"/>
      <c r="L677" s="166"/>
      <c r="M677" s="171"/>
      <c r="N677" s="172"/>
      <c r="O677" s="172"/>
      <c r="P677" s="172"/>
      <c r="Q677" s="172"/>
      <c r="R677" s="172"/>
      <c r="S677" s="172"/>
      <c r="T677" s="173"/>
      <c r="AT677" s="167" t="s">
        <v>165</v>
      </c>
      <c r="AU677" s="167" t="s">
        <v>86</v>
      </c>
      <c r="AV677" s="14" t="s">
        <v>86</v>
      </c>
      <c r="AW677" s="14" t="s">
        <v>32</v>
      </c>
      <c r="AX677" s="14" t="s">
        <v>76</v>
      </c>
      <c r="AY677" s="167" t="s">
        <v>151</v>
      </c>
    </row>
    <row r="678" spans="2:51" s="14" customFormat="1" ht="10.2">
      <c r="B678" s="166"/>
      <c r="D678" s="159" t="s">
        <v>165</v>
      </c>
      <c r="E678" s="167" t="s">
        <v>1</v>
      </c>
      <c r="F678" s="168" t="s">
        <v>635</v>
      </c>
      <c r="H678" s="169">
        <v>4.32</v>
      </c>
      <c r="I678" s="170"/>
      <c r="L678" s="166"/>
      <c r="M678" s="171"/>
      <c r="N678" s="172"/>
      <c r="O678" s="172"/>
      <c r="P678" s="172"/>
      <c r="Q678" s="172"/>
      <c r="R678" s="172"/>
      <c r="S678" s="172"/>
      <c r="T678" s="173"/>
      <c r="AT678" s="167" t="s">
        <v>165</v>
      </c>
      <c r="AU678" s="167" t="s">
        <v>86</v>
      </c>
      <c r="AV678" s="14" t="s">
        <v>86</v>
      </c>
      <c r="AW678" s="14" t="s">
        <v>32</v>
      </c>
      <c r="AX678" s="14" t="s">
        <v>76</v>
      </c>
      <c r="AY678" s="167" t="s">
        <v>151</v>
      </c>
    </row>
    <row r="679" spans="2:51" s="14" customFormat="1" ht="10.2">
      <c r="B679" s="166"/>
      <c r="D679" s="159" t="s">
        <v>165</v>
      </c>
      <c r="E679" s="167" t="s">
        <v>1</v>
      </c>
      <c r="F679" s="168" t="s">
        <v>636</v>
      </c>
      <c r="H679" s="169">
        <v>4.84</v>
      </c>
      <c r="I679" s="170"/>
      <c r="L679" s="166"/>
      <c r="M679" s="171"/>
      <c r="N679" s="172"/>
      <c r="O679" s="172"/>
      <c r="P679" s="172"/>
      <c r="Q679" s="172"/>
      <c r="R679" s="172"/>
      <c r="S679" s="172"/>
      <c r="T679" s="173"/>
      <c r="AT679" s="167" t="s">
        <v>165</v>
      </c>
      <c r="AU679" s="167" t="s">
        <v>86</v>
      </c>
      <c r="AV679" s="14" t="s">
        <v>86</v>
      </c>
      <c r="AW679" s="14" t="s">
        <v>32</v>
      </c>
      <c r="AX679" s="14" t="s">
        <v>76</v>
      </c>
      <c r="AY679" s="167" t="s">
        <v>151</v>
      </c>
    </row>
    <row r="680" spans="2:51" s="14" customFormat="1" ht="10.2">
      <c r="B680" s="166"/>
      <c r="D680" s="159" t="s">
        <v>165</v>
      </c>
      <c r="E680" s="167" t="s">
        <v>1</v>
      </c>
      <c r="F680" s="168" t="s">
        <v>637</v>
      </c>
      <c r="H680" s="169">
        <v>34.56</v>
      </c>
      <c r="I680" s="170"/>
      <c r="L680" s="166"/>
      <c r="M680" s="171"/>
      <c r="N680" s="172"/>
      <c r="O680" s="172"/>
      <c r="P680" s="172"/>
      <c r="Q680" s="172"/>
      <c r="R680" s="172"/>
      <c r="S680" s="172"/>
      <c r="T680" s="173"/>
      <c r="AT680" s="167" t="s">
        <v>165</v>
      </c>
      <c r="AU680" s="167" t="s">
        <v>86</v>
      </c>
      <c r="AV680" s="14" t="s">
        <v>86</v>
      </c>
      <c r="AW680" s="14" t="s">
        <v>32</v>
      </c>
      <c r="AX680" s="14" t="s">
        <v>76</v>
      </c>
      <c r="AY680" s="167" t="s">
        <v>151</v>
      </c>
    </row>
    <row r="681" spans="2:51" s="14" customFormat="1" ht="10.2">
      <c r="B681" s="166"/>
      <c r="D681" s="159" t="s">
        <v>165</v>
      </c>
      <c r="E681" s="167" t="s">
        <v>1</v>
      </c>
      <c r="F681" s="168" t="s">
        <v>638</v>
      </c>
      <c r="H681" s="169">
        <v>1.665</v>
      </c>
      <c r="I681" s="170"/>
      <c r="L681" s="166"/>
      <c r="M681" s="171"/>
      <c r="N681" s="172"/>
      <c r="O681" s="172"/>
      <c r="P681" s="172"/>
      <c r="Q681" s="172"/>
      <c r="R681" s="172"/>
      <c r="S681" s="172"/>
      <c r="T681" s="173"/>
      <c r="AT681" s="167" t="s">
        <v>165</v>
      </c>
      <c r="AU681" s="167" t="s">
        <v>86</v>
      </c>
      <c r="AV681" s="14" t="s">
        <v>86</v>
      </c>
      <c r="AW681" s="14" t="s">
        <v>32</v>
      </c>
      <c r="AX681" s="14" t="s">
        <v>76</v>
      </c>
      <c r="AY681" s="167" t="s">
        <v>151</v>
      </c>
    </row>
    <row r="682" spans="2:51" s="14" customFormat="1" ht="10.2">
      <c r="B682" s="166"/>
      <c r="D682" s="159" t="s">
        <v>165</v>
      </c>
      <c r="E682" s="167" t="s">
        <v>1</v>
      </c>
      <c r="F682" s="168" t="s">
        <v>639</v>
      </c>
      <c r="H682" s="169">
        <v>4.125</v>
      </c>
      <c r="I682" s="170"/>
      <c r="L682" s="166"/>
      <c r="M682" s="171"/>
      <c r="N682" s="172"/>
      <c r="O682" s="172"/>
      <c r="P682" s="172"/>
      <c r="Q682" s="172"/>
      <c r="R682" s="172"/>
      <c r="S682" s="172"/>
      <c r="T682" s="173"/>
      <c r="AT682" s="167" t="s">
        <v>165</v>
      </c>
      <c r="AU682" s="167" t="s">
        <v>86</v>
      </c>
      <c r="AV682" s="14" t="s">
        <v>86</v>
      </c>
      <c r="AW682" s="14" t="s">
        <v>32</v>
      </c>
      <c r="AX682" s="14" t="s">
        <v>76</v>
      </c>
      <c r="AY682" s="167" t="s">
        <v>151</v>
      </c>
    </row>
    <row r="683" spans="2:51" s="14" customFormat="1" ht="10.2">
      <c r="B683" s="166"/>
      <c r="D683" s="159" t="s">
        <v>165</v>
      </c>
      <c r="E683" s="167" t="s">
        <v>1</v>
      </c>
      <c r="F683" s="168" t="s">
        <v>640</v>
      </c>
      <c r="H683" s="169">
        <v>2.2</v>
      </c>
      <c r="I683" s="170"/>
      <c r="L683" s="166"/>
      <c r="M683" s="171"/>
      <c r="N683" s="172"/>
      <c r="O683" s="172"/>
      <c r="P683" s="172"/>
      <c r="Q683" s="172"/>
      <c r="R683" s="172"/>
      <c r="S683" s="172"/>
      <c r="T683" s="173"/>
      <c r="AT683" s="167" t="s">
        <v>165</v>
      </c>
      <c r="AU683" s="167" t="s">
        <v>86</v>
      </c>
      <c r="AV683" s="14" t="s">
        <v>86</v>
      </c>
      <c r="AW683" s="14" t="s">
        <v>32</v>
      </c>
      <c r="AX683" s="14" t="s">
        <v>76</v>
      </c>
      <c r="AY683" s="167" t="s">
        <v>151</v>
      </c>
    </row>
    <row r="684" spans="2:51" s="14" customFormat="1" ht="10.2">
      <c r="B684" s="166"/>
      <c r="D684" s="159" t="s">
        <v>165</v>
      </c>
      <c r="E684" s="167" t="s">
        <v>1</v>
      </c>
      <c r="F684" s="168" t="s">
        <v>641</v>
      </c>
      <c r="H684" s="169">
        <v>0.36</v>
      </c>
      <c r="I684" s="170"/>
      <c r="L684" s="166"/>
      <c r="M684" s="171"/>
      <c r="N684" s="172"/>
      <c r="O684" s="172"/>
      <c r="P684" s="172"/>
      <c r="Q684" s="172"/>
      <c r="R684" s="172"/>
      <c r="S684" s="172"/>
      <c r="T684" s="173"/>
      <c r="AT684" s="167" t="s">
        <v>165</v>
      </c>
      <c r="AU684" s="167" t="s">
        <v>86</v>
      </c>
      <c r="AV684" s="14" t="s">
        <v>86</v>
      </c>
      <c r="AW684" s="14" t="s">
        <v>32</v>
      </c>
      <c r="AX684" s="14" t="s">
        <v>76</v>
      </c>
      <c r="AY684" s="167" t="s">
        <v>151</v>
      </c>
    </row>
    <row r="685" spans="2:51" s="13" customFormat="1" ht="10.2">
      <c r="B685" s="158"/>
      <c r="D685" s="159" t="s">
        <v>165</v>
      </c>
      <c r="E685" s="160" t="s">
        <v>1</v>
      </c>
      <c r="F685" s="161" t="s">
        <v>179</v>
      </c>
      <c r="H685" s="160" t="s">
        <v>1</v>
      </c>
      <c r="I685" s="162"/>
      <c r="L685" s="158"/>
      <c r="M685" s="163"/>
      <c r="N685" s="164"/>
      <c r="O685" s="164"/>
      <c r="P685" s="164"/>
      <c r="Q685" s="164"/>
      <c r="R685" s="164"/>
      <c r="S685" s="164"/>
      <c r="T685" s="165"/>
      <c r="AT685" s="160" t="s">
        <v>165</v>
      </c>
      <c r="AU685" s="160" t="s">
        <v>86</v>
      </c>
      <c r="AV685" s="13" t="s">
        <v>84</v>
      </c>
      <c r="AW685" s="13" t="s">
        <v>32</v>
      </c>
      <c r="AX685" s="13" t="s">
        <v>76</v>
      </c>
      <c r="AY685" s="160" t="s">
        <v>151</v>
      </c>
    </row>
    <row r="686" spans="2:51" s="14" customFormat="1" ht="10.2">
      <c r="B686" s="166"/>
      <c r="D686" s="159" t="s">
        <v>165</v>
      </c>
      <c r="E686" s="167" t="s">
        <v>1</v>
      </c>
      <c r="F686" s="168" t="s">
        <v>642</v>
      </c>
      <c r="H686" s="169">
        <v>1.96</v>
      </c>
      <c r="I686" s="170"/>
      <c r="L686" s="166"/>
      <c r="M686" s="171"/>
      <c r="N686" s="172"/>
      <c r="O686" s="172"/>
      <c r="P686" s="172"/>
      <c r="Q686" s="172"/>
      <c r="R686" s="172"/>
      <c r="S686" s="172"/>
      <c r="T686" s="173"/>
      <c r="AT686" s="167" t="s">
        <v>165</v>
      </c>
      <c r="AU686" s="167" t="s">
        <v>86</v>
      </c>
      <c r="AV686" s="14" t="s">
        <v>86</v>
      </c>
      <c r="AW686" s="14" t="s">
        <v>32</v>
      </c>
      <c r="AX686" s="14" t="s">
        <v>76</v>
      </c>
      <c r="AY686" s="167" t="s">
        <v>151</v>
      </c>
    </row>
    <row r="687" spans="2:51" s="14" customFormat="1" ht="10.2">
      <c r="B687" s="166"/>
      <c r="D687" s="159" t="s">
        <v>165</v>
      </c>
      <c r="E687" s="167" t="s">
        <v>1</v>
      </c>
      <c r="F687" s="168" t="s">
        <v>643</v>
      </c>
      <c r="H687" s="169">
        <v>12.6</v>
      </c>
      <c r="I687" s="170"/>
      <c r="L687" s="166"/>
      <c r="M687" s="171"/>
      <c r="N687" s="172"/>
      <c r="O687" s="172"/>
      <c r="P687" s="172"/>
      <c r="Q687" s="172"/>
      <c r="R687" s="172"/>
      <c r="S687" s="172"/>
      <c r="T687" s="173"/>
      <c r="AT687" s="167" t="s">
        <v>165</v>
      </c>
      <c r="AU687" s="167" t="s">
        <v>86</v>
      </c>
      <c r="AV687" s="14" t="s">
        <v>86</v>
      </c>
      <c r="AW687" s="14" t="s">
        <v>32</v>
      </c>
      <c r="AX687" s="14" t="s">
        <v>76</v>
      </c>
      <c r="AY687" s="167" t="s">
        <v>151</v>
      </c>
    </row>
    <row r="688" spans="2:51" s="14" customFormat="1" ht="10.2">
      <c r="B688" s="166"/>
      <c r="D688" s="159" t="s">
        <v>165</v>
      </c>
      <c r="E688" s="167" t="s">
        <v>1</v>
      </c>
      <c r="F688" s="168" t="s">
        <v>644</v>
      </c>
      <c r="H688" s="169">
        <v>2.7</v>
      </c>
      <c r="I688" s="170"/>
      <c r="L688" s="166"/>
      <c r="M688" s="171"/>
      <c r="N688" s="172"/>
      <c r="O688" s="172"/>
      <c r="P688" s="172"/>
      <c r="Q688" s="172"/>
      <c r="R688" s="172"/>
      <c r="S688" s="172"/>
      <c r="T688" s="173"/>
      <c r="AT688" s="167" t="s">
        <v>165</v>
      </c>
      <c r="AU688" s="167" t="s">
        <v>86</v>
      </c>
      <c r="AV688" s="14" t="s">
        <v>86</v>
      </c>
      <c r="AW688" s="14" t="s">
        <v>32</v>
      </c>
      <c r="AX688" s="14" t="s">
        <v>76</v>
      </c>
      <c r="AY688" s="167" t="s">
        <v>151</v>
      </c>
    </row>
    <row r="689" spans="2:51" s="14" customFormat="1" ht="10.2">
      <c r="B689" s="166"/>
      <c r="D689" s="159" t="s">
        <v>165</v>
      </c>
      <c r="E689" s="167" t="s">
        <v>1</v>
      </c>
      <c r="F689" s="168" t="s">
        <v>645</v>
      </c>
      <c r="H689" s="169">
        <v>13.65</v>
      </c>
      <c r="I689" s="170"/>
      <c r="L689" s="166"/>
      <c r="M689" s="171"/>
      <c r="N689" s="172"/>
      <c r="O689" s="172"/>
      <c r="P689" s="172"/>
      <c r="Q689" s="172"/>
      <c r="R689" s="172"/>
      <c r="S689" s="172"/>
      <c r="T689" s="173"/>
      <c r="AT689" s="167" t="s">
        <v>165</v>
      </c>
      <c r="AU689" s="167" t="s">
        <v>86</v>
      </c>
      <c r="AV689" s="14" t="s">
        <v>86</v>
      </c>
      <c r="AW689" s="14" t="s">
        <v>32</v>
      </c>
      <c r="AX689" s="14" t="s">
        <v>76</v>
      </c>
      <c r="AY689" s="167" t="s">
        <v>151</v>
      </c>
    </row>
    <row r="690" spans="2:51" s="14" customFormat="1" ht="10.2">
      <c r="B690" s="166"/>
      <c r="D690" s="159" t="s">
        <v>165</v>
      </c>
      <c r="E690" s="167" t="s">
        <v>1</v>
      </c>
      <c r="F690" s="168" t="s">
        <v>646</v>
      </c>
      <c r="H690" s="169">
        <v>3.799</v>
      </c>
      <c r="I690" s="170"/>
      <c r="L690" s="166"/>
      <c r="M690" s="171"/>
      <c r="N690" s="172"/>
      <c r="O690" s="172"/>
      <c r="P690" s="172"/>
      <c r="Q690" s="172"/>
      <c r="R690" s="172"/>
      <c r="S690" s="172"/>
      <c r="T690" s="173"/>
      <c r="AT690" s="167" t="s">
        <v>165</v>
      </c>
      <c r="AU690" s="167" t="s">
        <v>86</v>
      </c>
      <c r="AV690" s="14" t="s">
        <v>86</v>
      </c>
      <c r="AW690" s="14" t="s">
        <v>32</v>
      </c>
      <c r="AX690" s="14" t="s">
        <v>76</v>
      </c>
      <c r="AY690" s="167" t="s">
        <v>151</v>
      </c>
    </row>
    <row r="691" spans="2:51" s="15" customFormat="1" ht="10.2">
      <c r="B691" s="174"/>
      <c r="D691" s="159" t="s">
        <v>165</v>
      </c>
      <c r="E691" s="175" t="s">
        <v>1</v>
      </c>
      <c r="F691" s="176" t="s">
        <v>172</v>
      </c>
      <c r="H691" s="177">
        <v>121.62400000000001</v>
      </c>
      <c r="I691" s="178"/>
      <c r="L691" s="174"/>
      <c r="M691" s="179"/>
      <c r="N691" s="180"/>
      <c r="O691" s="180"/>
      <c r="P691" s="180"/>
      <c r="Q691" s="180"/>
      <c r="R691" s="180"/>
      <c r="S691" s="180"/>
      <c r="T691" s="181"/>
      <c r="AT691" s="175" t="s">
        <v>165</v>
      </c>
      <c r="AU691" s="175" t="s">
        <v>86</v>
      </c>
      <c r="AV691" s="15" t="s">
        <v>152</v>
      </c>
      <c r="AW691" s="15" t="s">
        <v>32</v>
      </c>
      <c r="AX691" s="15" t="s">
        <v>76</v>
      </c>
      <c r="AY691" s="175" t="s">
        <v>151</v>
      </c>
    </row>
    <row r="692" spans="2:51" s="13" customFormat="1" ht="10.2">
      <c r="B692" s="158"/>
      <c r="D692" s="159" t="s">
        <v>165</v>
      </c>
      <c r="E692" s="160" t="s">
        <v>1</v>
      </c>
      <c r="F692" s="161" t="s">
        <v>486</v>
      </c>
      <c r="H692" s="160" t="s">
        <v>1</v>
      </c>
      <c r="I692" s="162"/>
      <c r="L692" s="158"/>
      <c r="M692" s="163"/>
      <c r="N692" s="164"/>
      <c r="O692" s="164"/>
      <c r="P692" s="164"/>
      <c r="Q692" s="164"/>
      <c r="R692" s="164"/>
      <c r="S692" s="164"/>
      <c r="T692" s="165"/>
      <c r="AT692" s="160" t="s">
        <v>165</v>
      </c>
      <c r="AU692" s="160" t="s">
        <v>86</v>
      </c>
      <c r="AV692" s="13" t="s">
        <v>84</v>
      </c>
      <c r="AW692" s="13" t="s">
        <v>32</v>
      </c>
      <c r="AX692" s="13" t="s">
        <v>76</v>
      </c>
      <c r="AY692" s="160" t="s">
        <v>151</v>
      </c>
    </row>
    <row r="693" spans="2:51" s="14" customFormat="1" ht="10.2">
      <c r="B693" s="166"/>
      <c r="D693" s="159" t="s">
        <v>165</v>
      </c>
      <c r="E693" s="167" t="s">
        <v>1</v>
      </c>
      <c r="F693" s="168" t="s">
        <v>647</v>
      </c>
      <c r="H693" s="169">
        <v>121.624</v>
      </c>
      <c r="I693" s="170"/>
      <c r="L693" s="166"/>
      <c r="M693" s="171"/>
      <c r="N693" s="172"/>
      <c r="O693" s="172"/>
      <c r="P693" s="172"/>
      <c r="Q693" s="172"/>
      <c r="R693" s="172"/>
      <c r="S693" s="172"/>
      <c r="T693" s="173"/>
      <c r="AT693" s="167" t="s">
        <v>165</v>
      </c>
      <c r="AU693" s="167" t="s">
        <v>86</v>
      </c>
      <c r="AV693" s="14" t="s">
        <v>86</v>
      </c>
      <c r="AW693" s="14" t="s">
        <v>32</v>
      </c>
      <c r="AX693" s="14" t="s">
        <v>76</v>
      </c>
      <c r="AY693" s="167" t="s">
        <v>151</v>
      </c>
    </row>
    <row r="694" spans="2:51" s="15" customFormat="1" ht="10.2">
      <c r="B694" s="174"/>
      <c r="D694" s="159" t="s">
        <v>165</v>
      </c>
      <c r="E694" s="175" t="s">
        <v>1</v>
      </c>
      <c r="F694" s="176" t="s">
        <v>172</v>
      </c>
      <c r="H694" s="177">
        <v>121.624</v>
      </c>
      <c r="I694" s="178"/>
      <c r="L694" s="174"/>
      <c r="M694" s="179"/>
      <c r="N694" s="180"/>
      <c r="O694" s="180"/>
      <c r="P694" s="180"/>
      <c r="Q694" s="180"/>
      <c r="R694" s="180"/>
      <c r="S694" s="180"/>
      <c r="T694" s="181"/>
      <c r="AT694" s="175" t="s">
        <v>165</v>
      </c>
      <c r="AU694" s="175" t="s">
        <v>86</v>
      </c>
      <c r="AV694" s="15" t="s">
        <v>152</v>
      </c>
      <c r="AW694" s="15" t="s">
        <v>32</v>
      </c>
      <c r="AX694" s="15" t="s">
        <v>76</v>
      </c>
      <c r="AY694" s="175" t="s">
        <v>151</v>
      </c>
    </row>
    <row r="695" spans="2:51" s="16" customFormat="1" ht="10.2">
      <c r="B695" s="182"/>
      <c r="D695" s="159" t="s">
        <v>165</v>
      </c>
      <c r="E695" s="183" t="s">
        <v>1</v>
      </c>
      <c r="F695" s="184" t="s">
        <v>173</v>
      </c>
      <c r="H695" s="185">
        <v>243.248</v>
      </c>
      <c r="I695" s="186"/>
      <c r="L695" s="182"/>
      <c r="M695" s="187"/>
      <c r="N695" s="188"/>
      <c r="O695" s="188"/>
      <c r="P695" s="188"/>
      <c r="Q695" s="188"/>
      <c r="R695" s="188"/>
      <c r="S695" s="188"/>
      <c r="T695" s="189"/>
      <c r="AT695" s="183" t="s">
        <v>165</v>
      </c>
      <c r="AU695" s="183" t="s">
        <v>86</v>
      </c>
      <c r="AV695" s="16" t="s">
        <v>159</v>
      </c>
      <c r="AW695" s="16" t="s">
        <v>32</v>
      </c>
      <c r="AX695" s="16" t="s">
        <v>84</v>
      </c>
      <c r="AY695" s="183" t="s">
        <v>151</v>
      </c>
    </row>
    <row r="696" spans="1:65" s="2" customFormat="1" ht="16.5" customHeight="1">
      <c r="A696" s="33"/>
      <c r="B696" s="144"/>
      <c r="C696" s="145" t="s">
        <v>648</v>
      </c>
      <c r="D696" s="145" t="s">
        <v>154</v>
      </c>
      <c r="E696" s="146" t="s">
        <v>649</v>
      </c>
      <c r="F696" s="147" t="s">
        <v>650</v>
      </c>
      <c r="G696" s="148" t="s">
        <v>207</v>
      </c>
      <c r="H696" s="149">
        <v>1149.571</v>
      </c>
      <c r="I696" s="150"/>
      <c r="J696" s="151">
        <f>ROUND(I696*H696,2)</f>
        <v>0</v>
      </c>
      <c r="K696" s="147" t="s">
        <v>158</v>
      </c>
      <c r="L696" s="34"/>
      <c r="M696" s="152" t="s">
        <v>1</v>
      </c>
      <c r="N696" s="153" t="s">
        <v>41</v>
      </c>
      <c r="O696" s="59"/>
      <c r="P696" s="154">
        <f>O696*H696</f>
        <v>0</v>
      </c>
      <c r="Q696" s="154">
        <v>0</v>
      </c>
      <c r="R696" s="154">
        <f>Q696*H696</f>
        <v>0</v>
      </c>
      <c r="S696" s="154">
        <v>0</v>
      </c>
      <c r="T696" s="155">
        <f>S696*H696</f>
        <v>0</v>
      </c>
      <c r="U696" s="33"/>
      <c r="V696" s="33"/>
      <c r="W696" s="33"/>
      <c r="X696" s="33"/>
      <c r="Y696" s="33"/>
      <c r="Z696" s="33"/>
      <c r="AA696" s="33"/>
      <c r="AB696" s="33"/>
      <c r="AC696" s="33"/>
      <c r="AD696" s="33"/>
      <c r="AE696" s="33"/>
      <c r="AR696" s="156" t="s">
        <v>159</v>
      </c>
      <c r="AT696" s="156" t="s">
        <v>154</v>
      </c>
      <c r="AU696" s="156" t="s">
        <v>86</v>
      </c>
      <c r="AY696" s="18" t="s">
        <v>151</v>
      </c>
      <c r="BE696" s="157">
        <f>IF(N696="základní",J696,0)</f>
        <v>0</v>
      </c>
      <c r="BF696" s="157">
        <f>IF(N696="snížená",J696,0)</f>
        <v>0</v>
      </c>
      <c r="BG696" s="157">
        <f>IF(N696="zákl. přenesená",J696,0)</f>
        <v>0</v>
      </c>
      <c r="BH696" s="157">
        <f>IF(N696="sníž. přenesená",J696,0)</f>
        <v>0</v>
      </c>
      <c r="BI696" s="157">
        <f>IF(N696="nulová",J696,0)</f>
        <v>0</v>
      </c>
      <c r="BJ696" s="18" t="s">
        <v>84</v>
      </c>
      <c r="BK696" s="157">
        <f>ROUND(I696*H696,2)</f>
        <v>0</v>
      </c>
      <c r="BL696" s="18" t="s">
        <v>159</v>
      </c>
      <c r="BM696" s="156" t="s">
        <v>651</v>
      </c>
    </row>
    <row r="697" spans="1:65" s="2" customFormat="1" ht="33" customHeight="1">
      <c r="A697" s="33"/>
      <c r="B697" s="144"/>
      <c r="C697" s="145" t="s">
        <v>652</v>
      </c>
      <c r="D697" s="145" t="s">
        <v>154</v>
      </c>
      <c r="E697" s="146" t="s">
        <v>653</v>
      </c>
      <c r="F697" s="147" t="s">
        <v>654</v>
      </c>
      <c r="G697" s="148" t="s">
        <v>163</v>
      </c>
      <c r="H697" s="149">
        <v>4.861</v>
      </c>
      <c r="I697" s="150"/>
      <c r="J697" s="151">
        <f>ROUND(I697*H697,2)</f>
        <v>0</v>
      </c>
      <c r="K697" s="147" t="s">
        <v>158</v>
      </c>
      <c r="L697" s="34"/>
      <c r="M697" s="152" t="s">
        <v>1</v>
      </c>
      <c r="N697" s="153" t="s">
        <v>41</v>
      </c>
      <c r="O697" s="59"/>
      <c r="P697" s="154">
        <f>O697*H697</f>
        <v>0</v>
      </c>
      <c r="Q697" s="154">
        <v>2.30102</v>
      </c>
      <c r="R697" s="154">
        <f>Q697*H697</f>
        <v>11.185258219999998</v>
      </c>
      <c r="S697" s="154">
        <v>0</v>
      </c>
      <c r="T697" s="155">
        <f>S697*H697</f>
        <v>0</v>
      </c>
      <c r="U697" s="33"/>
      <c r="V697" s="33"/>
      <c r="W697" s="33"/>
      <c r="X697" s="33"/>
      <c r="Y697" s="33"/>
      <c r="Z697" s="33"/>
      <c r="AA697" s="33"/>
      <c r="AB697" s="33"/>
      <c r="AC697" s="33"/>
      <c r="AD697" s="33"/>
      <c r="AE697" s="33"/>
      <c r="AR697" s="156" t="s">
        <v>159</v>
      </c>
      <c r="AT697" s="156" t="s">
        <v>154</v>
      </c>
      <c r="AU697" s="156" t="s">
        <v>86</v>
      </c>
      <c r="AY697" s="18" t="s">
        <v>151</v>
      </c>
      <c r="BE697" s="157">
        <f>IF(N697="základní",J697,0)</f>
        <v>0</v>
      </c>
      <c r="BF697" s="157">
        <f>IF(N697="snížená",J697,0)</f>
        <v>0</v>
      </c>
      <c r="BG697" s="157">
        <f>IF(N697="zákl. přenesená",J697,0)</f>
        <v>0</v>
      </c>
      <c r="BH697" s="157">
        <f>IF(N697="sníž. přenesená",J697,0)</f>
        <v>0</v>
      </c>
      <c r="BI697" s="157">
        <f>IF(N697="nulová",J697,0)</f>
        <v>0</v>
      </c>
      <c r="BJ697" s="18" t="s">
        <v>84</v>
      </c>
      <c r="BK697" s="157">
        <f>ROUND(I697*H697,2)</f>
        <v>0</v>
      </c>
      <c r="BL697" s="18" t="s">
        <v>159</v>
      </c>
      <c r="BM697" s="156" t="s">
        <v>655</v>
      </c>
    </row>
    <row r="698" spans="2:51" s="13" customFormat="1" ht="10.2">
      <c r="B698" s="158"/>
      <c r="D698" s="159" t="s">
        <v>165</v>
      </c>
      <c r="E698" s="160" t="s">
        <v>1</v>
      </c>
      <c r="F698" s="161" t="s">
        <v>656</v>
      </c>
      <c r="H698" s="160" t="s">
        <v>1</v>
      </c>
      <c r="I698" s="162"/>
      <c r="L698" s="158"/>
      <c r="M698" s="163"/>
      <c r="N698" s="164"/>
      <c r="O698" s="164"/>
      <c r="P698" s="164"/>
      <c r="Q698" s="164"/>
      <c r="R698" s="164"/>
      <c r="S698" s="164"/>
      <c r="T698" s="165"/>
      <c r="AT698" s="160" t="s">
        <v>165</v>
      </c>
      <c r="AU698" s="160" t="s">
        <v>86</v>
      </c>
      <c r="AV698" s="13" t="s">
        <v>84</v>
      </c>
      <c r="AW698" s="13" t="s">
        <v>32</v>
      </c>
      <c r="AX698" s="13" t="s">
        <v>76</v>
      </c>
      <c r="AY698" s="160" t="s">
        <v>151</v>
      </c>
    </row>
    <row r="699" spans="2:51" s="14" customFormat="1" ht="10.2">
      <c r="B699" s="166"/>
      <c r="D699" s="159" t="s">
        <v>165</v>
      </c>
      <c r="E699" s="167" t="s">
        <v>1</v>
      </c>
      <c r="F699" s="168" t="s">
        <v>657</v>
      </c>
      <c r="H699" s="169">
        <v>2.083</v>
      </c>
      <c r="I699" s="170"/>
      <c r="L699" s="166"/>
      <c r="M699" s="171"/>
      <c r="N699" s="172"/>
      <c r="O699" s="172"/>
      <c r="P699" s="172"/>
      <c r="Q699" s="172"/>
      <c r="R699" s="172"/>
      <c r="S699" s="172"/>
      <c r="T699" s="173"/>
      <c r="AT699" s="167" t="s">
        <v>165</v>
      </c>
      <c r="AU699" s="167" t="s">
        <v>86</v>
      </c>
      <c r="AV699" s="14" t="s">
        <v>86</v>
      </c>
      <c r="AW699" s="14" t="s">
        <v>32</v>
      </c>
      <c r="AX699" s="14" t="s">
        <v>76</v>
      </c>
      <c r="AY699" s="167" t="s">
        <v>151</v>
      </c>
    </row>
    <row r="700" spans="2:51" s="14" customFormat="1" ht="10.2">
      <c r="B700" s="166"/>
      <c r="D700" s="159" t="s">
        <v>165</v>
      </c>
      <c r="E700" s="167" t="s">
        <v>1</v>
      </c>
      <c r="F700" s="168" t="s">
        <v>658</v>
      </c>
      <c r="H700" s="169">
        <v>2.778</v>
      </c>
      <c r="I700" s="170"/>
      <c r="L700" s="166"/>
      <c r="M700" s="171"/>
      <c r="N700" s="172"/>
      <c r="O700" s="172"/>
      <c r="P700" s="172"/>
      <c r="Q700" s="172"/>
      <c r="R700" s="172"/>
      <c r="S700" s="172"/>
      <c r="T700" s="173"/>
      <c r="AT700" s="167" t="s">
        <v>165</v>
      </c>
      <c r="AU700" s="167" t="s">
        <v>86</v>
      </c>
      <c r="AV700" s="14" t="s">
        <v>86</v>
      </c>
      <c r="AW700" s="14" t="s">
        <v>32</v>
      </c>
      <c r="AX700" s="14" t="s">
        <v>76</v>
      </c>
      <c r="AY700" s="167" t="s">
        <v>151</v>
      </c>
    </row>
    <row r="701" spans="2:51" s="15" customFormat="1" ht="10.2">
      <c r="B701" s="174"/>
      <c r="D701" s="159" t="s">
        <v>165</v>
      </c>
      <c r="E701" s="175" t="s">
        <v>1</v>
      </c>
      <c r="F701" s="176" t="s">
        <v>172</v>
      </c>
      <c r="H701" s="177">
        <v>4.861000000000001</v>
      </c>
      <c r="I701" s="178"/>
      <c r="L701" s="174"/>
      <c r="M701" s="179"/>
      <c r="N701" s="180"/>
      <c r="O701" s="180"/>
      <c r="P701" s="180"/>
      <c r="Q701" s="180"/>
      <c r="R701" s="180"/>
      <c r="S701" s="180"/>
      <c r="T701" s="181"/>
      <c r="AT701" s="175" t="s">
        <v>165</v>
      </c>
      <c r="AU701" s="175" t="s">
        <v>86</v>
      </c>
      <c r="AV701" s="15" t="s">
        <v>152</v>
      </c>
      <c r="AW701" s="15" t="s">
        <v>32</v>
      </c>
      <c r="AX701" s="15" t="s">
        <v>76</v>
      </c>
      <c r="AY701" s="175" t="s">
        <v>151</v>
      </c>
    </row>
    <row r="702" spans="2:51" s="16" customFormat="1" ht="10.2">
      <c r="B702" s="182"/>
      <c r="D702" s="159" t="s">
        <v>165</v>
      </c>
      <c r="E702" s="183" t="s">
        <v>1</v>
      </c>
      <c r="F702" s="184" t="s">
        <v>173</v>
      </c>
      <c r="H702" s="185">
        <v>4.861000000000001</v>
      </c>
      <c r="I702" s="186"/>
      <c r="L702" s="182"/>
      <c r="M702" s="187"/>
      <c r="N702" s="188"/>
      <c r="O702" s="188"/>
      <c r="P702" s="188"/>
      <c r="Q702" s="188"/>
      <c r="R702" s="188"/>
      <c r="S702" s="188"/>
      <c r="T702" s="189"/>
      <c r="AT702" s="183" t="s">
        <v>165</v>
      </c>
      <c r="AU702" s="183" t="s">
        <v>86</v>
      </c>
      <c r="AV702" s="16" t="s">
        <v>159</v>
      </c>
      <c r="AW702" s="16" t="s">
        <v>32</v>
      </c>
      <c r="AX702" s="16" t="s">
        <v>84</v>
      </c>
      <c r="AY702" s="183" t="s">
        <v>151</v>
      </c>
    </row>
    <row r="703" spans="1:65" s="2" customFormat="1" ht="33" customHeight="1">
      <c r="A703" s="33"/>
      <c r="B703" s="144"/>
      <c r="C703" s="145" t="s">
        <v>659</v>
      </c>
      <c r="D703" s="145" t="s">
        <v>154</v>
      </c>
      <c r="E703" s="146" t="s">
        <v>660</v>
      </c>
      <c r="F703" s="147" t="s">
        <v>661</v>
      </c>
      <c r="G703" s="148" t="s">
        <v>163</v>
      </c>
      <c r="H703" s="149">
        <v>0.65</v>
      </c>
      <c r="I703" s="150"/>
      <c r="J703" s="151">
        <f>ROUND(I703*H703,2)</f>
        <v>0</v>
      </c>
      <c r="K703" s="147" t="s">
        <v>158</v>
      </c>
      <c r="L703" s="34"/>
      <c r="M703" s="152" t="s">
        <v>1</v>
      </c>
      <c r="N703" s="153" t="s">
        <v>41</v>
      </c>
      <c r="O703" s="59"/>
      <c r="P703" s="154">
        <f>O703*H703</f>
        <v>0</v>
      </c>
      <c r="Q703" s="154">
        <v>2.50187</v>
      </c>
      <c r="R703" s="154">
        <f>Q703*H703</f>
        <v>1.6262155</v>
      </c>
      <c r="S703" s="154">
        <v>0</v>
      </c>
      <c r="T703" s="155">
        <f>S703*H703</f>
        <v>0</v>
      </c>
      <c r="U703" s="33"/>
      <c r="V703" s="33"/>
      <c r="W703" s="33"/>
      <c r="X703" s="33"/>
      <c r="Y703" s="33"/>
      <c r="Z703" s="33"/>
      <c r="AA703" s="33"/>
      <c r="AB703" s="33"/>
      <c r="AC703" s="33"/>
      <c r="AD703" s="33"/>
      <c r="AE703" s="33"/>
      <c r="AR703" s="156" t="s">
        <v>159</v>
      </c>
      <c r="AT703" s="156" t="s">
        <v>154</v>
      </c>
      <c r="AU703" s="156" t="s">
        <v>86</v>
      </c>
      <c r="AY703" s="18" t="s">
        <v>151</v>
      </c>
      <c r="BE703" s="157">
        <f>IF(N703="základní",J703,0)</f>
        <v>0</v>
      </c>
      <c r="BF703" s="157">
        <f>IF(N703="snížená",J703,0)</f>
        <v>0</v>
      </c>
      <c r="BG703" s="157">
        <f>IF(N703="zákl. přenesená",J703,0)</f>
        <v>0</v>
      </c>
      <c r="BH703" s="157">
        <f>IF(N703="sníž. přenesená",J703,0)</f>
        <v>0</v>
      </c>
      <c r="BI703" s="157">
        <f>IF(N703="nulová",J703,0)</f>
        <v>0</v>
      </c>
      <c r="BJ703" s="18" t="s">
        <v>84</v>
      </c>
      <c r="BK703" s="157">
        <f>ROUND(I703*H703,2)</f>
        <v>0</v>
      </c>
      <c r="BL703" s="18" t="s">
        <v>159</v>
      </c>
      <c r="BM703" s="156" t="s">
        <v>662</v>
      </c>
    </row>
    <row r="704" spans="2:51" s="13" customFormat="1" ht="10.2">
      <c r="B704" s="158"/>
      <c r="D704" s="159" t="s">
        <v>165</v>
      </c>
      <c r="E704" s="160" t="s">
        <v>1</v>
      </c>
      <c r="F704" s="161" t="s">
        <v>663</v>
      </c>
      <c r="H704" s="160" t="s">
        <v>1</v>
      </c>
      <c r="I704" s="162"/>
      <c r="L704" s="158"/>
      <c r="M704" s="163"/>
      <c r="N704" s="164"/>
      <c r="O704" s="164"/>
      <c r="P704" s="164"/>
      <c r="Q704" s="164"/>
      <c r="R704" s="164"/>
      <c r="S704" s="164"/>
      <c r="T704" s="165"/>
      <c r="AT704" s="160" t="s">
        <v>165</v>
      </c>
      <c r="AU704" s="160" t="s">
        <v>86</v>
      </c>
      <c r="AV704" s="13" t="s">
        <v>84</v>
      </c>
      <c r="AW704" s="13" t="s">
        <v>32</v>
      </c>
      <c r="AX704" s="13" t="s">
        <v>76</v>
      </c>
      <c r="AY704" s="160" t="s">
        <v>151</v>
      </c>
    </row>
    <row r="705" spans="2:51" s="14" customFormat="1" ht="10.2">
      <c r="B705" s="166"/>
      <c r="D705" s="159" t="s">
        <v>165</v>
      </c>
      <c r="E705" s="167" t="s">
        <v>1</v>
      </c>
      <c r="F705" s="168" t="s">
        <v>664</v>
      </c>
      <c r="H705" s="169">
        <v>0.65</v>
      </c>
      <c r="I705" s="170"/>
      <c r="L705" s="166"/>
      <c r="M705" s="171"/>
      <c r="N705" s="172"/>
      <c r="O705" s="172"/>
      <c r="P705" s="172"/>
      <c r="Q705" s="172"/>
      <c r="R705" s="172"/>
      <c r="S705" s="172"/>
      <c r="T705" s="173"/>
      <c r="AT705" s="167" t="s">
        <v>165</v>
      </c>
      <c r="AU705" s="167" t="s">
        <v>86</v>
      </c>
      <c r="AV705" s="14" t="s">
        <v>86</v>
      </c>
      <c r="AW705" s="14" t="s">
        <v>32</v>
      </c>
      <c r="AX705" s="14" t="s">
        <v>76</v>
      </c>
      <c r="AY705" s="167" t="s">
        <v>151</v>
      </c>
    </row>
    <row r="706" spans="2:51" s="15" customFormat="1" ht="10.2">
      <c r="B706" s="174"/>
      <c r="D706" s="159" t="s">
        <v>165</v>
      </c>
      <c r="E706" s="175" t="s">
        <v>1</v>
      </c>
      <c r="F706" s="176" t="s">
        <v>172</v>
      </c>
      <c r="H706" s="177">
        <v>0.65</v>
      </c>
      <c r="I706" s="178"/>
      <c r="L706" s="174"/>
      <c r="M706" s="179"/>
      <c r="N706" s="180"/>
      <c r="O706" s="180"/>
      <c r="P706" s="180"/>
      <c r="Q706" s="180"/>
      <c r="R706" s="180"/>
      <c r="S706" s="180"/>
      <c r="T706" s="181"/>
      <c r="AT706" s="175" t="s">
        <v>165</v>
      </c>
      <c r="AU706" s="175" t="s">
        <v>86</v>
      </c>
      <c r="AV706" s="15" t="s">
        <v>152</v>
      </c>
      <c r="AW706" s="15" t="s">
        <v>32</v>
      </c>
      <c r="AX706" s="15" t="s">
        <v>76</v>
      </c>
      <c r="AY706" s="175" t="s">
        <v>151</v>
      </c>
    </row>
    <row r="707" spans="2:51" s="16" customFormat="1" ht="10.2">
      <c r="B707" s="182"/>
      <c r="D707" s="159" t="s">
        <v>165</v>
      </c>
      <c r="E707" s="183" t="s">
        <v>1</v>
      </c>
      <c r="F707" s="184" t="s">
        <v>173</v>
      </c>
      <c r="H707" s="185">
        <v>0.65</v>
      </c>
      <c r="I707" s="186"/>
      <c r="L707" s="182"/>
      <c r="M707" s="187"/>
      <c r="N707" s="188"/>
      <c r="O707" s="188"/>
      <c r="P707" s="188"/>
      <c r="Q707" s="188"/>
      <c r="R707" s="188"/>
      <c r="S707" s="188"/>
      <c r="T707" s="189"/>
      <c r="AT707" s="183" t="s">
        <v>165</v>
      </c>
      <c r="AU707" s="183" t="s">
        <v>86</v>
      </c>
      <c r="AV707" s="16" t="s">
        <v>159</v>
      </c>
      <c r="AW707" s="16" t="s">
        <v>32</v>
      </c>
      <c r="AX707" s="16" t="s">
        <v>84</v>
      </c>
      <c r="AY707" s="183" t="s">
        <v>151</v>
      </c>
    </row>
    <row r="708" spans="1:65" s="2" customFormat="1" ht="24.15" customHeight="1">
      <c r="A708" s="33"/>
      <c r="B708" s="144"/>
      <c r="C708" s="145" t="s">
        <v>665</v>
      </c>
      <c r="D708" s="145" t="s">
        <v>154</v>
      </c>
      <c r="E708" s="146" t="s">
        <v>666</v>
      </c>
      <c r="F708" s="147" t="s">
        <v>667</v>
      </c>
      <c r="G708" s="148" t="s">
        <v>163</v>
      </c>
      <c r="H708" s="149">
        <v>0.65</v>
      </c>
      <c r="I708" s="150"/>
      <c r="J708" s="151">
        <f>ROUND(I708*H708,2)</f>
        <v>0</v>
      </c>
      <c r="K708" s="147" t="s">
        <v>158</v>
      </c>
      <c r="L708" s="34"/>
      <c r="M708" s="152" t="s">
        <v>1</v>
      </c>
      <c r="N708" s="153" t="s">
        <v>41</v>
      </c>
      <c r="O708" s="59"/>
      <c r="P708" s="154">
        <f>O708*H708</f>
        <v>0</v>
      </c>
      <c r="Q708" s="154">
        <v>0</v>
      </c>
      <c r="R708" s="154">
        <f>Q708*H708</f>
        <v>0</v>
      </c>
      <c r="S708" s="154">
        <v>0</v>
      </c>
      <c r="T708" s="155">
        <f>S708*H708</f>
        <v>0</v>
      </c>
      <c r="U708" s="33"/>
      <c r="V708" s="33"/>
      <c r="W708" s="33"/>
      <c r="X708" s="33"/>
      <c r="Y708" s="33"/>
      <c r="Z708" s="33"/>
      <c r="AA708" s="33"/>
      <c r="AB708" s="33"/>
      <c r="AC708" s="33"/>
      <c r="AD708" s="33"/>
      <c r="AE708" s="33"/>
      <c r="AR708" s="156" t="s">
        <v>159</v>
      </c>
      <c r="AT708" s="156" t="s">
        <v>154</v>
      </c>
      <c r="AU708" s="156" t="s">
        <v>86</v>
      </c>
      <c r="AY708" s="18" t="s">
        <v>151</v>
      </c>
      <c r="BE708" s="157">
        <f>IF(N708="základní",J708,0)</f>
        <v>0</v>
      </c>
      <c r="BF708" s="157">
        <f>IF(N708="snížená",J708,0)</f>
        <v>0</v>
      </c>
      <c r="BG708" s="157">
        <f>IF(N708="zákl. přenesená",J708,0)</f>
        <v>0</v>
      </c>
      <c r="BH708" s="157">
        <f>IF(N708="sníž. přenesená",J708,0)</f>
        <v>0</v>
      </c>
      <c r="BI708" s="157">
        <f>IF(N708="nulová",J708,0)</f>
        <v>0</v>
      </c>
      <c r="BJ708" s="18" t="s">
        <v>84</v>
      </c>
      <c r="BK708" s="157">
        <f>ROUND(I708*H708,2)</f>
        <v>0</v>
      </c>
      <c r="BL708" s="18" t="s">
        <v>159</v>
      </c>
      <c r="BM708" s="156" t="s">
        <v>668</v>
      </c>
    </row>
    <row r="709" spans="1:65" s="2" customFormat="1" ht="16.5" customHeight="1">
      <c r="A709" s="33"/>
      <c r="B709" s="144"/>
      <c r="C709" s="145" t="s">
        <v>669</v>
      </c>
      <c r="D709" s="145" t="s">
        <v>154</v>
      </c>
      <c r="E709" s="146" t="s">
        <v>670</v>
      </c>
      <c r="F709" s="147" t="s">
        <v>671</v>
      </c>
      <c r="G709" s="148" t="s">
        <v>194</v>
      </c>
      <c r="H709" s="149">
        <v>0.242</v>
      </c>
      <c r="I709" s="150"/>
      <c r="J709" s="151">
        <f>ROUND(I709*H709,2)</f>
        <v>0</v>
      </c>
      <c r="K709" s="147" t="s">
        <v>158</v>
      </c>
      <c r="L709" s="34"/>
      <c r="M709" s="152" t="s">
        <v>1</v>
      </c>
      <c r="N709" s="153" t="s">
        <v>41</v>
      </c>
      <c r="O709" s="59"/>
      <c r="P709" s="154">
        <f>O709*H709</f>
        <v>0</v>
      </c>
      <c r="Q709" s="154">
        <v>1.06277</v>
      </c>
      <c r="R709" s="154">
        <f>Q709*H709</f>
        <v>0.25719034</v>
      </c>
      <c r="S709" s="154">
        <v>0</v>
      </c>
      <c r="T709" s="155">
        <f>S709*H709</f>
        <v>0</v>
      </c>
      <c r="U709" s="33"/>
      <c r="V709" s="33"/>
      <c r="W709" s="33"/>
      <c r="X709" s="33"/>
      <c r="Y709" s="33"/>
      <c r="Z709" s="33"/>
      <c r="AA709" s="33"/>
      <c r="AB709" s="33"/>
      <c r="AC709" s="33"/>
      <c r="AD709" s="33"/>
      <c r="AE709" s="33"/>
      <c r="AR709" s="156" t="s">
        <v>159</v>
      </c>
      <c r="AT709" s="156" t="s">
        <v>154</v>
      </c>
      <c r="AU709" s="156" t="s">
        <v>86</v>
      </c>
      <c r="AY709" s="18" t="s">
        <v>151</v>
      </c>
      <c r="BE709" s="157">
        <f>IF(N709="základní",J709,0)</f>
        <v>0</v>
      </c>
      <c r="BF709" s="157">
        <f>IF(N709="snížená",J709,0)</f>
        <v>0</v>
      </c>
      <c r="BG709" s="157">
        <f>IF(N709="zákl. přenesená",J709,0)</f>
        <v>0</v>
      </c>
      <c r="BH709" s="157">
        <f>IF(N709="sníž. přenesená",J709,0)</f>
        <v>0</v>
      </c>
      <c r="BI709" s="157">
        <f>IF(N709="nulová",J709,0)</f>
        <v>0</v>
      </c>
      <c r="BJ709" s="18" t="s">
        <v>84</v>
      </c>
      <c r="BK709" s="157">
        <f>ROUND(I709*H709,2)</f>
        <v>0</v>
      </c>
      <c r="BL709" s="18" t="s">
        <v>159</v>
      </c>
      <c r="BM709" s="156" t="s">
        <v>672</v>
      </c>
    </row>
    <row r="710" spans="2:51" s="13" customFormat="1" ht="10.2">
      <c r="B710" s="158"/>
      <c r="D710" s="159" t="s">
        <v>165</v>
      </c>
      <c r="E710" s="160" t="s">
        <v>1</v>
      </c>
      <c r="F710" s="161" t="s">
        <v>673</v>
      </c>
      <c r="H710" s="160" t="s">
        <v>1</v>
      </c>
      <c r="I710" s="162"/>
      <c r="L710" s="158"/>
      <c r="M710" s="163"/>
      <c r="N710" s="164"/>
      <c r="O710" s="164"/>
      <c r="P710" s="164"/>
      <c r="Q710" s="164"/>
      <c r="R710" s="164"/>
      <c r="S710" s="164"/>
      <c r="T710" s="165"/>
      <c r="AT710" s="160" t="s">
        <v>165</v>
      </c>
      <c r="AU710" s="160" t="s">
        <v>86</v>
      </c>
      <c r="AV710" s="13" t="s">
        <v>84</v>
      </c>
      <c r="AW710" s="13" t="s">
        <v>32</v>
      </c>
      <c r="AX710" s="13" t="s">
        <v>76</v>
      </c>
      <c r="AY710" s="160" t="s">
        <v>151</v>
      </c>
    </row>
    <row r="711" spans="2:51" s="14" customFormat="1" ht="10.2">
      <c r="B711" s="166"/>
      <c r="D711" s="159" t="s">
        <v>165</v>
      </c>
      <c r="E711" s="167" t="s">
        <v>1</v>
      </c>
      <c r="F711" s="168" t="s">
        <v>674</v>
      </c>
      <c r="H711" s="169">
        <v>0.219</v>
      </c>
      <c r="I711" s="170"/>
      <c r="L711" s="166"/>
      <c r="M711" s="171"/>
      <c r="N711" s="172"/>
      <c r="O711" s="172"/>
      <c r="P711" s="172"/>
      <c r="Q711" s="172"/>
      <c r="R711" s="172"/>
      <c r="S711" s="172"/>
      <c r="T711" s="173"/>
      <c r="AT711" s="167" t="s">
        <v>165</v>
      </c>
      <c r="AU711" s="167" t="s">
        <v>86</v>
      </c>
      <c r="AV711" s="14" t="s">
        <v>86</v>
      </c>
      <c r="AW711" s="14" t="s">
        <v>32</v>
      </c>
      <c r="AX711" s="14" t="s">
        <v>76</v>
      </c>
      <c r="AY711" s="167" t="s">
        <v>151</v>
      </c>
    </row>
    <row r="712" spans="2:51" s="13" customFormat="1" ht="10.2">
      <c r="B712" s="158"/>
      <c r="D712" s="159" t="s">
        <v>165</v>
      </c>
      <c r="E712" s="160" t="s">
        <v>1</v>
      </c>
      <c r="F712" s="161" t="s">
        <v>675</v>
      </c>
      <c r="H712" s="160" t="s">
        <v>1</v>
      </c>
      <c r="I712" s="162"/>
      <c r="L712" s="158"/>
      <c r="M712" s="163"/>
      <c r="N712" s="164"/>
      <c r="O712" s="164"/>
      <c r="P712" s="164"/>
      <c r="Q712" s="164"/>
      <c r="R712" s="164"/>
      <c r="S712" s="164"/>
      <c r="T712" s="165"/>
      <c r="AT712" s="160" t="s">
        <v>165</v>
      </c>
      <c r="AU712" s="160" t="s">
        <v>86</v>
      </c>
      <c r="AV712" s="13" t="s">
        <v>84</v>
      </c>
      <c r="AW712" s="13" t="s">
        <v>32</v>
      </c>
      <c r="AX712" s="13" t="s">
        <v>76</v>
      </c>
      <c r="AY712" s="160" t="s">
        <v>151</v>
      </c>
    </row>
    <row r="713" spans="2:51" s="14" customFormat="1" ht="10.2">
      <c r="B713" s="166"/>
      <c r="D713" s="159" t="s">
        <v>165</v>
      </c>
      <c r="E713" s="167" t="s">
        <v>1</v>
      </c>
      <c r="F713" s="168" t="s">
        <v>676</v>
      </c>
      <c r="H713" s="169">
        <v>0.023</v>
      </c>
      <c r="I713" s="170"/>
      <c r="L713" s="166"/>
      <c r="M713" s="171"/>
      <c r="N713" s="172"/>
      <c r="O713" s="172"/>
      <c r="P713" s="172"/>
      <c r="Q713" s="172"/>
      <c r="R713" s="172"/>
      <c r="S713" s="172"/>
      <c r="T713" s="173"/>
      <c r="AT713" s="167" t="s">
        <v>165</v>
      </c>
      <c r="AU713" s="167" t="s">
        <v>86</v>
      </c>
      <c r="AV713" s="14" t="s">
        <v>86</v>
      </c>
      <c r="AW713" s="14" t="s">
        <v>32</v>
      </c>
      <c r="AX713" s="14" t="s">
        <v>76</v>
      </c>
      <c r="AY713" s="167" t="s">
        <v>151</v>
      </c>
    </row>
    <row r="714" spans="2:51" s="15" customFormat="1" ht="10.2">
      <c r="B714" s="174"/>
      <c r="D714" s="159" t="s">
        <v>165</v>
      </c>
      <c r="E714" s="175" t="s">
        <v>1</v>
      </c>
      <c r="F714" s="176" t="s">
        <v>172</v>
      </c>
      <c r="H714" s="177">
        <v>0.242</v>
      </c>
      <c r="I714" s="178"/>
      <c r="L714" s="174"/>
      <c r="M714" s="179"/>
      <c r="N714" s="180"/>
      <c r="O714" s="180"/>
      <c r="P714" s="180"/>
      <c r="Q714" s="180"/>
      <c r="R714" s="180"/>
      <c r="S714" s="180"/>
      <c r="T714" s="181"/>
      <c r="AT714" s="175" t="s">
        <v>165</v>
      </c>
      <c r="AU714" s="175" t="s">
        <v>86</v>
      </c>
      <c r="AV714" s="15" t="s">
        <v>152</v>
      </c>
      <c r="AW714" s="15" t="s">
        <v>32</v>
      </c>
      <c r="AX714" s="15" t="s">
        <v>76</v>
      </c>
      <c r="AY714" s="175" t="s">
        <v>151</v>
      </c>
    </row>
    <row r="715" spans="2:51" s="16" customFormat="1" ht="10.2">
      <c r="B715" s="182"/>
      <c r="D715" s="159" t="s">
        <v>165</v>
      </c>
      <c r="E715" s="183" t="s">
        <v>1</v>
      </c>
      <c r="F715" s="184" t="s">
        <v>173</v>
      </c>
      <c r="H715" s="185">
        <v>0.242</v>
      </c>
      <c r="I715" s="186"/>
      <c r="L715" s="182"/>
      <c r="M715" s="187"/>
      <c r="N715" s="188"/>
      <c r="O715" s="188"/>
      <c r="P715" s="188"/>
      <c r="Q715" s="188"/>
      <c r="R715" s="188"/>
      <c r="S715" s="188"/>
      <c r="T715" s="189"/>
      <c r="AT715" s="183" t="s">
        <v>165</v>
      </c>
      <c r="AU715" s="183" t="s">
        <v>86</v>
      </c>
      <c r="AV715" s="16" t="s">
        <v>159</v>
      </c>
      <c r="AW715" s="16" t="s">
        <v>32</v>
      </c>
      <c r="AX715" s="16" t="s">
        <v>84</v>
      </c>
      <c r="AY715" s="183" t="s">
        <v>151</v>
      </c>
    </row>
    <row r="716" spans="1:65" s="2" customFormat="1" ht="16.5" customHeight="1">
      <c r="A716" s="33"/>
      <c r="B716" s="144"/>
      <c r="C716" s="145" t="s">
        <v>677</v>
      </c>
      <c r="D716" s="145" t="s">
        <v>154</v>
      </c>
      <c r="E716" s="146" t="s">
        <v>678</v>
      </c>
      <c r="F716" s="147" t="s">
        <v>679</v>
      </c>
      <c r="G716" s="148" t="s">
        <v>157</v>
      </c>
      <c r="H716" s="149">
        <v>1</v>
      </c>
      <c r="I716" s="150"/>
      <c r="J716" s="151">
        <f>ROUND(I716*H716,2)</f>
        <v>0</v>
      </c>
      <c r="K716" s="147" t="s">
        <v>1</v>
      </c>
      <c r="L716" s="34"/>
      <c r="M716" s="152" t="s">
        <v>1</v>
      </c>
      <c r="N716" s="153" t="s">
        <v>41</v>
      </c>
      <c r="O716" s="59"/>
      <c r="P716" s="154">
        <f>O716*H716</f>
        <v>0</v>
      </c>
      <c r="Q716" s="154">
        <v>0</v>
      </c>
      <c r="R716" s="154">
        <f>Q716*H716</f>
        <v>0</v>
      </c>
      <c r="S716" s="154">
        <v>0</v>
      </c>
      <c r="T716" s="155">
        <f>S716*H716</f>
        <v>0</v>
      </c>
      <c r="U716" s="33"/>
      <c r="V716" s="33"/>
      <c r="W716" s="33"/>
      <c r="X716" s="33"/>
      <c r="Y716" s="33"/>
      <c r="Z716" s="33"/>
      <c r="AA716" s="33"/>
      <c r="AB716" s="33"/>
      <c r="AC716" s="33"/>
      <c r="AD716" s="33"/>
      <c r="AE716" s="33"/>
      <c r="AR716" s="156" t="s">
        <v>159</v>
      </c>
      <c r="AT716" s="156" t="s">
        <v>154</v>
      </c>
      <c r="AU716" s="156" t="s">
        <v>86</v>
      </c>
      <c r="AY716" s="18" t="s">
        <v>151</v>
      </c>
      <c r="BE716" s="157">
        <f>IF(N716="základní",J716,0)</f>
        <v>0</v>
      </c>
      <c r="BF716" s="157">
        <f>IF(N716="snížená",J716,0)</f>
        <v>0</v>
      </c>
      <c r="BG716" s="157">
        <f>IF(N716="zákl. přenesená",J716,0)</f>
        <v>0</v>
      </c>
      <c r="BH716" s="157">
        <f>IF(N716="sníž. přenesená",J716,0)</f>
        <v>0</v>
      </c>
      <c r="BI716" s="157">
        <f>IF(N716="nulová",J716,0)</f>
        <v>0</v>
      </c>
      <c r="BJ716" s="18" t="s">
        <v>84</v>
      </c>
      <c r="BK716" s="157">
        <f>ROUND(I716*H716,2)</f>
        <v>0</v>
      </c>
      <c r="BL716" s="18" t="s">
        <v>159</v>
      </c>
      <c r="BM716" s="156" t="s">
        <v>680</v>
      </c>
    </row>
    <row r="717" spans="1:65" s="2" customFormat="1" ht="16.5" customHeight="1">
      <c r="A717" s="33"/>
      <c r="B717" s="144"/>
      <c r="C717" s="145" t="s">
        <v>681</v>
      </c>
      <c r="D717" s="145" t="s">
        <v>154</v>
      </c>
      <c r="E717" s="146" t="s">
        <v>682</v>
      </c>
      <c r="F717" s="147" t="s">
        <v>683</v>
      </c>
      <c r="G717" s="148" t="s">
        <v>231</v>
      </c>
      <c r="H717" s="149">
        <v>63.3</v>
      </c>
      <c r="I717" s="150"/>
      <c r="J717" s="151">
        <f>ROUND(I717*H717,2)</f>
        <v>0</v>
      </c>
      <c r="K717" s="147" t="s">
        <v>1</v>
      </c>
      <c r="L717" s="34"/>
      <c r="M717" s="152" t="s">
        <v>1</v>
      </c>
      <c r="N717" s="153" t="s">
        <v>41</v>
      </c>
      <c r="O717" s="59"/>
      <c r="P717" s="154">
        <f>O717*H717</f>
        <v>0</v>
      </c>
      <c r="Q717" s="154">
        <v>0</v>
      </c>
      <c r="R717" s="154">
        <f>Q717*H717</f>
        <v>0</v>
      </c>
      <c r="S717" s="154">
        <v>0</v>
      </c>
      <c r="T717" s="155">
        <f>S717*H717</f>
        <v>0</v>
      </c>
      <c r="U717" s="33"/>
      <c r="V717" s="33"/>
      <c r="W717" s="33"/>
      <c r="X717" s="33"/>
      <c r="Y717" s="33"/>
      <c r="Z717" s="33"/>
      <c r="AA717" s="33"/>
      <c r="AB717" s="33"/>
      <c r="AC717" s="33"/>
      <c r="AD717" s="33"/>
      <c r="AE717" s="33"/>
      <c r="AR717" s="156" t="s">
        <v>159</v>
      </c>
      <c r="AT717" s="156" t="s">
        <v>154</v>
      </c>
      <c r="AU717" s="156" t="s">
        <v>86</v>
      </c>
      <c r="AY717" s="18" t="s">
        <v>151</v>
      </c>
      <c r="BE717" s="157">
        <f>IF(N717="základní",J717,0)</f>
        <v>0</v>
      </c>
      <c r="BF717" s="157">
        <f>IF(N717="snížená",J717,0)</f>
        <v>0</v>
      </c>
      <c r="BG717" s="157">
        <f>IF(N717="zákl. přenesená",J717,0)</f>
        <v>0</v>
      </c>
      <c r="BH717" s="157">
        <f>IF(N717="sníž. přenesená",J717,0)</f>
        <v>0</v>
      </c>
      <c r="BI717" s="157">
        <f>IF(N717="nulová",J717,0)</f>
        <v>0</v>
      </c>
      <c r="BJ717" s="18" t="s">
        <v>84</v>
      </c>
      <c r="BK717" s="157">
        <f>ROUND(I717*H717,2)</f>
        <v>0</v>
      </c>
      <c r="BL717" s="18" t="s">
        <v>159</v>
      </c>
      <c r="BM717" s="156" t="s">
        <v>684</v>
      </c>
    </row>
    <row r="718" spans="2:51" s="13" customFormat="1" ht="10.2">
      <c r="B718" s="158"/>
      <c r="D718" s="159" t="s">
        <v>165</v>
      </c>
      <c r="E718" s="160" t="s">
        <v>1</v>
      </c>
      <c r="F718" s="161" t="s">
        <v>683</v>
      </c>
      <c r="H718" s="160" t="s">
        <v>1</v>
      </c>
      <c r="I718" s="162"/>
      <c r="L718" s="158"/>
      <c r="M718" s="163"/>
      <c r="N718" s="164"/>
      <c r="O718" s="164"/>
      <c r="P718" s="164"/>
      <c r="Q718" s="164"/>
      <c r="R718" s="164"/>
      <c r="S718" s="164"/>
      <c r="T718" s="165"/>
      <c r="AT718" s="160" t="s">
        <v>165</v>
      </c>
      <c r="AU718" s="160" t="s">
        <v>86</v>
      </c>
      <c r="AV718" s="13" t="s">
        <v>84</v>
      </c>
      <c r="AW718" s="13" t="s">
        <v>32</v>
      </c>
      <c r="AX718" s="13" t="s">
        <v>76</v>
      </c>
      <c r="AY718" s="160" t="s">
        <v>151</v>
      </c>
    </row>
    <row r="719" spans="2:51" s="14" customFormat="1" ht="10.2">
      <c r="B719" s="166"/>
      <c r="D719" s="159" t="s">
        <v>165</v>
      </c>
      <c r="E719" s="167" t="s">
        <v>1</v>
      </c>
      <c r="F719" s="168" t="s">
        <v>685</v>
      </c>
      <c r="H719" s="169">
        <v>63.3</v>
      </c>
      <c r="I719" s="170"/>
      <c r="L719" s="166"/>
      <c r="M719" s="171"/>
      <c r="N719" s="172"/>
      <c r="O719" s="172"/>
      <c r="P719" s="172"/>
      <c r="Q719" s="172"/>
      <c r="R719" s="172"/>
      <c r="S719" s="172"/>
      <c r="T719" s="173"/>
      <c r="AT719" s="167" t="s">
        <v>165</v>
      </c>
      <c r="AU719" s="167" t="s">
        <v>86</v>
      </c>
      <c r="AV719" s="14" t="s">
        <v>86</v>
      </c>
      <c r="AW719" s="14" t="s">
        <v>32</v>
      </c>
      <c r="AX719" s="14" t="s">
        <v>76</v>
      </c>
      <c r="AY719" s="167" t="s">
        <v>151</v>
      </c>
    </row>
    <row r="720" spans="2:51" s="15" customFormat="1" ht="10.2">
      <c r="B720" s="174"/>
      <c r="D720" s="159" t="s">
        <v>165</v>
      </c>
      <c r="E720" s="175" t="s">
        <v>1</v>
      </c>
      <c r="F720" s="176" t="s">
        <v>172</v>
      </c>
      <c r="H720" s="177">
        <v>63.3</v>
      </c>
      <c r="I720" s="178"/>
      <c r="L720" s="174"/>
      <c r="M720" s="179"/>
      <c r="N720" s="180"/>
      <c r="O720" s="180"/>
      <c r="P720" s="180"/>
      <c r="Q720" s="180"/>
      <c r="R720" s="180"/>
      <c r="S720" s="180"/>
      <c r="T720" s="181"/>
      <c r="AT720" s="175" t="s">
        <v>165</v>
      </c>
      <c r="AU720" s="175" t="s">
        <v>86</v>
      </c>
      <c r="AV720" s="15" t="s">
        <v>152</v>
      </c>
      <c r="AW720" s="15" t="s">
        <v>32</v>
      </c>
      <c r="AX720" s="15" t="s">
        <v>76</v>
      </c>
      <c r="AY720" s="175" t="s">
        <v>151</v>
      </c>
    </row>
    <row r="721" spans="2:51" s="16" customFormat="1" ht="10.2">
      <c r="B721" s="182"/>
      <c r="D721" s="159" t="s">
        <v>165</v>
      </c>
      <c r="E721" s="183" t="s">
        <v>1</v>
      </c>
      <c r="F721" s="184" t="s">
        <v>173</v>
      </c>
      <c r="H721" s="185">
        <v>63.3</v>
      </c>
      <c r="I721" s="186"/>
      <c r="L721" s="182"/>
      <c r="M721" s="187"/>
      <c r="N721" s="188"/>
      <c r="O721" s="188"/>
      <c r="P721" s="188"/>
      <c r="Q721" s="188"/>
      <c r="R721" s="188"/>
      <c r="S721" s="188"/>
      <c r="T721" s="189"/>
      <c r="AT721" s="183" t="s">
        <v>165</v>
      </c>
      <c r="AU721" s="183" t="s">
        <v>86</v>
      </c>
      <c r="AV721" s="16" t="s">
        <v>159</v>
      </c>
      <c r="AW721" s="16" t="s">
        <v>32</v>
      </c>
      <c r="AX721" s="16" t="s">
        <v>84</v>
      </c>
      <c r="AY721" s="183" t="s">
        <v>151</v>
      </c>
    </row>
    <row r="722" spans="2:63" s="12" customFormat="1" ht="22.8" customHeight="1">
      <c r="B722" s="131"/>
      <c r="D722" s="132" t="s">
        <v>75</v>
      </c>
      <c r="E722" s="142" t="s">
        <v>228</v>
      </c>
      <c r="F722" s="142" t="s">
        <v>686</v>
      </c>
      <c r="I722" s="134"/>
      <c r="J722" s="143">
        <f>BK722</f>
        <v>0</v>
      </c>
      <c r="L722" s="131"/>
      <c r="M722" s="136"/>
      <c r="N722" s="137"/>
      <c r="O722" s="137"/>
      <c r="P722" s="138">
        <f>SUM(P723:P865)</f>
        <v>0</v>
      </c>
      <c r="Q722" s="137"/>
      <c r="R722" s="138">
        <f>SUM(R723:R865)</f>
        <v>1.11014</v>
      </c>
      <c r="S722" s="137"/>
      <c r="T722" s="139">
        <f>SUM(T723:T865)</f>
        <v>158.73123300000006</v>
      </c>
      <c r="AR722" s="132" t="s">
        <v>84</v>
      </c>
      <c r="AT722" s="140" t="s">
        <v>75</v>
      </c>
      <c r="AU722" s="140" t="s">
        <v>84</v>
      </c>
      <c r="AY722" s="132" t="s">
        <v>151</v>
      </c>
      <c r="BK722" s="141">
        <f>SUM(BK723:BK865)</f>
        <v>0</v>
      </c>
    </row>
    <row r="723" spans="1:65" s="2" customFormat="1" ht="33" customHeight="1">
      <c r="A723" s="33"/>
      <c r="B723" s="144"/>
      <c r="C723" s="145" t="s">
        <v>687</v>
      </c>
      <c r="D723" s="145" t="s">
        <v>154</v>
      </c>
      <c r="E723" s="146" t="s">
        <v>688</v>
      </c>
      <c r="F723" s="147" t="s">
        <v>689</v>
      </c>
      <c r="G723" s="148" t="s">
        <v>207</v>
      </c>
      <c r="H723" s="149">
        <v>1108.111</v>
      </c>
      <c r="I723" s="150"/>
      <c r="J723" s="151">
        <f>ROUND(I723*H723,2)</f>
        <v>0</v>
      </c>
      <c r="K723" s="147" t="s">
        <v>158</v>
      </c>
      <c r="L723" s="34"/>
      <c r="M723" s="152" t="s">
        <v>1</v>
      </c>
      <c r="N723" s="153" t="s">
        <v>41</v>
      </c>
      <c r="O723" s="59"/>
      <c r="P723" s="154">
        <f>O723*H723</f>
        <v>0</v>
      </c>
      <c r="Q723" s="154">
        <v>0</v>
      </c>
      <c r="R723" s="154">
        <f>Q723*H723</f>
        <v>0</v>
      </c>
      <c r="S723" s="154">
        <v>0</v>
      </c>
      <c r="T723" s="155">
        <f>S723*H723</f>
        <v>0</v>
      </c>
      <c r="U723" s="33"/>
      <c r="V723" s="33"/>
      <c r="W723" s="33"/>
      <c r="X723" s="33"/>
      <c r="Y723" s="33"/>
      <c r="Z723" s="33"/>
      <c r="AA723" s="33"/>
      <c r="AB723" s="33"/>
      <c r="AC723" s="33"/>
      <c r="AD723" s="33"/>
      <c r="AE723" s="33"/>
      <c r="AR723" s="156" t="s">
        <v>159</v>
      </c>
      <c r="AT723" s="156" t="s">
        <v>154</v>
      </c>
      <c r="AU723" s="156" t="s">
        <v>86</v>
      </c>
      <c r="AY723" s="18" t="s">
        <v>151</v>
      </c>
      <c r="BE723" s="157">
        <f>IF(N723="základní",J723,0)</f>
        <v>0</v>
      </c>
      <c r="BF723" s="157">
        <f>IF(N723="snížená",J723,0)</f>
        <v>0</v>
      </c>
      <c r="BG723" s="157">
        <f>IF(N723="zákl. přenesená",J723,0)</f>
        <v>0</v>
      </c>
      <c r="BH723" s="157">
        <f>IF(N723="sníž. přenesená",J723,0)</f>
        <v>0</v>
      </c>
      <c r="BI723" s="157">
        <f>IF(N723="nulová",J723,0)</f>
        <v>0</v>
      </c>
      <c r="BJ723" s="18" t="s">
        <v>84</v>
      </c>
      <c r="BK723" s="157">
        <f>ROUND(I723*H723,2)</f>
        <v>0</v>
      </c>
      <c r="BL723" s="18" t="s">
        <v>159</v>
      </c>
      <c r="BM723" s="156" t="s">
        <v>690</v>
      </c>
    </row>
    <row r="724" spans="2:51" s="13" customFormat="1" ht="10.2">
      <c r="B724" s="158"/>
      <c r="D724" s="159" t="s">
        <v>165</v>
      </c>
      <c r="E724" s="160" t="s">
        <v>1</v>
      </c>
      <c r="F724" s="161" t="s">
        <v>691</v>
      </c>
      <c r="H724" s="160" t="s">
        <v>1</v>
      </c>
      <c r="I724" s="162"/>
      <c r="L724" s="158"/>
      <c r="M724" s="163"/>
      <c r="N724" s="164"/>
      <c r="O724" s="164"/>
      <c r="P724" s="164"/>
      <c r="Q724" s="164"/>
      <c r="R724" s="164"/>
      <c r="S724" s="164"/>
      <c r="T724" s="165"/>
      <c r="AT724" s="160" t="s">
        <v>165</v>
      </c>
      <c r="AU724" s="160" t="s">
        <v>86</v>
      </c>
      <c r="AV724" s="13" t="s">
        <v>84</v>
      </c>
      <c r="AW724" s="13" t="s">
        <v>32</v>
      </c>
      <c r="AX724" s="13" t="s">
        <v>76</v>
      </c>
      <c r="AY724" s="160" t="s">
        <v>151</v>
      </c>
    </row>
    <row r="725" spans="2:51" s="13" customFormat="1" ht="10.2">
      <c r="B725" s="158"/>
      <c r="D725" s="159" t="s">
        <v>165</v>
      </c>
      <c r="E725" s="160" t="s">
        <v>1</v>
      </c>
      <c r="F725" s="161" t="s">
        <v>178</v>
      </c>
      <c r="H725" s="160" t="s">
        <v>1</v>
      </c>
      <c r="I725" s="162"/>
      <c r="L725" s="158"/>
      <c r="M725" s="163"/>
      <c r="N725" s="164"/>
      <c r="O725" s="164"/>
      <c r="P725" s="164"/>
      <c r="Q725" s="164"/>
      <c r="R725" s="164"/>
      <c r="S725" s="164"/>
      <c r="T725" s="165"/>
      <c r="AT725" s="160" t="s">
        <v>165</v>
      </c>
      <c r="AU725" s="160" t="s">
        <v>86</v>
      </c>
      <c r="AV725" s="13" t="s">
        <v>84</v>
      </c>
      <c r="AW725" s="13" t="s">
        <v>32</v>
      </c>
      <c r="AX725" s="13" t="s">
        <v>76</v>
      </c>
      <c r="AY725" s="160" t="s">
        <v>151</v>
      </c>
    </row>
    <row r="726" spans="2:51" s="14" customFormat="1" ht="30.6">
      <c r="B726" s="166"/>
      <c r="D726" s="159" t="s">
        <v>165</v>
      </c>
      <c r="E726" s="167" t="s">
        <v>1</v>
      </c>
      <c r="F726" s="168" t="s">
        <v>514</v>
      </c>
      <c r="H726" s="169">
        <v>543.231</v>
      </c>
      <c r="I726" s="170"/>
      <c r="L726" s="166"/>
      <c r="M726" s="171"/>
      <c r="N726" s="172"/>
      <c r="O726" s="172"/>
      <c r="P726" s="172"/>
      <c r="Q726" s="172"/>
      <c r="R726" s="172"/>
      <c r="S726" s="172"/>
      <c r="T726" s="173"/>
      <c r="AT726" s="167" t="s">
        <v>165</v>
      </c>
      <c r="AU726" s="167" t="s">
        <v>86</v>
      </c>
      <c r="AV726" s="14" t="s">
        <v>86</v>
      </c>
      <c r="AW726" s="14" t="s">
        <v>32</v>
      </c>
      <c r="AX726" s="14" t="s">
        <v>76</v>
      </c>
      <c r="AY726" s="167" t="s">
        <v>151</v>
      </c>
    </row>
    <row r="727" spans="2:51" s="13" customFormat="1" ht="10.2">
      <c r="B727" s="158"/>
      <c r="D727" s="159" t="s">
        <v>165</v>
      </c>
      <c r="E727" s="160" t="s">
        <v>1</v>
      </c>
      <c r="F727" s="161" t="s">
        <v>179</v>
      </c>
      <c r="H727" s="160" t="s">
        <v>1</v>
      </c>
      <c r="I727" s="162"/>
      <c r="L727" s="158"/>
      <c r="M727" s="163"/>
      <c r="N727" s="164"/>
      <c r="O727" s="164"/>
      <c r="P727" s="164"/>
      <c r="Q727" s="164"/>
      <c r="R727" s="164"/>
      <c r="S727" s="164"/>
      <c r="T727" s="165"/>
      <c r="AT727" s="160" t="s">
        <v>165</v>
      </c>
      <c r="AU727" s="160" t="s">
        <v>86</v>
      </c>
      <c r="AV727" s="13" t="s">
        <v>84</v>
      </c>
      <c r="AW727" s="13" t="s">
        <v>32</v>
      </c>
      <c r="AX727" s="13" t="s">
        <v>76</v>
      </c>
      <c r="AY727" s="160" t="s">
        <v>151</v>
      </c>
    </row>
    <row r="728" spans="2:51" s="14" customFormat="1" ht="10.2">
      <c r="B728" s="166"/>
      <c r="D728" s="159" t="s">
        <v>165</v>
      </c>
      <c r="E728" s="167" t="s">
        <v>1</v>
      </c>
      <c r="F728" s="168" t="s">
        <v>515</v>
      </c>
      <c r="H728" s="169">
        <v>564.88</v>
      </c>
      <c r="I728" s="170"/>
      <c r="L728" s="166"/>
      <c r="M728" s="171"/>
      <c r="N728" s="172"/>
      <c r="O728" s="172"/>
      <c r="P728" s="172"/>
      <c r="Q728" s="172"/>
      <c r="R728" s="172"/>
      <c r="S728" s="172"/>
      <c r="T728" s="173"/>
      <c r="AT728" s="167" t="s">
        <v>165</v>
      </c>
      <c r="AU728" s="167" t="s">
        <v>86</v>
      </c>
      <c r="AV728" s="14" t="s">
        <v>86</v>
      </c>
      <c r="AW728" s="14" t="s">
        <v>32</v>
      </c>
      <c r="AX728" s="14" t="s">
        <v>76</v>
      </c>
      <c r="AY728" s="167" t="s">
        <v>151</v>
      </c>
    </row>
    <row r="729" spans="2:51" s="15" customFormat="1" ht="10.2">
      <c r="B729" s="174"/>
      <c r="D729" s="159" t="s">
        <v>165</v>
      </c>
      <c r="E729" s="175" t="s">
        <v>1</v>
      </c>
      <c r="F729" s="176" t="s">
        <v>172</v>
      </c>
      <c r="H729" s="177">
        <v>1108.1109999999999</v>
      </c>
      <c r="I729" s="178"/>
      <c r="L729" s="174"/>
      <c r="M729" s="179"/>
      <c r="N729" s="180"/>
      <c r="O729" s="180"/>
      <c r="P729" s="180"/>
      <c r="Q729" s="180"/>
      <c r="R729" s="180"/>
      <c r="S729" s="180"/>
      <c r="T729" s="181"/>
      <c r="AT729" s="175" t="s">
        <v>165</v>
      </c>
      <c r="AU729" s="175" t="s">
        <v>86</v>
      </c>
      <c r="AV729" s="15" t="s">
        <v>152</v>
      </c>
      <c r="AW729" s="15" t="s">
        <v>32</v>
      </c>
      <c r="AX729" s="15" t="s">
        <v>76</v>
      </c>
      <c r="AY729" s="175" t="s">
        <v>151</v>
      </c>
    </row>
    <row r="730" spans="2:51" s="16" customFormat="1" ht="10.2">
      <c r="B730" s="182"/>
      <c r="D730" s="159" t="s">
        <v>165</v>
      </c>
      <c r="E730" s="183" t="s">
        <v>1</v>
      </c>
      <c r="F730" s="184" t="s">
        <v>173</v>
      </c>
      <c r="H730" s="185">
        <v>1108.1109999999999</v>
      </c>
      <c r="I730" s="186"/>
      <c r="L730" s="182"/>
      <c r="M730" s="187"/>
      <c r="N730" s="188"/>
      <c r="O730" s="188"/>
      <c r="P730" s="188"/>
      <c r="Q730" s="188"/>
      <c r="R730" s="188"/>
      <c r="S730" s="188"/>
      <c r="T730" s="189"/>
      <c r="AT730" s="183" t="s">
        <v>165</v>
      </c>
      <c r="AU730" s="183" t="s">
        <v>86</v>
      </c>
      <c r="AV730" s="16" t="s">
        <v>159</v>
      </c>
      <c r="AW730" s="16" t="s">
        <v>32</v>
      </c>
      <c r="AX730" s="16" t="s">
        <v>84</v>
      </c>
      <c r="AY730" s="183" t="s">
        <v>151</v>
      </c>
    </row>
    <row r="731" spans="1:65" s="2" customFormat="1" ht="33" customHeight="1">
      <c r="A731" s="33"/>
      <c r="B731" s="144"/>
      <c r="C731" s="145" t="s">
        <v>692</v>
      </c>
      <c r="D731" s="145" t="s">
        <v>154</v>
      </c>
      <c r="E731" s="146" t="s">
        <v>693</v>
      </c>
      <c r="F731" s="147" t="s">
        <v>694</v>
      </c>
      <c r="G731" s="148" t="s">
        <v>207</v>
      </c>
      <c r="H731" s="149">
        <v>166216.65</v>
      </c>
      <c r="I731" s="150"/>
      <c r="J731" s="151">
        <f>ROUND(I731*H731,2)</f>
        <v>0</v>
      </c>
      <c r="K731" s="147" t="s">
        <v>158</v>
      </c>
      <c r="L731" s="34"/>
      <c r="M731" s="152" t="s">
        <v>1</v>
      </c>
      <c r="N731" s="153" t="s">
        <v>41</v>
      </c>
      <c r="O731" s="59"/>
      <c r="P731" s="154">
        <f>O731*H731</f>
        <v>0</v>
      </c>
      <c r="Q731" s="154">
        <v>0</v>
      </c>
      <c r="R731" s="154">
        <f>Q731*H731</f>
        <v>0</v>
      </c>
      <c r="S731" s="154">
        <v>0</v>
      </c>
      <c r="T731" s="155">
        <f>S731*H731</f>
        <v>0</v>
      </c>
      <c r="U731" s="33"/>
      <c r="V731" s="33"/>
      <c r="W731" s="33"/>
      <c r="X731" s="33"/>
      <c r="Y731" s="33"/>
      <c r="Z731" s="33"/>
      <c r="AA731" s="33"/>
      <c r="AB731" s="33"/>
      <c r="AC731" s="33"/>
      <c r="AD731" s="33"/>
      <c r="AE731" s="33"/>
      <c r="AR731" s="156" t="s">
        <v>159</v>
      </c>
      <c r="AT731" s="156" t="s">
        <v>154</v>
      </c>
      <c r="AU731" s="156" t="s">
        <v>86</v>
      </c>
      <c r="AY731" s="18" t="s">
        <v>151</v>
      </c>
      <c r="BE731" s="157">
        <f>IF(N731="základní",J731,0)</f>
        <v>0</v>
      </c>
      <c r="BF731" s="157">
        <f>IF(N731="snížená",J731,0)</f>
        <v>0</v>
      </c>
      <c r="BG731" s="157">
        <f>IF(N731="zákl. přenesená",J731,0)</f>
        <v>0</v>
      </c>
      <c r="BH731" s="157">
        <f>IF(N731="sníž. přenesená",J731,0)</f>
        <v>0</v>
      </c>
      <c r="BI731" s="157">
        <f>IF(N731="nulová",J731,0)</f>
        <v>0</v>
      </c>
      <c r="BJ731" s="18" t="s">
        <v>84</v>
      </c>
      <c r="BK731" s="157">
        <f>ROUND(I731*H731,2)</f>
        <v>0</v>
      </c>
      <c r="BL731" s="18" t="s">
        <v>159</v>
      </c>
      <c r="BM731" s="156" t="s">
        <v>695</v>
      </c>
    </row>
    <row r="732" spans="2:51" s="13" customFormat="1" ht="10.2">
      <c r="B732" s="158"/>
      <c r="D732" s="159" t="s">
        <v>165</v>
      </c>
      <c r="E732" s="160" t="s">
        <v>1</v>
      </c>
      <c r="F732" s="161" t="s">
        <v>696</v>
      </c>
      <c r="H732" s="160" t="s">
        <v>1</v>
      </c>
      <c r="I732" s="162"/>
      <c r="L732" s="158"/>
      <c r="M732" s="163"/>
      <c r="N732" s="164"/>
      <c r="O732" s="164"/>
      <c r="P732" s="164"/>
      <c r="Q732" s="164"/>
      <c r="R732" s="164"/>
      <c r="S732" s="164"/>
      <c r="T732" s="165"/>
      <c r="AT732" s="160" t="s">
        <v>165</v>
      </c>
      <c r="AU732" s="160" t="s">
        <v>86</v>
      </c>
      <c r="AV732" s="13" t="s">
        <v>84</v>
      </c>
      <c r="AW732" s="13" t="s">
        <v>32</v>
      </c>
      <c r="AX732" s="13" t="s">
        <v>76</v>
      </c>
      <c r="AY732" s="160" t="s">
        <v>151</v>
      </c>
    </row>
    <row r="733" spans="2:51" s="14" customFormat="1" ht="10.2">
      <c r="B733" s="166"/>
      <c r="D733" s="159" t="s">
        <v>165</v>
      </c>
      <c r="E733" s="167" t="s">
        <v>1</v>
      </c>
      <c r="F733" s="168" t="s">
        <v>697</v>
      </c>
      <c r="H733" s="169">
        <v>166216.65</v>
      </c>
      <c r="I733" s="170"/>
      <c r="L733" s="166"/>
      <c r="M733" s="171"/>
      <c r="N733" s="172"/>
      <c r="O733" s="172"/>
      <c r="P733" s="172"/>
      <c r="Q733" s="172"/>
      <c r="R733" s="172"/>
      <c r="S733" s="172"/>
      <c r="T733" s="173"/>
      <c r="AT733" s="167" t="s">
        <v>165</v>
      </c>
      <c r="AU733" s="167" t="s">
        <v>86</v>
      </c>
      <c r="AV733" s="14" t="s">
        <v>86</v>
      </c>
      <c r="AW733" s="14" t="s">
        <v>32</v>
      </c>
      <c r="AX733" s="14" t="s">
        <v>76</v>
      </c>
      <c r="AY733" s="167" t="s">
        <v>151</v>
      </c>
    </row>
    <row r="734" spans="2:51" s="15" customFormat="1" ht="10.2">
      <c r="B734" s="174"/>
      <c r="D734" s="159" t="s">
        <v>165</v>
      </c>
      <c r="E734" s="175" t="s">
        <v>1</v>
      </c>
      <c r="F734" s="176" t="s">
        <v>172</v>
      </c>
      <c r="H734" s="177">
        <v>166216.65</v>
      </c>
      <c r="I734" s="178"/>
      <c r="L734" s="174"/>
      <c r="M734" s="179"/>
      <c r="N734" s="180"/>
      <c r="O734" s="180"/>
      <c r="P734" s="180"/>
      <c r="Q734" s="180"/>
      <c r="R734" s="180"/>
      <c r="S734" s="180"/>
      <c r="T734" s="181"/>
      <c r="AT734" s="175" t="s">
        <v>165</v>
      </c>
      <c r="AU734" s="175" t="s">
        <v>86</v>
      </c>
      <c r="AV734" s="15" t="s">
        <v>152</v>
      </c>
      <c r="AW734" s="15" t="s">
        <v>32</v>
      </c>
      <c r="AX734" s="15" t="s">
        <v>76</v>
      </c>
      <c r="AY734" s="175" t="s">
        <v>151</v>
      </c>
    </row>
    <row r="735" spans="2:51" s="16" customFormat="1" ht="10.2">
      <c r="B735" s="182"/>
      <c r="D735" s="159" t="s">
        <v>165</v>
      </c>
      <c r="E735" s="183" t="s">
        <v>1</v>
      </c>
      <c r="F735" s="184" t="s">
        <v>173</v>
      </c>
      <c r="H735" s="185">
        <v>166216.65</v>
      </c>
      <c r="I735" s="186"/>
      <c r="L735" s="182"/>
      <c r="M735" s="187"/>
      <c r="N735" s="188"/>
      <c r="O735" s="188"/>
      <c r="P735" s="188"/>
      <c r="Q735" s="188"/>
      <c r="R735" s="188"/>
      <c r="S735" s="188"/>
      <c r="T735" s="189"/>
      <c r="AT735" s="183" t="s">
        <v>165</v>
      </c>
      <c r="AU735" s="183" t="s">
        <v>86</v>
      </c>
      <c r="AV735" s="16" t="s">
        <v>159</v>
      </c>
      <c r="AW735" s="16" t="s">
        <v>32</v>
      </c>
      <c r="AX735" s="16" t="s">
        <v>84</v>
      </c>
      <c r="AY735" s="183" t="s">
        <v>151</v>
      </c>
    </row>
    <row r="736" spans="1:65" s="2" customFormat="1" ht="33" customHeight="1">
      <c r="A736" s="33"/>
      <c r="B736" s="144"/>
      <c r="C736" s="145" t="s">
        <v>698</v>
      </c>
      <c r="D736" s="145" t="s">
        <v>154</v>
      </c>
      <c r="E736" s="146" t="s">
        <v>699</v>
      </c>
      <c r="F736" s="147" t="s">
        <v>700</v>
      </c>
      <c r="G736" s="148" t="s">
        <v>207</v>
      </c>
      <c r="H736" s="149">
        <v>1108.111</v>
      </c>
      <c r="I736" s="150"/>
      <c r="J736" s="151">
        <f>ROUND(I736*H736,2)</f>
        <v>0</v>
      </c>
      <c r="K736" s="147" t="s">
        <v>158</v>
      </c>
      <c r="L736" s="34"/>
      <c r="M736" s="152" t="s">
        <v>1</v>
      </c>
      <c r="N736" s="153" t="s">
        <v>41</v>
      </c>
      <c r="O736" s="59"/>
      <c r="P736" s="154">
        <f>O736*H736</f>
        <v>0</v>
      </c>
      <c r="Q736" s="154">
        <v>0</v>
      </c>
      <c r="R736" s="154">
        <f>Q736*H736</f>
        <v>0</v>
      </c>
      <c r="S736" s="154">
        <v>0</v>
      </c>
      <c r="T736" s="155">
        <f>S736*H736</f>
        <v>0</v>
      </c>
      <c r="U736" s="33"/>
      <c r="V736" s="33"/>
      <c r="W736" s="33"/>
      <c r="X736" s="33"/>
      <c r="Y736" s="33"/>
      <c r="Z736" s="33"/>
      <c r="AA736" s="33"/>
      <c r="AB736" s="33"/>
      <c r="AC736" s="33"/>
      <c r="AD736" s="33"/>
      <c r="AE736" s="33"/>
      <c r="AR736" s="156" t="s">
        <v>159</v>
      </c>
      <c r="AT736" s="156" t="s">
        <v>154</v>
      </c>
      <c r="AU736" s="156" t="s">
        <v>86</v>
      </c>
      <c r="AY736" s="18" t="s">
        <v>151</v>
      </c>
      <c r="BE736" s="157">
        <f>IF(N736="základní",J736,0)</f>
        <v>0</v>
      </c>
      <c r="BF736" s="157">
        <f>IF(N736="snížená",J736,0)</f>
        <v>0</v>
      </c>
      <c r="BG736" s="157">
        <f>IF(N736="zákl. přenesená",J736,0)</f>
        <v>0</v>
      </c>
      <c r="BH736" s="157">
        <f>IF(N736="sníž. přenesená",J736,0)</f>
        <v>0</v>
      </c>
      <c r="BI736" s="157">
        <f>IF(N736="nulová",J736,0)</f>
        <v>0</v>
      </c>
      <c r="BJ736" s="18" t="s">
        <v>84</v>
      </c>
      <c r="BK736" s="157">
        <f>ROUND(I736*H736,2)</f>
        <v>0</v>
      </c>
      <c r="BL736" s="18" t="s">
        <v>159</v>
      </c>
      <c r="BM736" s="156" t="s">
        <v>701</v>
      </c>
    </row>
    <row r="737" spans="1:65" s="2" customFormat="1" ht="16.5" customHeight="1">
      <c r="A737" s="33"/>
      <c r="B737" s="144"/>
      <c r="C737" s="145" t="s">
        <v>702</v>
      </c>
      <c r="D737" s="145" t="s">
        <v>154</v>
      </c>
      <c r="E737" s="146" t="s">
        <v>703</v>
      </c>
      <c r="F737" s="147" t="s">
        <v>704</v>
      </c>
      <c r="G737" s="148" t="s">
        <v>207</v>
      </c>
      <c r="H737" s="149">
        <v>1108.111</v>
      </c>
      <c r="I737" s="150"/>
      <c r="J737" s="151">
        <f>ROUND(I737*H737,2)</f>
        <v>0</v>
      </c>
      <c r="K737" s="147" t="s">
        <v>158</v>
      </c>
      <c r="L737" s="34"/>
      <c r="M737" s="152" t="s">
        <v>1</v>
      </c>
      <c r="N737" s="153" t="s">
        <v>41</v>
      </c>
      <c r="O737" s="59"/>
      <c r="P737" s="154">
        <f>O737*H737</f>
        <v>0</v>
      </c>
      <c r="Q737" s="154">
        <v>0</v>
      </c>
      <c r="R737" s="154">
        <f>Q737*H737</f>
        <v>0</v>
      </c>
      <c r="S737" s="154">
        <v>0</v>
      </c>
      <c r="T737" s="155">
        <f>S737*H737</f>
        <v>0</v>
      </c>
      <c r="U737" s="33"/>
      <c r="V737" s="33"/>
      <c r="W737" s="33"/>
      <c r="X737" s="33"/>
      <c r="Y737" s="33"/>
      <c r="Z737" s="33"/>
      <c r="AA737" s="33"/>
      <c r="AB737" s="33"/>
      <c r="AC737" s="33"/>
      <c r="AD737" s="33"/>
      <c r="AE737" s="33"/>
      <c r="AR737" s="156" t="s">
        <v>159</v>
      </c>
      <c r="AT737" s="156" t="s">
        <v>154</v>
      </c>
      <c r="AU737" s="156" t="s">
        <v>86</v>
      </c>
      <c r="AY737" s="18" t="s">
        <v>151</v>
      </c>
      <c r="BE737" s="157">
        <f>IF(N737="základní",J737,0)</f>
        <v>0</v>
      </c>
      <c r="BF737" s="157">
        <f>IF(N737="snížená",J737,0)</f>
        <v>0</v>
      </c>
      <c r="BG737" s="157">
        <f>IF(N737="zákl. přenesená",J737,0)</f>
        <v>0</v>
      </c>
      <c r="BH737" s="157">
        <f>IF(N737="sníž. přenesená",J737,0)</f>
        <v>0</v>
      </c>
      <c r="BI737" s="157">
        <f>IF(N737="nulová",J737,0)</f>
        <v>0</v>
      </c>
      <c r="BJ737" s="18" t="s">
        <v>84</v>
      </c>
      <c r="BK737" s="157">
        <f>ROUND(I737*H737,2)</f>
        <v>0</v>
      </c>
      <c r="BL737" s="18" t="s">
        <v>159</v>
      </c>
      <c r="BM737" s="156" t="s">
        <v>705</v>
      </c>
    </row>
    <row r="738" spans="1:65" s="2" customFormat="1" ht="21.75" customHeight="1">
      <c r="A738" s="33"/>
      <c r="B738" s="144"/>
      <c r="C738" s="145" t="s">
        <v>706</v>
      </c>
      <c r="D738" s="145" t="s">
        <v>154</v>
      </c>
      <c r="E738" s="146" t="s">
        <v>707</v>
      </c>
      <c r="F738" s="147" t="s">
        <v>708</v>
      </c>
      <c r="G738" s="148" t="s">
        <v>207</v>
      </c>
      <c r="H738" s="149">
        <v>166216.65</v>
      </c>
      <c r="I738" s="150"/>
      <c r="J738" s="151">
        <f>ROUND(I738*H738,2)</f>
        <v>0</v>
      </c>
      <c r="K738" s="147" t="s">
        <v>158</v>
      </c>
      <c r="L738" s="34"/>
      <c r="M738" s="152" t="s">
        <v>1</v>
      </c>
      <c r="N738" s="153" t="s">
        <v>41</v>
      </c>
      <c r="O738" s="59"/>
      <c r="P738" s="154">
        <f>O738*H738</f>
        <v>0</v>
      </c>
      <c r="Q738" s="154">
        <v>0</v>
      </c>
      <c r="R738" s="154">
        <f>Q738*H738</f>
        <v>0</v>
      </c>
      <c r="S738" s="154">
        <v>0</v>
      </c>
      <c r="T738" s="155">
        <f>S738*H738</f>
        <v>0</v>
      </c>
      <c r="U738" s="33"/>
      <c r="V738" s="33"/>
      <c r="W738" s="33"/>
      <c r="X738" s="33"/>
      <c r="Y738" s="33"/>
      <c r="Z738" s="33"/>
      <c r="AA738" s="33"/>
      <c r="AB738" s="33"/>
      <c r="AC738" s="33"/>
      <c r="AD738" s="33"/>
      <c r="AE738" s="33"/>
      <c r="AR738" s="156" t="s">
        <v>159</v>
      </c>
      <c r="AT738" s="156" t="s">
        <v>154</v>
      </c>
      <c r="AU738" s="156" t="s">
        <v>86</v>
      </c>
      <c r="AY738" s="18" t="s">
        <v>151</v>
      </c>
      <c r="BE738" s="157">
        <f>IF(N738="základní",J738,0)</f>
        <v>0</v>
      </c>
      <c r="BF738" s="157">
        <f>IF(N738="snížená",J738,0)</f>
        <v>0</v>
      </c>
      <c r="BG738" s="157">
        <f>IF(N738="zákl. přenesená",J738,0)</f>
        <v>0</v>
      </c>
      <c r="BH738" s="157">
        <f>IF(N738="sníž. přenesená",J738,0)</f>
        <v>0</v>
      </c>
      <c r="BI738" s="157">
        <f>IF(N738="nulová",J738,0)</f>
        <v>0</v>
      </c>
      <c r="BJ738" s="18" t="s">
        <v>84</v>
      </c>
      <c r="BK738" s="157">
        <f>ROUND(I738*H738,2)</f>
        <v>0</v>
      </c>
      <c r="BL738" s="18" t="s">
        <v>159</v>
      </c>
      <c r="BM738" s="156" t="s">
        <v>709</v>
      </c>
    </row>
    <row r="739" spans="1:65" s="2" customFormat="1" ht="21.75" customHeight="1">
      <c r="A739" s="33"/>
      <c r="B739" s="144"/>
      <c r="C739" s="145" t="s">
        <v>710</v>
      </c>
      <c r="D739" s="145" t="s">
        <v>154</v>
      </c>
      <c r="E739" s="146" t="s">
        <v>711</v>
      </c>
      <c r="F739" s="147" t="s">
        <v>712</v>
      </c>
      <c r="G739" s="148" t="s">
        <v>207</v>
      </c>
      <c r="H739" s="149">
        <v>1108.111</v>
      </c>
      <c r="I739" s="150"/>
      <c r="J739" s="151">
        <f>ROUND(I739*H739,2)</f>
        <v>0</v>
      </c>
      <c r="K739" s="147" t="s">
        <v>158</v>
      </c>
      <c r="L739" s="34"/>
      <c r="M739" s="152" t="s">
        <v>1</v>
      </c>
      <c r="N739" s="153" t="s">
        <v>41</v>
      </c>
      <c r="O739" s="59"/>
      <c r="P739" s="154">
        <f>O739*H739</f>
        <v>0</v>
      </c>
      <c r="Q739" s="154">
        <v>0</v>
      </c>
      <c r="R739" s="154">
        <f>Q739*H739</f>
        <v>0</v>
      </c>
      <c r="S739" s="154">
        <v>0</v>
      </c>
      <c r="T739" s="155">
        <f>S739*H739</f>
        <v>0</v>
      </c>
      <c r="U739" s="33"/>
      <c r="V739" s="33"/>
      <c r="W739" s="33"/>
      <c r="X739" s="33"/>
      <c r="Y739" s="33"/>
      <c r="Z739" s="33"/>
      <c r="AA739" s="33"/>
      <c r="AB739" s="33"/>
      <c r="AC739" s="33"/>
      <c r="AD739" s="33"/>
      <c r="AE739" s="33"/>
      <c r="AR739" s="156" t="s">
        <v>159</v>
      </c>
      <c r="AT739" s="156" t="s">
        <v>154</v>
      </c>
      <c r="AU739" s="156" t="s">
        <v>86</v>
      </c>
      <c r="AY739" s="18" t="s">
        <v>151</v>
      </c>
      <c r="BE739" s="157">
        <f>IF(N739="základní",J739,0)</f>
        <v>0</v>
      </c>
      <c r="BF739" s="157">
        <f>IF(N739="snížená",J739,0)</f>
        <v>0</v>
      </c>
      <c r="BG739" s="157">
        <f>IF(N739="zákl. přenesená",J739,0)</f>
        <v>0</v>
      </c>
      <c r="BH739" s="157">
        <f>IF(N739="sníž. přenesená",J739,0)</f>
        <v>0</v>
      </c>
      <c r="BI739" s="157">
        <f>IF(N739="nulová",J739,0)</f>
        <v>0</v>
      </c>
      <c r="BJ739" s="18" t="s">
        <v>84</v>
      </c>
      <c r="BK739" s="157">
        <f>ROUND(I739*H739,2)</f>
        <v>0</v>
      </c>
      <c r="BL739" s="18" t="s">
        <v>159</v>
      </c>
      <c r="BM739" s="156" t="s">
        <v>713</v>
      </c>
    </row>
    <row r="740" spans="1:65" s="2" customFormat="1" ht="16.5" customHeight="1">
      <c r="A740" s="33"/>
      <c r="B740" s="144"/>
      <c r="C740" s="145" t="s">
        <v>714</v>
      </c>
      <c r="D740" s="145" t="s">
        <v>154</v>
      </c>
      <c r="E740" s="146" t="s">
        <v>715</v>
      </c>
      <c r="F740" s="147" t="s">
        <v>716</v>
      </c>
      <c r="G740" s="148" t="s">
        <v>207</v>
      </c>
      <c r="H740" s="149">
        <v>762.1</v>
      </c>
      <c r="I740" s="150"/>
      <c r="J740" s="151">
        <f>ROUND(I740*H740,2)</f>
        <v>0</v>
      </c>
      <c r="K740" s="147" t="s">
        <v>158</v>
      </c>
      <c r="L740" s="34"/>
      <c r="M740" s="152" t="s">
        <v>1</v>
      </c>
      <c r="N740" s="153" t="s">
        <v>41</v>
      </c>
      <c r="O740" s="59"/>
      <c r="P740" s="154">
        <f>O740*H740</f>
        <v>0</v>
      </c>
      <c r="Q740" s="154">
        <v>0</v>
      </c>
      <c r="R740" s="154">
        <f>Q740*H740</f>
        <v>0</v>
      </c>
      <c r="S740" s="154">
        <v>0</v>
      </c>
      <c r="T740" s="155">
        <f>S740*H740</f>
        <v>0</v>
      </c>
      <c r="U740" s="33"/>
      <c r="V740" s="33"/>
      <c r="W740" s="33"/>
      <c r="X740" s="33"/>
      <c r="Y740" s="33"/>
      <c r="Z740" s="33"/>
      <c r="AA740" s="33"/>
      <c r="AB740" s="33"/>
      <c r="AC740" s="33"/>
      <c r="AD740" s="33"/>
      <c r="AE740" s="33"/>
      <c r="AR740" s="156" t="s">
        <v>159</v>
      </c>
      <c r="AT740" s="156" t="s">
        <v>154</v>
      </c>
      <c r="AU740" s="156" t="s">
        <v>86</v>
      </c>
      <c r="AY740" s="18" t="s">
        <v>151</v>
      </c>
      <c r="BE740" s="157">
        <f>IF(N740="základní",J740,0)</f>
        <v>0</v>
      </c>
      <c r="BF740" s="157">
        <f>IF(N740="snížená",J740,0)</f>
        <v>0</v>
      </c>
      <c r="BG740" s="157">
        <f>IF(N740="zákl. přenesená",J740,0)</f>
        <v>0</v>
      </c>
      <c r="BH740" s="157">
        <f>IF(N740="sníž. přenesená",J740,0)</f>
        <v>0</v>
      </c>
      <c r="BI740" s="157">
        <f>IF(N740="nulová",J740,0)</f>
        <v>0</v>
      </c>
      <c r="BJ740" s="18" t="s">
        <v>84</v>
      </c>
      <c r="BK740" s="157">
        <f>ROUND(I740*H740,2)</f>
        <v>0</v>
      </c>
      <c r="BL740" s="18" t="s">
        <v>159</v>
      </c>
      <c r="BM740" s="156" t="s">
        <v>717</v>
      </c>
    </row>
    <row r="741" spans="2:51" s="13" customFormat="1" ht="10.2">
      <c r="B741" s="158"/>
      <c r="D741" s="159" t="s">
        <v>165</v>
      </c>
      <c r="E741" s="160" t="s">
        <v>1</v>
      </c>
      <c r="F741" s="161" t="s">
        <v>718</v>
      </c>
      <c r="H741" s="160" t="s">
        <v>1</v>
      </c>
      <c r="I741" s="162"/>
      <c r="L741" s="158"/>
      <c r="M741" s="163"/>
      <c r="N741" s="164"/>
      <c r="O741" s="164"/>
      <c r="P741" s="164"/>
      <c r="Q741" s="164"/>
      <c r="R741" s="164"/>
      <c r="S741" s="164"/>
      <c r="T741" s="165"/>
      <c r="AT741" s="160" t="s">
        <v>165</v>
      </c>
      <c r="AU741" s="160" t="s">
        <v>86</v>
      </c>
      <c r="AV741" s="13" t="s">
        <v>84</v>
      </c>
      <c r="AW741" s="13" t="s">
        <v>32</v>
      </c>
      <c r="AX741" s="13" t="s">
        <v>76</v>
      </c>
      <c r="AY741" s="160" t="s">
        <v>151</v>
      </c>
    </row>
    <row r="742" spans="2:51" s="14" customFormat="1" ht="10.2">
      <c r="B742" s="166"/>
      <c r="D742" s="159" t="s">
        <v>165</v>
      </c>
      <c r="E742" s="167" t="s">
        <v>1</v>
      </c>
      <c r="F742" s="168" t="s">
        <v>719</v>
      </c>
      <c r="H742" s="169">
        <v>379.6</v>
      </c>
      <c r="I742" s="170"/>
      <c r="L742" s="166"/>
      <c r="M742" s="171"/>
      <c r="N742" s="172"/>
      <c r="O742" s="172"/>
      <c r="P742" s="172"/>
      <c r="Q742" s="172"/>
      <c r="R742" s="172"/>
      <c r="S742" s="172"/>
      <c r="T742" s="173"/>
      <c r="AT742" s="167" t="s">
        <v>165</v>
      </c>
      <c r="AU742" s="167" t="s">
        <v>86</v>
      </c>
      <c r="AV742" s="14" t="s">
        <v>86</v>
      </c>
      <c r="AW742" s="14" t="s">
        <v>32</v>
      </c>
      <c r="AX742" s="14" t="s">
        <v>76</v>
      </c>
      <c r="AY742" s="167" t="s">
        <v>151</v>
      </c>
    </row>
    <row r="743" spans="2:51" s="14" customFormat="1" ht="10.2">
      <c r="B743" s="166"/>
      <c r="D743" s="159" t="s">
        <v>165</v>
      </c>
      <c r="E743" s="167" t="s">
        <v>1</v>
      </c>
      <c r="F743" s="168" t="s">
        <v>720</v>
      </c>
      <c r="H743" s="169">
        <v>382.5</v>
      </c>
      <c r="I743" s="170"/>
      <c r="L743" s="166"/>
      <c r="M743" s="171"/>
      <c r="N743" s="172"/>
      <c r="O743" s="172"/>
      <c r="P743" s="172"/>
      <c r="Q743" s="172"/>
      <c r="R743" s="172"/>
      <c r="S743" s="172"/>
      <c r="T743" s="173"/>
      <c r="AT743" s="167" t="s">
        <v>165</v>
      </c>
      <c r="AU743" s="167" t="s">
        <v>86</v>
      </c>
      <c r="AV743" s="14" t="s">
        <v>86</v>
      </c>
      <c r="AW743" s="14" t="s">
        <v>32</v>
      </c>
      <c r="AX743" s="14" t="s">
        <v>76</v>
      </c>
      <c r="AY743" s="167" t="s">
        <v>151</v>
      </c>
    </row>
    <row r="744" spans="2:51" s="15" customFormat="1" ht="10.2">
      <c r="B744" s="174"/>
      <c r="D744" s="159" t="s">
        <v>165</v>
      </c>
      <c r="E744" s="175" t="s">
        <v>1</v>
      </c>
      <c r="F744" s="176" t="s">
        <v>172</v>
      </c>
      <c r="H744" s="177">
        <v>762.1</v>
      </c>
      <c r="I744" s="178"/>
      <c r="L744" s="174"/>
      <c r="M744" s="179"/>
      <c r="N744" s="180"/>
      <c r="O744" s="180"/>
      <c r="P744" s="180"/>
      <c r="Q744" s="180"/>
      <c r="R744" s="180"/>
      <c r="S744" s="180"/>
      <c r="T744" s="181"/>
      <c r="AT744" s="175" t="s">
        <v>165</v>
      </c>
      <c r="AU744" s="175" t="s">
        <v>86</v>
      </c>
      <c r="AV744" s="15" t="s">
        <v>152</v>
      </c>
      <c r="AW744" s="15" t="s">
        <v>32</v>
      </c>
      <c r="AX744" s="15" t="s">
        <v>76</v>
      </c>
      <c r="AY744" s="175" t="s">
        <v>151</v>
      </c>
    </row>
    <row r="745" spans="2:51" s="16" customFormat="1" ht="10.2">
      <c r="B745" s="182"/>
      <c r="D745" s="159" t="s">
        <v>165</v>
      </c>
      <c r="E745" s="183" t="s">
        <v>1</v>
      </c>
      <c r="F745" s="184" t="s">
        <v>173</v>
      </c>
      <c r="H745" s="185">
        <v>762.1</v>
      </c>
      <c r="I745" s="186"/>
      <c r="L745" s="182"/>
      <c r="M745" s="187"/>
      <c r="N745" s="188"/>
      <c r="O745" s="188"/>
      <c r="P745" s="188"/>
      <c r="Q745" s="188"/>
      <c r="R745" s="188"/>
      <c r="S745" s="188"/>
      <c r="T745" s="189"/>
      <c r="AT745" s="183" t="s">
        <v>165</v>
      </c>
      <c r="AU745" s="183" t="s">
        <v>86</v>
      </c>
      <c r="AV745" s="16" t="s">
        <v>159</v>
      </c>
      <c r="AW745" s="16" t="s">
        <v>32</v>
      </c>
      <c r="AX745" s="16" t="s">
        <v>84</v>
      </c>
      <c r="AY745" s="183" t="s">
        <v>151</v>
      </c>
    </row>
    <row r="746" spans="1:65" s="2" customFormat="1" ht="21.75" customHeight="1">
      <c r="A746" s="33"/>
      <c r="B746" s="144"/>
      <c r="C746" s="145" t="s">
        <v>721</v>
      </c>
      <c r="D746" s="145" t="s">
        <v>154</v>
      </c>
      <c r="E746" s="146" t="s">
        <v>722</v>
      </c>
      <c r="F746" s="147" t="s">
        <v>723</v>
      </c>
      <c r="G746" s="148" t="s">
        <v>207</v>
      </c>
      <c r="H746" s="149">
        <v>155.865</v>
      </c>
      <c r="I746" s="150"/>
      <c r="J746" s="151">
        <f>ROUND(I746*H746,2)</f>
        <v>0</v>
      </c>
      <c r="K746" s="147" t="s">
        <v>158</v>
      </c>
      <c r="L746" s="34"/>
      <c r="M746" s="152" t="s">
        <v>1</v>
      </c>
      <c r="N746" s="153" t="s">
        <v>41</v>
      </c>
      <c r="O746" s="59"/>
      <c r="P746" s="154">
        <f>O746*H746</f>
        <v>0</v>
      </c>
      <c r="Q746" s="154">
        <v>0</v>
      </c>
      <c r="R746" s="154">
        <f>Q746*H746</f>
        <v>0</v>
      </c>
      <c r="S746" s="154">
        <v>0.261</v>
      </c>
      <c r="T746" s="155">
        <f>S746*H746</f>
        <v>40.680765</v>
      </c>
      <c r="U746" s="33"/>
      <c r="V746" s="33"/>
      <c r="W746" s="33"/>
      <c r="X746" s="33"/>
      <c r="Y746" s="33"/>
      <c r="Z746" s="33"/>
      <c r="AA746" s="33"/>
      <c r="AB746" s="33"/>
      <c r="AC746" s="33"/>
      <c r="AD746" s="33"/>
      <c r="AE746" s="33"/>
      <c r="AR746" s="156" t="s">
        <v>159</v>
      </c>
      <c r="AT746" s="156" t="s">
        <v>154</v>
      </c>
      <c r="AU746" s="156" t="s">
        <v>86</v>
      </c>
      <c r="AY746" s="18" t="s">
        <v>151</v>
      </c>
      <c r="BE746" s="157">
        <f>IF(N746="základní",J746,0)</f>
        <v>0</v>
      </c>
      <c r="BF746" s="157">
        <f>IF(N746="snížená",J746,0)</f>
        <v>0</v>
      </c>
      <c r="BG746" s="157">
        <f>IF(N746="zákl. přenesená",J746,0)</f>
        <v>0</v>
      </c>
      <c r="BH746" s="157">
        <f>IF(N746="sníž. přenesená",J746,0)</f>
        <v>0</v>
      </c>
      <c r="BI746" s="157">
        <f>IF(N746="nulová",J746,0)</f>
        <v>0</v>
      </c>
      <c r="BJ746" s="18" t="s">
        <v>84</v>
      </c>
      <c r="BK746" s="157">
        <f>ROUND(I746*H746,2)</f>
        <v>0</v>
      </c>
      <c r="BL746" s="18" t="s">
        <v>159</v>
      </c>
      <c r="BM746" s="156" t="s">
        <v>724</v>
      </c>
    </row>
    <row r="747" spans="2:51" s="13" customFormat="1" ht="10.2">
      <c r="B747" s="158"/>
      <c r="D747" s="159" t="s">
        <v>165</v>
      </c>
      <c r="E747" s="160" t="s">
        <v>1</v>
      </c>
      <c r="F747" s="161" t="s">
        <v>725</v>
      </c>
      <c r="H747" s="160" t="s">
        <v>1</v>
      </c>
      <c r="I747" s="162"/>
      <c r="L747" s="158"/>
      <c r="M747" s="163"/>
      <c r="N747" s="164"/>
      <c r="O747" s="164"/>
      <c r="P747" s="164"/>
      <c r="Q747" s="164"/>
      <c r="R747" s="164"/>
      <c r="S747" s="164"/>
      <c r="T747" s="165"/>
      <c r="AT747" s="160" t="s">
        <v>165</v>
      </c>
      <c r="AU747" s="160" t="s">
        <v>86</v>
      </c>
      <c r="AV747" s="13" t="s">
        <v>84</v>
      </c>
      <c r="AW747" s="13" t="s">
        <v>32</v>
      </c>
      <c r="AX747" s="13" t="s">
        <v>76</v>
      </c>
      <c r="AY747" s="160" t="s">
        <v>151</v>
      </c>
    </row>
    <row r="748" spans="2:51" s="13" customFormat="1" ht="10.2">
      <c r="B748" s="158"/>
      <c r="D748" s="159" t="s">
        <v>165</v>
      </c>
      <c r="E748" s="160" t="s">
        <v>1</v>
      </c>
      <c r="F748" s="161" t="s">
        <v>178</v>
      </c>
      <c r="H748" s="160" t="s">
        <v>1</v>
      </c>
      <c r="I748" s="162"/>
      <c r="L748" s="158"/>
      <c r="M748" s="163"/>
      <c r="N748" s="164"/>
      <c r="O748" s="164"/>
      <c r="P748" s="164"/>
      <c r="Q748" s="164"/>
      <c r="R748" s="164"/>
      <c r="S748" s="164"/>
      <c r="T748" s="165"/>
      <c r="AT748" s="160" t="s">
        <v>165</v>
      </c>
      <c r="AU748" s="160" t="s">
        <v>86</v>
      </c>
      <c r="AV748" s="13" t="s">
        <v>84</v>
      </c>
      <c r="AW748" s="13" t="s">
        <v>32</v>
      </c>
      <c r="AX748" s="13" t="s">
        <v>76</v>
      </c>
      <c r="AY748" s="160" t="s">
        <v>151</v>
      </c>
    </row>
    <row r="749" spans="2:51" s="14" customFormat="1" ht="10.2">
      <c r="B749" s="166"/>
      <c r="D749" s="159" t="s">
        <v>165</v>
      </c>
      <c r="E749" s="167" t="s">
        <v>1</v>
      </c>
      <c r="F749" s="168" t="s">
        <v>726</v>
      </c>
      <c r="H749" s="169">
        <v>1.8</v>
      </c>
      <c r="I749" s="170"/>
      <c r="L749" s="166"/>
      <c r="M749" s="171"/>
      <c r="N749" s="172"/>
      <c r="O749" s="172"/>
      <c r="P749" s="172"/>
      <c r="Q749" s="172"/>
      <c r="R749" s="172"/>
      <c r="S749" s="172"/>
      <c r="T749" s="173"/>
      <c r="AT749" s="167" t="s">
        <v>165</v>
      </c>
      <c r="AU749" s="167" t="s">
        <v>86</v>
      </c>
      <c r="AV749" s="14" t="s">
        <v>86</v>
      </c>
      <c r="AW749" s="14" t="s">
        <v>32</v>
      </c>
      <c r="AX749" s="14" t="s">
        <v>76</v>
      </c>
      <c r="AY749" s="167" t="s">
        <v>151</v>
      </c>
    </row>
    <row r="750" spans="2:51" s="14" customFormat="1" ht="10.2">
      <c r="B750" s="166"/>
      <c r="D750" s="159" t="s">
        <v>165</v>
      </c>
      <c r="E750" s="167" t="s">
        <v>1</v>
      </c>
      <c r="F750" s="168" t="s">
        <v>727</v>
      </c>
      <c r="H750" s="169">
        <v>5.075</v>
      </c>
      <c r="I750" s="170"/>
      <c r="L750" s="166"/>
      <c r="M750" s="171"/>
      <c r="N750" s="172"/>
      <c r="O750" s="172"/>
      <c r="P750" s="172"/>
      <c r="Q750" s="172"/>
      <c r="R750" s="172"/>
      <c r="S750" s="172"/>
      <c r="T750" s="173"/>
      <c r="AT750" s="167" t="s">
        <v>165</v>
      </c>
      <c r="AU750" s="167" t="s">
        <v>86</v>
      </c>
      <c r="AV750" s="14" t="s">
        <v>86</v>
      </c>
      <c r="AW750" s="14" t="s">
        <v>32</v>
      </c>
      <c r="AX750" s="14" t="s">
        <v>76</v>
      </c>
      <c r="AY750" s="167" t="s">
        <v>151</v>
      </c>
    </row>
    <row r="751" spans="2:51" s="14" customFormat="1" ht="10.2">
      <c r="B751" s="166"/>
      <c r="D751" s="159" t="s">
        <v>165</v>
      </c>
      <c r="E751" s="167" t="s">
        <v>1</v>
      </c>
      <c r="F751" s="168" t="s">
        <v>728</v>
      </c>
      <c r="H751" s="169">
        <v>5.425</v>
      </c>
      <c r="I751" s="170"/>
      <c r="L751" s="166"/>
      <c r="M751" s="171"/>
      <c r="N751" s="172"/>
      <c r="O751" s="172"/>
      <c r="P751" s="172"/>
      <c r="Q751" s="172"/>
      <c r="R751" s="172"/>
      <c r="S751" s="172"/>
      <c r="T751" s="173"/>
      <c r="AT751" s="167" t="s">
        <v>165</v>
      </c>
      <c r="AU751" s="167" t="s">
        <v>86</v>
      </c>
      <c r="AV751" s="14" t="s">
        <v>86</v>
      </c>
      <c r="AW751" s="14" t="s">
        <v>32</v>
      </c>
      <c r="AX751" s="14" t="s">
        <v>76</v>
      </c>
      <c r="AY751" s="167" t="s">
        <v>151</v>
      </c>
    </row>
    <row r="752" spans="2:51" s="13" customFormat="1" ht="10.2">
      <c r="B752" s="158"/>
      <c r="D752" s="159" t="s">
        <v>165</v>
      </c>
      <c r="E752" s="160" t="s">
        <v>1</v>
      </c>
      <c r="F752" s="161" t="s">
        <v>179</v>
      </c>
      <c r="H752" s="160" t="s">
        <v>1</v>
      </c>
      <c r="I752" s="162"/>
      <c r="L752" s="158"/>
      <c r="M752" s="163"/>
      <c r="N752" s="164"/>
      <c r="O752" s="164"/>
      <c r="P752" s="164"/>
      <c r="Q752" s="164"/>
      <c r="R752" s="164"/>
      <c r="S752" s="164"/>
      <c r="T752" s="165"/>
      <c r="AT752" s="160" t="s">
        <v>165</v>
      </c>
      <c r="AU752" s="160" t="s">
        <v>86</v>
      </c>
      <c r="AV752" s="13" t="s">
        <v>84</v>
      </c>
      <c r="AW752" s="13" t="s">
        <v>32</v>
      </c>
      <c r="AX752" s="13" t="s">
        <v>76</v>
      </c>
      <c r="AY752" s="160" t="s">
        <v>151</v>
      </c>
    </row>
    <row r="753" spans="2:51" s="14" customFormat="1" ht="10.2">
      <c r="B753" s="166"/>
      <c r="D753" s="159" t="s">
        <v>165</v>
      </c>
      <c r="E753" s="167" t="s">
        <v>1</v>
      </c>
      <c r="F753" s="168" t="s">
        <v>729</v>
      </c>
      <c r="H753" s="169">
        <v>109.065</v>
      </c>
      <c r="I753" s="170"/>
      <c r="L753" s="166"/>
      <c r="M753" s="171"/>
      <c r="N753" s="172"/>
      <c r="O753" s="172"/>
      <c r="P753" s="172"/>
      <c r="Q753" s="172"/>
      <c r="R753" s="172"/>
      <c r="S753" s="172"/>
      <c r="T753" s="173"/>
      <c r="AT753" s="167" t="s">
        <v>165</v>
      </c>
      <c r="AU753" s="167" t="s">
        <v>86</v>
      </c>
      <c r="AV753" s="14" t="s">
        <v>86</v>
      </c>
      <c r="AW753" s="14" t="s">
        <v>32</v>
      </c>
      <c r="AX753" s="14" t="s">
        <v>76</v>
      </c>
      <c r="AY753" s="167" t="s">
        <v>151</v>
      </c>
    </row>
    <row r="754" spans="2:51" s="14" customFormat="1" ht="10.2">
      <c r="B754" s="166"/>
      <c r="D754" s="159" t="s">
        <v>165</v>
      </c>
      <c r="E754" s="167" t="s">
        <v>1</v>
      </c>
      <c r="F754" s="168" t="s">
        <v>726</v>
      </c>
      <c r="H754" s="169">
        <v>1.8</v>
      </c>
      <c r="I754" s="170"/>
      <c r="L754" s="166"/>
      <c r="M754" s="171"/>
      <c r="N754" s="172"/>
      <c r="O754" s="172"/>
      <c r="P754" s="172"/>
      <c r="Q754" s="172"/>
      <c r="R754" s="172"/>
      <c r="S754" s="172"/>
      <c r="T754" s="173"/>
      <c r="AT754" s="167" t="s">
        <v>165</v>
      </c>
      <c r="AU754" s="167" t="s">
        <v>86</v>
      </c>
      <c r="AV754" s="14" t="s">
        <v>86</v>
      </c>
      <c r="AW754" s="14" t="s">
        <v>32</v>
      </c>
      <c r="AX754" s="14" t="s">
        <v>76</v>
      </c>
      <c r="AY754" s="167" t="s">
        <v>151</v>
      </c>
    </row>
    <row r="755" spans="2:51" s="13" customFormat="1" ht="10.2">
      <c r="B755" s="158"/>
      <c r="D755" s="159" t="s">
        <v>165</v>
      </c>
      <c r="E755" s="160" t="s">
        <v>1</v>
      </c>
      <c r="F755" s="161" t="s">
        <v>730</v>
      </c>
      <c r="H755" s="160" t="s">
        <v>1</v>
      </c>
      <c r="I755" s="162"/>
      <c r="L755" s="158"/>
      <c r="M755" s="163"/>
      <c r="N755" s="164"/>
      <c r="O755" s="164"/>
      <c r="P755" s="164"/>
      <c r="Q755" s="164"/>
      <c r="R755" s="164"/>
      <c r="S755" s="164"/>
      <c r="T755" s="165"/>
      <c r="AT755" s="160" t="s">
        <v>165</v>
      </c>
      <c r="AU755" s="160" t="s">
        <v>86</v>
      </c>
      <c r="AV755" s="13" t="s">
        <v>84</v>
      </c>
      <c r="AW755" s="13" t="s">
        <v>32</v>
      </c>
      <c r="AX755" s="13" t="s">
        <v>76</v>
      </c>
      <c r="AY755" s="160" t="s">
        <v>151</v>
      </c>
    </row>
    <row r="756" spans="2:51" s="14" customFormat="1" ht="10.2">
      <c r="B756" s="166"/>
      <c r="D756" s="159" t="s">
        <v>165</v>
      </c>
      <c r="E756" s="167" t="s">
        <v>1</v>
      </c>
      <c r="F756" s="168" t="s">
        <v>731</v>
      </c>
      <c r="H756" s="169">
        <v>32.7</v>
      </c>
      <c r="I756" s="170"/>
      <c r="L756" s="166"/>
      <c r="M756" s="171"/>
      <c r="N756" s="172"/>
      <c r="O756" s="172"/>
      <c r="P756" s="172"/>
      <c r="Q756" s="172"/>
      <c r="R756" s="172"/>
      <c r="S756" s="172"/>
      <c r="T756" s="173"/>
      <c r="AT756" s="167" t="s">
        <v>165</v>
      </c>
      <c r="AU756" s="167" t="s">
        <v>86</v>
      </c>
      <c r="AV756" s="14" t="s">
        <v>86</v>
      </c>
      <c r="AW756" s="14" t="s">
        <v>32</v>
      </c>
      <c r="AX756" s="14" t="s">
        <v>76</v>
      </c>
      <c r="AY756" s="167" t="s">
        <v>151</v>
      </c>
    </row>
    <row r="757" spans="2:51" s="15" customFormat="1" ht="10.2">
      <c r="B757" s="174"/>
      <c r="D757" s="159" t="s">
        <v>165</v>
      </c>
      <c r="E757" s="175" t="s">
        <v>1</v>
      </c>
      <c r="F757" s="176" t="s">
        <v>172</v>
      </c>
      <c r="H757" s="177">
        <v>155.865</v>
      </c>
      <c r="I757" s="178"/>
      <c r="L757" s="174"/>
      <c r="M757" s="179"/>
      <c r="N757" s="180"/>
      <c r="O757" s="180"/>
      <c r="P757" s="180"/>
      <c r="Q757" s="180"/>
      <c r="R757" s="180"/>
      <c r="S757" s="180"/>
      <c r="T757" s="181"/>
      <c r="AT757" s="175" t="s">
        <v>165</v>
      </c>
      <c r="AU757" s="175" t="s">
        <v>86</v>
      </c>
      <c r="AV757" s="15" t="s">
        <v>152</v>
      </c>
      <c r="AW757" s="15" t="s">
        <v>32</v>
      </c>
      <c r="AX757" s="15" t="s">
        <v>76</v>
      </c>
      <c r="AY757" s="175" t="s">
        <v>151</v>
      </c>
    </row>
    <row r="758" spans="2:51" s="16" customFormat="1" ht="10.2">
      <c r="B758" s="182"/>
      <c r="D758" s="159" t="s">
        <v>165</v>
      </c>
      <c r="E758" s="183" t="s">
        <v>1</v>
      </c>
      <c r="F758" s="184" t="s">
        <v>173</v>
      </c>
      <c r="H758" s="185">
        <v>155.865</v>
      </c>
      <c r="I758" s="186"/>
      <c r="L758" s="182"/>
      <c r="M758" s="187"/>
      <c r="N758" s="188"/>
      <c r="O758" s="188"/>
      <c r="P758" s="188"/>
      <c r="Q758" s="188"/>
      <c r="R758" s="188"/>
      <c r="S758" s="188"/>
      <c r="T758" s="189"/>
      <c r="AT758" s="183" t="s">
        <v>165</v>
      </c>
      <c r="AU758" s="183" t="s">
        <v>86</v>
      </c>
      <c r="AV758" s="16" t="s">
        <v>159</v>
      </c>
      <c r="AW758" s="16" t="s">
        <v>32</v>
      </c>
      <c r="AX758" s="16" t="s">
        <v>84</v>
      </c>
      <c r="AY758" s="183" t="s">
        <v>151</v>
      </c>
    </row>
    <row r="759" spans="1:65" s="2" customFormat="1" ht="24.15" customHeight="1">
      <c r="A759" s="33"/>
      <c r="B759" s="144"/>
      <c r="C759" s="145" t="s">
        <v>732</v>
      </c>
      <c r="D759" s="145" t="s">
        <v>154</v>
      </c>
      <c r="E759" s="146" t="s">
        <v>733</v>
      </c>
      <c r="F759" s="147" t="s">
        <v>734</v>
      </c>
      <c r="G759" s="148" t="s">
        <v>163</v>
      </c>
      <c r="H759" s="149">
        <v>28.215</v>
      </c>
      <c r="I759" s="150"/>
      <c r="J759" s="151">
        <f>ROUND(I759*H759,2)</f>
        <v>0</v>
      </c>
      <c r="K759" s="147" t="s">
        <v>158</v>
      </c>
      <c r="L759" s="34"/>
      <c r="M759" s="152" t="s">
        <v>1</v>
      </c>
      <c r="N759" s="153" t="s">
        <v>41</v>
      </c>
      <c r="O759" s="59"/>
      <c r="P759" s="154">
        <f>O759*H759</f>
        <v>0</v>
      </c>
      <c r="Q759" s="154">
        <v>0</v>
      </c>
      <c r="R759" s="154">
        <f>Q759*H759</f>
        <v>0</v>
      </c>
      <c r="S759" s="154">
        <v>1.95</v>
      </c>
      <c r="T759" s="155">
        <f>S759*H759</f>
        <v>55.01925</v>
      </c>
      <c r="U759" s="33"/>
      <c r="V759" s="33"/>
      <c r="W759" s="33"/>
      <c r="X759" s="33"/>
      <c r="Y759" s="33"/>
      <c r="Z759" s="33"/>
      <c r="AA759" s="33"/>
      <c r="AB759" s="33"/>
      <c r="AC759" s="33"/>
      <c r="AD759" s="33"/>
      <c r="AE759" s="33"/>
      <c r="AR759" s="156" t="s">
        <v>159</v>
      </c>
      <c r="AT759" s="156" t="s">
        <v>154</v>
      </c>
      <c r="AU759" s="156" t="s">
        <v>86</v>
      </c>
      <c r="AY759" s="18" t="s">
        <v>151</v>
      </c>
      <c r="BE759" s="157">
        <f>IF(N759="základní",J759,0)</f>
        <v>0</v>
      </c>
      <c r="BF759" s="157">
        <f>IF(N759="snížená",J759,0)</f>
        <v>0</v>
      </c>
      <c r="BG759" s="157">
        <f>IF(N759="zákl. přenesená",J759,0)</f>
        <v>0</v>
      </c>
      <c r="BH759" s="157">
        <f>IF(N759="sníž. přenesená",J759,0)</f>
        <v>0</v>
      </c>
      <c r="BI759" s="157">
        <f>IF(N759="nulová",J759,0)</f>
        <v>0</v>
      </c>
      <c r="BJ759" s="18" t="s">
        <v>84</v>
      </c>
      <c r="BK759" s="157">
        <f>ROUND(I759*H759,2)</f>
        <v>0</v>
      </c>
      <c r="BL759" s="18" t="s">
        <v>159</v>
      </c>
      <c r="BM759" s="156" t="s">
        <v>735</v>
      </c>
    </row>
    <row r="760" spans="2:51" s="13" customFormat="1" ht="10.2">
      <c r="B760" s="158"/>
      <c r="D760" s="159" t="s">
        <v>165</v>
      </c>
      <c r="E760" s="160" t="s">
        <v>1</v>
      </c>
      <c r="F760" s="161" t="s">
        <v>736</v>
      </c>
      <c r="H760" s="160" t="s">
        <v>1</v>
      </c>
      <c r="I760" s="162"/>
      <c r="L760" s="158"/>
      <c r="M760" s="163"/>
      <c r="N760" s="164"/>
      <c r="O760" s="164"/>
      <c r="P760" s="164"/>
      <c r="Q760" s="164"/>
      <c r="R760" s="164"/>
      <c r="S760" s="164"/>
      <c r="T760" s="165"/>
      <c r="AT760" s="160" t="s">
        <v>165</v>
      </c>
      <c r="AU760" s="160" t="s">
        <v>86</v>
      </c>
      <c r="AV760" s="13" t="s">
        <v>84</v>
      </c>
      <c r="AW760" s="13" t="s">
        <v>32</v>
      </c>
      <c r="AX760" s="13" t="s">
        <v>76</v>
      </c>
      <c r="AY760" s="160" t="s">
        <v>151</v>
      </c>
    </row>
    <row r="761" spans="2:51" s="13" customFormat="1" ht="10.2">
      <c r="B761" s="158"/>
      <c r="D761" s="159" t="s">
        <v>165</v>
      </c>
      <c r="E761" s="160" t="s">
        <v>1</v>
      </c>
      <c r="F761" s="161" t="s">
        <v>178</v>
      </c>
      <c r="H761" s="160" t="s">
        <v>1</v>
      </c>
      <c r="I761" s="162"/>
      <c r="L761" s="158"/>
      <c r="M761" s="163"/>
      <c r="N761" s="164"/>
      <c r="O761" s="164"/>
      <c r="P761" s="164"/>
      <c r="Q761" s="164"/>
      <c r="R761" s="164"/>
      <c r="S761" s="164"/>
      <c r="T761" s="165"/>
      <c r="AT761" s="160" t="s">
        <v>165</v>
      </c>
      <c r="AU761" s="160" t="s">
        <v>86</v>
      </c>
      <c r="AV761" s="13" t="s">
        <v>84</v>
      </c>
      <c r="AW761" s="13" t="s">
        <v>32</v>
      </c>
      <c r="AX761" s="13" t="s">
        <v>76</v>
      </c>
      <c r="AY761" s="160" t="s">
        <v>151</v>
      </c>
    </row>
    <row r="762" spans="2:51" s="14" customFormat="1" ht="10.2">
      <c r="B762" s="166"/>
      <c r="D762" s="159" t="s">
        <v>165</v>
      </c>
      <c r="E762" s="167" t="s">
        <v>1</v>
      </c>
      <c r="F762" s="168" t="s">
        <v>737</v>
      </c>
      <c r="H762" s="169">
        <v>0.945</v>
      </c>
      <c r="I762" s="170"/>
      <c r="L762" s="166"/>
      <c r="M762" s="171"/>
      <c r="N762" s="172"/>
      <c r="O762" s="172"/>
      <c r="P762" s="172"/>
      <c r="Q762" s="172"/>
      <c r="R762" s="172"/>
      <c r="S762" s="172"/>
      <c r="T762" s="173"/>
      <c r="AT762" s="167" t="s">
        <v>165</v>
      </c>
      <c r="AU762" s="167" t="s">
        <v>86</v>
      </c>
      <c r="AV762" s="14" t="s">
        <v>86</v>
      </c>
      <c r="AW762" s="14" t="s">
        <v>32</v>
      </c>
      <c r="AX762" s="14" t="s">
        <v>76</v>
      </c>
      <c r="AY762" s="167" t="s">
        <v>151</v>
      </c>
    </row>
    <row r="763" spans="2:51" s="14" customFormat="1" ht="10.2">
      <c r="B763" s="166"/>
      <c r="D763" s="159" t="s">
        <v>165</v>
      </c>
      <c r="E763" s="167" t="s">
        <v>1</v>
      </c>
      <c r="F763" s="168" t="s">
        <v>738</v>
      </c>
      <c r="H763" s="169">
        <v>0.6</v>
      </c>
      <c r="I763" s="170"/>
      <c r="L763" s="166"/>
      <c r="M763" s="171"/>
      <c r="N763" s="172"/>
      <c r="O763" s="172"/>
      <c r="P763" s="172"/>
      <c r="Q763" s="172"/>
      <c r="R763" s="172"/>
      <c r="S763" s="172"/>
      <c r="T763" s="173"/>
      <c r="AT763" s="167" t="s">
        <v>165</v>
      </c>
      <c r="AU763" s="167" t="s">
        <v>86</v>
      </c>
      <c r="AV763" s="14" t="s">
        <v>86</v>
      </c>
      <c r="AW763" s="14" t="s">
        <v>32</v>
      </c>
      <c r="AX763" s="14" t="s">
        <v>76</v>
      </c>
      <c r="AY763" s="167" t="s">
        <v>151</v>
      </c>
    </row>
    <row r="764" spans="2:51" s="13" customFormat="1" ht="10.2">
      <c r="B764" s="158"/>
      <c r="D764" s="159" t="s">
        <v>165</v>
      </c>
      <c r="E764" s="160" t="s">
        <v>1</v>
      </c>
      <c r="F764" s="161" t="s">
        <v>179</v>
      </c>
      <c r="H764" s="160" t="s">
        <v>1</v>
      </c>
      <c r="I764" s="162"/>
      <c r="L764" s="158"/>
      <c r="M764" s="163"/>
      <c r="N764" s="164"/>
      <c r="O764" s="164"/>
      <c r="P764" s="164"/>
      <c r="Q764" s="164"/>
      <c r="R764" s="164"/>
      <c r="S764" s="164"/>
      <c r="T764" s="165"/>
      <c r="AT764" s="160" t="s">
        <v>165</v>
      </c>
      <c r="AU764" s="160" t="s">
        <v>86</v>
      </c>
      <c r="AV764" s="13" t="s">
        <v>84</v>
      </c>
      <c r="AW764" s="13" t="s">
        <v>32</v>
      </c>
      <c r="AX764" s="13" t="s">
        <v>76</v>
      </c>
      <c r="AY764" s="160" t="s">
        <v>151</v>
      </c>
    </row>
    <row r="765" spans="2:51" s="14" customFormat="1" ht="10.2">
      <c r="B765" s="166"/>
      <c r="D765" s="159" t="s">
        <v>165</v>
      </c>
      <c r="E765" s="167" t="s">
        <v>1</v>
      </c>
      <c r="F765" s="168" t="s">
        <v>739</v>
      </c>
      <c r="H765" s="169">
        <v>7.314</v>
      </c>
      <c r="I765" s="170"/>
      <c r="L765" s="166"/>
      <c r="M765" s="171"/>
      <c r="N765" s="172"/>
      <c r="O765" s="172"/>
      <c r="P765" s="172"/>
      <c r="Q765" s="172"/>
      <c r="R765" s="172"/>
      <c r="S765" s="172"/>
      <c r="T765" s="173"/>
      <c r="AT765" s="167" t="s">
        <v>165</v>
      </c>
      <c r="AU765" s="167" t="s">
        <v>86</v>
      </c>
      <c r="AV765" s="14" t="s">
        <v>86</v>
      </c>
      <c r="AW765" s="14" t="s">
        <v>32</v>
      </c>
      <c r="AX765" s="14" t="s">
        <v>76</v>
      </c>
      <c r="AY765" s="167" t="s">
        <v>151</v>
      </c>
    </row>
    <row r="766" spans="2:51" s="14" customFormat="1" ht="10.2">
      <c r="B766" s="166"/>
      <c r="D766" s="159" t="s">
        <v>165</v>
      </c>
      <c r="E766" s="167" t="s">
        <v>1</v>
      </c>
      <c r="F766" s="168" t="s">
        <v>740</v>
      </c>
      <c r="H766" s="169">
        <v>9.8</v>
      </c>
      <c r="I766" s="170"/>
      <c r="L766" s="166"/>
      <c r="M766" s="171"/>
      <c r="N766" s="172"/>
      <c r="O766" s="172"/>
      <c r="P766" s="172"/>
      <c r="Q766" s="172"/>
      <c r="R766" s="172"/>
      <c r="S766" s="172"/>
      <c r="T766" s="173"/>
      <c r="AT766" s="167" t="s">
        <v>165</v>
      </c>
      <c r="AU766" s="167" t="s">
        <v>86</v>
      </c>
      <c r="AV766" s="14" t="s">
        <v>86</v>
      </c>
      <c r="AW766" s="14" t="s">
        <v>32</v>
      </c>
      <c r="AX766" s="14" t="s">
        <v>76</v>
      </c>
      <c r="AY766" s="167" t="s">
        <v>151</v>
      </c>
    </row>
    <row r="767" spans="2:51" s="14" customFormat="1" ht="10.2">
      <c r="B767" s="166"/>
      <c r="D767" s="159" t="s">
        <v>165</v>
      </c>
      <c r="E767" s="167" t="s">
        <v>1</v>
      </c>
      <c r="F767" s="168" t="s">
        <v>741</v>
      </c>
      <c r="H767" s="169">
        <v>1.32</v>
      </c>
      <c r="I767" s="170"/>
      <c r="L767" s="166"/>
      <c r="M767" s="171"/>
      <c r="N767" s="172"/>
      <c r="O767" s="172"/>
      <c r="P767" s="172"/>
      <c r="Q767" s="172"/>
      <c r="R767" s="172"/>
      <c r="S767" s="172"/>
      <c r="T767" s="173"/>
      <c r="AT767" s="167" t="s">
        <v>165</v>
      </c>
      <c r="AU767" s="167" t="s">
        <v>86</v>
      </c>
      <c r="AV767" s="14" t="s">
        <v>86</v>
      </c>
      <c r="AW767" s="14" t="s">
        <v>32</v>
      </c>
      <c r="AX767" s="14" t="s">
        <v>76</v>
      </c>
      <c r="AY767" s="167" t="s">
        <v>151</v>
      </c>
    </row>
    <row r="768" spans="2:51" s="14" customFormat="1" ht="10.2">
      <c r="B768" s="166"/>
      <c r="D768" s="159" t="s">
        <v>165</v>
      </c>
      <c r="E768" s="167" t="s">
        <v>1</v>
      </c>
      <c r="F768" s="168" t="s">
        <v>742</v>
      </c>
      <c r="H768" s="169">
        <v>0.396</v>
      </c>
      <c r="I768" s="170"/>
      <c r="L768" s="166"/>
      <c r="M768" s="171"/>
      <c r="N768" s="172"/>
      <c r="O768" s="172"/>
      <c r="P768" s="172"/>
      <c r="Q768" s="172"/>
      <c r="R768" s="172"/>
      <c r="S768" s="172"/>
      <c r="T768" s="173"/>
      <c r="AT768" s="167" t="s">
        <v>165</v>
      </c>
      <c r="AU768" s="167" t="s">
        <v>86</v>
      </c>
      <c r="AV768" s="14" t="s">
        <v>86</v>
      </c>
      <c r="AW768" s="14" t="s">
        <v>32</v>
      </c>
      <c r="AX768" s="14" t="s">
        <v>76</v>
      </c>
      <c r="AY768" s="167" t="s">
        <v>151</v>
      </c>
    </row>
    <row r="769" spans="2:51" s="14" customFormat="1" ht="10.2">
      <c r="B769" s="166"/>
      <c r="D769" s="159" t="s">
        <v>165</v>
      </c>
      <c r="E769" s="167" t="s">
        <v>1</v>
      </c>
      <c r="F769" s="168" t="s">
        <v>743</v>
      </c>
      <c r="H769" s="169">
        <v>4.9</v>
      </c>
      <c r="I769" s="170"/>
      <c r="L769" s="166"/>
      <c r="M769" s="171"/>
      <c r="N769" s="172"/>
      <c r="O769" s="172"/>
      <c r="P769" s="172"/>
      <c r="Q769" s="172"/>
      <c r="R769" s="172"/>
      <c r="S769" s="172"/>
      <c r="T769" s="173"/>
      <c r="AT769" s="167" t="s">
        <v>165</v>
      </c>
      <c r="AU769" s="167" t="s">
        <v>86</v>
      </c>
      <c r="AV769" s="14" t="s">
        <v>86</v>
      </c>
      <c r="AW769" s="14" t="s">
        <v>32</v>
      </c>
      <c r="AX769" s="14" t="s">
        <v>76</v>
      </c>
      <c r="AY769" s="167" t="s">
        <v>151</v>
      </c>
    </row>
    <row r="770" spans="2:51" s="14" customFormat="1" ht="10.2">
      <c r="B770" s="166"/>
      <c r="D770" s="159" t="s">
        <v>165</v>
      </c>
      <c r="E770" s="167" t="s">
        <v>1</v>
      </c>
      <c r="F770" s="168" t="s">
        <v>744</v>
      </c>
      <c r="H770" s="169">
        <v>1.44</v>
      </c>
      <c r="I770" s="170"/>
      <c r="L770" s="166"/>
      <c r="M770" s="171"/>
      <c r="N770" s="172"/>
      <c r="O770" s="172"/>
      <c r="P770" s="172"/>
      <c r="Q770" s="172"/>
      <c r="R770" s="172"/>
      <c r="S770" s="172"/>
      <c r="T770" s="173"/>
      <c r="AT770" s="167" t="s">
        <v>165</v>
      </c>
      <c r="AU770" s="167" t="s">
        <v>86</v>
      </c>
      <c r="AV770" s="14" t="s">
        <v>86</v>
      </c>
      <c r="AW770" s="14" t="s">
        <v>32</v>
      </c>
      <c r="AX770" s="14" t="s">
        <v>76</v>
      </c>
      <c r="AY770" s="167" t="s">
        <v>151</v>
      </c>
    </row>
    <row r="771" spans="2:51" s="14" customFormat="1" ht="10.2">
      <c r="B771" s="166"/>
      <c r="D771" s="159" t="s">
        <v>165</v>
      </c>
      <c r="E771" s="167" t="s">
        <v>1</v>
      </c>
      <c r="F771" s="168" t="s">
        <v>745</v>
      </c>
      <c r="H771" s="169">
        <v>1.5</v>
      </c>
      <c r="I771" s="170"/>
      <c r="L771" s="166"/>
      <c r="M771" s="171"/>
      <c r="N771" s="172"/>
      <c r="O771" s="172"/>
      <c r="P771" s="172"/>
      <c r="Q771" s="172"/>
      <c r="R771" s="172"/>
      <c r="S771" s="172"/>
      <c r="T771" s="173"/>
      <c r="AT771" s="167" t="s">
        <v>165</v>
      </c>
      <c r="AU771" s="167" t="s">
        <v>86</v>
      </c>
      <c r="AV771" s="14" t="s">
        <v>86</v>
      </c>
      <c r="AW771" s="14" t="s">
        <v>32</v>
      </c>
      <c r="AX771" s="14" t="s">
        <v>76</v>
      </c>
      <c r="AY771" s="167" t="s">
        <v>151</v>
      </c>
    </row>
    <row r="772" spans="2:51" s="15" customFormat="1" ht="10.2">
      <c r="B772" s="174"/>
      <c r="D772" s="159" t="s">
        <v>165</v>
      </c>
      <c r="E772" s="175" t="s">
        <v>1</v>
      </c>
      <c r="F772" s="176" t="s">
        <v>172</v>
      </c>
      <c r="H772" s="177">
        <v>28.215</v>
      </c>
      <c r="I772" s="178"/>
      <c r="L772" s="174"/>
      <c r="M772" s="179"/>
      <c r="N772" s="180"/>
      <c r="O772" s="180"/>
      <c r="P772" s="180"/>
      <c r="Q772" s="180"/>
      <c r="R772" s="180"/>
      <c r="S772" s="180"/>
      <c r="T772" s="181"/>
      <c r="AT772" s="175" t="s">
        <v>165</v>
      </c>
      <c r="AU772" s="175" t="s">
        <v>86</v>
      </c>
      <c r="AV772" s="15" t="s">
        <v>152</v>
      </c>
      <c r="AW772" s="15" t="s">
        <v>32</v>
      </c>
      <c r="AX772" s="15" t="s">
        <v>76</v>
      </c>
      <c r="AY772" s="175" t="s">
        <v>151</v>
      </c>
    </row>
    <row r="773" spans="2:51" s="16" customFormat="1" ht="10.2">
      <c r="B773" s="182"/>
      <c r="D773" s="159" t="s">
        <v>165</v>
      </c>
      <c r="E773" s="183" t="s">
        <v>1</v>
      </c>
      <c r="F773" s="184" t="s">
        <v>173</v>
      </c>
      <c r="H773" s="185">
        <v>28.215</v>
      </c>
      <c r="I773" s="186"/>
      <c r="L773" s="182"/>
      <c r="M773" s="187"/>
      <c r="N773" s="188"/>
      <c r="O773" s="188"/>
      <c r="P773" s="188"/>
      <c r="Q773" s="188"/>
      <c r="R773" s="188"/>
      <c r="S773" s="188"/>
      <c r="T773" s="189"/>
      <c r="AT773" s="183" t="s">
        <v>165</v>
      </c>
      <c r="AU773" s="183" t="s">
        <v>86</v>
      </c>
      <c r="AV773" s="16" t="s">
        <v>159</v>
      </c>
      <c r="AW773" s="16" t="s">
        <v>32</v>
      </c>
      <c r="AX773" s="16" t="s">
        <v>84</v>
      </c>
      <c r="AY773" s="183" t="s">
        <v>151</v>
      </c>
    </row>
    <row r="774" spans="1:65" s="2" customFormat="1" ht="21.75" customHeight="1">
      <c r="A774" s="33"/>
      <c r="B774" s="144"/>
      <c r="C774" s="145" t="s">
        <v>746</v>
      </c>
      <c r="D774" s="145" t="s">
        <v>154</v>
      </c>
      <c r="E774" s="146" t="s">
        <v>747</v>
      </c>
      <c r="F774" s="147" t="s">
        <v>748</v>
      </c>
      <c r="G774" s="148" t="s">
        <v>163</v>
      </c>
      <c r="H774" s="149">
        <v>3.12</v>
      </c>
      <c r="I774" s="150"/>
      <c r="J774" s="151">
        <f>ROUND(I774*H774,2)</f>
        <v>0</v>
      </c>
      <c r="K774" s="147" t="s">
        <v>158</v>
      </c>
      <c r="L774" s="34"/>
      <c r="M774" s="152" t="s">
        <v>1</v>
      </c>
      <c r="N774" s="153" t="s">
        <v>41</v>
      </c>
      <c r="O774" s="59"/>
      <c r="P774" s="154">
        <f>O774*H774</f>
        <v>0</v>
      </c>
      <c r="Q774" s="154">
        <v>0</v>
      </c>
      <c r="R774" s="154">
        <f>Q774*H774</f>
        <v>0</v>
      </c>
      <c r="S774" s="154">
        <v>2.1</v>
      </c>
      <c r="T774" s="155">
        <f>S774*H774</f>
        <v>6.5520000000000005</v>
      </c>
      <c r="U774" s="33"/>
      <c r="V774" s="33"/>
      <c r="W774" s="33"/>
      <c r="X774" s="33"/>
      <c r="Y774" s="33"/>
      <c r="Z774" s="33"/>
      <c r="AA774" s="33"/>
      <c r="AB774" s="33"/>
      <c r="AC774" s="33"/>
      <c r="AD774" s="33"/>
      <c r="AE774" s="33"/>
      <c r="AR774" s="156" t="s">
        <v>159</v>
      </c>
      <c r="AT774" s="156" t="s">
        <v>154</v>
      </c>
      <c r="AU774" s="156" t="s">
        <v>86</v>
      </c>
      <c r="AY774" s="18" t="s">
        <v>151</v>
      </c>
      <c r="BE774" s="157">
        <f>IF(N774="základní",J774,0)</f>
        <v>0</v>
      </c>
      <c r="BF774" s="157">
        <f>IF(N774="snížená",J774,0)</f>
        <v>0</v>
      </c>
      <c r="BG774" s="157">
        <f>IF(N774="zákl. přenesená",J774,0)</f>
        <v>0</v>
      </c>
      <c r="BH774" s="157">
        <f>IF(N774="sníž. přenesená",J774,0)</f>
        <v>0</v>
      </c>
      <c r="BI774" s="157">
        <f>IF(N774="nulová",J774,0)</f>
        <v>0</v>
      </c>
      <c r="BJ774" s="18" t="s">
        <v>84</v>
      </c>
      <c r="BK774" s="157">
        <f>ROUND(I774*H774,2)</f>
        <v>0</v>
      </c>
      <c r="BL774" s="18" t="s">
        <v>159</v>
      </c>
      <c r="BM774" s="156" t="s">
        <v>749</v>
      </c>
    </row>
    <row r="775" spans="2:51" s="13" customFormat="1" ht="10.2">
      <c r="B775" s="158"/>
      <c r="D775" s="159" t="s">
        <v>165</v>
      </c>
      <c r="E775" s="160" t="s">
        <v>1</v>
      </c>
      <c r="F775" s="161" t="s">
        <v>750</v>
      </c>
      <c r="H775" s="160" t="s">
        <v>1</v>
      </c>
      <c r="I775" s="162"/>
      <c r="L775" s="158"/>
      <c r="M775" s="163"/>
      <c r="N775" s="164"/>
      <c r="O775" s="164"/>
      <c r="P775" s="164"/>
      <c r="Q775" s="164"/>
      <c r="R775" s="164"/>
      <c r="S775" s="164"/>
      <c r="T775" s="165"/>
      <c r="AT775" s="160" t="s">
        <v>165</v>
      </c>
      <c r="AU775" s="160" t="s">
        <v>86</v>
      </c>
      <c r="AV775" s="13" t="s">
        <v>84</v>
      </c>
      <c r="AW775" s="13" t="s">
        <v>32</v>
      </c>
      <c r="AX775" s="13" t="s">
        <v>76</v>
      </c>
      <c r="AY775" s="160" t="s">
        <v>151</v>
      </c>
    </row>
    <row r="776" spans="2:51" s="14" customFormat="1" ht="10.2">
      <c r="B776" s="166"/>
      <c r="D776" s="159" t="s">
        <v>165</v>
      </c>
      <c r="E776" s="167" t="s">
        <v>1</v>
      </c>
      <c r="F776" s="168" t="s">
        <v>751</v>
      </c>
      <c r="H776" s="169">
        <v>1.44</v>
      </c>
      <c r="I776" s="170"/>
      <c r="L776" s="166"/>
      <c r="M776" s="171"/>
      <c r="N776" s="172"/>
      <c r="O776" s="172"/>
      <c r="P776" s="172"/>
      <c r="Q776" s="172"/>
      <c r="R776" s="172"/>
      <c r="S776" s="172"/>
      <c r="T776" s="173"/>
      <c r="AT776" s="167" t="s">
        <v>165</v>
      </c>
      <c r="AU776" s="167" t="s">
        <v>86</v>
      </c>
      <c r="AV776" s="14" t="s">
        <v>86</v>
      </c>
      <c r="AW776" s="14" t="s">
        <v>32</v>
      </c>
      <c r="AX776" s="14" t="s">
        <v>76</v>
      </c>
      <c r="AY776" s="167" t="s">
        <v>151</v>
      </c>
    </row>
    <row r="777" spans="2:51" s="14" customFormat="1" ht="10.2">
      <c r="B777" s="166"/>
      <c r="D777" s="159" t="s">
        <v>165</v>
      </c>
      <c r="E777" s="167" t="s">
        <v>1</v>
      </c>
      <c r="F777" s="168" t="s">
        <v>752</v>
      </c>
      <c r="H777" s="169">
        <v>1.68</v>
      </c>
      <c r="I777" s="170"/>
      <c r="L777" s="166"/>
      <c r="M777" s="171"/>
      <c r="N777" s="172"/>
      <c r="O777" s="172"/>
      <c r="P777" s="172"/>
      <c r="Q777" s="172"/>
      <c r="R777" s="172"/>
      <c r="S777" s="172"/>
      <c r="T777" s="173"/>
      <c r="AT777" s="167" t="s">
        <v>165</v>
      </c>
      <c r="AU777" s="167" t="s">
        <v>86</v>
      </c>
      <c r="AV777" s="14" t="s">
        <v>86</v>
      </c>
      <c r="AW777" s="14" t="s">
        <v>32</v>
      </c>
      <c r="AX777" s="14" t="s">
        <v>76</v>
      </c>
      <c r="AY777" s="167" t="s">
        <v>151</v>
      </c>
    </row>
    <row r="778" spans="2:51" s="15" customFormat="1" ht="10.2">
      <c r="B778" s="174"/>
      <c r="D778" s="159" t="s">
        <v>165</v>
      </c>
      <c r="E778" s="175" t="s">
        <v>1</v>
      </c>
      <c r="F778" s="176" t="s">
        <v>172</v>
      </c>
      <c r="H778" s="177">
        <v>3.12</v>
      </c>
      <c r="I778" s="178"/>
      <c r="L778" s="174"/>
      <c r="M778" s="179"/>
      <c r="N778" s="180"/>
      <c r="O778" s="180"/>
      <c r="P778" s="180"/>
      <c r="Q778" s="180"/>
      <c r="R778" s="180"/>
      <c r="S778" s="180"/>
      <c r="T778" s="181"/>
      <c r="AT778" s="175" t="s">
        <v>165</v>
      </c>
      <c r="AU778" s="175" t="s">
        <v>86</v>
      </c>
      <c r="AV778" s="15" t="s">
        <v>152</v>
      </c>
      <c r="AW778" s="15" t="s">
        <v>32</v>
      </c>
      <c r="AX778" s="15" t="s">
        <v>76</v>
      </c>
      <c r="AY778" s="175" t="s">
        <v>151</v>
      </c>
    </row>
    <row r="779" spans="2:51" s="16" customFormat="1" ht="10.2">
      <c r="B779" s="182"/>
      <c r="D779" s="159" t="s">
        <v>165</v>
      </c>
      <c r="E779" s="183" t="s">
        <v>1</v>
      </c>
      <c r="F779" s="184" t="s">
        <v>173</v>
      </c>
      <c r="H779" s="185">
        <v>3.12</v>
      </c>
      <c r="I779" s="186"/>
      <c r="L779" s="182"/>
      <c r="M779" s="187"/>
      <c r="N779" s="188"/>
      <c r="O779" s="188"/>
      <c r="P779" s="188"/>
      <c r="Q779" s="188"/>
      <c r="R779" s="188"/>
      <c r="S779" s="188"/>
      <c r="T779" s="189"/>
      <c r="AT779" s="183" t="s">
        <v>165</v>
      </c>
      <c r="AU779" s="183" t="s">
        <v>86</v>
      </c>
      <c r="AV779" s="16" t="s">
        <v>159</v>
      </c>
      <c r="AW779" s="16" t="s">
        <v>32</v>
      </c>
      <c r="AX779" s="16" t="s">
        <v>84</v>
      </c>
      <c r="AY779" s="183" t="s">
        <v>151</v>
      </c>
    </row>
    <row r="780" spans="1:65" s="2" customFormat="1" ht="24.15" customHeight="1">
      <c r="A780" s="33"/>
      <c r="B780" s="144"/>
      <c r="C780" s="145" t="s">
        <v>753</v>
      </c>
      <c r="D780" s="145" t="s">
        <v>154</v>
      </c>
      <c r="E780" s="146" t="s">
        <v>754</v>
      </c>
      <c r="F780" s="147" t="s">
        <v>755</v>
      </c>
      <c r="G780" s="148" t="s">
        <v>157</v>
      </c>
      <c r="H780" s="149">
        <v>16</v>
      </c>
      <c r="I780" s="150"/>
      <c r="J780" s="151">
        <f>ROUND(I780*H780,2)</f>
        <v>0</v>
      </c>
      <c r="K780" s="147" t="s">
        <v>158</v>
      </c>
      <c r="L780" s="34"/>
      <c r="M780" s="152" t="s">
        <v>1</v>
      </c>
      <c r="N780" s="153" t="s">
        <v>41</v>
      </c>
      <c r="O780" s="59"/>
      <c r="P780" s="154">
        <f>O780*H780</f>
        <v>0</v>
      </c>
      <c r="Q780" s="154">
        <v>0</v>
      </c>
      <c r="R780" s="154">
        <f>Q780*H780</f>
        <v>0</v>
      </c>
      <c r="S780" s="154">
        <v>0.048</v>
      </c>
      <c r="T780" s="155">
        <f>S780*H780</f>
        <v>0.768</v>
      </c>
      <c r="U780" s="33"/>
      <c r="V780" s="33"/>
      <c r="W780" s="33"/>
      <c r="X780" s="33"/>
      <c r="Y780" s="33"/>
      <c r="Z780" s="33"/>
      <c r="AA780" s="33"/>
      <c r="AB780" s="33"/>
      <c r="AC780" s="33"/>
      <c r="AD780" s="33"/>
      <c r="AE780" s="33"/>
      <c r="AR780" s="156" t="s">
        <v>159</v>
      </c>
      <c r="AT780" s="156" t="s">
        <v>154</v>
      </c>
      <c r="AU780" s="156" t="s">
        <v>86</v>
      </c>
      <c r="AY780" s="18" t="s">
        <v>151</v>
      </c>
      <c r="BE780" s="157">
        <f>IF(N780="základní",J780,0)</f>
        <v>0</v>
      </c>
      <c r="BF780" s="157">
        <f>IF(N780="snížená",J780,0)</f>
        <v>0</v>
      </c>
      <c r="BG780" s="157">
        <f>IF(N780="zákl. přenesená",J780,0)</f>
        <v>0</v>
      </c>
      <c r="BH780" s="157">
        <f>IF(N780="sníž. přenesená",J780,0)</f>
        <v>0</v>
      </c>
      <c r="BI780" s="157">
        <f>IF(N780="nulová",J780,0)</f>
        <v>0</v>
      </c>
      <c r="BJ780" s="18" t="s">
        <v>84</v>
      </c>
      <c r="BK780" s="157">
        <f>ROUND(I780*H780,2)</f>
        <v>0</v>
      </c>
      <c r="BL780" s="18" t="s">
        <v>159</v>
      </c>
      <c r="BM780" s="156" t="s">
        <v>756</v>
      </c>
    </row>
    <row r="781" spans="1:65" s="2" customFormat="1" ht="24.15" customHeight="1">
      <c r="A781" s="33"/>
      <c r="B781" s="144"/>
      <c r="C781" s="145" t="s">
        <v>757</v>
      </c>
      <c r="D781" s="145" t="s">
        <v>154</v>
      </c>
      <c r="E781" s="146" t="s">
        <v>758</v>
      </c>
      <c r="F781" s="147" t="s">
        <v>759</v>
      </c>
      <c r="G781" s="148" t="s">
        <v>194</v>
      </c>
      <c r="H781" s="149">
        <v>0.269</v>
      </c>
      <c r="I781" s="150"/>
      <c r="J781" s="151">
        <f>ROUND(I781*H781,2)</f>
        <v>0</v>
      </c>
      <c r="K781" s="147" t="s">
        <v>158</v>
      </c>
      <c r="L781" s="34"/>
      <c r="M781" s="152" t="s">
        <v>1</v>
      </c>
      <c r="N781" s="153" t="s">
        <v>41</v>
      </c>
      <c r="O781" s="59"/>
      <c r="P781" s="154">
        <f>O781*H781</f>
        <v>0</v>
      </c>
      <c r="Q781" s="154">
        <v>0</v>
      </c>
      <c r="R781" s="154">
        <f>Q781*H781</f>
        <v>0</v>
      </c>
      <c r="S781" s="154">
        <v>1.258</v>
      </c>
      <c r="T781" s="155">
        <f>S781*H781</f>
        <v>0.33840200000000004</v>
      </c>
      <c r="U781" s="33"/>
      <c r="V781" s="33"/>
      <c r="W781" s="33"/>
      <c r="X781" s="33"/>
      <c r="Y781" s="33"/>
      <c r="Z781" s="33"/>
      <c r="AA781" s="33"/>
      <c r="AB781" s="33"/>
      <c r="AC781" s="33"/>
      <c r="AD781" s="33"/>
      <c r="AE781" s="33"/>
      <c r="AR781" s="156" t="s">
        <v>159</v>
      </c>
      <c r="AT781" s="156" t="s">
        <v>154</v>
      </c>
      <c r="AU781" s="156" t="s">
        <v>86</v>
      </c>
      <c r="AY781" s="18" t="s">
        <v>151</v>
      </c>
      <c r="BE781" s="157">
        <f>IF(N781="základní",J781,0)</f>
        <v>0</v>
      </c>
      <c r="BF781" s="157">
        <f>IF(N781="snížená",J781,0)</f>
        <v>0</v>
      </c>
      <c r="BG781" s="157">
        <f>IF(N781="zákl. přenesená",J781,0)</f>
        <v>0</v>
      </c>
      <c r="BH781" s="157">
        <f>IF(N781="sníž. přenesená",J781,0)</f>
        <v>0</v>
      </c>
      <c r="BI781" s="157">
        <f>IF(N781="nulová",J781,0)</f>
        <v>0</v>
      </c>
      <c r="BJ781" s="18" t="s">
        <v>84</v>
      </c>
      <c r="BK781" s="157">
        <f>ROUND(I781*H781,2)</f>
        <v>0</v>
      </c>
      <c r="BL781" s="18" t="s">
        <v>159</v>
      </c>
      <c r="BM781" s="156" t="s">
        <v>760</v>
      </c>
    </row>
    <row r="782" spans="2:51" s="13" customFormat="1" ht="10.2">
      <c r="B782" s="158"/>
      <c r="D782" s="159" t="s">
        <v>165</v>
      </c>
      <c r="E782" s="160" t="s">
        <v>1</v>
      </c>
      <c r="F782" s="161" t="s">
        <v>761</v>
      </c>
      <c r="H782" s="160" t="s">
        <v>1</v>
      </c>
      <c r="I782" s="162"/>
      <c r="L782" s="158"/>
      <c r="M782" s="163"/>
      <c r="N782" s="164"/>
      <c r="O782" s="164"/>
      <c r="P782" s="164"/>
      <c r="Q782" s="164"/>
      <c r="R782" s="164"/>
      <c r="S782" s="164"/>
      <c r="T782" s="165"/>
      <c r="AT782" s="160" t="s">
        <v>165</v>
      </c>
      <c r="AU782" s="160" t="s">
        <v>86</v>
      </c>
      <c r="AV782" s="13" t="s">
        <v>84</v>
      </c>
      <c r="AW782" s="13" t="s">
        <v>32</v>
      </c>
      <c r="AX782" s="13" t="s">
        <v>76</v>
      </c>
      <c r="AY782" s="160" t="s">
        <v>151</v>
      </c>
    </row>
    <row r="783" spans="2:51" s="14" customFormat="1" ht="10.2">
      <c r="B783" s="166"/>
      <c r="D783" s="159" t="s">
        <v>165</v>
      </c>
      <c r="E783" s="167" t="s">
        <v>1</v>
      </c>
      <c r="F783" s="168" t="s">
        <v>762</v>
      </c>
      <c r="H783" s="169">
        <v>0.269</v>
      </c>
      <c r="I783" s="170"/>
      <c r="L783" s="166"/>
      <c r="M783" s="171"/>
      <c r="N783" s="172"/>
      <c r="O783" s="172"/>
      <c r="P783" s="172"/>
      <c r="Q783" s="172"/>
      <c r="R783" s="172"/>
      <c r="S783" s="172"/>
      <c r="T783" s="173"/>
      <c r="AT783" s="167" t="s">
        <v>165</v>
      </c>
      <c r="AU783" s="167" t="s">
        <v>86</v>
      </c>
      <c r="AV783" s="14" t="s">
        <v>86</v>
      </c>
      <c r="AW783" s="14" t="s">
        <v>32</v>
      </c>
      <c r="AX783" s="14" t="s">
        <v>76</v>
      </c>
      <c r="AY783" s="167" t="s">
        <v>151</v>
      </c>
    </row>
    <row r="784" spans="2:51" s="15" customFormat="1" ht="10.2">
      <c r="B784" s="174"/>
      <c r="D784" s="159" t="s">
        <v>165</v>
      </c>
      <c r="E784" s="175" t="s">
        <v>1</v>
      </c>
      <c r="F784" s="176" t="s">
        <v>172</v>
      </c>
      <c r="H784" s="177">
        <v>0.269</v>
      </c>
      <c r="I784" s="178"/>
      <c r="L784" s="174"/>
      <c r="M784" s="179"/>
      <c r="N784" s="180"/>
      <c r="O784" s="180"/>
      <c r="P784" s="180"/>
      <c r="Q784" s="180"/>
      <c r="R784" s="180"/>
      <c r="S784" s="180"/>
      <c r="T784" s="181"/>
      <c r="AT784" s="175" t="s">
        <v>165</v>
      </c>
      <c r="AU784" s="175" t="s">
        <v>86</v>
      </c>
      <c r="AV784" s="15" t="s">
        <v>152</v>
      </c>
      <c r="AW784" s="15" t="s">
        <v>32</v>
      </c>
      <c r="AX784" s="15" t="s">
        <v>76</v>
      </c>
      <c r="AY784" s="175" t="s">
        <v>151</v>
      </c>
    </row>
    <row r="785" spans="2:51" s="16" customFormat="1" ht="10.2">
      <c r="B785" s="182"/>
      <c r="D785" s="159" t="s">
        <v>165</v>
      </c>
      <c r="E785" s="183" t="s">
        <v>1</v>
      </c>
      <c r="F785" s="184" t="s">
        <v>173</v>
      </c>
      <c r="H785" s="185">
        <v>0.269</v>
      </c>
      <c r="I785" s="186"/>
      <c r="L785" s="182"/>
      <c r="M785" s="187"/>
      <c r="N785" s="188"/>
      <c r="O785" s="188"/>
      <c r="P785" s="188"/>
      <c r="Q785" s="188"/>
      <c r="R785" s="188"/>
      <c r="S785" s="188"/>
      <c r="T785" s="189"/>
      <c r="AT785" s="183" t="s">
        <v>165</v>
      </c>
      <c r="AU785" s="183" t="s">
        <v>86</v>
      </c>
      <c r="AV785" s="16" t="s">
        <v>159</v>
      </c>
      <c r="AW785" s="16" t="s">
        <v>32</v>
      </c>
      <c r="AX785" s="16" t="s">
        <v>84</v>
      </c>
      <c r="AY785" s="183" t="s">
        <v>151</v>
      </c>
    </row>
    <row r="786" spans="1:65" s="2" customFormat="1" ht="24.15" customHeight="1">
      <c r="A786" s="33"/>
      <c r="B786" s="144"/>
      <c r="C786" s="145" t="s">
        <v>763</v>
      </c>
      <c r="D786" s="145" t="s">
        <v>154</v>
      </c>
      <c r="E786" s="146" t="s">
        <v>764</v>
      </c>
      <c r="F786" s="147" t="s">
        <v>765</v>
      </c>
      <c r="G786" s="148" t="s">
        <v>163</v>
      </c>
      <c r="H786" s="149">
        <v>10.6</v>
      </c>
      <c r="I786" s="150"/>
      <c r="J786" s="151">
        <f>ROUND(I786*H786,2)</f>
        <v>0</v>
      </c>
      <c r="K786" s="147" t="s">
        <v>158</v>
      </c>
      <c r="L786" s="34"/>
      <c r="M786" s="152" t="s">
        <v>1</v>
      </c>
      <c r="N786" s="153" t="s">
        <v>41</v>
      </c>
      <c r="O786" s="59"/>
      <c r="P786" s="154">
        <f>O786*H786</f>
        <v>0</v>
      </c>
      <c r="Q786" s="154">
        <v>0</v>
      </c>
      <c r="R786" s="154">
        <f>Q786*H786</f>
        <v>0</v>
      </c>
      <c r="S786" s="154">
        <v>1.4</v>
      </c>
      <c r="T786" s="155">
        <f>S786*H786</f>
        <v>14.839999999999998</v>
      </c>
      <c r="U786" s="33"/>
      <c r="V786" s="33"/>
      <c r="W786" s="33"/>
      <c r="X786" s="33"/>
      <c r="Y786" s="33"/>
      <c r="Z786" s="33"/>
      <c r="AA786" s="33"/>
      <c r="AB786" s="33"/>
      <c r="AC786" s="33"/>
      <c r="AD786" s="33"/>
      <c r="AE786" s="33"/>
      <c r="AR786" s="156" t="s">
        <v>159</v>
      </c>
      <c r="AT786" s="156" t="s">
        <v>154</v>
      </c>
      <c r="AU786" s="156" t="s">
        <v>86</v>
      </c>
      <c r="AY786" s="18" t="s">
        <v>151</v>
      </c>
      <c r="BE786" s="157">
        <f>IF(N786="základní",J786,0)</f>
        <v>0</v>
      </c>
      <c r="BF786" s="157">
        <f>IF(N786="snížená",J786,0)</f>
        <v>0</v>
      </c>
      <c r="BG786" s="157">
        <f>IF(N786="zákl. přenesená",J786,0)</f>
        <v>0</v>
      </c>
      <c r="BH786" s="157">
        <f>IF(N786="sníž. přenesená",J786,0)</f>
        <v>0</v>
      </c>
      <c r="BI786" s="157">
        <f>IF(N786="nulová",J786,0)</f>
        <v>0</v>
      </c>
      <c r="BJ786" s="18" t="s">
        <v>84</v>
      </c>
      <c r="BK786" s="157">
        <f>ROUND(I786*H786,2)</f>
        <v>0</v>
      </c>
      <c r="BL786" s="18" t="s">
        <v>159</v>
      </c>
      <c r="BM786" s="156" t="s">
        <v>766</v>
      </c>
    </row>
    <row r="787" spans="2:51" s="13" customFormat="1" ht="10.2">
      <c r="B787" s="158"/>
      <c r="D787" s="159" t="s">
        <v>165</v>
      </c>
      <c r="E787" s="160" t="s">
        <v>1</v>
      </c>
      <c r="F787" s="161" t="s">
        <v>767</v>
      </c>
      <c r="H787" s="160" t="s">
        <v>1</v>
      </c>
      <c r="I787" s="162"/>
      <c r="L787" s="158"/>
      <c r="M787" s="163"/>
      <c r="N787" s="164"/>
      <c r="O787" s="164"/>
      <c r="P787" s="164"/>
      <c r="Q787" s="164"/>
      <c r="R787" s="164"/>
      <c r="S787" s="164"/>
      <c r="T787" s="165"/>
      <c r="AT787" s="160" t="s">
        <v>165</v>
      </c>
      <c r="AU787" s="160" t="s">
        <v>86</v>
      </c>
      <c r="AV787" s="13" t="s">
        <v>84</v>
      </c>
      <c r="AW787" s="13" t="s">
        <v>32</v>
      </c>
      <c r="AX787" s="13" t="s">
        <v>76</v>
      </c>
      <c r="AY787" s="160" t="s">
        <v>151</v>
      </c>
    </row>
    <row r="788" spans="2:51" s="14" customFormat="1" ht="10.2">
      <c r="B788" s="166"/>
      <c r="D788" s="159" t="s">
        <v>165</v>
      </c>
      <c r="E788" s="167" t="s">
        <v>1</v>
      </c>
      <c r="F788" s="168" t="s">
        <v>768</v>
      </c>
      <c r="H788" s="169">
        <v>9</v>
      </c>
      <c r="I788" s="170"/>
      <c r="L788" s="166"/>
      <c r="M788" s="171"/>
      <c r="N788" s="172"/>
      <c r="O788" s="172"/>
      <c r="P788" s="172"/>
      <c r="Q788" s="172"/>
      <c r="R788" s="172"/>
      <c r="S788" s="172"/>
      <c r="T788" s="173"/>
      <c r="AT788" s="167" t="s">
        <v>165</v>
      </c>
      <c r="AU788" s="167" t="s">
        <v>86</v>
      </c>
      <c r="AV788" s="14" t="s">
        <v>86</v>
      </c>
      <c r="AW788" s="14" t="s">
        <v>32</v>
      </c>
      <c r="AX788" s="14" t="s">
        <v>76</v>
      </c>
      <c r="AY788" s="167" t="s">
        <v>151</v>
      </c>
    </row>
    <row r="789" spans="2:51" s="14" customFormat="1" ht="10.2">
      <c r="B789" s="166"/>
      <c r="D789" s="159" t="s">
        <v>165</v>
      </c>
      <c r="E789" s="167" t="s">
        <v>1</v>
      </c>
      <c r="F789" s="168" t="s">
        <v>769</v>
      </c>
      <c r="H789" s="169">
        <v>1.6</v>
      </c>
      <c r="I789" s="170"/>
      <c r="L789" s="166"/>
      <c r="M789" s="171"/>
      <c r="N789" s="172"/>
      <c r="O789" s="172"/>
      <c r="P789" s="172"/>
      <c r="Q789" s="172"/>
      <c r="R789" s="172"/>
      <c r="S789" s="172"/>
      <c r="T789" s="173"/>
      <c r="AT789" s="167" t="s">
        <v>165</v>
      </c>
      <c r="AU789" s="167" t="s">
        <v>86</v>
      </c>
      <c r="AV789" s="14" t="s">
        <v>86</v>
      </c>
      <c r="AW789" s="14" t="s">
        <v>32</v>
      </c>
      <c r="AX789" s="14" t="s">
        <v>76</v>
      </c>
      <c r="AY789" s="167" t="s">
        <v>151</v>
      </c>
    </row>
    <row r="790" spans="2:51" s="15" customFormat="1" ht="10.2">
      <c r="B790" s="174"/>
      <c r="D790" s="159" t="s">
        <v>165</v>
      </c>
      <c r="E790" s="175" t="s">
        <v>1</v>
      </c>
      <c r="F790" s="176" t="s">
        <v>172</v>
      </c>
      <c r="H790" s="177">
        <v>10.6</v>
      </c>
      <c r="I790" s="178"/>
      <c r="L790" s="174"/>
      <c r="M790" s="179"/>
      <c r="N790" s="180"/>
      <c r="O790" s="180"/>
      <c r="P790" s="180"/>
      <c r="Q790" s="180"/>
      <c r="R790" s="180"/>
      <c r="S790" s="180"/>
      <c r="T790" s="181"/>
      <c r="AT790" s="175" t="s">
        <v>165</v>
      </c>
      <c r="AU790" s="175" t="s">
        <v>86</v>
      </c>
      <c r="AV790" s="15" t="s">
        <v>152</v>
      </c>
      <c r="AW790" s="15" t="s">
        <v>32</v>
      </c>
      <c r="AX790" s="15" t="s">
        <v>76</v>
      </c>
      <c r="AY790" s="175" t="s">
        <v>151</v>
      </c>
    </row>
    <row r="791" spans="2:51" s="16" customFormat="1" ht="10.2">
      <c r="B791" s="182"/>
      <c r="D791" s="159" t="s">
        <v>165</v>
      </c>
      <c r="E791" s="183" t="s">
        <v>1</v>
      </c>
      <c r="F791" s="184" t="s">
        <v>173</v>
      </c>
      <c r="H791" s="185">
        <v>10.6</v>
      </c>
      <c r="I791" s="186"/>
      <c r="L791" s="182"/>
      <c r="M791" s="187"/>
      <c r="N791" s="188"/>
      <c r="O791" s="188"/>
      <c r="P791" s="188"/>
      <c r="Q791" s="188"/>
      <c r="R791" s="188"/>
      <c r="S791" s="188"/>
      <c r="T791" s="189"/>
      <c r="AT791" s="183" t="s">
        <v>165</v>
      </c>
      <c r="AU791" s="183" t="s">
        <v>86</v>
      </c>
      <c r="AV791" s="16" t="s">
        <v>159</v>
      </c>
      <c r="AW791" s="16" t="s">
        <v>32</v>
      </c>
      <c r="AX791" s="16" t="s">
        <v>84</v>
      </c>
      <c r="AY791" s="183" t="s">
        <v>151</v>
      </c>
    </row>
    <row r="792" spans="1:65" s="2" customFormat="1" ht="21.75" customHeight="1">
      <c r="A792" s="33"/>
      <c r="B792" s="144"/>
      <c r="C792" s="145" t="s">
        <v>770</v>
      </c>
      <c r="D792" s="145" t="s">
        <v>154</v>
      </c>
      <c r="E792" s="146" t="s">
        <v>771</v>
      </c>
      <c r="F792" s="147" t="s">
        <v>772</v>
      </c>
      <c r="G792" s="148" t="s">
        <v>207</v>
      </c>
      <c r="H792" s="149">
        <v>27.2</v>
      </c>
      <c r="I792" s="150"/>
      <c r="J792" s="151">
        <f>ROUND(I792*H792,2)</f>
        <v>0</v>
      </c>
      <c r="K792" s="147" t="s">
        <v>158</v>
      </c>
      <c r="L792" s="34"/>
      <c r="M792" s="152" t="s">
        <v>1</v>
      </c>
      <c r="N792" s="153" t="s">
        <v>41</v>
      </c>
      <c r="O792" s="59"/>
      <c r="P792" s="154">
        <f>O792*H792</f>
        <v>0</v>
      </c>
      <c r="Q792" s="154">
        <v>0</v>
      </c>
      <c r="R792" s="154">
        <f>Q792*H792</f>
        <v>0</v>
      </c>
      <c r="S792" s="154">
        <v>0.088</v>
      </c>
      <c r="T792" s="155">
        <f>S792*H792</f>
        <v>2.3935999999999997</v>
      </c>
      <c r="U792" s="33"/>
      <c r="V792" s="33"/>
      <c r="W792" s="33"/>
      <c r="X792" s="33"/>
      <c r="Y792" s="33"/>
      <c r="Z792" s="33"/>
      <c r="AA792" s="33"/>
      <c r="AB792" s="33"/>
      <c r="AC792" s="33"/>
      <c r="AD792" s="33"/>
      <c r="AE792" s="33"/>
      <c r="AR792" s="156" t="s">
        <v>159</v>
      </c>
      <c r="AT792" s="156" t="s">
        <v>154</v>
      </c>
      <c r="AU792" s="156" t="s">
        <v>86</v>
      </c>
      <c r="AY792" s="18" t="s">
        <v>151</v>
      </c>
      <c r="BE792" s="157">
        <f>IF(N792="základní",J792,0)</f>
        <v>0</v>
      </c>
      <c r="BF792" s="157">
        <f>IF(N792="snížená",J792,0)</f>
        <v>0</v>
      </c>
      <c r="BG792" s="157">
        <f>IF(N792="zákl. přenesená",J792,0)</f>
        <v>0</v>
      </c>
      <c r="BH792" s="157">
        <f>IF(N792="sníž. přenesená",J792,0)</f>
        <v>0</v>
      </c>
      <c r="BI792" s="157">
        <f>IF(N792="nulová",J792,0)</f>
        <v>0</v>
      </c>
      <c r="BJ792" s="18" t="s">
        <v>84</v>
      </c>
      <c r="BK792" s="157">
        <f>ROUND(I792*H792,2)</f>
        <v>0</v>
      </c>
      <c r="BL792" s="18" t="s">
        <v>159</v>
      </c>
      <c r="BM792" s="156" t="s">
        <v>773</v>
      </c>
    </row>
    <row r="793" spans="2:51" s="13" customFormat="1" ht="10.2">
      <c r="B793" s="158"/>
      <c r="D793" s="159" t="s">
        <v>165</v>
      </c>
      <c r="E793" s="160" t="s">
        <v>1</v>
      </c>
      <c r="F793" s="161" t="s">
        <v>774</v>
      </c>
      <c r="H793" s="160" t="s">
        <v>1</v>
      </c>
      <c r="I793" s="162"/>
      <c r="L793" s="158"/>
      <c r="M793" s="163"/>
      <c r="N793" s="164"/>
      <c r="O793" s="164"/>
      <c r="P793" s="164"/>
      <c r="Q793" s="164"/>
      <c r="R793" s="164"/>
      <c r="S793" s="164"/>
      <c r="T793" s="165"/>
      <c r="AT793" s="160" t="s">
        <v>165</v>
      </c>
      <c r="AU793" s="160" t="s">
        <v>86</v>
      </c>
      <c r="AV793" s="13" t="s">
        <v>84</v>
      </c>
      <c r="AW793" s="13" t="s">
        <v>32</v>
      </c>
      <c r="AX793" s="13" t="s">
        <v>76</v>
      </c>
      <c r="AY793" s="160" t="s">
        <v>151</v>
      </c>
    </row>
    <row r="794" spans="2:51" s="13" customFormat="1" ht="10.2">
      <c r="B794" s="158"/>
      <c r="D794" s="159" t="s">
        <v>165</v>
      </c>
      <c r="E794" s="160" t="s">
        <v>1</v>
      </c>
      <c r="F794" s="161" t="s">
        <v>178</v>
      </c>
      <c r="H794" s="160" t="s">
        <v>1</v>
      </c>
      <c r="I794" s="162"/>
      <c r="L794" s="158"/>
      <c r="M794" s="163"/>
      <c r="N794" s="164"/>
      <c r="O794" s="164"/>
      <c r="P794" s="164"/>
      <c r="Q794" s="164"/>
      <c r="R794" s="164"/>
      <c r="S794" s="164"/>
      <c r="T794" s="165"/>
      <c r="AT794" s="160" t="s">
        <v>165</v>
      </c>
      <c r="AU794" s="160" t="s">
        <v>86</v>
      </c>
      <c r="AV794" s="13" t="s">
        <v>84</v>
      </c>
      <c r="AW794" s="13" t="s">
        <v>32</v>
      </c>
      <c r="AX794" s="13" t="s">
        <v>76</v>
      </c>
      <c r="AY794" s="160" t="s">
        <v>151</v>
      </c>
    </row>
    <row r="795" spans="2:51" s="14" customFormat="1" ht="10.2">
      <c r="B795" s="166"/>
      <c r="D795" s="159" t="s">
        <v>165</v>
      </c>
      <c r="E795" s="167" t="s">
        <v>1</v>
      </c>
      <c r="F795" s="168" t="s">
        <v>775</v>
      </c>
      <c r="H795" s="169">
        <v>3.2</v>
      </c>
      <c r="I795" s="170"/>
      <c r="L795" s="166"/>
      <c r="M795" s="171"/>
      <c r="N795" s="172"/>
      <c r="O795" s="172"/>
      <c r="P795" s="172"/>
      <c r="Q795" s="172"/>
      <c r="R795" s="172"/>
      <c r="S795" s="172"/>
      <c r="T795" s="173"/>
      <c r="AT795" s="167" t="s">
        <v>165</v>
      </c>
      <c r="AU795" s="167" t="s">
        <v>86</v>
      </c>
      <c r="AV795" s="14" t="s">
        <v>86</v>
      </c>
      <c r="AW795" s="14" t="s">
        <v>32</v>
      </c>
      <c r="AX795" s="14" t="s">
        <v>76</v>
      </c>
      <c r="AY795" s="167" t="s">
        <v>151</v>
      </c>
    </row>
    <row r="796" spans="2:51" s="13" customFormat="1" ht="10.2">
      <c r="B796" s="158"/>
      <c r="D796" s="159" t="s">
        <v>165</v>
      </c>
      <c r="E796" s="160" t="s">
        <v>1</v>
      </c>
      <c r="F796" s="161" t="s">
        <v>179</v>
      </c>
      <c r="H796" s="160" t="s">
        <v>1</v>
      </c>
      <c r="I796" s="162"/>
      <c r="L796" s="158"/>
      <c r="M796" s="163"/>
      <c r="N796" s="164"/>
      <c r="O796" s="164"/>
      <c r="P796" s="164"/>
      <c r="Q796" s="164"/>
      <c r="R796" s="164"/>
      <c r="S796" s="164"/>
      <c r="T796" s="165"/>
      <c r="AT796" s="160" t="s">
        <v>165</v>
      </c>
      <c r="AU796" s="160" t="s">
        <v>86</v>
      </c>
      <c r="AV796" s="13" t="s">
        <v>84</v>
      </c>
      <c r="AW796" s="13" t="s">
        <v>32</v>
      </c>
      <c r="AX796" s="13" t="s">
        <v>76</v>
      </c>
      <c r="AY796" s="160" t="s">
        <v>151</v>
      </c>
    </row>
    <row r="797" spans="2:51" s="14" customFormat="1" ht="10.2">
      <c r="B797" s="166"/>
      <c r="D797" s="159" t="s">
        <v>165</v>
      </c>
      <c r="E797" s="167" t="s">
        <v>1</v>
      </c>
      <c r="F797" s="168" t="s">
        <v>776</v>
      </c>
      <c r="H797" s="169">
        <v>24</v>
      </c>
      <c r="I797" s="170"/>
      <c r="L797" s="166"/>
      <c r="M797" s="171"/>
      <c r="N797" s="172"/>
      <c r="O797" s="172"/>
      <c r="P797" s="172"/>
      <c r="Q797" s="172"/>
      <c r="R797" s="172"/>
      <c r="S797" s="172"/>
      <c r="T797" s="173"/>
      <c r="AT797" s="167" t="s">
        <v>165</v>
      </c>
      <c r="AU797" s="167" t="s">
        <v>86</v>
      </c>
      <c r="AV797" s="14" t="s">
        <v>86</v>
      </c>
      <c r="AW797" s="14" t="s">
        <v>32</v>
      </c>
      <c r="AX797" s="14" t="s">
        <v>76</v>
      </c>
      <c r="AY797" s="167" t="s">
        <v>151</v>
      </c>
    </row>
    <row r="798" spans="2:51" s="15" customFormat="1" ht="10.2">
      <c r="B798" s="174"/>
      <c r="D798" s="159" t="s">
        <v>165</v>
      </c>
      <c r="E798" s="175" t="s">
        <v>1</v>
      </c>
      <c r="F798" s="176" t="s">
        <v>172</v>
      </c>
      <c r="H798" s="177">
        <v>27.2</v>
      </c>
      <c r="I798" s="178"/>
      <c r="L798" s="174"/>
      <c r="M798" s="179"/>
      <c r="N798" s="180"/>
      <c r="O798" s="180"/>
      <c r="P798" s="180"/>
      <c r="Q798" s="180"/>
      <c r="R798" s="180"/>
      <c r="S798" s="180"/>
      <c r="T798" s="181"/>
      <c r="AT798" s="175" t="s">
        <v>165</v>
      </c>
      <c r="AU798" s="175" t="s">
        <v>86</v>
      </c>
      <c r="AV798" s="15" t="s">
        <v>152</v>
      </c>
      <c r="AW798" s="15" t="s">
        <v>32</v>
      </c>
      <c r="AX798" s="15" t="s">
        <v>76</v>
      </c>
      <c r="AY798" s="175" t="s">
        <v>151</v>
      </c>
    </row>
    <row r="799" spans="2:51" s="16" customFormat="1" ht="10.2">
      <c r="B799" s="182"/>
      <c r="D799" s="159" t="s">
        <v>165</v>
      </c>
      <c r="E799" s="183" t="s">
        <v>1</v>
      </c>
      <c r="F799" s="184" t="s">
        <v>173</v>
      </c>
      <c r="H799" s="185">
        <v>27.2</v>
      </c>
      <c r="I799" s="186"/>
      <c r="L799" s="182"/>
      <c r="M799" s="187"/>
      <c r="N799" s="188"/>
      <c r="O799" s="188"/>
      <c r="P799" s="188"/>
      <c r="Q799" s="188"/>
      <c r="R799" s="188"/>
      <c r="S799" s="188"/>
      <c r="T799" s="189"/>
      <c r="AT799" s="183" t="s">
        <v>165</v>
      </c>
      <c r="AU799" s="183" t="s">
        <v>86</v>
      </c>
      <c r="AV799" s="16" t="s">
        <v>159</v>
      </c>
      <c r="AW799" s="16" t="s">
        <v>32</v>
      </c>
      <c r="AX799" s="16" t="s">
        <v>84</v>
      </c>
      <c r="AY799" s="183" t="s">
        <v>151</v>
      </c>
    </row>
    <row r="800" spans="1:65" s="2" customFormat="1" ht="24.15" customHeight="1">
      <c r="A800" s="33"/>
      <c r="B800" s="144"/>
      <c r="C800" s="145" t="s">
        <v>777</v>
      </c>
      <c r="D800" s="145" t="s">
        <v>154</v>
      </c>
      <c r="E800" s="146" t="s">
        <v>778</v>
      </c>
      <c r="F800" s="147" t="s">
        <v>779</v>
      </c>
      <c r="G800" s="148" t="s">
        <v>157</v>
      </c>
      <c r="H800" s="149">
        <v>40</v>
      </c>
      <c r="I800" s="150"/>
      <c r="J800" s="151">
        <f>ROUND(I800*H800,2)</f>
        <v>0</v>
      </c>
      <c r="K800" s="147" t="s">
        <v>158</v>
      </c>
      <c r="L800" s="34"/>
      <c r="M800" s="152" t="s">
        <v>1</v>
      </c>
      <c r="N800" s="153" t="s">
        <v>41</v>
      </c>
      <c r="O800" s="59"/>
      <c r="P800" s="154">
        <f>O800*H800</f>
        <v>0</v>
      </c>
      <c r="Q800" s="154">
        <v>0</v>
      </c>
      <c r="R800" s="154">
        <f>Q800*H800</f>
        <v>0</v>
      </c>
      <c r="S800" s="154">
        <v>0.123</v>
      </c>
      <c r="T800" s="155">
        <f>S800*H800</f>
        <v>4.92</v>
      </c>
      <c r="U800" s="33"/>
      <c r="V800" s="33"/>
      <c r="W800" s="33"/>
      <c r="X800" s="33"/>
      <c r="Y800" s="33"/>
      <c r="Z800" s="33"/>
      <c r="AA800" s="33"/>
      <c r="AB800" s="33"/>
      <c r="AC800" s="33"/>
      <c r="AD800" s="33"/>
      <c r="AE800" s="33"/>
      <c r="AR800" s="156" t="s">
        <v>159</v>
      </c>
      <c r="AT800" s="156" t="s">
        <v>154</v>
      </c>
      <c r="AU800" s="156" t="s">
        <v>86</v>
      </c>
      <c r="AY800" s="18" t="s">
        <v>151</v>
      </c>
      <c r="BE800" s="157">
        <f>IF(N800="základní",J800,0)</f>
        <v>0</v>
      </c>
      <c r="BF800" s="157">
        <f>IF(N800="snížená",J800,0)</f>
        <v>0</v>
      </c>
      <c r="BG800" s="157">
        <f>IF(N800="zákl. přenesená",J800,0)</f>
        <v>0</v>
      </c>
      <c r="BH800" s="157">
        <f>IF(N800="sníž. přenesená",J800,0)</f>
        <v>0</v>
      </c>
      <c r="BI800" s="157">
        <f>IF(N800="nulová",J800,0)</f>
        <v>0</v>
      </c>
      <c r="BJ800" s="18" t="s">
        <v>84</v>
      </c>
      <c r="BK800" s="157">
        <f>ROUND(I800*H800,2)</f>
        <v>0</v>
      </c>
      <c r="BL800" s="18" t="s">
        <v>159</v>
      </c>
      <c r="BM800" s="156" t="s">
        <v>780</v>
      </c>
    </row>
    <row r="801" spans="2:51" s="13" customFormat="1" ht="10.2">
      <c r="B801" s="158"/>
      <c r="D801" s="159" t="s">
        <v>165</v>
      </c>
      <c r="E801" s="160" t="s">
        <v>1</v>
      </c>
      <c r="F801" s="161" t="s">
        <v>781</v>
      </c>
      <c r="H801" s="160" t="s">
        <v>1</v>
      </c>
      <c r="I801" s="162"/>
      <c r="L801" s="158"/>
      <c r="M801" s="163"/>
      <c r="N801" s="164"/>
      <c r="O801" s="164"/>
      <c r="P801" s="164"/>
      <c r="Q801" s="164"/>
      <c r="R801" s="164"/>
      <c r="S801" s="164"/>
      <c r="T801" s="165"/>
      <c r="AT801" s="160" t="s">
        <v>165</v>
      </c>
      <c r="AU801" s="160" t="s">
        <v>86</v>
      </c>
      <c r="AV801" s="13" t="s">
        <v>84</v>
      </c>
      <c r="AW801" s="13" t="s">
        <v>32</v>
      </c>
      <c r="AX801" s="13" t="s">
        <v>76</v>
      </c>
      <c r="AY801" s="160" t="s">
        <v>151</v>
      </c>
    </row>
    <row r="802" spans="2:51" s="13" customFormat="1" ht="10.2">
      <c r="B802" s="158"/>
      <c r="D802" s="159" t="s">
        <v>165</v>
      </c>
      <c r="E802" s="160" t="s">
        <v>1</v>
      </c>
      <c r="F802" s="161" t="s">
        <v>782</v>
      </c>
      <c r="H802" s="160" t="s">
        <v>1</v>
      </c>
      <c r="I802" s="162"/>
      <c r="L802" s="158"/>
      <c r="M802" s="163"/>
      <c r="N802" s="164"/>
      <c r="O802" s="164"/>
      <c r="P802" s="164"/>
      <c r="Q802" s="164"/>
      <c r="R802" s="164"/>
      <c r="S802" s="164"/>
      <c r="T802" s="165"/>
      <c r="AT802" s="160" t="s">
        <v>165</v>
      </c>
      <c r="AU802" s="160" t="s">
        <v>86</v>
      </c>
      <c r="AV802" s="13" t="s">
        <v>84</v>
      </c>
      <c r="AW802" s="13" t="s">
        <v>32</v>
      </c>
      <c r="AX802" s="13" t="s">
        <v>76</v>
      </c>
      <c r="AY802" s="160" t="s">
        <v>151</v>
      </c>
    </row>
    <row r="803" spans="2:51" s="14" customFormat="1" ht="10.2">
      <c r="B803" s="166"/>
      <c r="D803" s="159" t="s">
        <v>165</v>
      </c>
      <c r="E803" s="167" t="s">
        <v>1</v>
      </c>
      <c r="F803" s="168" t="s">
        <v>270</v>
      </c>
      <c r="H803" s="169">
        <v>16</v>
      </c>
      <c r="I803" s="170"/>
      <c r="L803" s="166"/>
      <c r="M803" s="171"/>
      <c r="N803" s="172"/>
      <c r="O803" s="172"/>
      <c r="P803" s="172"/>
      <c r="Q803" s="172"/>
      <c r="R803" s="172"/>
      <c r="S803" s="172"/>
      <c r="T803" s="173"/>
      <c r="AT803" s="167" t="s">
        <v>165</v>
      </c>
      <c r="AU803" s="167" t="s">
        <v>86</v>
      </c>
      <c r="AV803" s="14" t="s">
        <v>86</v>
      </c>
      <c r="AW803" s="14" t="s">
        <v>32</v>
      </c>
      <c r="AX803" s="14" t="s">
        <v>76</v>
      </c>
      <c r="AY803" s="167" t="s">
        <v>151</v>
      </c>
    </row>
    <row r="804" spans="2:51" s="13" customFormat="1" ht="10.2">
      <c r="B804" s="158"/>
      <c r="D804" s="159" t="s">
        <v>165</v>
      </c>
      <c r="E804" s="160" t="s">
        <v>1</v>
      </c>
      <c r="F804" s="161" t="s">
        <v>783</v>
      </c>
      <c r="H804" s="160" t="s">
        <v>1</v>
      </c>
      <c r="I804" s="162"/>
      <c r="L804" s="158"/>
      <c r="M804" s="163"/>
      <c r="N804" s="164"/>
      <c r="O804" s="164"/>
      <c r="P804" s="164"/>
      <c r="Q804" s="164"/>
      <c r="R804" s="164"/>
      <c r="S804" s="164"/>
      <c r="T804" s="165"/>
      <c r="AT804" s="160" t="s">
        <v>165</v>
      </c>
      <c r="AU804" s="160" t="s">
        <v>86</v>
      </c>
      <c r="AV804" s="13" t="s">
        <v>84</v>
      </c>
      <c r="AW804" s="13" t="s">
        <v>32</v>
      </c>
      <c r="AX804" s="13" t="s">
        <v>76</v>
      </c>
      <c r="AY804" s="160" t="s">
        <v>151</v>
      </c>
    </row>
    <row r="805" spans="2:51" s="14" customFormat="1" ht="10.2">
      <c r="B805" s="166"/>
      <c r="D805" s="159" t="s">
        <v>165</v>
      </c>
      <c r="E805" s="167" t="s">
        <v>1</v>
      </c>
      <c r="F805" s="168" t="s">
        <v>784</v>
      </c>
      <c r="H805" s="169">
        <v>24</v>
      </c>
      <c r="I805" s="170"/>
      <c r="L805" s="166"/>
      <c r="M805" s="171"/>
      <c r="N805" s="172"/>
      <c r="O805" s="172"/>
      <c r="P805" s="172"/>
      <c r="Q805" s="172"/>
      <c r="R805" s="172"/>
      <c r="S805" s="172"/>
      <c r="T805" s="173"/>
      <c r="AT805" s="167" t="s">
        <v>165</v>
      </c>
      <c r="AU805" s="167" t="s">
        <v>86</v>
      </c>
      <c r="AV805" s="14" t="s">
        <v>86</v>
      </c>
      <c r="AW805" s="14" t="s">
        <v>32</v>
      </c>
      <c r="AX805" s="14" t="s">
        <v>76</v>
      </c>
      <c r="AY805" s="167" t="s">
        <v>151</v>
      </c>
    </row>
    <row r="806" spans="2:51" s="15" customFormat="1" ht="10.2">
      <c r="B806" s="174"/>
      <c r="D806" s="159" t="s">
        <v>165</v>
      </c>
      <c r="E806" s="175" t="s">
        <v>1</v>
      </c>
      <c r="F806" s="176" t="s">
        <v>172</v>
      </c>
      <c r="H806" s="177">
        <v>40</v>
      </c>
      <c r="I806" s="178"/>
      <c r="L806" s="174"/>
      <c r="M806" s="179"/>
      <c r="N806" s="180"/>
      <c r="O806" s="180"/>
      <c r="P806" s="180"/>
      <c r="Q806" s="180"/>
      <c r="R806" s="180"/>
      <c r="S806" s="180"/>
      <c r="T806" s="181"/>
      <c r="AT806" s="175" t="s">
        <v>165</v>
      </c>
      <c r="AU806" s="175" t="s">
        <v>86</v>
      </c>
      <c r="AV806" s="15" t="s">
        <v>152</v>
      </c>
      <c r="AW806" s="15" t="s">
        <v>32</v>
      </c>
      <c r="AX806" s="15" t="s">
        <v>76</v>
      </c>
      <c r="AY806" s="175" t="s">
        <v>151</v>
      </c>
    </row>
    <row r="807" spans="2:51" s="16" customFormat="1" ht="10.2">
      <c r="B807" s="182"/>
      <c r="D807" s="159" t="s">
        <v>165</v>
      </c>
      <c r="E807" s="183" t="s">
        <v>1</v>
      </c>
      <c r="F807" s="184" t="s">
        <v>173</v>
      </c>
      <c r="H807" s="185">
        <v>40</v>
      </c>
      <c r="I807" s="186"/>
      <c r="L807" s="182"/>
      <c r="M807" s="187"/>
      <c r="N807" s="188"/>
      <c r="O807" s="188"/>
      <c r="P807" s="188"/>
      <c r="Q807" s="188"/>
      <c r="R807" s="188"/>
      <c r="S807" s="188"/>
      <c r="T807" s="189"/>
      <c r="AT807" s="183" t="s">
        <v>165</v>
      </c>
      <c r="AU807" s="183" t="s">
        <v>86</v>
      </c>
      <c r="AV807" s="16" t="s">
        <v>159</v>
      </c>
      <c r="AW807" s="16" t="s">
        <v>32</v>
      </c>
      <c r="AX807" s="16" t="s">
        <v>84</v>
      </c>
      <c r="AY807" s="183" t="s">
        <v>151</v>
      </c>
    </row>
    <row r="808" spans="1:65" s="2" customFormat="1" ht="24.15" customHeight="1">
      <c r="A808" s="33"/>
      <c r="B808" s="144"/>
      <c r="C808" s="145" t="s">
        <v>785</v>
      </c>
      <c r="D808" s="145" t="s">
        <v>154</v>
      </c>
      <c r="E808" s="146" t="s">
        <v>786</v>
      </c>
      <c r="F808" s="147" t="s">
        <v>787</v>
      </c>
      <c r="G808" s="148" t="s">
        <v>231</v>
      </c>
      <c r="H808" s="149">
        <v>7.6</v>
      </c>
      <c r="I808" s="150"/>
      <c r="J808" s="151">
        <f>ROUND(I808*H808,2)</f>
        <v>0</v>
      </c>
      <c r="K808" s="147" t="s">
        <v>158</v>
      </c>
      <c r="L808" s="34"/>
      <c r="M808" s="152" t="s">
        <v>1</v>
      </c>
      <c r="N808" s="153" t="s">
        <v>41</v>
      </c>
      <c r="O808" s="59"/>
      <c r="P808" s="154">
        <f>O808*H808</f>
        <v>0</v>
      </c>
      <c r="Q808" s="154">
        <v>0</v>
      </c>
      <c r="R808" s="154">
        <f>Q808*H808</f>
        <v>0</v>
      </c>
      <c r="S808" s="154">
        <v>0.035</v>
      </c>
      <c r="T808" s="155">
        <f>S808*H808</f>
        <v>0.266</v>
      </c>
      <c r="U808" s="33"/>
      <c r="V808" s="33"/>
      <c r="W808" s="33"/>
      <c r="X808" s="33"/>
      <c r="Y808" s="33"/>
      <c r="Z808" s="33"/>
      <c r="AA808" s="33"/>
      <c r="AB808" s="33"/>
      <c r="AC808" s="33"/>
      <c r="AD808" s="33"/>
      <c r="AE808" s="33"/>
      <c r="AR808" s="156" t="s">
        <v>159</v>
      </c>
      <c r="AT808" s="156" t="s">
        <v>154</v>
      </c>
      <c r="AU808" s="156" t="s">
        <v>86</v>
      </c>
      <c r="AY808" s="18" t="s">
        <v>151</v>
      </c>
      <c r="BE808" s="157">
        <f>IF(N808="základní",J808,0)</f>
        <v>0</v>
      </c>
      <c r="BF808" s="157">
        <f>IF(N808="snížená",J808,0)</f>
        <v>0</v>
      </c>
      <c r="BG808" s="157">
        <f>IF(N808="zákl. přenesená",J808,0)</f>
        <v>0</v>
      </c>
      <c r="BH808" s="157">
        <f>IF(N808="sníž. přenesená",J808,0)</f>
        <v>0</v>
      </c>
      <c r="BI808" s="157">
        <f>IF(N808="nulová",J808,0)</f>
        <v>0</v>
      </c>
      <c r="BJ808" s="18" t="s">
        <v>84</v>
      </c>
      <c r="BK808" s="157">
        <f>ROUND(I808*H808,2)</f>
        <v>0</v>
      </c>
      <c r="BL808" s="18" t="s">
        <v>159</v>
      </c>
      <c r="BM808" s="156" t="s">
        <v>788</v>
      </c>
    </row>
    <row r="809" spans="2:51" s="13" customFormat="1" ht="10.2">
      <c r="B809" s="158"/>
      <c r="D809" s="159" t="s">
        <v>165</v>
      </c>
      <c r="E809" s="160" t="s">
        <v>1</v>
      </c>
      <c r="F809" s="161" t="s">
        <v>789</v>
      </c>
      <c r="H809" s="160" t="s">
        <v>1</v>
      </c>
      <c r="I809" s="162"/>
      <c r="L809" s="158"/>
      <c r="M809" s="163"/>
      <c r="N809" s="164"/>
      <c r="O809" s="164"/>
      <c r="P809" s="164"/>
      <c r="Q809" s="164"/>
      <c r="R809" s="164"/>
      <c r="S809" s="164"/>
      <c r="T809" s="165"/>
      <c r="AT809" s="160" t="s">
        <v>165</v>
      </c>
      <c r="AU809" s="160" t="s">
        <v>86</v>
      </c>
      <c r="AV809" s="13" t="s">
        <v>84</v>
      </c>
      <c r="AW809" s="13" t="s">
        <v>32</v>
      </c>
      <c r="AX809" s="13" t="s">
        <v>76</v>
      </c>
      <c r="AY809" s="160" t="s">
        <v>151</v>
      </c>
    </row>
    <row r="810" spans="2:51" s="14" customFormat="1" ht="10.2">
      <c r="B810" s="166"/>
      <c r="D810" s="159" t="s">
        <v>165</v>
      </c>
      <c r="E810" s="167" t="s">
        <v>1</v>
      </c>
      <c r="F810" s="168" t="s">
        <v>790</v>
      </c>
      <c r="H810" s="169">
        <v>7.6</v>
      </c>
      <c r="I810" s="170"/>
      <c r="L810" s="166"/>
      <c r="M810" s="171"/>
      <c r="N810" s="172"/>
      <c r="O810" s="172"/>
      <c r="P810" s="172"/>
      <c r="Q810" s="172"/>
      <c r="R810" s="172"/>
      <c r="S810" s="172"/>
      <c r="T810" s="173"/>
      <c r="AT810" s="167" t="s">
        <v>165</v>
      </c>
      <c r="AU810" s="167" t="s">
        <v>86</v>
      </c>
      <c r="AV810" s="14" t="s">
        <v>86</v>
      </c>
      <c r="AW810" s="14" t="s">
        <v>32</v>
      </c>
      <c r="AX810" s="14" t="s">
        <v>76</v>
      </c>
      <c r="AY810" s="167" t="s">
        <v>151</v>
      </c>
    </row>
    <row r="811" spans="2:51" s="15" customFormat="1" ht="10.2">
      <c r="B811" s="174"/>
      <c r="D811" s="159" t="s">
        <v>165</v>
      </c>
      <c r="E811" s="175" t="s">
        <v>1</v>
      </c>
      <c r="F811" s="176" t="s">
        <v>172</v>
      </c>
      <c r="H811" s="177">
        <v>7.6</v>
      </c>
      <c r="I811" s="178"/>
      <c r="L811" s="174"/>
      <c r="M811" s="179"/>
      <c r="N811" s="180"/>
      <c r="O811" s="180"/>
      <c r="P811" s="180"/>
      <c r="Q811" s="180"/>
      <c r="R811" s="180"/>
      <c r="S811" s="180"/>
      <c r="T811" s="181"/>
      <c r="AT811" s="175" t="s">
        <v>165</v>
      </c>
      <c r="AU811" s="175" t="s">
        <v>86</v>
      </c>
      <c r="AV811" s="15" t="s">
        <v>152</v>
      </c>
      <c r="AW811" s="15" t="s">
        <v>32</v>
      </c>
      <c r="AX811" s="15" t="s">
        <v>76</v>
      </c>
      <c r="AY811" s="175" t="s">
        <v>151</v>
      </c>
    </row>
    <row r="812" spans="2:51" s="16" customFormat="1" ht="10.2">
      <c r="B812" s="182"/>
      <c r="D812" s="159" t="s">
        <v>165</v>
      </c>
      <c r="E812" s="183" t="s">
        <v>1</v>
      </c>
      <c r="F812" s="184" t="s">
        <v>173</v>
      </c>
      <c r="H812" s="185">
        <v>7.6</v>
      </c>
      <c r="I812" s="186"/>
      <c r="L812" s="182"/>
      <c r="M812" s="187"/>
      <c r="N812" s="188"/>
      <c r="O812" s="188"/>
      <c r="P812" s="188"/>
      <c r="Q812" s="188"/>
      <c r="R812" s="188"/>
      <c r="S812" s="188"/>
      <c r="T812" s="189"/>
      <c r="AT812" s="183" t="s">
        <v>165</v>
      </c>
      <c r="AU812" s="183" t="s">
        <v>86</v>
      </c>
      <c r="AV812" s="16" t="s">
        <v>159</v>
      </c>
      <c r="AW812" s="16" t="s">
        <v>32</v>
      </c>
      <c r="AX812" s="16" t="s">
        <v>84</v>
      </c>
      <c r="AY812" s="183" t="s">
        <v>151</v>
      </c>
    </row>
    <row r="813" spans="1:65" s="2" customFormat="1" ht="24.15" customHeight="1">
      <c r="A813" s="33"/>
      <c r="B813" s="144"/>
      <c r="C813" s="145" t="s">
        <v>791</v>
      </c>
      <c r="D813" s="145" t="s">
        <v>154</v>
      </c>
      <c r="E813" s="146" t="s">
        <v>792</v>
      </c>
      <c r="F813" s="147" t="s">
        <v>793</v>
      </c>
      <c r="G813" s="148" t="s">
        <v>231</v>
      </c>
      <c r="H813" s="149">
        <v>13.5</v>
      </c>
      <c r="I813" s="150"/>
      <c r="J813" s="151">
        <f>ROUND(I813*H813,2)</f>
        <v>0</v>
      </c>
      <c r="K813" s="147" t="s">
        <v>158</v>
      </c>
      <c r="L813" s="34"/>
      <c r="M813" s="152" t="s">
        <v>1</v>
      </c>
      <c r="N813" s="153" t="s">
        <v>41</v>
      </c>
      <c r="O813" s="59"/>
      <c r="P813" s="154">
        <f>O813*H813</f>
        <v>0</v>
      </c>
      <c r="Q813" s="154">
        <v>0</v>
      </c>
      <c r="R813" s="154">
        <f>Q813*H813</f>
        <v>0</v>
      </c>
      <c r="S813" s="154">
        <v>0.081</v>
      </c>
      <c r="T813" s="155">
        <f>S813*H813</f>
        <v>1.0935000000000001</v>
      </c>
      <c r="U813" s="33"/>
      <c r="V813" s="33"/>
      <c r="W813" s="33"/>
      <c r="X813" s="33"/>
      <c r="Y813" s="33"/>
      <c r="Z813" s="33"/>
      <c r="AA813" s="33"/>
      <c r="AB813" s="33"/>
      <c r="AC813" s="33"/>
      <c r="AD813" s="33"/>
      <c r="AE813" s="33"/>
      <c r="AR813" s="156" t="s">
        <v>159</v>
      </c>
      <c r="AT813" s="156" t="s">
        <v>154</v>
      </c>
      <c r="AU813" s="156" t="s">
        <v>86</v>
      </c>
      <c r="AY813" s="18" t="s">
        <v>151</v>
      </c>
      <c r="BE813" s="157">
        <f>IF(N813="základní",J813,0)</f>
        <v>0</v>
      </c>
      <c r="BF813" s="157">
        <f>IF(N813="snížená",J813,0)</f>
        <v>0</v>
      </c>
      <c r="BG813" s="157">
        <f>IF(N813="zákl. přenesená",J813,0)</f>
        <v>0</v>
      </c>
      <c r="BH813" s="157">
        <f>IF(N813="sníž. přenesená",J813,0)</f>
        <v>0</v>
      </c>
      <c r="BI813" s="157">
        <f>IF(N813="nulová",J813,0)</f>
        <v>0</v>
      </c>
      <c r="BJ813" s="18" t="s">
        <v>84</v>
      </c>
      <c r="BK813" s="157">
        <f>ROUND(I813*H813,2)</f>
        <v>0</v>
      </c>
      <c r="BL813" s="18" t="s">
        <v>159</v>
      </c>
      <c r="BM813" s="156" t="s">
        <v>794</v>
      </c>
    </row>
    <row r="814" spans="2:51" s="13" customFormat="1" ht="10.2">
      <c r="B814" s="158"/>
      <c r="D814" s="159" t="s">
        <v>165</v>
      </c>
      <c r="E814" s="160" t="s">
        <v>1</v>
      </c>
      <c r="F814" s="161" t="s">
        <v>184</v>
      </c>
      <c r="H814" s="160" t="s">
        <v>1</v>
      </c>
      <c r="I814" s="162"/>
      <c r="L814" s="158"/>
      <c r="M814" s="163"/>
      <c r="N814" s="164"/>
      <c r="O814" s="164"/>
      <c r="P814" s="164"/>
      <c r="Q814" s="164"/>
      <c r="R814" s="164"/>
      <c r="S814" s="164"/>
      <c r="T814" s="165"/>
      <c r="AT814" s="160" t="s">
        <v>165</v>
      </c>
      <c r="AU814" s="160" t="s">
        <v>86</v>
      </c>
      <c r="AV814" s="13" t="s">
        <v>84</v>
      </c>
      <c r="AW814" s="13" t="s">
        <v>32</v>
      </c>
      <c r="AX814" s="13" t="s">
        <v>76</v>
      </c>
      <c r="AY814" s="160" t="s">
        <v>151</v>
      </c>
    </row>
    <row r="815" spans="2:51" s="14" customFormat="1" ht="10.2">
      <c r="B815" s="166"/>
      <c r="D815" s="159" t="s">
        <v>165</v>
      </c>
      <c r="E815" s="167" t="s">
        <v>1</v>
      </c>
      <c r="F815" s="168" t="s">
        <v>795</v>
      </c>
      <c r="H815" s="169">
        <v>13.5</v>
      </c>
      <c r="I815" s="170"/>
      <c r="L815" s="166"/>
      <c r="M815" s="171"/>
      <c r="N815" s="172"/>
      <c r="O815" s="172"/>
      <c r="P815" s="172"/>
      <c r="Q815" s="172"/>
      <c r="R815" s="172"/>
      <c r="S815" s="172"/>
      <c r="T815" s="173"/>
      <c r="AT815" s="167" t="s">
        <v>165</v>
      </c>
      <c r="AU815" s="167" t="s">
        <v>86</v>
      </c>
      <c r="AV815" s="14" t="s">
        <v>86</v>
      </c>
      <c r="AW815" s="14" t="s">
        <v>32</v>
      </c>
      <c r="AX815" s="14" t="s">
        <v>76</v>
      </c>
      <c r="AY815" s="167" t="s">
        <v>151</v>
      </c>
    </row>
    <row r="816" spans="2:51" s="15" customFormat="1" ht="10.2">
      <c r="B816" s="174"/>
      <c r="D816" s="159" t="s">
        <v>165</v>
      </c>
      <c r="E816" s="175" t="s">
        <v>1</v>
      </c>
      <c r="F816" s="176" t="s">
        <v>172</v>
      </c>
      <c r="H816" s="177">
        <v>13.5</v>
      </c>
      <c r="I816" s="178"/>
      <c r="L816" s="174"/>
      <c r="M816" s="179"/>
      <c r="N816" s="180"/>
      <c r="O816" s="180"/>
      <c r="P816" s="180"/>
      <c r="Q816" s="180"/>
      <c r="R816" s="180"/>
      <c r="S816" s="180"/>
      <c r="T816" s="181"/>
      <c r="AT816" s="175" t="s">
        <v>165</v>
      </c>
      <c r="AU816" s="175" t="s">
        <v>86</v>
      </c>
      <c r="AV816" s="15" t="s">
        <v>152</v>
      </c>
      <c r="AW816" s="15" t="s">
        <v>32</v>
      </c>
      <c r="AX816" s="15" t="s">
        <v>76</v>
      </c>
      <c r="AY816" s="175" t="s">
        <v>151</v>
      </c>
    </row>
    <row r="817" spans="2:51" s="16" customFormat="1" ht="10.2">
      <c r="B817" s="182"/>
      <c r="D817" s="159" t="s">
        <v>165</v>
      </c>
      <c r="E817" s="183" t="s">
        <v>1</v>
      </c>
      <c r="F817" s="184" t="s">
        <v>173</v>
      </c>
      <c r="H817" s="185">
        <v>13.5</v>
      </c>
      <c r="I817" s="186"/>
      <c r="L817" s="182"/>
      <c r="M817" s="187"/>
      <c r="N817" s="188"/>
      <c r="O817" s="188"/>
      <c r="P817" s="188"/>
      <c r="Q817" s="188"/>
      <c r="R817" s="188"/>
      <c r="S817" s="188"/>
      <c r="T817" s="189"/>
      <c r="AT817" s="183" t="s">
        <v>165</v>
      </c>
      <c r="AU817" s="183" t="s">
        <v>86</v>
      </c>
      <c r="AV817" s="16" t="s">
        <v>159</v>
      </c>
      <c r="AW817" s="16" t="s">
        <v>32</v>
      </c>
      <c r="AX817" s="16" t="s">
        <v>84</v>
      </c>
      <c r="AY817" s="183" t="s">
        <v>151</v>
      </c>
    </row>
    <row r="818" spans="1:65" s="2" customFormat="1" ht="33" customHeight="1">
      <c r="A818" s="33"/>
      <c r="B818" s="144"/>
      <c r="C818" s="145" t="s">
        <v>796</v>
      </c>
      <c r="D818" s="145" t="s">
        <v>154</v>
      </c>
      <c r="E818" s="146" t="s">
        <v>797</v>
      </c>
      <c r="F818" s="147" t="s">
        <v>798</v>
      </c>
      <c r="G818" s="148" t="s">
        <v>231</v>
      </c>
      <c r="H818" s="149">
        <v>47</v>
      </c>
      <c r="I818" s="150"/>
      <c r="J818" s="151">
        <f>ROUND(I818*H818,2)</f>
        <v>0</v>
      </c>
      <c r="K818" s="147" t="s">
        <v>158</v>
      </c>
      <c r="L818" s="34"/>
      <c r="M818" s="152" t="s">
        <v>1</v>
      </c>
      <c r="N818" s="153" t="s">
        <v>41</v>
      </c>
      <c r="O818" s="59"/>
      <c r="P818" s="154">
        <f>O818*H818</f>
        <v>0</v>
      </c>
      <c r="Q818" s="154">
        <v>0.02362</v>
      </c>
      <c r="R818" s="154">
        <f>Q818*H818</f>
        <v>1.11014</v>
      </c>
      <c r="S818" s="154">
        <v>0</v>
      </c>
      <c r="T818" s="155">
        <f>S818*H818</f>
        <v>0</v>
      </c>
      <c r="U818" s="33"/>
      <c r="V818" s="33"/>
      <c r="W818" s="33"/>
      <c r="X818" s="33"/>
      <c r="Y818" s="33"/>
      <c r="Z818" s="33"/>
      <c r="AA818" s="33"/>
      <c r="AB818" s="33"/>
      <c r="AC818" s="33"/>
      <c r="AD818" s="33"/>
      <c r="AE818" s="33"/>
      <c r="AR818" s="156" t="s">
        <v>159</v>
      </c>
      <c r="AT818" s="156" t="s">
        <v>154</v>
      </c>
      <c r="AU818" s="156" t="s">
        <v>86</v>
      </c>
      <c r="AY818" s="18" t="s">
        <v>151</v>
      </c>
      <c r="BE818" s="157">
        <f>IF(N818="základní",J818,0)</f>
        <v>0</v>
      </c>
      <c r="BF818" s="157">
        <f>IF(N818="snížená",J818,0)</f>
        <v>0</v>
      </c>
      <c r="BG818" s="157">
        <f>IF(N818="zákl. přenesená",J818,0)</f>
        <v>0</v>
      </c>
      <c r="BH818" s="157">
        <f>IF(N818="sníž. přenesená",J818,0)</f>
        <v>0</v>
      </c>
      <c r="BI818" s="157">
        <f>IF(N818="nulová",J818,0)</f>
        <v>0</v>
      </c>
      <c r="BJ818" s="18" t="s">
        <v>84</v>
      </c>
      <c r="BK818" s="157">
        <f>ROUND(I818*H818,2)</f>
        <v>0</v>
      </c>
      <c r="BL818" s="18" t="s">
        <v>159</v>
      </c>
      <c r="BM818" s="156" t="s">
        <v>799</v>
      </c>
    </row>
    <row r="819" spans="2:51" s="13" customFormat="1" ht="10.2">
      <c r="B819" s="158"/>
      <c r="D819" s="159" t="s">
        <v>165</v>
      </c>
      <c r="E819" s="160" t="s">
        <v>1</v>
      </c>
      <c r="F819" s="161" t="s">
        <v>800</v>
      </c>
      <c r="H819" s="160" t="s">
        <v>1</v>
      </c>
      <c r="I819" s="162"/>
      <c r="L819" s="158"/>
      <c r="M819" s="163"/>
      <c r="N819" s="164"/>
      <c r="O819" s="164"/>
      <c r="P819" s="164"/>
      <c r="Q819" s="164"/>
      <c r="R819" s="164"/>
      <c r="S819" s="164"/>
      <c r="T819" s="165"/>
      <c r="AT819" s="160" t="s">
        <v>165</v>
      </c>
      <c r="AU819" s="160" t="s">
        <v>86</v>
      </c>
      <c r="AV819" s="13" t="s">
        <v>84</v>
      </c>
      <c r="AW819" s="13" t="s">
        <v>32</v>
      </c>
      <c r="AX819" s="13" t="s">
        <v>76</v>
      </c>
      <c r="AY819" s="160" t="s">
        <v>151</v>
      </c>
    </row>
    <row r="820" spans="2:51" s="13" customFormat="1" ht="10.2">
      <c r="B820" s="158"/>
      <c r="D820" s="159" t="s">
        <v>165</v>
      </c>
      <c r="E820" s="160" t="s">
        <v>1</v>
      </c>
      <c r="F820" s="161" t="s">
        <v>178</v>
      </c>
      <c r="H820" s="160" t="s">
        <v>1</v>
      </c>
      <c r="I820" s="162"/>
      <c r="L820" s="158"/>
      <c r="M820" s="163"/>
      <c r="N820" s="164"/>
      <c r="O820" s="164"/>
      <c r="P820" s="164"/>
      <c r="Q820" s="164"/>
      <c r="R820" s="164"/>
      <c r="S820" s="164"/>
      <c r="T820" s="165"/>
      <c r="AT820" s="160" t="s">
        <v>165</v>
      </c>
      <c r="AU820" s="160" t="s">
        <v>86</v>
      </c>
      <c r="AV820" s="13" t="s">
        <v>84</v>
      </c>
      <c r="AW820" s="13" t="s">
        <v>32</v>
      </c>
      <c r="AX820" s="13" t="s">
        <v>76</v>
      </c>
      <c r="AY820" s="160" t="s">
        <v>151</v>
      </c>
    </row>
    <row r="821" spans="2:51" s="14" customFormat="1" ht="10.2">
      <c r="B821" s="166"/>
      <c r="D821" s="159" t="s">
        <v>165</v>
      </c>
      <c r="E821" s="167" t="s">
        <v>1</v>
      </c>
      <c r="F821" s="168" t="s">
        <v>801</v>
      </c>
      <c r="H821" s="169">
        <v>4</v>
      </c>
      <c r="I821" s="170"/>
      <c r="L821" s="166"/>
      <c r="M821" s="171"/>
      <c r="N821" s="172"/>
      <c r="O821" s="172"/>
      <c r="P821" s="172"/>
      <c r="Q821" s="172"/>
      <c r="R821" s="172"/>
      <c r="S821" s="172"/>
      <c r="T821" s="173"/>
      <c r="AT821" s="167" t="s">
        <v>165</v>
      </c>
      <c r="AU821" s="167" t="s">
        <v>86</v>
      </c>
      <c r="AV821" s="14" t="s">
        <v>86</v>
      </c>
      <c r="AW821" s="14" t="s">
        <v>32</v>
      </c>
      <c r="AX821" s="14" t="s">
        <v>76</v>
      </c>
      <c r="AY821" s="167" t="s">
        <v>151</v>
      </c>
    </row>
    <row r="822" spans="2:51" s="13" customFormat="1" ht="10.2">
      <c r="B822" s="158"/>
      <c r="D822" s="159" t="s">
        <v>165</v>
      </c>
      <c r="E822" s="160" t="s">
        <v>1</v>
      </c>
      <c r="F822" s="161" t="s">
        <v>179</v>
      </c>
      <c r="H822" s="160" t="s">
        <v>1</v>
      </c>
      <c r="I822" s="162"/>
      <c r="L822" s="158"/>
      <c r="M822" s="163"/>
      <c r="N822" s="164"/>
      <c r="O822" s="164"/>
      <c r="P822" s="164"/>
      <c r="Q822" s="164"/>
      <c r="R822" s="164"/>
      <c r="S822" s="164"/>
      <c r="T822" s="165"/>
      <c r="AT822" s="160" t="s">
        <v>165</v>
      </c>
      <c r="AU822" s="160" t="s">
        <v>86</v>
      </c>
      <c r="AV822" s="13" t="s">
        <v>84</v>
      </c>
      <c r="AW822" s="13" t="s">
        <v>32</v>
      </c>
      <c r="AX822" s="13" t="s">
        <v>76</v>
      </c>
      <c r="AY822" s="160" t="s">
        <v>151</v>
      </c>
    </row>
    <row r="823" spans="2:51" s="13" customFormat="1" ht="10.2">
      <c r="B823" s="158"/>
      <c r="D823" s="159" t="s">
        <v>165</v>
      </c>
      <c r="E823" s="160" t="s">
        <v>1</v>
      </c>
      <c r="F823" s="161" t="s">
        <v>802</v>
      </c>
      <c r="H823" s="160" t="s">
        <v>1</v>
      </c>
      <c r="I823" s="162"/>
      <c r="L823" s="158"/>
      <c r="M823" s="163"/>
      <c r="N823" s="164"/>
      <c r="O823" s="164"/>
      <c r="P823" s="164"/>
      <c r="Q823" s="164"/>
      <c r="R823" s="164"/>
      <c r="S823" s="164"/>
      <c r="T823" s="165"/>
      <c r="AT823" s="160" t="s">
        <v>165</v>
      </c>
      <c r="AU823" s="160" t="s">
        <v>86</v>
      </c>
      <c r="AV823" s="13" t="s">
        <v>84</v>
      </c>
      <c r="AW823" s="13" t="s">
        <v>32</v>
      </c>
      <c r="AX823" s="13" t="s">
        <v>76</v>
      </c>
      <c r="AY823" s="160" t="s">
        <v>151</v>
      </c>
    </row>
    <row r="824" spans="2:51" s="14" customFormat="1" ht="10.2">
      <c r="B824" s="166"/>
      <c r="D824" s="159" t="s">
        <v>165</v>
      </c>
      <c r="E824" s="167" t="s">
        <v>1</v>
      </c>
      <c r="F824" s="168" t="s">
        <v>803</v>
      </c>
      <c r="H824" s="169">
        <v>33</v>
      </c>
      <c r="I824" s="170"/>
      <c r="L824" s="166"/>
      <c r="M824" s="171"/>
      <c r="N824" s="172"/>
      <c r="O824" s="172"/>
      <c r="P824" s="172"/>
      <c r="Q824" s="172"/>
      <c r="R824" s="172"/>
      <c r="S824" s="172"/>
      <c r="T824" s="173"/>
      <c r="AT824" s="167" t="s">
        <v>165</v>
      </c>
      <c r="AU824" s="167" t="s">
        <v>86</v>
      </c>
      <c r="AV824" s="14" t="s">
        <v>86</v>
      </c>
      <c r="AW824" s="14" t="s">
        <v>32</v>
      </c>
      <c r="AX824" s="14" t="s">
        <v>76</v>
      </c>
      <c r="AY824" s="167" t="s">
        <v>151</v>
      </c>
    </row>
    <row r="825" spans="2:51" s="13" customFormat="1" ht="10.2">
      <c r="B825" s="158"/>
      <c r="D825" s="159" t="s">
        <v>165</v>
      </c>
      <c r="E825" s="160" t="s">
        <v>1</v>
      </c>
      <c r="F825" s="161" t="s">
        <v>804</v>
      </c>
      <c r="H825" s="160" t="s">
        <v>1</v>
      </c>
      <c r="I825" s="162"/>
      <c r="L825" s="158"/>
      <c r="M825" s="163"/>
      <c r="N825" s="164"/>
      <c r="O825" s="164"/>
      <c r="P825" s="164"/>
      <c r="Q825" s="164"/>
      <c r="R825" s="164"/>
      <c r="S825" s="164"/>
      <c r="T825" s="165"/>
      <c r="AT825" s="160" t="s">
        <v>165</v>
      </c>
      <c r="AU825" s="160" t="s">
        <v>86</v>
      </c>
      <c r="AV825" s="13" t="s">
        <v>84</v>
      </c>
      <c r="AW825" s="13" t="s">
        <v>32</v>
      </c>
      <c r="AX825" s="13" t="s">
        <v>76</v>
      </c>
      <c r="AY825" s="160" t="s">
        <v>151</v>
      </c>
    </row>
    <row r="826" spans="2:51" s="14" customFormat="1" ht="10.2">
      <c r="B826" s="166"/>
      <c r="D826" s="159" t="s">
        <v>165</v>
      </c>
      <c r="E826" s="167" t="s">
        <v>1</v>
      </c>
      <c r="F826" s="168" t="s">
        <v>805</v>
      </c>
      <c r="H826" s="169">
        <v>10</v>
      </c>
      <c r="I826" s="170"/>
      <c r="L826" s="166"/>
      <c r="M826" s="171"/>
      <c r="N826" s="172"/>
      <c r="O826" s="172"/>
      <c r="P826" s="172"/>
      <c r="Q826" s="172"/>
      <c r="R826" s="172"/>
      <c r="S826" s="172"/>
      <c r="T826" s="173"/>
      <c r="AT826" s="167" t="s">
        <v>165</v>
      </c>
      <c r="AU826" s="167" t="s">
        <v>86</v>
      </c>
      <c r="AV826" s="14" t="s">
        <v>86</v>
      </c>
      <c r="AW826" s="14" t="s">
        <v>32</v>
      </c>
      <c r="AX826" s="14" t="s">
        <v>76</v>
      </c>
      <c r="AY826" s="167" t="s">
        <v>151</v>
      </c>
    </row>
    <row r="827" spans="2:51" s="15" customFormat="1" ht="10.2">
      <c r="B827" s="174"/>
      <c r="D827" s="159" t="s">
        <v>165</v>
      </c>
      <c r="E827" s="175" t="s">
        <v>1</v>
      </c>
      <c r="F827" s="176" t="s">
        <v>172</v>
      </c>
      <c r="H827" s="177">
        <v>47</v>
      </c>
      <c r="I827" s="178"/>
      <c r="L827" s="174"/>
      <c r="M827" s="179"/>
      <c r="N827" s="180"/>
      <c r="O827" s="180"/>
      <c r="P827" s="180"/>
      <c r="Q827" s="180"/>
      <c r="R827" s="180"/>
      <c r="S827" s="180"/>
      <c r="T827" s="181"/>
      <c r="AT827" s="175" t="s">
        <v>165</v>
      </c>
      <c r="AU827" s="175" t="s">
        <v>86</v>
      </c>
      <c r="AV827" s="15" t="s">
        <v>152</v>
      </c>
      <c r="AW827" s="15" t="s">
        <v>32</v>
      </c>
      <c r="AX827" s="15" t="s">
        <v>76</v>
      </c>
      <c r="AY827" s="175" t="s">
        <v>151</v>
      </c>
    </row>
    <row r="828" spans="2:51" s="16" customFormat="1" ht="10.2">
      <c r="B828" s="182"/>
      <c r="D828" s="159" t="s">
        <v>165</v>
      </c>
      <c r="E828" s="183" t="s">
        <v>1</v>
      </c>
      <c r="F828" s="184" t="s">
        <v>173</v>
      </c>
      <c r="H828" s="185">
        <v>47</v>
      </c>
      <c r="I828" s="186"/>
      <c r="L828" s="182"/>
      <c r="M828" s="187"/>
      <c r="N828" s="188"/>
      <c r="O828" s="188"/>
      <c r="P828" s="188"/>
      <c r="Q828" s="188"/>
      <c r="R828" s="188"/>
      <c r="S828" s="188"/>
      <c r="T828" s="189"/>
      <c r="AT828" s="183" t="s">
        <v>165</v>
      </c>
      <c r="AU828" s="183" t="s">
        <v>86</v>
      </c>
      <c r="AV828" s="16" t="s">
        <v>159</v>
      </c>
      <c r="AW828" s="16" t="s">
        <v>32</v>
      </c>
      <c r="AX828" s="16" t="s">
        <v>84</v>
      </c>
      <c r="AY828" s="183" t="s">
        <v>151</v>
      </c>
    </row>
    <row r="829" spans="1:65" s="2" customFormat="1" ht="37.8" customHeight="1">
      <c r="A829" s="33"/>
      <c r="B829" s="144"/>
      <c r="C829" s="145" t="s">
        <v>806</v>
      </c>
      <c r="D829" s="145" t="s">
        <v>154</v>
      </c>
      <c r="E829" s="146" t="s">
        <v>807</v>
      </c>
      <c r="F829" s="147" t="s">
        <v>808</v>
      </c>
      <c r="G829" s="148" t="s">
        <v>207</v>
      </c>
      <c r="H829" s="149">
        <v>31.83</v>
      </c>
      <c r="I829" s="150"/>
      <c r="J829" s="151">
        <f>ROUND(I829*H829,2)</f>
        <v>0</v>
      </c>
      <c r="K829" s="147" t="s">
        <v>158</v>
      </c>
      <c r="L829" s="34"/>
      <c r="M829" s="152" t="s">
        <v>1</v>
      </c>
      <c r="N829" s="153" t="s">
        <v>41</v>
      </c>
      <c r="O829" s="59"/>
      <c r="P829" s="154">
        <f>O829*H829</f>
        <v>0</v>
      </c>
      <c r="Q829" s="154">
        <v>0</v>
      </c>
      <c r="R829" s="154">
        <f>Q829*H829</f>
        <v>0</v>
      </c>
      <c r="S829" s="154">
        <v>0.01</v>
      </c>
      <c r="T829" s="155">
        <f>S829*H829</f>
        <v>0.31829999999999997</v>
      </c>
      <c r="U829" s="33"/>
      <c r="V829" s="33"/>
      <c r="W829" s="33"/>
      <c r="X829" s="33"/>
      <c r="Y829" s="33"/>
      <c r="Z829" s="33"/>
      <c r="AA829" s="33"/>
      <c r="AB829" s="33"/>
      <c r="AC829" s="33"/>
      <c r="AD829" s="33"/>
      <c r="AE829" s="33"/>
      <c r="AR829" s="156" t="s">
        <v>159</v>
      </c>
      <c r="AT829" s="156" t="s">
        <v>154</v>
      </c>
      <c r="AU829" s="156" t="s">
        <v>86</v>
      </c>
      <c r="AY829" s="18" t="s">
        <v>151</v>
      </c>
      <c r="BE829" s="157">
        <f>IF(N829="základní",J829,0)</f>
        <v>0</v>
      </c>
      <c r="BF829" s="157">
        <f>IF(N829="snížená",J829,0)</f>
        <v>0</v>
      </c>
      <c r="BG829" s="157">
        <f>IF(N829="zákl. přenesená",J829,0)</f>
        <v>0</v>
      </c>
      <c r="BH829" s="157">
        <f>IF(N829="sníž. přenesená",J829,0)</f>
        <v>0</v>
      </c>
      <c r="BI829" s="157">
        <f>IF(N829="nulová",J829,0)</f>
        <v>0</v>
      </c>
      <c r="BJ829" s="18" t="s">
        <v>84</v>
      </c>
      <c r="BK829" s="157">
        <f>ROUND(I829*H829,2)</f>
        <v>0</v>
      </c>
      <c r="BL829" s="18" t="s">
        <v>159</v>
      </c>
      <c r="BM829" s="156" t="s">
        <v>809</v>
      </c>
    </row>
    <row r="830" spans="2:51" s="13" customFormat="1" ht="10.2">
      <c r="B830" s="158"/>
      <c r="D830" s="159" t="s">
        <v>165</v>
      </c>
      <c r="E830" s="160" t="s">
        <v>1</v>
      </c>
      <c r="F830" s="161" t="s">
        <v>359</v>
      </c>
      <c r="H830" s="160" t="s">
        <v>1</v>
      </c>
      <c r="I830" s="162"/>
      <c r="L830" s="158"/>
      <c r="M830" s="163"/>
      <c r="N830" s="164"/>
      <c r="O830" s="164"/>
      <c r="P830" s="164"/>
      <c r="Q830" s="164"/>
      <c r="R830" s="164"/>
      <c r="S830" s="164"/>
      <c r="T830" s="165"/>
      <c r="AT830" s="160" t="s">
        <v>165</v>
      </c>
      <c r="AU830" s="160" t="s">
        <v>86</v>
      </c>
      <c r="AV830" s="13" t="s">
        <v>84</v>
      </c>
      <c r="AW830" s="13" t="s">
        <v>32</v>
      </c>
      <c r="AX830" s="13" t="s">
        <v>76</v>
      </c>
      <c r="AY830" s="160" t="s">
        <v>151</v>
      </c>
    </row>
    <row r="831" spans="2:51" s="13" customFormat="1" ht="10.2">
      <c r="B831" s="158"/>
      <c r="D831" s="159" t="s">
        <v>165</v>
      </c>
      <c r="E831" s="160" t="s">
        <v>1</v>
      </c>
      <c r="F831" s="161" t="s">
        <v>178</v>
      </c>
      <c r="H831" s="160" t="s">
        <v>1</v>
      </c>
      <c r="I831" s="162"/>
      <c r="L831" s="158"/>
      <c r="M831" s="163"/>
      <c r="N831" s="164"/>
      <c r="O831" s="164"/>
      <c r="P831" s="164"/>
      <c r="Q831" s="164"/>
      <c r="R831" s="164"/>
      <c r="S831" s="164"/>
      <c r="T831" s="165"/>
      <c r="AT831" s="160" t="s">
        <v>165</v>
      </c>
      <c r="AU831" s="160" t="s">
        <v>86</v>
      </c>
      <c r="AV831" s="13" t="s">
        <v>84</v>
      </c>
      <c r="AW831" s="13" t="s">
        <v>32</v>
      </c>
      <c r="AX831" s="13" t="s">
        <v>76</v>
      </c>
      <c r="AY831" s="160" t="s">
        <v>151</v>
      </c>
    </row>
    <row r="832" spans="2:51" s="14" customFormat="1" ht="10.2">
      <c r="B832" s="166"/>
      <c r="D832" s="159" t="s">
        <v>165</v>
      </c>
      <c r="E832" s="167" t="s">
        <v>1</v>
      </c>
      <c r="F832" s="168" t="s">
        <v>360</v>
      </c>
      <c r="H832" s="169">
        <v>10.93</v>
      </c>
      <c r="I832" s="170"/>
      <c r="L832" s="166"/>
      <c r="M832" s="171"/>
      <c r="N832" s="172"/>
      <c r="O832" s="172"/>
      <c r="P832" s="172"/>
      <c r="Q832" s="172"/>
      <c r="R832" s="172"/>
      <c r="S832" s="172"/>
      <c r="T832" s="173"/>
      <c r="AT832" s="167" t="s">
        <v>165</v>
      </c>
      <c r="AU832" s="167" t="s">
        <v>86</v>
      </c>
      <c r="AV832" s="14" t="s">
        <v>86</v>
      </c>
      <c r="AW832" s="14" t="s">
        <v>32</v>
      </c>
      <c r="AX832" s="14" t="s">
        <v>76</v>
      </c>
      <c r="AY832" s="167" t="s">
        <v>151</v>
      </c>
    </row>
    <row r="833" spans="2:51" s="13" customFormat="1" ht="10.2">
      <c r="B833" s="158"/>
      <c r="D833" s="159" t="s">
        <v>165</v>
      </c>
      <c r="E833" s="160" t="s">
        <v>1</v>
      </c>
      <c r="F833" s="161" t="s">
        <v>179</v>
      </c>
      <c r="H833" s="160" t="s">
        <v>1</v>
      </c>
      <c r="I833" s="162"/>
      <c r="L833" s="158"/>
      <c r="M833" s="163"/>
      <c r="N833" s="164"/>
      <c r="O833" s="164"/>
      <c r="P833" s="164"/>
      <c r="Q833" s="164"/>
      <c r="R833" s="164"/>
      <c r="S833" s="164"/>
      <c r="T833" s="165"/>
      <c r="AT833" s="160" t="s">
        <v>165</v>
      </c>
      <c r="AU833" s="160" t="s">
        <v>86</v>
      </c>
      <c r="AV833" s="13" t="s">
        <v>84</v>
      </c>
      <c r="AW833" s="13" t="s">
        <v>32</v>
      </c>
      <c r="AX833" s="13" t="s">
        <v>76</v>
      </c>
      <c r="AY833" s="160" t="s">
        <v>151</v>
      </c>
    </row>
    <row r="834" spans="2:51" s="14" customFormat="1" ht="10.2">
      <c r="B834" s="166"/>
      <c r="D834" s="159" t="s">
        <v>165</v>
      </c>
      <c r="E834" s="167" t="s">
        <v>1</v>
      </c>
      <c r="F834" s="168" t="s">
        <v>361</v>
      </c>
      <c r="H834" s="169">
        <v>20.9</v>
      </c>
      <c r="I834" s="170"/>
      <c r="L834" s="166"/>
      <c r="M834" s="171"/>
      <c r="N834" s="172"/>
      <c r="O834" s="172"/>
      <c r="P834" s="172"/>
      <c r="Q834" s="172"/>
      <c r="R834" s="172"/>
      <c r="S834" s="172"/>
      <c r="T834" s="173"/>
      <c r="AT834" s="167" t="s">
        <v>165</v>
      </c>
      <c r="AU834" s="167" t="s">
        <v>86</v>
      </c>
      <c r="AV834" s="14" t="s">
        <v>86</v>
      </c>
      <c r="AW834" s="14" t="s">
        <v>32</v>
      </c>
      <c r="AX834" s="14" t="s">
        <v>76</v>
      </c>
      <c r="AY834" s="167" t="s">
        <v>151</v>
      </c>
    </row>
    <row r="835" spans="2:51" s="15" customFormat="1" ht="10.2">
      <c r="B835" s="174"/>
      <c r="D835" s="159" t="s">
        <v>165</v>
      </c>
      <c r="E835" s="175" t="s">
        <v>1</v>
      </c>
      <c r="F835" s="176" t="s">
        <v>172</v>
      </c>
      <c r="H835" s="177">
        <v>31.83</v>
      </c>
      <c r="I835" s="178"/>
      <c r="L835" s="174"/>
      <c r="M835" s="179"/>
      <c r="N835" s="180"/>
      <c r="O835" s="180"/>
      <c r="P835" s="180"/>
      <c r="Q835" s="180"/>
      <c r="R835" s="180"/>
      <c r="S835" s="180"/>
      <c r="T835" s="181"/>
      <c r="AT835" s="175" t="s">
        <v>165</v>
      </c>
      <c r="AU835" s="175" t="s">
        <v>86</v>
      </c>
      <c r="AV835" s="15" t="s">
        <v>152</v>
      </c>
      <c r="AW835" s="15" t="s">
        <v>32</v>
      </c>
      <c r="AX835" s="15" t="s">
        <v>76</v>
      </c>
      <c r="AY835" s="175" t="s">
        <v>151</v>
      </c>
    </row>
    <row r="836" spans="2:51" s="16" customFormat="1" ht="10.2">
      <c r="B836" s="182"/>
      <c r="D836" s="159" t="s">
        <v>165</v>
      </c>
      <c r="E836" s="183" t="s">
        <v>1</v>
      </c>
      <c r="F836" s="184" t="s">
        <v>173</v>
      </c>
      <c r="H836" s="185">
        <v>31.83</v>
      </c>
      <c r="I836" s="186"/>
      <c r="L836" s="182"/>
      <c r="M836" s="187"/>
      <c r="N836" s="188"/>
      <c r="O836" s="188"/>
      <c r="P836" s="188"/>
      <c r="Q836" s="188"/>
      <c r="R836" s="188"/>
      <c r="S836" s="188"/>
      <c r="T836" s="189"/>
      <c r="AT836" s="183" t="s">
        <v>165</v>
      </c>
      <c r="AU836" s="183" t="s">
        <v>86</v>
      </c>
      <c r="AV836" s="16" t="s">
        <v>159</v>
      </c>
      <c r="AW836" s="16" t="s">
        <v>32</v>
      </c>
      <c r="AX836" s="16" t="s">
        <v>84</v>
      </c>
      <c r="AY836" s="183" t="s">
        <v>151</v>
      </c>
    </row>
    <row r="837" spans="1:65" s="2" customFormat="1" ht="37.8" customHeight="1">
      <c r="A837" s="33"/>
      <c r="B837" s="144"/>
      <c r="C837" s="145" t="s">
        <v>810</v>
      </c>
      <c r="D837" s="145" t="s">
        <v>154</v>
      </c>
      <c r="E837" s="146" t="s">
        <v>811</v>
      </c>
      <c r="F837" s="147" t="s">
        <v>812</v>
      </c>
      <c r="G837" s="148" t="s">
        <v>207</v>
      </c>
      <c r="H837" s="149">
        <v>106</v>
      </c>
      <c r="I837" s="150"/>
      <c r="J837" s="151">
        <f>ROUND(I837*H837,2)</f>
        <v>0</v>
      </c>
      <c r="K837" s="147" t="s">
        <v>158</v>
      </c>
      <c r="L837" s="34"/>
      <c r="M837" s="152" t="s">
        <v>1</v>
      </c>
      <c r="N837" s="153" t="s">
        <v>41</v>
      </c>
      <c r="O837" s="59"/>
      <c r="P837" s="154">
        <f>O837*H837</f>
        <v>0</v>
      </c>
      <c r="Q837" s="154">
        <v>0</v>
      </c>
      <c r="R837" s="154">
        <f>Q837*H837</f>
        <v>0</v>
      </c>
      <c r="S837" s="154">
        <v>0.05</v>
      </c>
      <c r="T837" s="155">
        <f>S837*H837</f>
        <v>5.300000000000001</v>
      </c>
      <c r="U837" s="33"/>
      <c r="V837" s="33"/>
      <c r="W837" s="33"/>
      <c r="X837" s="33"/>
      <c r="Y837" s="33"/>
      <c r="Z837" s="33"/>
      <c r="AA837" s="33"/>
      <c r="AB837" s="33"/>
      <c r="AC837" s="33"/>
      <c r="AD837" s="33"/>
      <c r="AE837" s="33"/>
      <c r="AR837" s="156" t="s">
        <v>159</v>
      </c>
      <c r="AT837" s="156" t="s">
        <v>154</v>
      </c>
      <c r="AU837" s="156" t="s">
        <v>86</v>
      </c>
      <c r="AY837" s="18" t="s">
        <v>151</v>
      </c>
      <c r="BE837" s="157">
        <f>IF(N837="základní",J837,0)</f>
        <v>0</v>
      </c>
      <c r="BF837" s="157">
        <f>IF(N837="snížená",J837,0)</f>
        <v>0</v>
      </c>
      <c r="BG837" s="157">
        <f>IF(N837="zákl. přenesená",J837,0)</f>
        <v>0</v>
      </c>
      <c r="BH837" s="157">
        <f>IF(N837="sníž. přenesená",J837,0)</f>
        <v>0</v>
      </c>
      <c r="BI837" s="157">
        <f>IF(N837="nulová",J837,0)</f>
        <v>0</v>
      </c>
      <c r="BJ837" s="18" t="s">
        <v>84</v>
      </c>
      <c r="BK837" s="157">
        <f>ROUND(I837*H837,2)</f>
        <v>0</v>
      </c>
      <c r="BL837" s="18" t="s">
        <v>159</v>
      </c>
      <c r="BM837" s="156" t="s">
        <v>813</v>
      </c>
    </row>
    <row r="838" spans="1:65" s="2" customFormat="1" ht="37.8" customHeight="1">
      <c r="A838" s="33"/>
      <c r="B838" s="144"/>
      <c r="C838" s="145" t="s">
        <v>814</v>
      </c>
      <c r="D838" s="145" t="s">
        <v>154</v>
      </c>
      <c r="E838" s="146" t="s">
        <v>815</v>
      </c>
      <c r="F838" s="147" t="s">
        <v>816</v>
      </c>
      <c r="G838" s="148" t="s">
        <v>207</v>
      </c>
      <c r="H838" s="149">
        <v>791.74</v>
      </c>
      <c r="I838" s="150"/>
      <c r="J838" s="151">
        <f>ROUND(I838*H838,2)</f>
        <v>0</v>
      </c>
      <c r="K838" s="147" t="s">
        <v>158</v>
      </c>
      <c r="L838" s="34"/>
      <c r="M838" s="152" t="s">
        <v>1</v>
      </c>
      <c r="N838" s="153" t="s">
        <v>41</v>
      </c>
      <c r="O838" s="59"/>
      <c r="P838" s="154">
        <f>O838*H838</f>
        <v>0</v>
      </c>
      <c r="Q838" s="154">
        <v>0</v>
      </c>
      <c r="R838" s="154">
        <f>Q838*H838</f>
        <v>0</v>
      </c>
      <c r="S838" s="154">
        <v>0.01</v>
      </c>
      <c r="T838" s="155">
        <f>S838*H838</f>
        <v>7.917400000000001</v>
      </c>
      <c r="U838" s="33"/>
      <c r="V838" s="33"/>
      <c r="W838" s="33"/>
      <c r="X838" s="33"/>
      <c r="Y838" s="33"/>
      <c r="Z838" s="33"/>
      <c r="AA838" s="33"/>
      <c r="AB838" s="33"/>
      <c r="AC838" s="33"/>
      <c r="AD838" s="33"/>
      <c r="AE838" s="33"/>
      <c r="AR838" s="156" t="s">
        <v>159</v>
      </c>
      <c r="AT838" s="156" t="s">
        <v>154</v>
      </c>
      <c r="AU838" s="156" t="s">
        <v>86</v>
      </c>
      <c r="AY838" s="18" t="s">
        <v>151</v>
      </c>
      <c r="BE838" s="157">
        <f>IF(N838="základní",J838,0)</f>
        <v>0</v>
      </c>
      <c r="BF838" s="157">
        <f>IF(N838="snížená",J838,0)</f>
        <v>0</v>
      </c>
      <c r="BG838" s="157">
        <f>IF(N838="zákl. přenesená",J838,0)</f>
        <v>0</v>
      </c>
      <c r="BH838" s="157">
        <f>IF(N838="sníž. přenesená",J838,0)</f>
        <v>0</v>
      </c>
      <c r="BI838" s="157">
        <f>IF(N838="nulová",J838,0)</f>
        <v>0</v>
      </c>
      <c r="BJ838" s="18" t="s">
        <v>84</v>
      </c>
      <c r="BK838" s="157">
        <f>ROUND(I838*H838,2)</f>
        <v>0</v>
      </c>
      <c r="BL838" s="18" t="s">
        <v>159</v>
      </c>
      <c r="BM838" s="156" t="s">
        <v>817</v>
      </c>
    </row>
    <row r="839" spans="2:51" s="13" customFormat="1" ht="10.2">
      <c r="B839" s="158"/>
      <c r="D839" s="159" t="s">
        <v>165</v>
      </c>
      <c r="E839" s="160" t="s">
        <v>1</v>
      </c>
      <c r="F839" s="161" t="s">
        <v>818</v>
      </c>
      <c r="H839" s="160" t="s">
        <v>1</v>
      </c>
      <c r="I839" s="162"/>
      <c r="L839" s="158"/>
      <c r="M839" s="163"/>
      <c r="N839" s="164"/>
      <c r="O839" s="164"/>
      <c r="P839" s="164"/>
      <c r="Q839" s="164"/>
      <c r="R839" s="164"/>
      <c r="S839" s="164"/>
      <c r="T839" s="165"/>
      <c r="AT839" s="160" t="s">
        <v>165</v>
      </c>
      <c r="AU839" s="160" t="s">
        <v>86</v>
      </c>
      <c r="AV839" s="13" t="s">
        <v>84</v>
      </c>
      <c r="AW839" s="13" t="s">
        <v>32</v>
      </c>
      <c r="AX839" s="13" t="s">
        <v>76</v>
      </c>
      <c r="AY839" s="160" t="s">
        <v>151</v>
      </c>
    </row>
    <row r="840" spans="2:51" s="13" customFormat="1" ht="10.2">
      <c r="B840" s="158"/>
      <c r="D840" s="159" t="s">
        <v>165</v>
      </c>
      <c r="E840" s="160" t="s">
        <v>1</v>
      </c>
      <c r="F840" s="161" t="s">
        <v>413</v>
      </c>
      <c r="H840" s="160" t="s">
        <v>1</v>
      </c>
      <c r="I840" s="162"/>
      <c r="L840" s="158"/>
      <c r="M840" s="163"/>
      <c r="N840" s="164"/>
      <c r="O840" s="164"/>
      <c r="P840" s="164"/>
      <c r="Q840" s="164"/>
      <c r="R840" s="164"/>
      <c r="S840" s="164"/>
      <c r="T840" s="165"/>
      <c r="AT840" s="160" t="s">
        <v>165</v>
      </c>
      <c r="AU840" s="160" t="s">
        <v>86</v>
      </c>
      <c r="AV840" s="13" t="s">
        <v>84</v>
      </c>
      <c r="AW840" s="13" t="s">
        <v>32</v>
      </c>
      <c r="AX840" s="13" t="s">
        <v>76</v>
      </c>
      <c r="AY840" s="160" t="s">
        <v>151</v>
      </c>
    </row>
    <row r="841" spans="2:51" s="14" customFormat="1" ht="10.2">
      <c r="B841" s="166"/>
      <c r="D841" s="159" t="s">
        <v>165</v>
      </c>
      <c r="E841" s="167" t="s">
        <v>1</v>
      </c>
      <c r="F841" s="168" t="s">
        <v>414</v>
      </c>
      <c r="H841" s="169">
        <v>177.1</v>
      </c>
      <c r="I841" s="170"/>
      <c r="L841" s="166"/>
      <c r="M841" s="171"/>
      <c r="N841" s="172"/>
      <c r="O841" s="172"/>
      <c r="P841" s="172"/>
      <c r="Q841" s="172"/>
      <c r="R841" s="172"/>
      <c r="S841" s="172"/>
      <c r="T841" s="173"/>
      <c r="AT841" s="167" t="s">
        <v>165</v>
      </c>
      <c r="AU841" s="167" t="s">
        <v>86</v>
      </c>
      <c r="AV841" s="14" t="s">
        <v>86</v>
      </c>
      <c r="AW841" s="14" t="s">
        <v>32</v>
      </c>
      <c r="AX841" s="14" t="s">
        <v>76</v>
      </c>
      <c r="AY841" s="167" t="s">
        <v>151</v>
      </c>
    </row>
    <row r="842" spans="2:51" s="13" customFormat="1" ht="10.2">
      <c r="B842" s="158"/>
      <c r="D842" s="159" t="s">
        <v>165</v>
      </c>
      <c r="E842" s="160" t="s">
        <v>1</v>
      </c>
      <c r="F842" s="161" t="s">
        <v>179</v>
      </c>
      <c r="H842" s="160" t="s">
        <v>1</v>
      </c>
      <c r="I842" s="162"/>
      <c r="L842" s="158"/>
      <c r="M842" s="163"/>
      <c r="N842" s="164"/>
      <c r="O842" s="164"/>
      <c r="P842" s="164"/>
      <c r="Q842" s="164"/>
      <c r="R842" s="164"/>
      <c r="S842" s="164"/>
      <c r="T842" s="165"/>
      <c r="AT842" s="160" t="s">
        <v>165</v>
      </c>
      <c r="AU842" s="160" t="s">
        <v>86</v>
      </c>
      <c r="AV842" s="13" t="s">
        <v>84</v>
      </c>
      <c r="AW842" s="13" t="s">
        <v>32</v>
      </c>
      <c r="AX842" s="13" t="s">
        <v>76</v>
      </c>
      <c r="AY842" s="160" t="s">
        <v>151</v>
      </c>
    </row>
    <row r="843" spans="2:51" s="13" customFormat="1" ht="10.2">
      <c r="B843" s="158"/>
      <c r="D843" s="159" t="s">
        <v>165</v>
      </c>
      <c r="E843" s="160" t="s">
        <v>1</v>
      </c>
      <c r="F843" s="161" t="s">
        <v>415</v>
      </c>
      <c r="H843" s="160" t="s">
        <v>1</v>
      </c>
      <c r="I843" s="162"/>
      <c r="L843" s="158"/>
      <c r="M843" s="163"/>
      <c r="N843" s="164"/>
      <c r="O843" s="164"/>
      <c r="P843" s="164"/>
      <c r="Q843" s="164"/>
      <c r="R843" s="164"/>
      <c r="S843" s="164"/>
      <c r="T843" s="165"/>
      <c r="AT843" s="160" t="s">
        <v>165</v>
      </c>
      <c r="AU843" s="160" t="s">
        <v>86</v>
      </c>
      <c r="AV843" s="13" t="s">
        <v>84</v>
      </c>
      <c r="AW843" s="13" t="s">
        <v>32</v>
      </c>
      <c r="AX843" s="13" t="s">
        <v>76</v>
      </c>
      <c r="AY843" s="160" t="s">
        <v>151</v>
      </c>
    </row>
    <row r="844" spans="2:51" s="14" customFormat="1" ht="10.2">
      <c r="B844" s="166"/>
      <c r="D844" s="159" t="s">
        <v>165</v>
      </c>
      <c r="E844" s="167" t="s">
        <v>1</v>
      </c>
      <c r="F844" s="168" t="s">
        <v>416</v>
      </c>
      <c r="H844" s="169">
        <v>81.9</v>
      </c>
      <c r="I844" s="170"/>
      <c r="L844" s="166"/>
      <c r="M844" s="171"/>
      <c r="N844" s="172"/>
      <c r="O844" s="172"/>
      <c r="P844" s="172"/>
      <c r="Q844" s="172"/>
      <c r="R844" s="172"/>
      <c r="S844" s="172"/>
      <c r="T844" s="173"/>
      <c r="AT844" s="167" t="s">
        <v>165</v>
      </c>
      <c r="AU844" s="167" t="s">
        <v>86</v>
      </c>
      <c r="AV844" s="14" t="s">
        <v>86</v>
      </c>
      <c r="AW844" s="14" t="s">
        <v>32</v>
      </c>
      <c r="AX844" s="14" t="s">
        <v>76</v>
      </c>
      <c r="AY844" s="167" t="s">
        <v>151</v>
      </c>
    </row>
    <row r="845" spans="2:51" s="13" customFormat="1" ht="10.2">
      <c r="B845" s="158"/>
      <c r="D845" s="159" t="s">
        <v>165</v>
      </c>
      <c r="E845" s="160" t="s">
        <v>1</v>
      </c>
      <c r="F845" s="161" t="s">
        <v>417</v>
      </c>
      <c r="H845" s="160" t="s">
        <v>1</v>
      </c>
      <c r="I845" s="162"/>
      <c r="L845" s="158"/>
      <c r="M845" s="163"/>
      <c r="N845" s="164"/>
      <c r="O845" s="164"/>
      <c r="P845" s="164"/>
      <c r="Q845" s="164"/>
      <c r="R845" s="164"/>
      <c r="S845" s="164"/>
      <c r="T845" s="165"/>
      <c r="AT845" s="160" t="s">
        <v>165</v>
      </c>
      <c r="AU845" s="160" t="s">
        <v>86</v>
      </c>
      <c r="AV845" s="13" t="s">
        <v>84</v>
      </c>
      <c r="AW845" s="13" t="s">
        <v>32</v>
      </c>
      <c r="AX845" s="13" t="s">
        <v>76</v>
      </c>
      <c r="AY845" s="160" t="s">
        <v>151</v>
      </c>
    </row>
    <row r="846" spans="2:51" s="14" customFormat="1" ht="10.2">
      <c r="B846" s="166"/>
      <c r="D846" s="159" t="s">
        <v>165</v>
      </c>
      <c r="E846" s="167" t="s">
        <v>1</v>
      </c>
      <c r="F846" s="168" t="s">
        <v>418</v>
      </c>
      <c r="H846" s="169">
        <v>65.88</v>
      </c>
      <c r="I846" s="170"/>
      <c r="L846" s="166"/>
      <c r="M846" s="171"/>
      <c r="N846" s="172"/>
      <c r="O846" s="172"/>
      <c r="P846" s="172"/>
      <c r="Q846" s="172"/>
      <c r="R846" s="172"/>
      <c r="S846" s="172"/>
      <c r="T846" s="173"/>
      <c r="AT846" s="167" t="s">
        <v>165</v>
      </c>
      <c r="AU846" s="167" t="s">
        <v>86</v>
      </c>
      <c r="AV846" s="14" t="s">
        <v>86</v>
      </c>
      <c r="AW846" s="14" t="s">
        <v>32</v>
      </c>
      <c r="AX846" s="14" t="s">
        <v>76</v>
      </c>
      <c r="AY846" s="167" t="s">
        <v>151</v>
      </c>
    </row>
    <row r="847" spans="2:51" s="13" customFormat="1" ht="10.2">
      <c r="B847" s="158"/>
      <c r="D847" s="159" t="s">
        <v>165</v>
      </c>
      <c r="E847" s="160" t="s">
        <v>1</v>
      </c>
      <c r="F847" s="161" t="s">
        <v>419</v>
      </c>
      <c r="H847" s="160" t="s">
        <v>1</v>
      </c>
      <c r="I847" s="162"/>
      <c r="L847" s="158"/>
      <c r="M847" s="163"/>
      <c r="N847" s="164"/>
      <c r="O847" s="164"/>
      <c r="P847" s="164"/>
      <c r="Q847" s="164"/>
      <c r="R847" s="164"/>
      <c r="S847" s="164"/>
      <c r="T847" s="165"/>
      <c r="AT847" s="160" t="s">
        <v>165</v>
      </c>
      <c r="AU847" s="160" t="s">
        <v>86</v>
      </c>
      <c r="AV847" s="13" t="s">
        <v>84</v>
      </c>
      <c r="AW847" s="13" t="s">
        <v>32</v>
      </c>
      <c r="AX847" s="13" t="s">
        <v>76</v>
      </c>
      <c r="AY847" s="160" t="s">
        <v>151</v>
      </c>
    </row>
    <row r="848" spans="2:51" s="14" customFormat="1" ht="10.2">
      <c r="B848" s="166"/>
      <c r="D848" s="159" t="s">
        <v>165</v>
      </c>
      <c r="E848" s="167" t="s">
        <v>1</v>
      </c>
      <c r="F848" s="168" t="s">
        <v>420</v>
      </c>
      <c r="H848" s="169">
        <v>106.92</v>
      </c>
      <c r="I848" s="170"/>
      <c r="L848" s="166"/>
      <c r="M848" s="171"/>
      <c r="N848" s="172"/>
      <c r="O848" s="172"/>
      <c r="P848" s="172"/>
      <c r="Q848" s="172"/>
      <c r="R848" s="172"/>
      <c r="S848" s="172"/>
      <c r="T848" s="173"/>
      <c r="AT848" s="167" t="s">
        <v>165</v>
      </c>
      <c r="AU848" s="167" t="s">
        <v>86</v>
      </c>
      <c r="AV848" s="14" t="s">
        <v>86</v>
      </c>
      <c r="AW848" s="14" t="s">
        <v>32</v>
      </c>
      <c r="AX848" s="14" t="s">
        <v>76</v>
      </c>
      <c r="AY848" s="167" t="s">
        <v>151</v>
      </c>
    </row>
    <row r="849" spans="2:51" s="13" customFormat="1" ht="10.2">
      <c r="B849" s="158"/>
      <c r="D849" s="159" t="s">
        <v>165</v>
      </c>
      <c r="E849" s="160" t="s">
        <v>1</v>
      </c>
      <c r="F849" s="161" t="s">
        <v>421</v>
      </c>
      <c r="H849" s="160" t="s">
        <v>1</v>
      </c>
      <c r="I849" s="162"/>
      <c r="L849" s="158"/>
      <c r="M849" s="163"/>
      <c r="N849" s="164"/>
      <c r="O849" s="164"/>
      <c r="P849" s="164"/>
      <c r="Q849" s="164"/>
      <c r="R849" s="164"/>
      <c r="S849" s="164"/>
      <c r="T849" s="165"/>
      <c r="AT849" s="160" t="s">
        <v>165</v>
      </c>
      <c r="AU849" s="160" t="s">
        <v>86</v>
      </c>
      <c r="AV849" s="13" t="s">
        <v>84</v>
      </c>
      <c r="AW849" s="13" t="s">
        <v>32</v>
      </c>
      <c r="AX849" s="13" t="s">
        <v>76</v>
      </c>
      <c r="AY849" s="160" t="s">
        <v>151</v>
      </c>
    </row>
    <row r="850" spans="2:51" s="14" customFormat="1" ht="10.2">
      <c r="B850" s="166"/>
      <c r="D850" s="159" t="s">
        <v>165</v>
      </c>
      <c r="E850" s="167" t="s">
        <v>1</v>
      </c>
      <c r="F850" s="168" t="s">
        <v>422</v>
      </c>
      <c r="H850" s="169">
        <v>44.64</v>
      </c>
      <c r="I850" s="170"/>
      <c r="L850" s="166"/>
      <c r="M850" s="171"/>
      <c r="N850" s="172"/>
      <c r="O850" s="172"/>
      <c r="P850" s="172"/>
      <c r="Q850" s="172"/>
      <c r="R850" s="172"/>
      <c r="S850" s="172"/>
      <c r="T850" s="173"/>
      <c r="AT850" s="167" t="s">
        <v>165</v>
      </c>
      <c r="AU850" s="167" t="s">
        <v>86</v>
      </c>
      <c r="AV850" s="14" t="s">
        <v>86</v>
      </c>
      <c r="AW850" s="14" t="s">
        <v>32</v>
      </c>
      <c r="AX850" s="14" t="s">
        <v>76</v>
      </c>
      <c r="AY850" s="167" t="s">
        <v>151</v>
      </c>
    </row>
    <row r="851" spans="2:51" s="13" customFormat="1" ht="10.2">
      <c r="B851" s="158"/>
      <c r="D851" s="159" t="s">
        <v>165</v>
      </c>
      <c r="E851" s="160" t="s">
        <v>1</v>
      </c>
      <c r="F851" s="161" t="s">
        <v>423</v>
      </c>
      <c r="H851" s="160" t="s">
        <v>1</v>
      </c>
      <c r="I851" s="162"/>
      <c r="L851" s="158"/>
      <c r="M851" s="163"/>
      <c r="N851" s="164"/>
      <c r="O851" s="164"/>
      <c r="P851" s="164"/>
      <c r="Q851" s="164"/>
      <c r="R851" s="164"/>
      <c r="S851" s="164"/>
      <c r="T851" s="165"/>
      <c r="AT851" s="160" t="s">
        <v>165</v>
      </c>
      <c r="AU851" s="160" t="s">
        <v>86</v>
      </c>
      <c r="AV851" s="13" t="s">
        <v>84</v>
      </c>
      <c r="AW851" s="13" t="s">
        <v>32</v>
      </c>
      <c r="AX851" s="13" t="s">
        <v>76</v>
      </c>
      <c r="AY851" s="160" t="s">
        <v>151</v>
      </c>
    </row>
    <row r="852" spans="2:51" s="14" customFormat="1" ht="10.2">
      <c r="B852" s="166"/>
      <c r="D852" s="159" t="s">
        <v>165</v>
      </c>
      <c r="E852" s="167" t="s">
        <v>1</v>
      </c>
      <c r="F852" s="168" t="s">
        <v>424</v>
      </c>
      <c r="H852" s="169">
        <v>46.08</v>
      </c>
      <c r="I852" s="170"/>
      <c r="L852" s="166"/>
      <c r="M852" s="171"/>
      <c r="N852" s="172"/>
      <c r="O852" s="172"/>
      <c r="P852" s="172"/>
      <c r="Q852" s="172"/>
      <c r="R852" s="172"/>
      <c r="S852" s="172"/>
      <c r="T852" s="173"/>
      <c r="AT852" s="167" t="s">
        <v>165</v>
      </c>
      <c r="AU852" s="167" t="s">
        <v>86</v>
      </c>
      <c r="AV852" s="14" t="s">
        <v>86</v>
      </c>
      <c r="AW852" s="14" t="s">
        <v>32</v>
      </c>
      <c r="AX852" s="14" t="s">
        <v>76</v>
      </c>
      <c r="AY852" s="167" t="s">
        <v>151</v>
      </c>
    </row>
    <row r="853" spans="2:51" s="13" customFormat="1" ht="10.2">
      <c r="B853" s="158"/>
      <c r="D853" s="159" t="s">
        <v>165</v>
      </c>
      <c r="E853" s="160" t="s">
        <v>1</v>
      </c>
      <c r="F853" s="161" t="s">
        <v>425</v>
      </c>
      <c r="H853" s="160" t="s">
        <v>1</v>
      </c>
      <c r="I853" s="162"/>
      <c r="L853" s="158"/>
      <c r="M853" s="163"/>
      <c r="N853" s="164"/>
      <c r="O853" s="164"/>
      <c r="P853" s="164"/>
      <c r="Q853" s="164"/>
      <c r="R853" s="164"/>
      <c r="S853" s="164"/>
      <c r="T853" s="165"/>
      <c r="AT853" s="160" t="s">
        <v>165</v>
      </c>
      <c r="AU853" s="160" t="s">
        <v>86</v>
      </c>
      <c r="AV853" s="13" t="s">
        <v>84</v>
      </c>
      <c r="AW853" s="13" t="s">
        <v>32</v>
      </c>
      <c r="AX853" s="13" t="s">
        <v>76</v>
      </c>
      <c r="AY853" s="160" t="s">
        <v>151</v>
      </c>
    </row>
    <row r="854" spans="2:51" s="14" customFormat="1" ht="10.2">
      <c r="B854" s="166"/>
      <c r="D854" s="159" t="s">
        <v>165</v>
      </c>
      <c r="E854" s="167" t="s">
        <v>1</v>
      </c>
      <c r="F854" s="168" t="s">
        <v>426</v>
      </c>
      <c r="H854" s="169">
        <v>79.56</v>
      </c>
      <c r="I854" s="170"/>
      <c r="L854" s="166"/>
      <c r="M854" s="171"/>
      <c r="N854" s="172"/>
      <c r="O854" s="172"/>
      <c r="P854" s="172"/>
      <c r="Q854" s="172"/>
      <c r="R854" s="172"/>
      <c r="S854" s="172"/>
      <c r="T854" s="173"/>
      <c r="AT854" s="167" t="s">
        <v>165</v>
      </c>
      <c r="AU854" s="167" t="s">
        <v>86</v>
      </c>
      <c r="AV854" s="14" t="s">
        <v>86</v>
      </c>
      <c r="AW854" s="14" t="s">
        <v>32</v>
      </c>
      <c r="AX854" s="14" t="s">
        <v>76</v>
      </c>
      <c r="AY854" s="167" t="s">
        <v>151</v>
      </c>
    </row>
    <row r="855" spans="2:51" s="13" customFormat="1" ht="10.2">
      <c r="B855" s="158"/>
      <c r="D855" s="159" t="s">
        <v>165</v>
      </c>
      <c r="E855" s="160" t="s">
        <v>1</v>
      </c>
      <c r="F855" s="161" t="s">
        <v>427</v>
      </c>
      <c r="H855" s="160" t="s">
        <v>1</v>
      </c>
      <c r="I855" s="162"/>
      <c r="L855" s="158"/>
      <c r="M855" s="163"/>
      <c r="N855" s="164"/>
      <c r="O855" s="164"/>
      <c r="P855" s="164"/>
      <c r="Q855" s="164"/>
      <c r="R855" s="164"/>
      <c r="S855" s="164"/>
      <c r="T855" s="165"/>
      <c r="AT855" s="160" t="s">
        <v>165</v>
      </c>
      <c r="AU855" s="160" t="s">
        <v>86</v>
      </c>
      <c r="AV855" s="13" t="s">
        <v>84</v>
      </c>
      <c r="AW855" s="13" t="s">
        <v>32</v>
      </c>
      <c r="AX855" s="13" t="s">
        <v>76</v>
      </c>
      <c r="AY855" s="160" t="s">
        <v>151</v>
      </c>
    </row>
    <row r="856" spans="2:51" s="14" customFormat="1" ht="10.2">
      <c r="B856" s="166"/>
      <c r="D856" s="159" t="s">
        <v>165</v>
      </c>
      <c r="E856" s="167" t="s">
        <v>1</v>
      </c>
      <c r="F856" s="168" t="s">
        <v>428</v>
      </c>
      <c r="H856" s="169">
        <v>14.4</v>
      </c>
      <c r="I856" s="170"/>
      <c r="L856" s="166"/>
      <c r="M856" s="171"/>
      <c r="N856" s="172"/>
      <c r="O856" s="172"/>
      <c r="P856" s="172"/>
      <c r="Q856" s="172"/>
      <c r="R856" s="172"/>
      <c r="S856" s="172"/>
      <c r="T856" s="173"/>
      <c r="AT856" s="167" t="s">
        <v>165</v>
      </c>
      <c r="AU856" s="167" t="s">
        <v>86</v>
      </c>
      <c r="AV856" s="14" t="s">
        <v>86</v>
      </c>
      <c r="AW856" s="14" t="s">
        <v>32</v>
      </c>
      <c r="AX856" s="14" t="s">
        <v>76</v>
      </c>
      <c r="AY856" s="167" t="s">
        <v>151</v>
      </c>
    </row>
    <row r="857" spans="2:51" s="13" customFormat="1" ht="10.2">
      <c r="B857" s="158"/>
      <c r="D857" s="159" t="s">
        <v>165</v>
      </c>
      <c r="E857" s="160" t="s">
        <v>1</v>
      </c>
      <c r="F857" s="161" t="s">
        <v>429</v>
      </c>
      <c r="H857" s="160" t="s">
        <v>1</v>
      </c>
      <c r="I857" s="162"/>
      <c r="L857" s="158"/>
      <c r="M857" s="163"/>
      <c r="N857" s="164"/>
      <c r="O857" s="164"/>
      <c r="P857" s="164"/>
      <c r="Q857" s="164"/>
      <c r="R857" s="164"/>
      <c r="S857" s="164"/>
      <c r="T857" s="165"/>
      <c r="AT857" s="160" t="s">
        <v>165</v>
      </c>
      <c r="AU857" s="160" t="s">
        <v>86</v>
      </c>
      <c r="AV857" s="13" t="s">
        <v>84</v>
      </c>
      <c r="AW857" s="13" t="s">
        <v>32</v>
      </c>
      <c r="AX857" s="13" t="s">
        <v>76</v>
      </c>
      <c r="AY857" s="160" t="s">
        <v>151</v>
      </c>
    </row>
    <row r="858" spans="2:51" s="14" customFormat="1" ht="10.2">
      <c r="B858" s="166"/>
      <c r="D858" s="159" t="s">
        <v>165</v>
      </c>
      <c r="E858" s="167" t="s">
        <v>1</v>
      </c>
      <c r="F858" s="168" t="s">
        <v>430</v>
      </c>
      <c r="H858" s="169">
        <v>91.2</v>
      </c>
      <c r="I858" s="170"/>
      <c r="L858" s="166"/>
      <c r="M858" s="171"/>
      <c r="N858" s="172"/>
      <c r="O858" s="172"/>
      <c r="P858" s="172"/>
      <c r="Q858" s="172"/>
      <c r="R858" s="172"/>
      <c r="S858" s="172"/>
      <c r="T858" s="173"/>
      <c r="AT858" s="167" t="s">
        <v>165</v>
      </c>
      <c r="AU858" s="167" t="s">
        <v>86</v>
      </c>
      <c r="AV858" s="14" t="s">
        <v>86</v>
      </c>
      <c r="AW858" s="14" t="s">
        <v>32</v>
      </c>
      <c r="AX858" s="14" t="s">
        <v>76</v>
      </c>
      <c r="AY858" s="167" t="s">
        <v>151</v>
      </c>
    </row>
    <row r="859" spans="2:51" s="13" customFormat="1" ht="10.2">
      <c r="B859" s="158"/>
      <c r="D859" s="159" t="s">
        <v>165</v>
      </c>
      <c r="E859" s="160" t="s">
        <v>1</v>
      </c>
      <c r="F859" s="161" t="s">
        <v>431</v>
      </c>
      <c r="H859" s="160" t="s">
        <v>1</v>
      </c>
      <c r="I859" s="162"/>
      <c r="L859" s="158"/>
      <c r="M859" s="163"/>
      <c r="N859" s="164"/>
      <c r="O859" s="164"/>
      <c r="P859" s="164"/>
      <c r="Q859" s="164"/>
      <c r="R859" s="164"/>
      <c r="S859" s="164"/>
      <c r="T859" s="165"/>
      <c r="AT859" s="160" t="s">
        <v>165</v>
      </c>
      <c r="AU859" s="160" t="s">
        <v>86</v>
      </c>
      <c r="AV859" s="13" t="s">
        <v>84</v>
      </c>
      <c r="AW859" s="13" t="s">
        <v>32</v>
      </c>
      <c r="AX859" s="13" t="s">
        <v>76</v>
      </c>
      <c r="AY859" s="160" t="s">
        <v>151</v>
      </c>
    </row>
    <row r="860" spans="2:51" s="14" customFormat="1" ht="10.2">
      <c r="B860" s="166"/>
      <c r="D860" s="159" t="s">
        <v>165</v>
      </c>
      <c r="E860" s="167" t="s">
        <v>1</v>
      </c>
      <c r="F860" s="168" t="s">
        <v>432</v>
      </c>
      <c r="H860" s="169">
        <v>6.12</v>
      </c>
      <c r="I860" s="170"/>
      <c r="L860" s="166"/>
      <c r="M860" s="171"/>
      <c r="N860" s="172"/>
      <c r="O860" s="172"/>
      <c r="P860" s="172"/>
      <c r="Q860" s="172"/>
      <c r="R860" s="172"/>
      <c r="S860" s="172"/>
      <c r="T860" s="173"/>
      <c r="AT860" s="167" t="s">
        <v>165</v>
      </c>
      <c r="AU860" s="167" t="s">
        <v>86</v>
      </c>
      <c r="AV860" s="14" t="s">
        <v>86</v>
      </c>
      <c r="AW860" s="14" t="s">
        <v>32</v>
      </c>
      <c r="AX860" s="14" t="s">
        <v>76</v>
      </c>
      <c r="AY860" s="167" t="s">
        <v>151</v>
      </c>
    </row>
    <row r="861" spans="2:51" s="13" customFormat="1" ht="10.2">
      <c r="B861" s="158"/>
      <c r="D861" s="159" t="s">
        <v>165</v>
      </c>
      <c r="E861" s="160" t="s">
        <v>1</v>
      </c>
      <c r="F861" s="161" t="s">
        <v>433</v>
      </c>
      <c r="H861" s="160" t="s">
        <v>1</v>
      </c>
      <c r="I861" s="162"/>
      <c r="L861" s="158"/>
      <c r="M861" s="163"/>
      <c r="N861" s="164"/>
      <c r="O861" s="164"/>
      <c r="P861" s="164"/>
      <c r="Q861" s="164"/>
      <c r="R861" s="164"/>
      <c r="S861" s="164"/>
      <c r="T861" s="165"/>
      <c r="AT861" s="160" t="s">
        <v>165</v>
      </c>
      <c r="AU861" s="160" t="s">
        <v>86</v>
      </c>
      <c r="AV861" s="13" t="s">
        <v>84</v>
      </c>
      <c r="AW861" s="13" t="s">
        <v>32</v>
      </c>
      <c r="AX861" s="13" t="s">
        <v>76</v>
      </c>
      <c r="AY861" s="160" t="s">
        <v>151</v>
      </c>
    </row>
    <row r="862" spans="2:51" s="14" customFormat="1" ht="20.4">
      <c r="B862" s="166"/>
      <c r="D862" s="159" t="s">
        <v>165</v>
      </c>
      <c r="E862" s="167" t="s">
        <v>1</v>
      </c>
      <c r="F862" s="168" t="s">
        <v>434</v>
      </c>
      <c r="H862" s="169">
        <v>77.94</v>
      </c>
      <c r="I862" s="170"/>
      <c r="L862" s="166"/>
      <c r="M862" s="171"/>
      <c r="N862" s="172"/>
      <c r="O862" s="172"/>
      <c r="P862" s="172"/>
      <c r="Q862" s="172"/>
      <c r="R862" s="172"/>
      <c r="S862" s="172"/>
      <c r="T862" s="173"/>
      <c r="AT862" s="167" t="s">
        <v>165</v>
      </c>
      <c r="AU862" s="167" t="s">
        <v>86</v>
      </c>
      <c r="AV862" s="14" t="s">
        <v>86</v>
      </c>
      <c r="AW862" s="14" t="s">
        <v>32</v>
      </c>
      <c r="AX862" s="14" t="s">
        <v>76</v>
      </c>
      <c r="AY862" s="167" t="s">
        <v>151</v>
      </c>
    </row>
    <row r="863" spans="2:51" s="15" customFormat="1" ht="10.2">
      <c r="B863" s="174"/>
      <c r="D863" s="159" t="s">
        <v>165</v>
      </c>
      <c r="E863" s="175" t="s">
        <v>1</v>
      </c>
      <c r="F863" s="176" t="s">
        <v>172</v>
      </c>
      <c r="H863" s="177">
        <v>791.74</v>
      </c>
      <c r="I863" s="178"/>
      <c r="L863" s="174"/>
      <c r="M863" s="179"/>
      <c r="N863" s="180"/>
      <c r="O863" s="180"/>
      <c r="P863" s="180"/>
      <c r="Q863" s="180"/>
      <c r="R863" s="180"/>
      <c r="S863" s="180"/>
      <c r="T863" s="181"/>
      <c r="AT863" s="175" t="s">
        <v>165</v>
      </c>
      <c r="AU863" s="175" t="s">
        <v>86</v>
      </c>
      <c r="AV863" s="15" t="s">
        <v>152</v>
      </c>
      <c r="AW863" s="15" t="s">
        <v>32</v>
      </c>
      <c r="AX863" s="15" t="s">
        <v>76</v>
      </c>
      <c r="AY863" s="175" t="s">
        <v>151</v>
      </c>
    </row>
    <row r="864" spans="2:51" s="16" customFormat="1" ht="10.2">
      <c r="B864" s="182"/>
      <c r="D864" s="159" t="s">
        <v>165</v>
      </c>
      <c r="E864" s="183" t="s">
        <v>1</v>
      </c>
      <c r="F864" s="184" t="s">
        <v>173</v>
      </c>
      <c r="H864" s="185">
        <v>791.74</v>
      </c>
      <c r="I864" s="186"/>
      <c r="L864" s="182"/>
      <c r="M864" s="187"/>
      <c r="N864" s="188"/>
      <c r="O864" s="188"/>
      <c r="P864" s="188"/>
      <c r="Q864" s="188"/>
      <c r="R864" s="188"/>
      <c r="S864" s="188"/>
      <c r="T864" s="189"/>
      <c r="AT864" s="183" t="s">
        <v>165</v>
      </c>
      <c r="AU864" s="183" t="s">
        <v>86</v>
      </c>
      <c r="AV864" s="16" t="s">
        <v>159</v>
      </c>
      <c r="AW864" s="16" t="s">
        <v>32</v>
      </c>
      <c r="AX864" s="16" t="s">
        <v>84</v>
      </c>
      <c r="AY864" s="183" t="s">
        <v>151</v>
      </c>
    </row>
    <row r="865" spans="1:65" s="2" customFormat="1" ht="37.8" customHeight="1">
      <c r="A865" s="33"/>
      <c r="B865" s="144"/>
      <c r="C865" s="145" t="s">
        <v>819</v>
      </c>
      <c r="D865" s="145" t="s">
        <v>154</v>
      </c>
      <c r="E865" s="146" t="s">
        <v>820</v>
      </c>
      <c r="F865" s="147" t="s">
        <v>821</v>
      </c>
      <c r="G865" s="148" t="s">
        <v>207</v>
      </c>
      <c r="H865" s="149">
        <v>1145.251</v>
      </c>
      <c r="I865" s="150"/>
      <c r="J865" s="151">
        <f>ROUND(I865*H865,2)</f>
        <v>0</v>
      </c>
      <c r="K865" s="147" t="s">
        <v>158</v>
      </c>
      <c r="L865" s="34"/>
      <c r="M865" s="152" t="s">
        <v>1</v>
      </c>
      <c r="N865" s="153" t="s">
        <v>41</v>
      </c>
      <c r="O865" s="59"/>
      <c r="P865" s="154">
        <f>O865*H865</f>
        <v>0</v>
      </c>
      <c r="Q865" s="154">
        <v>0</v>
      </c>
      <c r="R865" s="154">
        <f>Q865*H865</f>
        <v>0</v>
      </c>
      <c r="S865" s="154">
        <v>0.016</v>
      </c>
      <c r="T865" s="155">
        <f>S865*H865</f>
        <v>18.324016</v>
      </c>
      <c r="U865" s="33"/>
      <c r="V865" s="33"/>
      <c r="W865" s="33"/>
      <c r="X865" s="33"/>
      <c r="Y865" s="33"/>
      <c r="Z865" s="33"/>
      <c r="AA865" s="33"/>
      <c r="AB865" s="33"/>
      <c r="AC865" s="33"/>
      <c r="AD865" s="33"/>
      <c r="AE865" s="33"/>
      <c r="AR865" s="156" t="s">
        <v>159</v>
      </c>
      <c r="AT865" s="156" t="s">
        <v>154</v>
      </c>
      <c r="AU865" s="156" t="s">
        <v>86</v>
      </c>
      <c r="AY865" s="18" t="s">
        <v>151</v>
      </c>
      <c r="BE865" s="157">
        <f>IF(N865="základní",J865,0)</f>
        <v>0</v>
      </c>
      <c r="BF865" s="157">
        <f>IF(N865="snížená",J865,0)</f>
        <v>0</v>
      </c>
      <c r="BG865" s="157">
        <f>IF(N865="zákl. přenesená",J865,0)</f>
        <v>0</v>
      </c>
      <c r="BH865" s="157">
        <f>IF(N865="sníž. přenesená",J865,0)</f>
        <v>0</v>
      </c>
      <c r="BI865" s="157">
        <f>IF(N865="nulová",J865,0)</f>
        <v>0</v>
      </c>
      <c r="BJ865" s="18" t="s">
        <v>84</v>
      </c>
      <c r="BK865" s="157">
        <f>ROUND(I865*H865,2)</f>
        <v>0</v>
      </c>
      <c r="BL865" s="18" t="s">
        <v>159</v>
      </c>
      <c r="BM865" s="156" t="s">
        <v>822</v>
      </c>
    </row>
    <row r="866" spans="2:63" s="12" customFormat="1" ht="22.8" customHeight="1">
      <c r="B866" s="131"/>
      <c r="D866" s="132" t="s">
        <v>75</v>
      </c>
      <c r="E866" s="142" t="s">
        <v>823</v>
      </c>
      <c r="F866" s="142" t="s">
        <v>824</v>
      </c>
      <c r="I866" s="134"/>
      <c r="J866" s="143">
        <f>BK866</f>
        <v>0</v>
      </c>
      <c r="L866" s="131"/>
      <c r="M866" s="136"/>
      <c r="N866" s="137"/>
      <c r="O866" s="137"/>
      <c r="P866" s="138">
        <f>SUM(P867:P871)</f>
        <v>0</v>
      </c>
      <c r="Q866" s="137"/>
      <c r="R866" s="138">
        <f>SUM(R867:R871)</f>
        <v>0</v>
      </c>
      <c r="S866" s="137"/>
      <c r="T866" s="139">
        <f>SUM(T867:T871)</f>
        <v>0</v>
      </c>
      <c r="AR866" s="132" t="s">
        <v>84</v>
      </c>
      <c r="AT866" s="140" t="s">
        <v>75</v>
      </c>
      <c r="AU866" s="140" t="s">
        <v>84</v>
      </c>
      <c r="AY866" s="132" t="s">
        <v>151</v>
      </c>
      <c r="BK866" s="141">
        <f>SUM(BK867:BK871)</f>
        <v>0</v>
      </c>
    </row>
    <row r="867" spans="1:65" s="2" customFormat="1" ht="24.15" customHeight="1">
      <c r="A867" s="33"/>
      <c r="B867" s="144"/>
      <c r="C867" s="145" t="s">
        <v>825</v>
      </c>
      <c r="D867" s="145" t="s">
        <v>154</v>
      </c>
      <c r="E867" s="146" t="s">
        <v>826</v>
      </c>
      <c r="F867" s="147" t="s">
        <v>827</v>
      </c>
      <c r="G867" s="148" t="s">
        <v>194</v>
      </c>
      <c r="H867" s="149">
        <v>193.023</v>
      </c>
      <c r="I867" s="150"/>
      <c r="J867" s="151">
        <f>ROUND(I867*H867,2)</f>
        <v>0</v>
      </c>
      <c r="K867" s="147" t="s">
        <v>158</v>
      </c>
      <c r="L867" s="34"/>
      <c r="M867" s="152" t="s">
        <v>1</v>
      </c>
      <c r="N867" s="153" t="s">
        <v>41</v>
      </c>
      <c r="O867" s="59"/>
      <c r="P867" s="154">
        <f>O867*H867</f>
        <v>0</v>
      </c>
      <c r="Q867" s="154">
        <v>0</v>
      </c>
      <c r="R867" s="154">
        <f>Q867*H867</f>
        <v>0</v>
      </c>
      <c r="S867" s="154">
        <v>0</v>
      </c>
      <c r="T867" s="155">
        <f>S867*H867</f>
        <v>0</v>
      </c>
      <c r="U867" s="33"/>
      <c r="V867" s="33"/>
      <c r="W867" s="33"/>
      <c r="X867" s="33"/>
      <c r="Y867" s="33"/>
      <c r="Z867" s="33"/>
      <c r="AA867" s="33"/>
      <c r="AB867" s="33"/>
      <c r="AC867" s="33"/>
      <c r="AD867" s="33"/>
      <c r="AE867" s="33"/>
      <c r="AR867" s="156" t="s">
        <v>159</v>
      </c>
      <c r="AT867" s="156" t="s">
        <v>154</v>
      </c>
      <c r="AU867" s="156" t="s">
        <v>86</v>
      </c>
      <c r="AY867" s="18" t="s">
        <v>151</v>
      </c>
      <c r="BE867" s="157">
        <f>IF(N867="základní",J867,0)</f>
        <v>0</v>
      </c>
      <c r="BF867" s="157">
        <f>IF(N867="snížená",J867,0)</f>
        <v>0</v>
      </c>
      <c r="BG867" s="157">
        <f>IF(N867="zákl. přenesená",J867,0)</f>
        <v>0</v>
      </c>
      <c r="BH867" s="157">
        <f>IF(N867="sníž. přenesená",J867,0)</f>
        <v>0</v>
      </c>
      <c r="BI867" s="157">
        <f>IF(N867="nulová",J867,0)</f>
        <v>0</v>
      </c>
      <c r="BJ867" s="18" t="s">
        <v>84</v>
      </c>
      <c r="BK867" s="157">
        <f>ROUND(I867*H867,2)</f>
        <v>0</v>
      </c>
      <c r="BL867" s="18" t="s">
        <v>159</v>
      </c>
      <c r="BM867" s="156" t="s">
        <v>828</v>
      </c>
    </row>
    <row r="868" spans="1:65" s="2" customFormat="1" ht="24.15" customHeight="1">
      <c r="A868" s="33"/>
      <c r="B868" s="144"/>
      <c r="C868" s="145" t="s">
        <v>829</v>
      </c>
      <c r="D868" s="145" t="s">
        <v>154</v>
      </c>
      <c r="E868" s="146" t="s">
        <v>830</v>
      </c>
      <c r="F868" s="147" t="s">
        <v>831</v>
      </c>
      <c r="G868" s="148" t="s">
        <v>194</v>
      </c>
      <c r="H868" s="149">
        <v>193.023</v>
      </c>
      <c r="I868" s="150"/>
      <c r="J868" s="151">
        <f>ROUND(I868*H868,2)</f>
        <v>0</v>
      </c>
      <c r="K868" s="147" t="s">
        <v>158</v>
      </c>
      <c r="L868" s="34"/>
      <c r="M868" s="152" t="s">
        <v>1</v>
      </c>
      <c r="N868" s="153" t="s">
        <v>41</v>
      </c>
      <c r="O868" s="59"/>
      <c r="P868" s="154">
        <f>O868*H868</f>
        <v>0</v>
      </c>
      <c r="Q868" s="154">
        <v>0</v>
      </c>
      <c r="R868" s="154">
        <f>Q868*H868</f>
        <v>0</v>
      </c>
      <c r="S868" s="154">
        <v>0</v>
      </c>
      <c r="T868" s="155">
        <f>S868*H868</f>
        <v>0</v>
      </c>
      <c r="U868" s="33"/>
      <c r="V868" s="33"/>
      <c r="W868" s="33"/>
      <c r="X868" s="33"/>
      <c r="Y868" s="33"/>
      <c r="Z868" s="33"/>
      <c r="AA868" s="33"/>
      <c r="AB868" s="33"/>
      <c r="AC868" s="33"/>
      <c r="AD868" s="33"/>
      <c r="AE868" s="33"/>
      <c r="AR868" s="156" t="s">
        <v>159</v>
      </c>
      <c r="AT868" s="156" t="s">
        <v>154</v>
      </c>
      <c r="AU868" s="156" t="s">
        <v>86</v>
      </c>
      <c r="AY868" s="18" t="s">
        <v>151</v>
      </c>
      <c r="BE868" s="157">
        <f>IF(N868="základní",J868,0)</f>
        <v>0</v>
      </c>
      <c r="BF868" s="157">
        <f>IF(N868="snížená",J868,0)</f>
        <v>0</v>
      </c>
      <c r="BG868" s="157">
        <f>IF(N868="zákl. přenesená",J868,0)</f>
        <v>0</v>
      </c>
      <c r="BH868" s="157">
        <f>IF(N868="sníž. přenesená",J868,0)</f>
        <v>0</v>
      </c>
      <c r="BI868" s="157">
        <f>IF(N868="nulová",J868,0)</f>
        <v>0</v>
      </c>
      <c r="BJ868" s="18" t="s">
        <v>84</v>
      </c>
      <c r="BK868" s="157">
        <f>ROUND(I868*H868,2)</f>
        <v>0</v>
      </c>
      <c r="BL868" s="18" t="s">
        <v>159</v>
      </c>
      <c r="BM868" s="156" t="s">
        <v>832</v>
      </c>
    </row>
    <row r="869" spans="1:65" s="2" customFormat="1" ht="24.15" customHeight="1">
      <c r="A869" s="33"/>
      <c r="B869" s="144"/>
      <c r="C869" s="145" t="s">
        <v>833</v>
      </c>
      <c r="D869" s="145" t="s">
        <v>154</v>
      </c>
      <c r="E869" s="146" t="s">
        <v>834</v>
      </c>
      <c r="F869" s="147" t="s">
        <v>835</v>
      </c>
      <c r="G869" s="148" t="s">
        <v>194</v>
      </c>
      <c r="H869" s="149">
        <v>1930.23</v>
      </c>
      <c r="I869" s="150"/>
      <c r="J869" s="151">
        <f>ROUND(I869*H869,2)</f>
        <v>0</v>
      </c>
      <c r="K869" s="147" t="s">
        <v>158</v>
      </c>
      <c r="L869" s="34"/>
      <c r="M869" s="152" t="s">
        <v>1</v>
      </c>
      <c r="N869" s="153" t="s">
        <v>41</v>
      </c>
      <c r="O869" s="59"/>
      <c r="P869" s="154">
        <f>O869*H869</f>
        <v>0</v>
      </c>
      <c r="Q869" s="154">
        <v>0</v>
      </c>
      <c r="R869" s="154">
        <f>Q869*H869</f>
        <v>0</v>
      </c>
      <c r="S869" s="154">
        <v>0</v>
      </c>
      <c r="T869" s="155">
        <f>S869*H869</f>
        <v>0</v>
      </c>
      <c r="U869" s="33"/>
      <c r="V869" s="33"/>
      <c r="W869" s="33"/>
      <c r="X869" s="33"/>
      <c r="Y869" s="33"/>
      <c r="Z869" s="33"/>
      <c r="AA869" s="33"/>
      <c r="AB869" s="33"/>
      <c r="AC869" s="33"/>
      <c r="AD869" s="33"/>
      <c r="AE869" s="33"/>
      <c r="AR869" s="156" t="s">
        <v>159</v>
      </c>
      <c r="AT869" s="156" t="s">
        <v>154</v>
      </c>
      <c r="AU869" s="156" t="s">
        <v>86</v>
      </c>
      <c r="AY869" s="18" t="s">
        <v>151</v>
      </c>
      <c r="BE869" s="157">
        <f>IF(N869="základní",J869,0)</f>
        <v>0</v>
      </c>
      <c r="BF869" s="157">
        <f>IF(N869="snížená",J869,0)</f>
        <v>0</v>
      </c>
      <c r="BG869" s="157">
        <f>IF(N869="zákl. přenesená",J869,0)</f>
        <v>0</v>
      </c>
      <c r="BH869" s="157">
        <f>IF(N869="sníž. přenesená",J869,0)</f>
        <v>0</v>
      </c>
      <c r="BI869" s="157">
        <f>IF(N869="nulová",J869,0)</f>
        <v>0</v>
      </c>
      <c r="BJ869" s="18" t="s">
        <v>84</v>
      </c>
      <c r="BK869" s="157">
        <f>ROUND(I869*H869,2)</f>
        <v>0</v>
      </c>
      <c r="BL869" s="18" t="s">
        <v>159</v>
      </c>
      <c r="BM869" s="156" t="s">
        <v>836</v>
      </c>
    </row>
    <row r="870" spans="2:51" s="14" customFormat="1" ht="10.2">
      <c r="B870" s="166"/>
      <c r="D870" s="159" t="s">
        <v>165</v>
      </c>
      <c r="F870" s="168" t="s">
        <v>837</v>
      </c>
      <c r="H870" s="169">
        <v>1930.23</v>
      </c>
      <c r="I870" s="170"/>
      <c r="L870" s="166"/>
      <c r="M870" s="171"/>
      <c r="N870" s="172"/>
      <c r="O870" s="172"/>
      <c r="P870" s="172"/>
      <c r="Q870" s="172"/>
      <c r="R870" s="172"/>
      <c r="S870" s="172"/>
      <c r="T870" s="173"/>
      <c r="AT870" s="167" t="s">
        <v>165</v>
      </c>
      <c r="AU870" s="167" t="s">
        <v>86</v>
      </c>
      <c r="AV870" s="14" t="s">
        <v>86</v>
      </c>
      <c r="AW870" s="14" t="s">
        <v>3</v>
      </c>
      <c r="AX870" s="14" t="s">
        <v>84</v>
      </c>
      <c r="AY870" s="167" t="s">
        <v>151</v>
      </c>
    </row>
    <row r="871" spans="1:65" s="2" customFormat="1" ht="33" customHeight="1">
      <c r="A871" s="33"/>
      <c r="B871" s="144"/>
      <c r="C871" s="145" t="s">
        <v>838</v>
      </c>
      <c r="D871" s="145" t="s">
        <v>154</v>
      </c>
      <c r="E871" s="146" t="s">
        <v>839</v>
      </c>
      <c r="F871" s="147" t="s">
        <v>840</v>
      </c>
      <c r="G871" s="148" t="s">
        <v>194</v>
      </c>
      <c r="H871" s="149">
        <v>193.023</v>
      </c>
      <c r="I871" s="150"/>
      <c r="J871" s="151">
        <f>ROUND(I871*H871,2)</f>
        <v>0</v>
      </c>
      <c r="K871" s="147" t="s">
        <v>158</v>
      </c>
      <c r="L871" s="34"/>
      <c r="M871" s="152" t="s">
        <v>1</v>
      </c>
      <c r="N871" s="153" t="s">
        <v>41</v>
      </c>
      <c r="O871" s="59"/>
      <c r="P871" s="154">
        <f>O871*H871</f>
        <v>0</v>
      </c>
      <c r="Q871" s="154">
        <v>0</v>
      </c>
      <c r="R871" s="154">
        <f>Q871*H871</f>
        <v>0</v>
      </c>
      <c r="S871" s="154">
        <v>0</v>
      </c>
      <c r="T871" s="155">
        <f>S871*H871</f>
        <v>0</v>
      </c>
      <c r="U871" s="33"/>
      <c r="V871" s="33"/>
      <c r="W871" s="33"/>
      <c r="X871" s="33"/>
      <c r="Y871" s="33"/>
      <c r="Z871" s="33"/>
      <c r="AA871" s="33"/>
      <c r="AB871" s="33"/>
      <c r="AC871" s="33"/>
      <c r="AD871" s="33"/>
      <c r="AE871" s="33"/>
      <c r="AR871" s="156" t="s">
        <v>159</v>
      </c>
      <c r="AT871" s="156" t="s">
        <v>154</v>
      </c>
      <c r="AU871" s="156" t="s">
        <v>86</v>
      </c>
      <c r="AY871" s="18" t="s">
        <v>151</v>
      </c>
      <c r="BE871" s="157">
        <f>IF(N871="základní",J871,0)</f>
        <v>0</v>
      </c>
      <c r="BF871" s="157">
        <f>IF(N871="snížená",J871,0)</f>
        <v>0</v>
      </c>
      <c r="BG871" s="157">
        <f>IF(N871="zákl. přenesená",J871,0)</f>
        <v>0</v>
      </c>
      <c r="BH871" s="157">
        <f>IF(N871="sníž. přenesená",J871,0)</f>
        <v>0</v>
      </c>
      <c r="BI871" s="157">
        <f>IF(N871="nulová",J871,0)</f>
        <v>0</v>
      </c>
      <c r="BJ871" s="18" t="s">
        <v>84</v>
      </c>
      <c r="BK871" s="157">
        <f>ROUND(I871*H871,2)</f>
        <v>0</v>
      </c>
      <c r="BL871" s="18" t="s">
        <v>159</v>
      </c>
      <c r="BM871" s="156" t="s">
        <v>841</v>
      </c>
    </row>
    <row r="872" spans="2:63" s="12" customFormat="1" ht="22.8" customHeight="1">
      <c r="B872" s="131"/>
      <c r="D872" s="132" t="s">
        <v>75</v>
      </c>
      <c r="E872" s="142" t="s">
        <v>842</v>
      </c>
      <c r="F872" s="142" t="s">
        <v>843</v>
      </c>
      <c r="I872" s="134"/>
      <c r="J872" s="143">
        <f>BK872</f>
        <v>0</v>
      </c>
      <c r="L872" s="131"/>
      <c r="M872" s="136"/>
      <c r="N872" s="137"/>
      <c r="O872" s="137"/>
      <c r="P872" s="138">
        <f>SUM(P873:P874)</f>
        <v>0</v>
      </c>
      <c r="Q872" s="137"/>
      <c r="R872" s="138">
        <f>SUM(R873:R874)</f>
        <v>0</v>
      </c>
      <c r="S872" s="137"/>
      <c r="T872" s="139">
        <f>SUM(T873:T874)</f>
        <v>0</v>
      </c>
      <c r="AR872" s="132" t="s">
        <v>84</v>
      </c>
      <c r="AT872" s="140" t="s">
        <v>75</v>
      </c>
      <c r="AU872" s="140" t="s">
        <v>84</v>
      </c>
      <c r="AY872" s="132" t="s">
        <v>151</v>
      </c>
      <c r="BK872" s="141">
        <f>SUM(BK873:BK874)</f>
        <v>0</v>
      </c>
    </row>
    <row r="873" spans="1:65" s="2" customFormat="1" ht="21.75" customHeight="1">
      <c r="A873" s="33"/>
      <c r="B873" s="144"/>
      <c r="C873" s="145" t="s">
        <v>844</v>
      </c>
      <c r="D873" s="145" t="s">
        <v>154</v>
      </c>
      <c r="E873" s="146" t="s">
        <v>845</v>
      </c>
      <c r="F873" s="147" t="s">
        <v>846</v>
      </c>
      <c r="G873" s="148" t="s">
        <v>194</v>
      </c>
      <c r="H873" s="149">
        <v>150.59</v>
      </c>
      <c r="I873" s="150"/>
      <c r="J873" s="151">
        <f>ROUND(I873*H873,2)</f>
        <v>0</v>
      </c>
      <c r="K873" s="147" t="s">
        <v>158</v>
      </c>
      <c r="L873" s="34"/>
      <c r="M873" s="152" t="s">
        <v>1</v>
      </c>
      <c r="N873" s="153" t="s">
        <v>41</v>
      </c>
      <c r="O873" s="59"/>
      <c r="P873" s="154">
        <f>O873*H873</f>
        <v>0</v>
      </c>
      <c r="Q873" s="154">
        <v>0</v>
      </c>
      <c r="R873" s="154">
        <f>Q873*H873</f>
        <v>0</v>
      </c>
      <c r="S873" s="154">
        <v>0</v>
      </c>
      <c r="T873" s="155">
        <f>S873*H873</f>
        <v>0</v>
      </c>
      <c r="U873" s="33"/>
      <c r="V873" s="33"/>
      <c r="W873" s="33"/>
      <c r="X873" s="33"/>
      <c r="Y873" s="33"/>
      <c r="Z873" s="33"/>
      <c r="AA873" s="33"/>
      <c r="AB873" s="33"/>
      <c r="AC873" s="33"/>
      <c r="AD873" s="33"/>
      <c r="AE873" s="33"/>
      <c r="AR873" s="156" t="s">
        <v>159</v>
      </c>
      <c r="AT873" s="156" t="s">
        <v>154</v>
      </c>
      <c r="AU873" s="156" t="s">
        <v>86</v>
      </c>
      <c r="AY873" s="18" t="s">
        <v>151</v>
      </c>
      <c r="BE873" s="157">
        <f>IF(N873="základní",J873,0)</f>
        <v>0</v>
      </c>
      <c r="BF873" s="157">
        <f>IF(N873="snížená",J873,0)</f>
        <v>0</v>
      </c>
      <c r="BG873" s="157">
        <f>IF(N873="zákl. přenesená",J873,0)</f>
        <v>0</v>
      </c>
      <c r="BH873" s="157">
        <f>IF(N873="sníž. přenesená",J873,0)</f>
        <v>0</v>
      </c>
      <c r="BI873" s="157">
        <f>IF(N873="nulová",J873,0)</f>
        <v>0</v>
      </c>
      <c r="BJ873" s="18" t="s">
        <v>84</v>
      </c>
      <c r="BK873" s="157">
        <f>ROUND(I873*H873,2)</f>
        <v>0</v>
      </c>
      <c r="BL873" s="18" t="s">
        <v>159</v>
      </c>
      <c r="BM873" s="156" t="s">
        <v>847</v>
      </c>
    </row>
    <row r="874" spans="1:65" s="2" customFormat="1" ht="24.15" customHeight="1">
      <c r="A874" s="33"/>
      <c r="B874" s="144"/>
      <c r="C874" s="145" t="s">
        <v>848</v>
      </c>
      <c r="D874" s="145" t="s">
        <v>154</v>
      </c>
      <c r="E874" s="146" t="s">
        <v>849</v>
      </c>
      <c r="F874" s="147" t="s">
        <v>850</v>
      </c>
      <c r="G874" s="148" t="s">
        <v>194</v>
      </c>
      <c r="H874" s="149">
        <v>150.59</v>
      </c>
      <c r="I874" s="150"/>
      <c r="J874" s="151">
        <f>ROUND(I874*H874,2)</f>
        <v>0</v>
      </c>
      <c r="K874" s="147" t="s">
        <v>158</v>
      </c>
      <c r="L874" s="34"/>
      <c r="M874" s="152" t="s">
        <v>1</v>
      </c>
      <c r="N874" s="153" t="s">
        <v>41</v>
      </c>
      <c r="O874" s="59"/>
      <c r="P874" s="154">
        <f>O874*H874</f>
        <v>0</v>
      </c>
      <c r="Q874" s="154">
        <v>0</v>
      </c>
      <c r="R874" s="154">
        <f>Q874*H874</f>
        <v>0</v>
      </c>
      <c r="S874" s="154">
        <v>0</v>
      </c>
      <c r="T874" s="155">
        <f>S874*H874</f>
        <v>0</v>
      </c>
      <c r="U874" s="33"/>
      <c r="V874" s="33"/>
      <c r="W874" s="33"/>
      <c r="X874" s="33"/>
      <c r="Y874" s="33"/>
      <c r="Z874" s="33"/>
      <c r="AA874" s="33"/>
      <c r="AB874" s="33"/>
      <c r="AC874" s="33"/>
      <c r="AD874" s="33"/>
      <c r="AE874" s="33"/>
      <c r="AR874" s="156" t="s">
        <v>159</v>
      </c>
      <c r="AT874" s="156" t="s">
        <v>154</v>
      </c>
      <c r="AU874" s="156" t="s">
        <v>86</v>
      </c>
      <c r="AY874" s="18" t="s">
        <v>151</v>
      </c>
      <c r="BE874" s="157">
        <f>IF(N874="základní",J874,0)</f>
        <v>0</v>
      </c>
      <c r="BF874" s="157">
        <f>IF(N874="snížená",J874,0)</f>
        <v>0</v>
      </c>
      <c r="BG874" s="157">
        <f>IF(N874="zákl. přenesená",J874,0)</f>
        <v>0</v>
      </c>
      <c r="BH874" s="157">
        <f>IF(N874="sníž. přenesená",J874,0)</f>
        <v>0</v>
      </c>
      <c r="BI874" s="157">
        <f>IF(N874="nulová",J874,0)</f>
        <v>0</v>
      </c>
      <c r="BJ874" s="18" t="s">
        <v>84</v>
      </c>
      <c r="BK874" s="157">
        <f>ROUND(I874*H874,2)</f>
        <v>0</v>
      </c>
      <c r="BL874" s="18" t="s">
        <v>159</v>
      </c>
      <c r="BM874" s="156" t="s">
        <v>851</v>
      </c>
    </row>
    <row r="875" spans="2:63" s="12" customFormat="1" ht="25.95" customHeight="1">
      <c r="B875" s="131"/>
      <c r="D875" s="132" t="s">
        <v>75</v>
      </c>
      <c r="E875" s="133" t="s">
        <v>852</v>
      </c>
      <c r="F875" s="133" t="s">
        <v>853</v>
      </c>
      <c r="I875" s="134"/>
      <c r="J875" s="135">
        <f>BK875</f>
        <v>0</v>
      </c>
      <c r="L875" s="131"/>
      <c r="M875" s="136"/>
      <c r="N875" s="137"/>
      <c r="O875" s="137"/>
      <c r="P875" s="138">
        <f>P876+P882+P909+P935+P938+P1041+P1057+P1179+P1191+P1292+P1332+P1388+P1449+P1527+P1538</f>
        <v>0</v>
      </c>
      <c r="Q875" s="137"/>
      <c r="R875" s="138">
        <f>R876+R882+R909+R935+R938+R1041+R1057+R1179+R1191+R1292+R1332+R1388+R1449+R1527+R1538</f>
        <v>64.05218133000001</v>
      </c>
      <c r="S875" s="137"/>
      <c r="T875" s="139">
        <f>T876+T882+T909+T935+T938+T1041+T1057+T1179+T1191+T1292+T1332+T1388+T1449+T1527+T1538</f>
        <v>34.2921117</v>
      </c>
      <c r="AR875" s="132" t="s">
        <v>86</v>
      </c>
      <c r="AT875" s="140" t="s">
        <v>75</v>
      </c>
      <c r="AU875" s="140" t="s">
        <v>76</v>
      </c>
      <c r="AY875" s="132" t="s">
        <v>151</v>
      </c>
      <c r="BK875" s="141">
        <f>BK876+BK882+BK909+BK935+BK938+BK1041+BK1057+BK1179+BK1191+BK1292+BK1332+BK1388+BK1449+BK1527+BK1538</f>
        <v>0</v>
      </c>
    </row>
    <row r="876" spans="2:63" s="12" customFormat="1" ht="22.8" customHeight="1">
      <c r="B876" s="131"/>
      <c r="D876" s="132" t="s">
        <v>75</v>
      </c>
      <c r="E876" s="142" t="s">
        <v>854</v>
      </c>
      <c r="F876" s="142" t="s">
        <v>855</v>
      </c>
      <c r="I876" s="134"/>
      <c r="J876" s="143">
        <f>BK876</f>
        <v>0</v>
      </c>
      <c r="L876" s="131"/>
      <c r="M876" s="136"/>
      <c r="N876" s="137"/>
      <c r="O876" s="137"/>
      <c r="P876" s="138">
        <f>SUM(P877:P881)</f>
        <v>0</v>
      </c>
      <c r="Q876" s="137"/>
      <c r="R876" s="138">
        <f>SUM(R877:R881)</f>
        <v>0</v>
      </c>
      <c r="S876" s="137"/>
      <c r="T876" s="139">
        <f>SUM(T877:T881)</f>
        <v>3.9975000000000005</v>
      </c>
      <c r="AR876" s="132" t="s">
        <v>86</v>
      </c>
      <c r="AT876" s="140" t="s">
        <v>75</v>
      </c>
      <c r="AU876" s="140" t="s">
        <v>84</v>
      </c>
      <c r="AY876" s="132" t="s">
        <v>151</v>
      </c>
      <c r="BK876" s="141">
        <f>SUM(BK877:BK881)</f>
        <v>0</v>
      </c>
    </row>
    <row r="877" spans="1:65" s="2" customFormat="1" ht="24.15" customHeight="1">
      <c r="A877" s="33"/>
      <c r="B877" s="144"/>
      <c r="C877" s="145" t="s">
        <v>856</v>
      </c>
      <c r="D877" s="145" t="s">
        <v>154</v>
      </c>
      <c r="E877" s="146" t="s">
        <v>857</v>
      </c>
      <c r="F877" s="147" t="s">
        <v>858</v>
      </c>
      <c r="G877" s="148" t="s">
        <v>207</v>
      </c>
      <c r="H877" s="149">
        <v>975</v>
      </c>
      <c r="I877" s="150"/>
      <c r="J877" s="151">
        <f>ROUND(I877*H877,2)</f>
        <v>0</v>
      </c>
      <c r="K877" s="147" t="s">
        <v>158</v>
      </c>
      <c r="L877" s="34"/>
      <c r="M877" s="152" t="s">
        <v>1</v>
      </c>
      <c r="N877" s="153" t="s">
        <v>41</v>
      </c>
      <c r="O877" s="59"/>
      <c r="P877" s="154">
        <f>O877*H877</f>
        <v>0</v>
      </c>
      <c r="Q877" s="154">
        <v>0</v>
      </c>
      <c r="R877" s="154">
        <f>Q877*H877</f>
        <v>0</v>
      </c>
      <c r="S877" s="154">
        <v>0.0041</v>
      </c>
      <c r="T877" s="155">
        <f>S877*H877</f>
        <v>3.9975000000000005</v>
      </c>
      <c r="U877" s="33"/>
      <c r="V877" s="33"/>
      <c r="W877" s="33"/>
      <c r="X877" s="33"/>
      <c r="Y877" s="33"/>
      <c r="Z877" s="33"/>
      <c r="AA877" s="33"/>
      <c r="AB877" s="33"/>
      <c r="AC877" s="33"/>
      <c r="AD877" s="33"/>
      <c r="AE877" s="33"/>
      <c r="AR877" s="156" t="s">
        <v>270</v>
      </c>
      <c r="AT877" s="156" t="s">
        <v>154</v>
      </c>
      <c r="AU877" s="156" t="s">
        <v>86</v>
      </c>
      <c r="AY877" s="18" t="s">
        <v>151</v>
      </c>
      <c r="BE877" s="157">
        <f>IF(N877="základní",J877,0)</f>
        <v>0</v>
      </c>
      <c r="BF877" s="157">
        <f>IF(N877="snížená",J877,0)</f>
        <v>0</v>
      </c>
      <c r="BG877" s="157">
        <f>IF(N877="zákl. přenesená",J877,0)</f>
        <v>0</v>
      </c>
      <c r="BH877" s="157">
        <f>IF(N877="sníž. přenesená",J877,0)</f>
        <v>0</v>
      </c>
      <c r="BI877" s="157">
        <f>IF(N877="nulová",J877,0)</f>
        <v>0</v>
      </c>
      <c r="BJ877" s="18" t="s">
        <v>84</v>
      </c>
      <c r="BK877" s="157">
        <f>ROUND(I877*H877,2)</f>
        <v>0</v>
      </c>
      <c r="BL877" s="18" t="s">
        <v>270</v>
      </c>
      <c r="BM877" s="156" t="s">
        <v>859</v>
      </c>
    </row>
    <row r="878" spans="2:51" s="13" customFormat="1" ht="10.2">
      <c r="B878" s="158"/>
      <c r="D878" s="159" t="s">
        <v>165</v>
      </c>
      <c r="E878" s="160" t="s">
        <v>1</v>
      </c>
      <c r="F878" s="161" t="s">
        <v>860</v>
      </c>
      <c r="H878" s="160" t="s">
        <v>1</v>
      </c>
      <c r="I878" s="162"/>
      <c r="L878" s="158"/>
      <c r="M878" s="163"/>
      <c r="N878" s="164"/>
      <c r="O878" s="164"/>
      <c r="P878" s="164"/>
      <c r="Q878" s="164"/>
      <c r="R878" s="164"/>
      <c r="S878" s="164"/>
      <c r="T878" s="165"/>
      <c r="AT878" s="160" t="s">
        <v>165</v>
      </c>
      <c r="AU878" s="160" t="s">
        <v>86</v>
      </c>
      <c r="AV878" s="13" t="s">
        <v>84</v>
      </c>
      <c r="AW878" s="13" t="s">
        <v>32</v>
      </c>
      <c r="AX878" s="13" t="s">
        <v>76</v>
      </c>
      <c r="AY878" s="160" t="s">
        <v>151</v>
      </c>
    </row>
    <row r="879" spans="2:51" s="14" customFormat="1" ht="10.2">
      <c r="B879" s="166"/>
      <c r="D879" s="159" t="s">
        <v>165</v>
      </c>
      <c r="E879" s="167" t="s">
        <v>1</v>
      </c>
      <c r="F879" s="168" t="s">
        <v>861</v>
      </c>
      <c r="H879" s="169">
        <v>975</v>
      </c>
      <c r="I879" s="170"/>
      <c r="L879" s="166"/>
      <c r="M879" s="171"/>
      <c r="N879" s="172"/>
      <c r="O879" s="172"/>
      <c r="P879" s="172"/>
      <c r="Q879" s="172"/>
      <c r="R879" s="172"/>
      <c r="S879" s="172"/>
      <c r="T879" s="173"/>
      <c r="AT879" s="167" t="s">
        <v>165</v>
      </c>
      <c r="AU879" s="167" t="s">
        <v>86</v>
      </c>
      <c r="AV879" s="14" t="s">
        <v>86</v>
      </c>
      <c r="AW879" s="14" t="s">
        <v>32</v>
      </c>
      <c r="AX879" s="14" t="s">
        <v>76</v>
      </c>
      <c r="AY879" s="167" t="s">
        <v>151</v>
      </c>
    </row>
    <row r="880" spans="2:51" s="15" customFormat="1" ht="10.2">
      <c r="B880" s="174"/>
      <c r="D880" s="159" t="s">
        <v>165</v>
      </c>
      <c r="E880" s="175" t="s">
        <v>1</v>
      </c>
      <c r="F880" s="176" t="s">
        <v>172</v>
      </c>
      <c r="H880" s="177">
        <v>975</v>
      </c>
      <c r="I880" s="178"/>
      <c r="L880" s="174"/>
      <c r="M880" s="179"/>
      <c r="N880" s="180"/>
      <c r="O880" s="180"/>
      <c r="P880" s="180"/>
      <c r="Q880" s="180"/>
      <c r="R880" s="180"/>
      <c r="S880" s="180"/>
      <c r="T880" s="181"/>
      <c r="AT880" s="175" t="s">
        <v>165</v>
      </c>
      <c r="AU880" s="175" t="s">
        <v>86</v>
      </c>
      <c r="AV880" s="15" t="s">
        <v>152</v>
      </c>
      <c r="AW880" s="15" t="s">
        <v>32</v>
      </c>
      <c r="AX880" s="15" t="s">
        <v>76</v>
      </c>
      <c r="AY880" s="175" t="s">
        <v>151</v>
      </c>
    </row>
    <row r="881" spans="2:51" s="16" customFormat="1" ht="10.2">
      <c r="B881" s="182"/>
      <c r="D881" s="159" t="s">
        <v>165</v>
      </c>
      <c r="E881" s="183" t="s">
        <v>1</v>
      </c>
      <c r="F881" s="184" t="s">
        <v>173</v>
      </c>
      <c r="H881" s="185">
        <v>975</v>
      </c>
      <c r="I881" s="186"/>
      <c r="L881" s="182"/>
      <c r="M881" s="187"/>
      <c r="N881" s="188"/>
      <c r="O881" s="188"/>
      <c r="P881" s="188"/>
      <c r="Q881" s="188"/>
      <c r="R881" s="188"/>
      <c r="S881" s="188"/>
      <c r="T881" s="189"/>
      <c r="AT881" s="183" t="s">
        <v>165</v>
      </c>
      <c r="AU881" s="183" t="s">
        <v>86</v>
      </c>
      <c r="AV881" s="16" t="s">
        <v>159</v>
      </c>
      <c r="AW881" s="16" t="s">
        <v>32</v>
      </c>
      <c r="AX881" s="16" t="s">
        <v>84</v>
      </c>
      <c r="AY881" s="183" t="s">
        <v>151</v>
      </c>
    </row>
    <row r="882" spans="2:63" s="12" customFormat="1" ht="22.8" customHeight="1">
      <c r="B882" s="131"/>
      <c r="D882" s="132" t="s">
        <v>75</v>
      </c>
      <c r="E882" s="142" t="s">
        <v>862</v>
      </c>
      <c r="F882" s="142" t="s">
        <v>863</v>
      </c>
      <c r="I882" s="134"/>
      <c r="J882" s="143">
        <f>BK882</f>
        <v>0</v>
      </c>
      <c r="L882" s="131"/>
      <c r="M882" s="136"/>
      <c r="N882" s="137"/>
      <c r="O882" s="137"/>
      <c r="P882" s="138">
        <f>SUM(P883:P908)</f>
        <v>0</v>
      </c>
      <c r="Q882" s="137"/>
      <c r="R882" s="138">
        <f>SUM(R883:R908)</f>
        <v>11.210690399999999</v>
      </c>
      <c r="S882" s="137"/>
      <c r="T882" s="139">
        <f>SUM(T883:T908)</f>
        <v>0</v>
      </c>
      <c r="AR882" s="132" t="s">
        <v>86</v>
      </c>
      <c r="AT882" s="140" t="s">
        <v>75</v>
      </c>
      <c r="AU882" s="140" t="s">
        <v>84</v>
      </c>
      <c r="AY882" s="132" t="s">
        <v>151</v>
      </c>
      <c r="BK882" s="141">
        <f>SUM(BK883:BK908)</f>
        <v>0</v>
      </c>
    </row>
    <row r="883" spans="1:65" s="2" customFormat="1" ht="37.8" customHeight="1">
      <c r="A883" s="33"/>
      <c r="B883" s="144"/>
      <c r="C883" s="145" t="s">
        <v>864</v>
      </c>
      <c r="D883" s="145" t="s">
        <v>154</v>
      </c>
      <c r="E883" s="146" t="s">
        <v>865</v>
      </c>
      <c r="F883" s="147" t="s">
        <v>866</v>
      </c>
      <c r="G883" s="148" t="s">
        <v>163</v>
      </c>
      <c r="H883" s="149">
        <v>151.632</v>
      </c>
      <c r="I883" s="150"/>
      <c r="J883" s="151">
        <f>ROUND(I883*H883,2)</f>
        <v>0</v>
      </c>
      <c r="K883" s="147" t="s">
        <v>158</v>
      </c>
      <c r="L883" s="34"/>
      <c r="M883" s="152" t="s">
        <v>1</v>
      </c>
      <c r="N883" s="153" t="s">
        <v>41</v>
      </c>
      <c r="O883" s="59"/>
      <c r="P883" s="154">
        <f>O883*H883</f>
        <v>0</v>
      </c>
      <c r="Q883" s="154">
        <v>0.048</v>
      </c>
      <c r="R883" s="154">
        <f>Q883*H883</f>
        <v>7.278336</v>
      </c>
      <c r="S883" s="154">
        <v>0</v>
      </c>
      <c r="T883" s="155">
        <f>S883*H883</f>
        <v>0</v>
      </c>
      <c r="U883" s="33"/>
      <c r="V883" s="33"/>
      <c r="W883" s="33"/>
      <c r="X883" s="33"/>
      <c r="Y883" s="33"/>
      <c r="Z883" s="33"/>
      <c r="AA883" s="33"/>
      <c r="AB883" s="33"/>
      <c r="AC883" s="33"/>
      <c r="AD883" s="33"/>
      <c r="AE883" s="33"/>
      <c r="AR883" s="156" t="s">
        <v>270</v>
      </c>
      <c r="AT883" s="156" t="s">
        <v>154</v>
      </c>
      <c r="AU883" s="156" t="s">
        <v>86</v>
      </c>
      <c r="AY883" s="18" t="s">
        <v>151</v>
      </c>
      <c r="BE883" s="157">
        <f>IF(N883="základní",J883,0)</f>
        <v>0</v>
      </c>
      <c r="BF883" s="157">
        <f>IF(N883="snížená",J883,0)</f>
        <v>0</v>
      </c>
      <c r="BG883" s="157">
        <f>IF(N883="zákl. přenesená",J883,0)</f>
        <v>0</v>
      </c>
      <c r="BH883" s="157">
        <f>IF(N883="sníž. přenesená",J883,0)</f>
        <v>0</v>
      </c>
      <c r="BI883" s="157">
        <f>IF(N883="nulová",J883,0)</f>
        <v>0</v>
      </c>
      <c r="BJ883" s="18" t="s">
        <v>84</v>
      </c>
      <c r="BK883" s="157">
        <f>ROUND(I883*H883,2)</f>
        <v>0</v>
      </c>
      <c r="BL883" s="18" t="s">
        <v>270</v>
      </c>
      <c r="BM883" s="156" t="s">
        <v>867</v>
      </c>
    </row>
    <row r="884" spans="2:51" s="13" customFormat="1" ht="10.2">
      <c r="B884" s="158"/>
      <c r="D884" s="159" t="s">
        <v>165</v>
      </c>
      <c r="E884" s="160" t="s">
        <v>1</v>
      </c>
      <c r="F884" s="161" t="s">
        <v>868</v>
      </c>
      <c r="H884" s="160" t="s">
        <v>1</v>
      </c>
      <c r="I884" s="162"/>
      <c r="L884" s="158"/>
      <c r="M884" s="163"/>
      <c r="N884" s="164"/>
      <c r="O884" s="164"/>
      <c r="P884" s="164"/>
      <c r="Q884" s="164"/>
      <c r="R884" s="164"/>
      <c r="S884" s="164"/>
      <c r="T884" s="165"/>
      <c r="AT884" s="160" t="s">
        <v>165</v>
      </c>
      <c r="AU884" s="160" t="s">
        <v>86</v>
      </c>
      <c r="AV884" s="13" t="s">
        <v>84</v>
      </c>
      <c r="AW884" s="13" t="s">
        <v>32</v>
      </c>
      <c r="AX884" s="13" t="s">
        <v>76</v>
      </c>
      <c r="AY884" s="160" t="s">
        <v>151</v>
      </c>
    </row>
    <row r="885" spans="2:51" s="14" customFormat="1" ht="10.2">
      <c r="B885" s="166"/>
      <c r="D885" s="159" t="s">
        <v>165</v>
      </c>
      <c r="E885" s="167" t="s">
        <v>1</v>
      </c>
      <c r="F885" s="168" t="s">
        <v>869</v>
      </c>
      <c r="H885" s="169">
        <v>151.632</v>
      </c>
      <c r="I885" s="170"/>
      <c r="L885" s="166"/>
      <c r="M885" s="171"/>
      <c r="N885" s="172"/>
      <c r="O885" s="172"/>
      <c r="P885" s="172"/>
      <c r="Q885" s="172"/>
      <c r="R885" s="172"/>
      <c r="S885" s="172"/>
      <c r="T885" s="173"/>
      <c r="AT885" s="167" t="s">
        <v>165</v>
      </c>
      <c r="AU885" s="167" t="s">
        <v>86</v>
      </c>
      <c r="AV885" s="14" t="s">
        <v>86</v>
      </c>
      <c r="AW885" s="14" t="s">
        <v>32</v>
      </c>
      <c r="AX885" s="14" t="s">
        <v>76</v>
      </c>
      <c r="AY885" s="167" t="s">
        <v>151</v>
      </c>
    </row>
    <row r="886" spans="2:51" s="15" customFormat="1" ht="10.2">
      <c r="B886" s="174"/>
      <c r="D886" s="159" t="s">
        <v>165</v>
      </c>
      <c r="E886" s="175" t="s">
        <v>1</v>
      </c>
      <c r="F886" s="176" t="s">
        <v>172</v>
      </c>
      <c r="H886" s="177">
        <v>151.632</v>
      </c>
      <c r="I886" s="178"/>
      <c r="L886" s="174"/>
      <c r="M886" s="179"/>
      <c r="N886" s="180"/>
      <c r="O886" s="180"/>
      <c r="P886" s="180"/>
      <c r="Q886" s="180"/>
      <c r="R886" s="180"/>
      <c r="S886" s="180"/>
      <c r="T886" s="181"/>
      <c r="AT886" s="175" t="s">
        <v>165</v>
      </c>
      <c r="AU886" s="175" t="s">
        <v>86</v>
      </c>
      <c r="AV886" s="15" t="s">
        <v>152</v>
      </c>
      <c r="AW886" s="15" t="s">
        <v>32</v>
      </c>
      <c r="AX886" s="15" t="s">
        <v>76</v>
      </c>
      <c r="AY886" s="175" t="s">
        <v>151</v>
      </c>
    </row>
    <row r="887" spans="2:51" s="16" customFormat="1" ht="10.2">
      <c r="B887" s="182"/>
      <c r="D887" s="159" t="s">
        <v>165</v>
      </c>
      <c r="E887" s="183" t="s">
        <v>1</v>
      </c>
      <c r="F887" s="184" t="s">
        <v>173</v>
      </c>
      <c r="H887" s="185">
        <v>151.632</v>
      </c>
      <c r="I887" s="186"/>
      <c r="L887" s="182"/>
      <c r="M887" s="187"/>
      <c r="N887" s="188"/>
      <c r="O887" s="188"/>
      <c r="P887" s="188"/>
      <c r="Q887" s="188"/>
      <c r="R887" s="188"/>
      <c r="S887" s="188"/>
      <c r="T887" s="189"/>
      <c r="AT887" s="183" t="s">
        <v>165</v>
      </c>
      <c r="AU887" s="183" t="s">
        <v>86</v>
      </c>
      <c r="AV887" s="16" t="s">
        <v>159</v>
      </c>
      <c r="AW887" s="16" t="s">
        <v>32</v>
      </c>
      <c r="AX887" s="16" t="s">
        <v>84</v>
      </c>
      <c r="AY887" s="183" t="s">
        <v>151</v>
      </c>
    </row>
    <row r="888" spans="1:65" s="2" customFormat="1" ht="24.15" customHeight="1">
      <c r="A888" s="33"/>
      <c r="B888" s="144"/>
      <c r="C888" s="145" t="s">
        <v>870</v>
      </c>
      <c r="D888" s="145" t="s">
        <v>154</v>
      </c>
      <c r="E888" s="146" t="s">
        <v>871</v>
      </c>
      <c r="F888" s="147" t="s">
        <v>872</v>
      </c>
      <c r="G888" s="148" t="s">
        <v>207</v>
      </c>
      <c r="H888" s="149">
        <v>403</v>
      </c>
      <c r="I888" s="150"/>
      <c r="J888" s="151">
        <f>ROUND(I888*H888,2)</f>
        <v>0</v>
      </c>
      <c r="K888" s="147" t="s">
        <v>158</v>
      </c>
      <c r="L888" s="34"/>
      <c r="M888" s="152" t="s">
        <v>1</v>
      </c>
      <c r="N888" s="153" t="s">
        <v>41</v>
      </c>
      <c r="O888" s="59"/>
      <c r="P888" s="154">
        <f>O888*H888</f>
        <v>0</v>
      </c>
      <c r="Q888" s="154">
        <v>0</v>
      </c>
      <c r="R888" s="154">
        <f>Q888*H888</f>
        <v>0</v>
      </c>
      <c r="S888" s="154">
        <v>0</v>
      </c>
      <c r="T888" s="155">
        <f>S888*H888</f>
        <v>0</v>
      </c>
      <c r="U888" s="33"/>
      <c r="V888" s="33"/>
      <c r="W888" s="33"/>
      <c r="X888" s="33"/>
      <c r="Y888" s="33"/>
      <c r="Z888" s="33"/>
      <c r="AA888" s="33"/>
      <c r="AB888" s="33"/>
      <c r="AC888" s="33"/>
      <c r="AD888" s="33"/>
      <c r="AE888" s="33"/>
      <c r="AR888" s="156" t="s">
        <v>270</v>
      </c>
      <c r="AT888" s="156" t="s">
        <v>154</v>
      </c>
      <c r="AU888" s="156" t="s">
        <v>86</v>
      </c>
      <c r="AY888" s="18" t="s">
        <v>151</v>
      </c>
      <c r="BE888" s="157">
        <f>IF(N888="základní",J888,0)</f>
        <v>0</v>
      </c>
      <c r="BF888" s="157">
        <f>IF(N888="snížená",J888,0)</f>
        <v>0</v>
      </c>
      <c r="BG888" s="157">
        <f>IF(N888="zákl. přenesená",J888,0)</f>
        <v>0</v>
      </c>
      <c r="BH888" s="157">
        <f>IF(N888="sníž. přenesená",J888,0)</f>
        <v>0</v>
      </c>
      <c r="BI888" s="157">
        <f>IF(N888="nulová",J888,0)</f>
        <v>0</v>
      </c>
      <c r="BJ888" s="18" t="s">
        <v>84</v>
      </c>
      <c r="BK888" s="157">
        <f>ROUND(I888*H888,2)</f>
        <v>0</v>
      </c>
      <c r="BL888" s="18" t="s">
        <v>270</v>
      </c>
      <c r="BM888" s="156" t="s">
        <v>873</v>
      </c>
    </row>
    <row r="889" spans="2:51" s="13" customFormat="1" ht="10.2">
      <c r="B889" s="158"/>
      <c r="D889" s="159" t="s">
        <v>165</v>
      </c>
      <c r="E889" s="160" t="s">
        <v>1</v>
      </c>
      <c r="F889" s="161" t="s">
        <v>868</v>
      </c>
      <c r="H889" s="160" t="s">
        <v>1</v>
      </c>
      <c r="I889" s="162"/>
      <c r="L889" s="158"/>
      <c r="M889" s="163"/>
      <c r="N889" s="164"/>
      <c r="O889" s="164"/>
      <c r="P889" s="164"/>
      <c r="Q889" s="164"/>
      <c r="R889" s="164"/>
      <c r="S889" s="164"/>
      <c r="T889" s="165"/>
      <c r="AT889" s="160" t="s">
        <v>165</v>
      </c>
      <c r="AU889" s="160" t="s">
        <v>86</v>
      </c>
      <c r="AV889" s="13" t="s">
        <v>84</v>
      </c>
      <c r="AW889" s="13" t="s">
        <v>32</v>
      </c>
      <c r="AX889" s="13" t="s">
        <v>76</v>
      </c>
      <c r="AY889" s="160" t="s">
        <v>151</v>
      </c>
    </row>
    <row r="890" spans="2:51" s="14" customFormat="1" ht="10.2">
      <c r="B890" s="166"/>
      <c r="D890" s="159" t="s">
        <v>165</v>
      </c>
      <c r="E890" s="167" t="s">
        <v>1</v>
      </c>
      <c r="F890" s="168" t="s">
        <v>874</v>
      </c>
      <c r="H890" s="169">
        <v>403</v>
      </c>
      <c r="I890" s="170"/>
      <c r="L890" s="166"/>
      <c r="M890" s="171"/>
      <c r="N890" s="172"/>
      <c r="O890" s="172"/>
      <c r="P890" s="172"/>
      <c r="Q890" s="172"/>
      <c r="R890" s="172"/>
      <c r="S890" s="172"/>
      <c r="T890" s="173"/>
      <c r="AT890" s="167" t="s">
        <v>165</v>
      </c>
      <c r="AU890" s="167" t="s">
        <v>86</v>
      </c>
      <c r="AV890" s="14" t="s">
        <v>86</v>
      </c>
      <c r="AW890" s="14" t="s">
        <v>32</v>
      </c>
      <c r="AX890" s="14" t="s">
        <v>76</v>
      </c>
      <c r="AY890" s="167" t="s">
        <v>151</v>
      </c>
    </row>
    <row r="891" spans="2:51" s="15" customFormat="1" ht="10.2">
      <c r="B891" s="174"/>
      <c r="D891" s="159" t="s">
        <v>165</v>
      </c>
      <c r="E891" s="175" t="s">
        <v>1</v>
      </c>
      <c r="F891" s="176" t="s">
        <v>172</v>
      </c>
      <c r="H891" s="177">
        <v>403</v>
      </c>
      <c r="I891" s="178"/>
      <c r="L891" s="174"/>
      <c r="M891" s="179"/>
      <c r="N891" s="180"/>
      <c r="O891" s="180"/>
      <c r="P891" s="180"/>
      <c r="Q891" s="180"/>
      <c r="R891" s="180"/>
      <c r="S891" s="180"/>
      <c r="T891" s="181"/>
      <c r="AT891" s="175" t="s">
        <v>165</v>
      </c>
      <c r="AU891" s="175" t="s">
        <v>86</v>
      </c>
      <c r="AV891" s="15" t="s">
        <v>152</v>
      </c>
      <c r="AW891" s="15" t="s">
        <v>32</v>
      </c>
      <c r="AX891" s="15" t="s">
        <v>76</v>
      </c>
      <c r="AY891" s="175" t="s">
        <v>151</v>
      </c>
    </row>
    <row r="892" spans="2:51" s="16" customFormat="1" ht="10.2">
      <c r="B892" s="182"/>
      <c r="D892" s="159" t="s">
        <v>165</v>
      </c>
      <c r="E892" s="183" t="s">
        <v>1</v>
      </c>
      <c r="F892" s="184" t="s">
        <v>173</v>
      </c>
      <c r="H892" s="185">
        <v>403</v>
      </c>
      <c r="I892" s="186"/>
      <c r="L892" s="182"/>
      <c r="M892" s="187"/>
      <c r="N892" s="188"/>
      <c r="O892" s="188"/>
      <c r="P892" s="188"/>
      <c r="Q892" s="188"/>
      <c r="R892" s="188"/>
      <c r="S892" s="188"/>
      <c r="T892" s="189"/>
      <c r="AT892" s="183" t="s">
        <v>165</v>
      </c>
      <c r="AU892" s="183" t="s">
        <v>86</v>
      </c>
      <c r="AV892" s="16" t="s">
        <v>159</v>
      </c>
      <c r="AW892" s="16" t="s">
        <v>32</v>
      </c>
      <c r="AX892" s="16" t="s">
        <v>84</v>
      </c>
      <c r="AY892" s="183" t="s">
        <v>151</v>
      </c>
    </row>
    <row r="893" spans="1:65" s="2" customFormat="1" ht="24.15" customHeight="1">
      <c r="A893" s="33"/>
      <c r="B893" s="144"/>
      <c r="C893" s="194" t="s">
        <v>875</v>
      </c>
      <c r="D893" s="194" t="s">
        <v>300</v>
      </c>
      <c r="E893" s="195" t="s">
        <v>876</v>
      </c>
      <c r="F893" s="196" t="s">
        <v>877</v>
      </c>
      <c r="G893" s="197" t="s">
        <v>207</v>
      </c>
      <c r="H893" s="198">
        <v>886.6</v>
      </c>
      <c r="I893" s="199"/>
      <c r="J893" s="200">
        <f>ROUND(I893*H893,2)</f>
        <v>0</v>
      </c>
      <c r="K893" s="196" t="s">
        <v>158</v>
      </c>
      <c r="L893" s="201"/>
      <c r="M893" s="202" t="s">
        <v>1</v>
      </c>
      <c r="N893" s="203" t="s">
        <v>41</v>
      </c>
      <c r="O893" s="59"/>
      <c r="P893" s="154">
        <f>O893*H893</f>
        <v>0</v>
      </c>
      <c r="Q893" s="154">
        <v>0.0042</v>
      </c>
      <c r="R893" s="154">
        <f>Q893*H893</f>
        <v>3.7237199999999997</v>
      </c>
      <c r="S893" s="154">
        <v>0</v>
      </c>
      <c r="T893" s="155">
        <f>S893*H893</f>
        <v>0</v>
      </c>
      <c r="U893" s="33"/>
      <c r="V893" s="33"/>
      <c r="W893" s="33"/>
      <c r="X893" s="33"/>
      <c r="Y893" s="33"/>
      <c r="Z893" s="33"/>
      <c r="AA893" s="33"/>
      <c r="AB893" s="33"/>
      <c r="AC893" s="33"/>
      <c r="AD893" s="33"/>
      <c r="AE893" s="33"/>
      <c r="AR893" s="156" t="s">
        <v>366</v>
      </c>
      <c r="AT893" s="156" t="s">
        <v>300</v>
      </c>
      <c r="AU893" s="156" t="s">
        <v>86</v>
      </c>
      <c r="AY893" s="18" t="s">
        <v>151</v>
      </c>
      <c r="BE893" s="157">
        <f>IF(N893="základní",J893,0)</f>
        <v>0</v>
      </c>
      <c r="BF893" s="157">
        <f>IF(N893="snížená",J893,0)</f>
        <v>0</v>
      </c>
      <c r="BG893" s="157">
        <f>IF(N893="zákl. přenesená",J893,0)</f>
        <v>0</v>
      </c>
      <c r="BH893" s="157">
        <f>IF(N893="sníž. přenesená",J893,0)</f>
        <v>0</v>
      </c>
      <c r="BI893" s="157">
        <f>IF(N893="nulová",J893,0)</f>
        <v>0</v>
      </c>
      <c r="BJ893" s="18" t="s">
        <v>84</v>
      </c>
      <c r="BK893" s="157">
        <f>ROUND(I893*H893,2)</f>
        <v>0</v>
      </c>
      <c r="BL893" s="18" t="s">
        <v>270</v>
      </c>
      <c r="BM893" s="156" t="s">
        <v>878</v>
      </c>
    </row>
    <row r="894" spans="2:51" s="13" customFormat="1" ht="10.2">
      <c r="B894" s="158"/>
      <c r="D894" s="159" t="s">
        <v>165</v>
      </c>
      <c r="E894" s="160" t="s">
        <v>1</v>
      </c>
      <c r="F894" s="161" t="s">
        <v>305</v>
      </c>
      <c r="H894" s="160" t="s">
        <v>1</v>
      </c>
      <c r="I894" s="162"/>
      <c r="L894" s="158"/>
      <c r="M894" s="163"/>
      <c r="N894" s="164"/>
      <c r="O894" s="164"/>
      <c r="P894" s="164"/>
      <c r="Q894" s="164"/>
      <c r="R894" s="164"/>
      <c r="S894" s="164"/>
      <c r="T894" s="165"/>
      <c r="AT894" s="160" t="s">
        <v>165</v>
      </c>
      <c r="AU894" s="160" t="s">
        <v>86</v>
      </c>
      <c r="AV894" s="13" t="s">
        <v>84</v>
      </c>
      <c r="AW894" s="13" t="s">
        <v>32</v>
      </c>
      <c r="AX894" s="13" t="s">
        <v>76</v>
      </c>
      <c r="AY894" s="160" t="s">
        <v>151</v>
      </c>
    </row>
    <row r="895" spans="2:51" s="14" customFormat="1" ht="10.2">
      <c r="B895" s="166"/>
      <c r="D895" s="159" t="s">
        <v>165</v>
      </c>
      <c r="E895" s="167" t="s">
        <v>1</v>
      </c>
      <c r="F895" s="168" t="s">
        <v>879</v>
      </c>
      <c r="H895" s="169">
        <v>886.6</v>
      </c>
      <c r="I895" s="170"/>
      <c r="L895" s="166"/>
      <c r="M895" s="171"/>
      <c r="N895" s="172"/>
      <c r="O895" s="172"/>
      <c r="P895" s="172"/>
      <c r="Q895" s="172"/>
      <c r="R895" s="172"/>
      <c r="S895" s="172"/>
      <c r="T895" s="173"/>
      <c r="AT895" s="167" t="s">
        <v>165</v>
      </c>
      <c r="AU895" s="167" t="s">
        <v>86</v>
      </c>
      <c r="AV895" s="14" t="s">
        <v>86</v>
      </c>
      <c r="AW895" s="14" t="s">
        <v>32</v>
      </c>
      <c r="AX895" s="14" t="s">
        <v>76</v>
      </c>
      <c r="AY895" s="167" t="s">
        <v>151</v>
      </c>
    </row>
    <row r="896" spans="2:51" s="15" customFormat="1" ht="10.2">
      <c r="B896" s="174"/>
      <c r="D896" s="159" t="s">
        <v>165</v>
      </c>
      <c r="E896" s="175" t="s">
        <v>1</v>
      </c>
      <c r="F896" s="176" t="s">
        <v>172</v>
      </c>
      <c r="H896" s="177">
        <v>886.6</v>
      </c>
      <c r="I896" s="178"/>
      <c r="L896" s="174"/>
      <c r="M896" s="179"/>
      <c r="N896" s="180"/>
      <c r="O896" s="180"/>
      <c r="P896" s="180"/>
      <c r="Q896" s="180"/>
      <c r="R896" s="180"/>
      <c r="S896" s="180"/>
      <c r="T896" s="181"/>
      <c r="AT896" s="175" t="s">
        <v>165</v>
      </c>
      <c r="AU896" s="175" t="s">
        <v>86</v>
      </c>
      <c r="AV896" s="15" t="s">
        <v>152</v>
      </c>
      <c r="AW896" s="15" t="s">
        <v>32</v>
      </c>
      <c r="AX896" s="15" t="s">
        <v>76</v>
      </c>
      <c r="AY896" s="175" t="s">
        <v>151</v>
      </c>
    </row>
    <row r="897" spans="2:51" s="16" customFormat="1" ht="10.2">
      <c r="B897" s="182"/>
      <c r="D897" s="159" t="s">
        <v>165</v>
      </c>
      <c r="E897" s="183" t="s">
        <v>1</v>
      </c>
      <c r="F897" s="184" t="s">
        <v>173</v>
      </c>
      <c r="H897" s="185">
        <v>886.6</v>
      </c>
      <c r="I897" s="186"/>
      <c r="L897" s="182"/>
      <c r="M897" s="187"/>
      <c r="N897" s="188"/>
      <c r="O897" s="188"/>
      <c r="P897" s="188"/>
      <c r="Q897" s="188"/>
      <c r="R897" s="188"/>
      <c r="S897" s="188"/>
      <c r="T897" s="189"/>
      <c r="AT897" s="183" t="s">
        <v>165</v>
      </c>
      <c r="AU897" s="183" t="s">
        <v>86</v>
      </c>
      <c r="AV897" s="16" t="s">
        <v>159</v>
      </c>
      <c r="AW897" s="16" t="s">
        <v>32</v>
      </c>
      <c r="AX897" s="16" t="s">
        <v>84</v>
      </c>
      <c r="AY897" s="183" t="s">
        <v>151</v>
      </c>
    </row>
    <row r="898" spans="1:65" s="2" customFormat="1" ht="16.5" customHeight="1">
      <c r="A898" s="33"/>
      <c r="B898" s="144"/>
      <c r="C898" s="145" t="s">
        <v>880</v>
      </c>
      <c r="D898" s="145" t="s">
        <v>154</v>
      </c>
      <c r="E898" s="146" t="s">
        <v>881</v>
      </c>
      <c r="F898" s="147" t="s">
        <v>882</v>
      </c>
      <c r="G898" s="148" t="s">
        <v>207</v>
      </c>
      <c r="H898" s="149">
        <v>891.6</v>
      </c>
      <c r="I898" s="150"/>
      <c r="J898" s="151">
        <f>ROUND(I898*H898,2)</f>
        <v>0</v>
      </c>
      <c r="K898" s="147" t="s">
        <v>158</v>
      </c>
      <c r="L898" s="34"/>
      <c r="M898" s="152" t="s">
        <v>1</v>
      </c>
      <c r="N898" s="153" t="s">
        <v>41</v>
      </c>
      <c r="O898" s="59"/>
      <c r="P898" s="154">
        <f>O898*H898</f>
        <v>0</v>
      </c>
      <c r="Q898" s="154">
        <v>3E-05</v>
      </c>
      <c r="R898" s="154">
        <f>Q898*H898</f>
        <v>0.026748</v>
      </c>
      <c r="S898" s="154">
        <v>0</v>
      </c>
      <c r="T898" s="155">
        <f>S898*H898</f>
        <v>0</v>
      </c>
      <c r="U898" s="33"/>
      <c r="V898" s="33"/>
      <c r="W898" s="33"/>
      <c r="X898" s="33"/>
      <c r="Y898" s="33"/>
      <c r="Z898" s="33"/>
      <c r="AA898" s="33"/>
      <c r="AB898" s="33"/>
      <c r="AC898" s="33"/>
      <c r="AD898" s="33"/>
      <c r="AE898" s="33"/>
      <c r="AR898" s="156" t="s">
        <v>270</v>
      </c>
      <c r="AT898" s="156" t="s">
        <v>154</v>
      </c>
      <c r="AU898" s="156" t="s">
        <v>86</v>
      </c>
      <c r="AY898" s="18" t="s">
        <v>151</v>
      </c>
      <c r="BE898" s="157">
        <f>IF(N898="základní",J898,0)</f>
        <v>0</v>
      </c>
      <c r="BF898" s="157">
        <f>IF(N898="snížená",J898,0)</f>
        <v>0</v>
      </c>
      <c r="BG898" s="157">
        <f>IF(N898="zákl. přenesená",J898,0)</f>
        <v>0</v>
      </c>
      <c r="BH898" s="157">
        <f>IF(N898="sníž. přenesená",J898,0)</f>
        <v>0</v>
      </c>
      <c r="BI898" s="157">
        <f>IF(N898="nulová",J898,0)</f>
        <v>0</v>
      </c>
      <c r="BJ898" s="18" t="s">
        <v>84</v>
      </c>
      <c r="BK898" s="157">
        <f>ROUND(I898*H898,2)</f>
        <v>0</v>
      </c>
      <c r="BL898" s="18" t="s">
        <v>270</v>
      </c>
      <c r="BM898" s="156" t="s">
        <v>883</v>
      </c>
    </row>
    <row r="899" spans="2:51" s="13" customFormat="1" ht="10.2">
      <c r="B899" s="158"/>
      <c r="D899" s="159" t="s">
        <v>165</v>
      </c>
      <c r="E899" s="160" t="s">
        <v>1</v>
      </c>
      <c r="F899" s="161" t="s">
        <v>884</v>
      </c>
      <c r="H899" s="160" t="s">
        <v>1</v>
      </c>
      <c r="I899" s="162"/>
      <c r="L899" s="158"/>
      <c r="M899" s="163"/>
      <c r="N899" s="164"/>
      <c r="O899" s="164"/>
      <c r="P899" s="164"/>
      <c r="Q899" s="164"/>
      <c r="R899" s="164"/>
      <c r="S899" s="164"/>
      <c r="T899" s="165"/>
      <c r="AT899" s="160" t="s">
        <v>165</v>
      </c>
      <c r="AU899" s="160" t="s">
        <v>86</v>
      </c>
      <c r="AV899" s="13" t="s">
        <v>84</v>
      </c>
      <c r="AW899" s="13" t="s">
        <v>32</v>
      </c>
      <c r="AX899" s="13" t="s">
        <v>76</v>
      </c>
      <c r="AY899" s="160" t="s">
        <v>151</v>
      </c>
    </row>
    <row r="900" spans="2:51" s="14" customFormat="1" ht="10.2">
      <c r="B900" s="166"/>
      <c r="D900" s="159" t="s">
        <v>165</v>
      </c>
      <c r="E900" s="167" t="s">
        <v>1</v>
      </c>
      <c r="F900" s="168" t="s">
        <v>885</v>
      </c>
      <c r="H900" s="169">
        <v>405.6</v>
      </c>
      <c r="I900" s="170"/>
      <c r="L900" s="166"/>
      <c r="M900" s="171"/>
      <c r="N900" s="172"/>
      <c r="O900" s="172"/>
      <c r="P900" s="172"/>
      <c r="Q900" s="172"/>
      <c r="R900" s="172"/>
      <c r="S900" s="172"/>
      <c r="T900" s="173"/>
      <c r="AT900" s="167" t="s">
        <v>165</v>
      </c>
      <c r="AU900" s="167" t="s">
        <v>86</v>
      </c>
      <c r="AV900" s="14" t="s">
        <v>86</v>
      </c>
      <c r="AW900" s="14" t="s">
        <v>32</v>
      </c>
      <c r="AX900" s="14" t="s">
        <v>76</v>
      </c>
      <c r="AY900" s="167" t="s">
        <v>151</v>
      </c>
    </row>
    <row r="901" spans="2:51" s="14" customFormat="1" ht="10.2">
      <c r="B901" s="166"/>
      <c r="D901" s="159" t="s">
        <v>165</v>
      </c>
      <c r="E901" s="167" t="s">
        <v>1</v>
      </c>
      <c r="F901" s="168" t="s">
        <v>886</v>
      </c>
      <c r="H901" s="169">
        <v>486</v>
      </c>
      <c r="I901" s="170"/>
      <c r="L901" s="166"/>
      <c r="M901" s="171"/>
      <c r="N901" s="172"/>
      <c r="O901" s="172"/>
      <c r="P901" s="172"/>
      <c r="Q901" s="172"/>
      <c r="R901" s="172"/>
      <c r="S901" s="172"/>
      <c r="T901" s="173"/>
      <c r="AT901" s="167" t="s">
        <v>165</v>
      </c>
      <c r="AU901" s="167" t="s">
        <v>86</v>
      </c>
      <c r="AV901" s="14" t="s">
        <v>86</v>
      </c>
      <c r="AW901" s="14" t="s">
        <v>32</v>
      </c>
      <c r="AX901" s="14" t="s">
        <v>76</v>
      </c>
      <c r="AY901" s="167" t="s">
        <v>151</v>
      </c>
    </row>
    <row r="902" spans="2:51" s="15" customFormat="1" ht="10.2">
      <c r="B902" s="174"/>
      <c r="D902" s="159" t="s">
        <v>165</v>
      </c>
      <c r="E902" s="175" t="s">
        <v>1</v>
      </c>
      <c r="F902" s="176" t="s">
        <v>172</v>
      </c>
      <c r="H902" s="177">
        <v>891.6</v>
      </c>
      <c r="I902" s="178"/>
      <c r="L902" s="174"/>
      <c r="M902" s="179"/>
      <c r="N902" s="180"/>
      <c r="O902" s="180"/>
      <c r="P902" s="180"/>
      <c r="Q902" s="180"/>
      <c r="R902" s="180"/>
      <c r="S902" s="180"/>
      <c r="T902" s="181"/>
      <c r="AT902" s="175" t="s">
        <v>165</v>
      </c>
      <c r="AU902" s="175" t="s">
        <v>86</v>
      </c>
      <c r="AV902" s="15" t="s">
        <v>152</v>
      </c>
      <c r="AW902" s="15" t="s">
        <v>32</v>
      </c>
      <c r="AX902" s="15" t="s">
        <v>76</v>
      </c>
      <c r="AY902" s="175" t="s">
        <v>151</v>
      </c>
    </row>
    <row r="903" spans="2:51" s="16" customFormat="1" ht="10.2">
      <c r="B903" s="182"/>
      <c r="D903" s="159" t="s">
        <v>165</v>
      </c>
      <c r="E903" s="183" t="s">
        <v>1</v>
      </c>
      <c r="F903" s="184" t="s">
        <v>173</v>
      </c>
      <c r="H903" s="185">
        <v>891.6</v>
      </c>
      <c r="I903" s="186"/>
      <c r="L903" s="182"/>
      <c r="M903" s="187"/>
      <c r="N903" s="188"/>
      <c r="O903" s="188"/>
      <c r="P903" s="188"/>
      <c r="Q903" s="188"/>
      <c r="R903" s="188"/>
      <c r="S903" s="188"/>
      <c r="T903" s="189"/>
      <c r="AT903" s="183" t="s">
        <v>165</v>
      </c>
      <c r="AU903" s="183" t="s">
        <v>86</v>
      </c>
      <c r="AV903" s="16" t="s">
        <v>159</v>
      </c>
      <c r="AW903" s="16" t="s">
        <v>32</v>
      </c>
      <c r="AX903" s="16" t="s">
        <v>84</v>
      </c>
      <c r="AY903" s="183" t="s">
        <v>151</v>
      </c>
    </row>
    <row r="904" spans="1:65" s="2" customFormat="1" ht="33" customHeight="1">
      <c r="A904" s="33"/>
      <c r="B904" s="144"/>
      <c r="C904" s="194" t="s">
        <v>887</v>
      </c>
      <c r="D904" s="194" t="s">
        <v>300</v>
      </c>
      <c r="E904" s="195" t="s">
        <v>888</v>
      </c>
      <c r="F904" s="196" t="s">
        <v>889</v>
      </c>
      <c r="G904" s="197" t="s">
        <v>207</v>
      </c>
      <c r="H904" s="198">
        <v>1069.92</v>
      </c>
      <c r="I904" s="199"/>
      <c r="J904" s="200">
        <f>ROUND(I904*H904,2)</f>
        <v>0</v>
      </c>
      <c r="K904" s="196" t="s">
        <v>158</v>
      </c>
      <c r="L904" s="201"/>
      <c r="M904" s="202" t="s">
        <v>1</v>
      </c>
      <c r="N904" s="203" t="s">
        <v>41</v>
      </c>
      <c r="O904" s="59"/>
      <c r="P904" s="154">
        <f>O904*H904</f>
        <v>0</v>
      </c>
      <c r="Q904" s="154">
        <v>0.00017</v>
      </c>
      <c r="R904" s="154">
        <f>Q904*H904</f>
        <v>0.18188640000000003</v>
      </c>
      <c r="S904" s="154">
        <v>0</v>
      </c>
      <c r="T904" s="155">
        <f>S904*H904</f>
        <v>0</v>
      </c>
      <c r="U904" s="33"/>
      <c r="V904" s="33"/>
      <c r="W904" s="33"/>
      <c r="X904" s="33"/>
      <c r="Y904" s="33"/>
      <c r="Z904" s="33"/>
      <c r="AA904" s="33"/>
      <c r="AB904" s="33"/>
      <c r="AC904" s="33"/>
      <c r="AD904" s="33"/>
      <c r="AE904" s="33"/>
      <c r="AR904" s="156" t="s">
        <v>366</v>
      </c>
      <c r="AT904" s="156" t="s">
        <v>300</v>
      </c>
      <c r="AU904" s="156" t="s">
        <v>86</v>
      </c>
      <c r="AY904" s="18" t="s">
        <v>151</v>
      </c>
      <c r="BE904" s="157">
        <f>IF(N904="základní",J904,0)</f>
        <v>0</v>
      </c>
      <c r="BF904" s="157">
        <f>IF(N904="snížená",J904,0)</f>
        <v>0</v>
      </c>
      <c r="BG904" s="157">
        <f>IF(N904="zákl. přenesená",J904,0)</f>
        <v>0</v>
      </c>
      <c r="BH904" s="157">
        <f>IF(N904="sníž. přenesená",J904,0)</f>
        <v>0</v>
      </c>
      <c r="BI904" s="157">
        <f>IF(N904="nulová",J904,0)</f>
        <v>0</v>
      </c>
      <c r="BJ904" s="18" t="s">
        <v>84</v>
      </c>
      <c r="BK904" s="157">
        <f>ROUND(I904*H904,2)</f>
        <v>0</v>
      </c>
      <c r="BL904" s="18" t="s">
        <v>270</v>
      </c>
      <c r="BM904" s="156" t="s">
        <v>890</v>
      </c>
    </row>
    <row r="905" spans="2:51" s="13" customFormat="1" ht="10.2">
      <c r="B905" s="158"/>
      <c r="D905" s="159" t="s">
        <v>165</v>
      </c>
      <c r="E905" s="160" t="s">
        <v>1</v>
      </c>
      <c r="F905" s="161" t="s">
        <v>305</v>
      </c>
      <c r="H905" s="160" t="s">
        <v>1</v>
      </c>
      <c r="I905" s="162"/>
      <c r="L905" s="158"/>
      <c r="M905" s="163"/>
      <c r="N905" s="164"/>
      <c r="O905" s="164"/>
      <c r="P905" s="164"/>
      <c r="Q905" s="164"/>
      <c r="R905" s="164"/>
      <c r="S905" s="164"/>
      <c r="T905" s="165"/>
      <c r="AT905" s="160" t="s">
        <v>165</v>
      </c>
      <c r="AU905" s="160" t="s">
        <v>86</v>
      </c>
      <c r="AV905" s="13" t="s">
        <v>84</v>
      </c>
      <c r="AW905" s="13" t="s">
        <v>32</v>
      </c>
      <c r="AX905" s="13" t="s">
        <v>76</v>
      </c>
      <c r="AY905" s="160" t="s">
        <v>151</v>
      </c>
    </row>
    <row r="906" spans="2:51" s="14" customFormat="1" ht="10.2">
      <c r="B906" s="166"/>
      <c r="D906" s="159" t="s">
        <v>165</v>
      </c>
      <c r="E906" s="167" t="s">
        <v>1</v>
      </c>
      <c r="F906" s="168" t="s">
        <v>891</v>
      </c>
      <c r="H906" s="169">
        <v>1069.92</v>
      </c>
      <c r="I906" s="170"/>
      <c r="L906" s="166"/>
      <c r="M906" s="171"/>
      <c r="N906" s="172"/>
      <c r="O906" s="172"/>
      <c r="P906" s="172"/>
      <c r="Q906" s="172"/>
      <c r="R906" s="172"/>
      <c r="S906" s="172"/>
      <c r="T906" s="173"/>
      <c r="AT906" s="167" t="s">
        <v>165</v>
      </c>
      <c r="AU906" s="167" t="s">
        <v>86</v>
      </c>
      <c r="AV906" s="14" t="s">
        <v>86</v>
      </c>
      <c r="AW906" s="14" t="s">
        <v>32</v>
      </c>
      <c r="AX906" s="14" t="s">
        <v>76</v>
      </c>
      <c r="AY906" s="167" t="s">
        <v>151</v>
      </c>
    </row>
    <row r="907" spans="2:51" s="15" customFormat="1" ht="10.2">
      <c r="B907" s="174"/>
      <c r="D907" s="159" t="s">
        <v>165</v>
      </c>
      <c r="E907" s="175" t="s">
        <v>1</v>
      </c>
      <c r="F907" s="176" t="s">
        <v>172</v>
      </c>
      <c r="H907" s="177">
        <v>1069.92</v>
      </c>
      <c r="I907" s="178"/>
      <c r="L907" s="174"/>
      <c r="M907" s="179"/>
      <c r="N907" s="180"/>
      <c r="O907" s="180"/>
      <c r="P907" s="180"/>
      <c r="Q907" s="180"/>
      <c r="R907" s="180"/>
      <c r="S907" s="180"/>
      <c r="T907" s="181"/>
      <c r="AT907" s="175" t="s">
        <v>165</v>
      </c>
      <c r="AU907" s="175" t="s">
        <v>86</v>
      </c>
      <c r="AV907" s="15" t="s">
        <v>152</v>
      </c>
      <c r="AW907" s="15" t="s">
        <v>32</v>
      </c>
      <c r="AX907" s="15" t="s">
        <v>76</v>
      </c>
      <c r="AY907" s="175" t="s">
        <v>151</v>
      </c>
    </row>
    <row r="908" spans="2:51" s="16" customFormat="1" ht="10.2">
      <c r="B908" s="182"/>
      <c r="D908" s="159" t="s">
        <v>165</v>
      </c>
      <c r="E908" s="183" t="s">
        <v>1</v>
      </c>
      <c r="F908" s="184" t="s">
        <v>173</v>
      </c>
      <c r="H908" s="185">
        <v>1069.92</v>
      </c>
      <c r="I908" s="186"/>
      <c r="L908" s="182"/>
      <c r="M908" s="187"/>
      <c r="N908" s="188"/>
      <c r="O908" s="188"/>
      <c r="P908" s="188"/>
      <c r="Q908" s="188"/>
      <c r="R908" s="188"/>
      <c r="S908" s="188"/>
      <c r="T908" s="189"/>
      <c r="AT908" s="183" t="s">
        <v>165</v>
      </c>
      <c r="AU908" s="183" t="s">
        <v>86</v>
      </c>
      <c r="AV908" s="16" t="s">
        <v>159</v>
      </c>
      <c r="AW908" s="16" t="s">
        <v>32</v>
      </c>
      <c r="AX908" s="16" t="s">
        <v>84</v>
      </c>
      <c r="AY908" s="183" t="s">
        <v>151</v>
      </c>
    </row>
    <row r="909" spans="2:63" s="12" customFormat="1" ht="22.8" customHeight="1">
      <c r="B909" s="131"/>
      <c r="D909" s="132" t="s">
        <v>75</v>
      </c>
      <c r="E909" s="142" t="s">
        <v>892</v>
      </c>
      <c r="F909" s="142" t="s">
        <v>893</v>
      </c>
      <c r="I909" s="134"/>
      <c r="J909" s="143">
        <f>BK909</f>
        <v>0</v>
      </c>
      <c r="L909" s="131"/>
      <c r="M909" s="136"/>
      <c r="N909" s="137"/>
      <c r="O909" s="137"/>
      <c r="P909" s="138">
        <f>SUM(P910:P934)</f>
        <v>0</v>
      </c>
      <c r="Q909" s="137"/>
      <c r="R909" s="138">
        <f>SUM(R910:R934)</f>
        <v>0.1968269</v>
      </c>
      <c r="S909" s="137"/>
      <c r="T909" s="139">
        <f>SUM(T910:T934)</f>
        <v>0</v>
      </c>
      <c r="AR909" s="132" t="s">
        <v>86</v>
      </c>
      <c r="AT909" s="140" t="s">
        <v>75</v>
      </c>
      <c r="AU909" s="140" t="s">
        <v>84</v>
      </c>
      <c r="AY909" s="132" t="s">
        <v>151</v>
      </c>
      <c r="BK909" s="141">
        <f>SUM(BK910:BK934)</f>
        <v>0</v>
      </c>
    </row>
    <row r="910" spans="1:65" s="2" customFormat="1" ht="33" customHeight="1">
      <c r="A910" s="33"/>
      <c r="B910" s="144"/>
      <c r="C910" s="145" t="s">
        <v>894</v>
      </c>
      <c r="D910" s="145" t="s">
        <v>154</v>
      </c>
      <c r="E910" s="146" t="s">
        <v>895</v>
      </c>
      <c r="F910" s="147" t="s">
        <v>896</v>
      </c>
      <c r="G910" s="148" t="s">
        <v>207</v>
      </c>
      <c r="H910" s="149">
        <v>63.96</v>
      </c>
      <c r="I910" s="150"/>
      <c r="J910" s="151">
        <f>ROUND(I910*H910,2)</f>
        <v>0</v>
      </c>
      <c r="K910" s="147" t="s">
        <v>158</v>
      </c>
      <c r="L910" s="34"/>
      <c r="M910" s="152" t="s">
        <v>1</v>
      </c>
      <c r="N910" s="153" t="s">
        <v>41</v>
      </c>
      <c r="O910" s="59"/>
      <c r="P910" s="154">
        <f>O910*H910</f>
        <v>0</v>
      </c>
      <c r="Q910" s="154">
        <v>0.00039</v>
      </c>
      <c r="R910" s="154">
        <f>Q910*H910</f>
        <v>0.0249444</v>
      </c>
      <c r="S910" s="154">
        <v>0</v>
      </c>
      <c r="T910" s="155">
        <f>S910*H910</f>
        <v>0</v>
      </c>
      <c r="U910" s="33"/>
      <c r="V910" s="33"/>
      <c r="W910" s="33"/>
      <c r="X910" s="33"/>
      <c r="Y910" s="33"/>
      <c r="Z910" s="33"/>
      <c r="AA910" s="33"/>
      <c r="AB910" s="33"/>
      <c r="AC910" s="33"/>
      <c r="AD910" s="33"/>
      <c r="AE910" s="33"/>
      <c r="AR910" s="156" t="s">
        <v>270</v>
      </c>
      <c r="AT910" s="156" t="s">
        <v>154</v>
      </c>
      <c r="AU910" s="156" t="s">
        <v>86</v>
      </c>
      <c r="AY910" s="18" t="s">
        <v>151</v>
      </c>
      <c r="BE910" s="157">
        <f>IF(N910="základní",J910,0)</f>
        <v>0</v>
      </c>
      <c r="BF910" s="157">
        <f>IF(N910="snížená",J910,0)</f>
        <v>0</v>
      </c>
      <c r="BG910" s="157">
        <f>IF(N910="zákl. přenesená",J910,0)</f>
        <v>0</v>
      </c>
      <c r="BH910" s="157">
        <f>IF(N910="sníž. přenesená",J910,0)</f>
        <v>0</v>
      </c>
      <c r="BI910" s="157">
        <f>IF(N910="nulová",J910,0)</f>
        <v>0</v>
      </c>
      <c r="BJ910" s="18" t="s">
        <v>84</v>
      </c>
      <c r="BK910" s="157">
        <f>ROUND(I910*H910,2)</f>
        <v>0</v>
      </c>
      <c r="BL910" s="18" t="s">
        <v>270</v>
      </c>
      <c r="BM910" s="156" t="s">
        <v>897</v>
      </c>
    </row>
    <row r="911" spans="2:51" s="13" customFormat="1" ht="10.2">
      <c r="B911" s="158"/>
      <c r="D911" s="159" t="s">
        <v>165</v>
      </c>
      <c r="E911" s="160" t="s">
        <v>1</v>
      </c>
      <c r="F911" s="161" t="s">
        <v>898</v>
      </c>
      <c r="H911" s="160" t="s">
        <v>1</v>
      </c>
      <c r="I911" s="162"/>
      <c r="L911" s="158"/>
      <c r="M911" s="163"/>
      <c r="N911" s="164"/>
      <c r="O911" s="164"/>
      <c r="P911" s="164"/>
      <c r="Q911" s="164"/>
      <c r="R911" s="164"/>
      <c r="S911" s="164"/>
      <c r="T911" s="165"/>
      <c r="AT911" s="160" t="s">
        <v>165</v>
      </c>
      <c r="AU911" s="160" t="s">
        <v>86</v>
      </c>
      <c r="AV911" s="13" t="s">
        <v>84</v>
      </c>
      <c r="AW911" s="13" t="s">
        <v>32</v>
      </c>
      <c r="AX911" s="13" t="s">
        <v>76</v>
      </c>
      <c r="AY911" s="160" t="s">
        <v>151</v>
      </c>
    </row>
    <row r="912" spans="2:51" s="13" customFormat="1" ht="10.2">
      <c r="B912" s="158"/>
      <c r="D912" s="159" t="s">
        <v>165</v>
      </c>
      <c r="E912" s="160" t="s">
        <v>1</v>
      </c>
      <c r="F912" s="161" t="s">
        <v>419</v>
      </c>
      <c r="H912" s="160" t="s">
        <v>1</v>
      </c>
      <c r="I912" s="162"/>
      <c r="L912" s="158"/>
      <c r="M912" s="163"/>
      <c r="N912" s="164"/>
      <c r="O912" s="164"/>
      <c r="P912" s="164"/>
      <c r="Q912" s="164"/>
      <c r="R912" s="164"/>
      <c r="S912" s="164"/>
      <c r="T912" s="165"/>
      <c r="AT912" s="160" t="s">
        <v>165</v>
      </c>
      <c r="AU912" s="160" t="s">
        <v>86</v>
      </c>
      <c r="AV912" s="13" t="s">
        <v>84</v>
      </c>
      <c r="AW912" s="13" t="s">
        <v>32</v>
      </c>
      <c r="AX912" s="13" t="s">
        <v>76</v>
      </c>
      <c r="AY912" s="160" t="s">
        <v>151</v>
      </c>
    </row>
    <row r="913" spans="2:51" s="14" customFormat="1" ht="10.2">
      <c r="B913" s="166"/>
      <c r="D913" s="159" t="s">
        <v>165</v>
      </c>
      <c r="E913" s="167" t="s">
        <v>1</v>
      </c>
      <c r="F913" s="168" t="s">
        <v>899</v>
      </c>
      <c r="H913" s="169">
        <v>26.73</v>
      </c>
      <c r="I913" s="170"/>
      <c r="L913" s="166"/>
      <c r="M913" s="171"/>
      <c r="N913" s="172"/>
      <c r="O913" s="172"/>
      <c r="P913" s="172"/>
      <c r="Q913" s="172"/>
      <c r="R913" s="172"/>
      <c r="S913" s="172"/>
      <c r="T913" s="173"/>
      <c r="AT913" s="167" t="s">
        <v>165</v>
      </c>
      <c r="AU913" s="167" t="s">
        <v>86</v>
      </c>
      <c r="AV913" s="14" t="s">
        <v>86</v>
      </c>
      <c r="AW913" s="14" t="s">
        <v>32</v>
      </c>
      <c r="AX913" s="14" t="s">
        <v>76</v>
      </c>
      <c r="AY913" s="167" t="s">
        <v>151</v>
      </c>
    </row>
    <row r="914" spans="2:51" s="14" customFormat="1" ht="10.2">
      <c r="B914" s="166"/>
      <c r="D914" s="159" t="s">
        <v>165</v>
      </c>
      <c r="E914" s="167" t="s">
        <v>1</v>
      </c>
      <c r="F914" s="168" t="s">
        <v>899</v>
      </c>
      <c r="H914" s="169">
        <v>26.73</v>
      </c>
      <c r="I914" s="170"/>
      <c r="L914" s="166"/>
      <c r="M914" s="171"/>
      <c r="N914" s="172"/>
      <c r="O914" s="172"/>
      <c r="P914" s="172"/>
      <c r="Q914" s="172"/>
      <c r="R914" s="172"/>
      <c r="S914" s="172"/>
      <c r="T914" s="173"/>
      <c r="AT914" s="167" t="s">
        <v>165</v>
      </c>
      <c r="AU914" s="167" t="s">
        <v>86</v>
      </c>
      <c r="AV914" s="14" t="s">
        <v>86</v>
      </c>
      <c r="AW914" s="14" t="s">
        <v>32</v>
      </c>
      <c r="AX914" s="14" t="s">
        <v>76</v>
      </c>
      <c r="AY914" s="167" t="s">
        <v>151</v>
      </c>
    </row>
    <row r="915" spans="2:51" s="14" customFormat="1" ht="10.2">
      <c r="B915" s="166"/>
      <c r="D915" s="159" t="s">
        <v>165</v>
      </c>
      <c r="E915" s="167" t="s">
        <v>1</v>
      </c>
      <c r="F915" s="168" t="s">
        <v>900</v>
      </c>
      <c r="H915" s="169">
        <v>10.5</v>
      </c>
      <c r="I915" s="170"/>
      <c r="L915" s="166"/>
      <c r="M915" s="171"/>
      <c r="N915" s="172"/>
      <c r="O915" s="172"/>
      <c r="P915" s="172"/>
      <c r="Q915" s="172"/>
      <c r="R915" s="172"/>
      <c r="S915" s="172"/>
      <c r="T915" s="173"/>
      <c r="AT915" s="167" t="s">
        <v>165</v>
      </c>
      <c r="AU915" s="167" t="s">
        <v>86</v>
      </c>
      <c r="AV915" s="14" t="s">
        <v>86</v>
      </c>
      <c r="AW915" s="14" t="s">
        <v>32</v>
      </c>
      <c r="AX915" s="14" t="s">
        <v>76</v>
      </c>
      <c r="AY915" s="167" t="s">
        <v>151</v>
      </c>
    </row>
    <row r="916" spans="2:51" s="15" customFormat="1" ht="10.2">
      <c r="B916" s="174"/>
      <c r="D916" s="159" t="s">
        <v>165</v>
      </c>
      <c r="E916" s="175" t="s">
        <v>1</v>
      </c>
      <c r="F916" s="176" t="s">
        <v>172</v>
      </c>
      <c r="H916" s="177">
        <v>63.96</v>
      </c>
      <c r="I916" s="178"/>
      <c r="L916" s="174"/>
      <c r="M916" s="179"/>
      <c r="N916" s="180"/>
      <c r="O916" s="180"/>
      <c r="P916" s="180"/>
      <c r="Q916" s="180"/>
      <c r="R916" s="180"/>
      <c r="S916" s="180"/>
      <c r="T916" s="181"/>
      <c r="AT916" s="175" t="s">
        <v>165</v>
      </c>
      <c r="AU916" s="175" t="s">
        <v>86</v>
      </c>
      <c r="AV916" s="15" t="s">
        <v>152</v>
      </c>
      <c r="AW916" s="15" t="s">
        <v>32</v>
      </c>
      <c r="AX916" s="15" t="s">
        <v>76</v>
      </c>
      <c r="AY916" s="175" t="s">
        <v>151</v>
      </c>
    </row>
    <row r="917" spans="2:51" s="16" customFormat="1" ht="10.2">
      <c r="B917" s="182"/>
      <c r="D917" s="159" t="s">
        <v>165</v>
      </c>
      <c r="E917" s="183" t="s">
        <v>1</v>
      </c>
      <c r="F917" s="184" t="s">
        <v>173</v>
      </c>
      <c r="H917" s="185">
        <v>63.96</v>
      </c>
      <c r="I917" s="186"/>
      <c r="L917" s="182"/>
      <c r="M917" s="187"/>
      <c r="N917" s="188"/>
      <c r="O917" s="188"/>
      <c r="P917" s="188"/>
      <c r="Q917" s="188"/>
      <c r="R917" s="188"/>
      <c r="S917" s="188"/>
      <c r="T917" s="189"/>
      <c r="AT917" s="183" t="s">
        <v>165</v>
      </c>
      <c r="AU917" s="183" t="s">
        <v>86</v>
      </c>
      <c r="AV917" s="16" t="s">
        <v>159</v>
      </c>
      <c r="AW917" s="16" t="s">
        <v>32</v>
      </c>
      <c r="AX917" s="16" t="s">
        <v>84</v>
      </c>
      <c r="AY917" s="183" t="s">
        <v>151</v>
      </c>
    </row>
    <row r="918" spans="1:65" s="2" customFormat="1" ht="16.5" customHeight="1">
      <c r="A918" s="33"/>
      <c r="B918" s="144"/>
      <c r="C918" s="194" t="s">
        <v>901</v>
      </c>
      <c r="D918" s="194" t="s">
        <v>300</v>
      </c>
      <c r="E918" s="195" t="s">
        <v>902</v>
      </c>
      <c r="F918" s="196" t="s">
        <v>903</v>
      </c>
      <c r="G918" s="197" t="s">
        <v>207</v>
      </c>
      <c r="H918" s="198">
        <v>63.96</v>
      </c>
      <c r="I918" s="199"/>
      <c r="J918" s="200">
        <f>ROUND(I918*H918,2)</f>
        <v>0</v>
      </c>
      <c r="K918" s="196" t="s">
        <v>1</v>
      </c>
      <c r="L918" s="201"/>
      <c r="M918" s="202" t="s">
        <v>1</v>
      </c>
      <c r="N918" s="203" t="s">
        <v>41</v>
      </c>
      <c r="O918" s="59"/>
      <c r="P918" s="154">
        <f>O918*H918</f>
        <v>0</v>
      </c>
      <c r="Q918" s="154">
        <v>0</v>
      </c>
      <c r="R918" s="154">
        <f>Q918*H918</f>
        <v>0</v>
      </c>
      <c r="S918" s="154">
        <v>0</v>
      </c>
      <c r="T918" s="155">
        <f>S918*H918</f>
        <v>0</v>
      </c>
      <c r="U918" s="33"/>
      <c r="V918" s="33"/>
      <c r="W918" s="33"/>
      <c r="X918" s="33"/>
      <c r="Y918" s="33"/>
      <c r="Z918" s="33"/>
      <c r="AA918" s="33"/>
      <c r="AB918" s="33"/>
      <c r="AC918" s="33"/>
      <c r="AD918" s="33"/>
      <c r="AE918" s="33"/>
      <c r="AR918" s="156" t="s">
        <v>366</v>
      </c>
      <c r="AT918" s="156" t="s">
        <v>300</v>
      </c>
      <c r="AU918" s="156" t="s">
        <v>86</v>
      </c>
      <c r="AY918" s="18" t="s">
        <v>151</v>
      </c>
      <c r="BE918" s="157">
        <f>IF(N918="základní",J918,0)</f>
        <v>0</v>
      </c>
      <c r="BF918" s="157">
        <f>IF(N918="snížená",J918,0)</f>
        <v>0</v>
      </c>
      <c r="BG918" s="157">
        <f>IF(N918="zákl. přenesená",J918,0)</f>
        <v>0</v>
      </c>
      <c r="BH918" s="157">
        <f>IF(N918="sníž. přenesená",J918,0)</f>
        <v>0</v>
      </c>
      <c r="BI918" s="157">
        <f>IF(N918="nulová",J918,0)</f>
        <v>0</v>
      </c>
      <c r="BJ918" s="18" t="s">
        <v>84</v>
      </c>
      <c r="BK918" s="157">
        <f>ROUND(I918*H918,2)</f>
        <v>0</v>
      </c>
      <c r="BL918" s="18" t="s">
        <v>270</v>
      </c>
      <c r="BM918" s="156" t="s">
        <v>904</v>
      </c>
    </row>
    <row r="919" spans="2:51" s="13" customFormat="1" ht="10.2">
      <c r="B919" s="158"/>
      <c r="D919" s="159" t="s">
        <v>165</v>
      </c>
      <c r="E919" s="160" t="s">
        <v>1</v>
      </c>
      <c r="F919" s="161" t="s">
        <v>305</v>
      </c>
      <c r="H919" s="160" t="s">
        <v>1</v>
      </c>
      <c r="I919" s="162"/>
      <c r="L919" s="158"/>
      <c r="M919" s="163"/>
      <c r="N919" s="164"/>
      <c r="O919" s="164"/>
      <c r="P919" s="164"/>
      <c r="Q919" s="164"/>
      <c r="R919" s="164"/>
      <c r="S919" s="164"/>
      <c r="T919" s="165"/>
      <c r="AT919" s="160" t="s">
        <v>165</v>
      </c>
      <c r="AU919" s="160" t="s">
        <v>86</v>
      </c>
      <c r="AV919" s="13" t="s">
        <v>84</v>
      </c>
      <c r="AW919" s="13" t="s">
        <v>32</v>
      </c>
      <c r="AX919" s="13" t="s">
        <v>76</v>
      </c>
      <c r="AY919" s="160" t="s">
        <v>151</v>
      </c>
    </row>
    <row r="920" spans="2:51" s="14" customFormat="1" ht="10.2">
      <c r="B920" s="166"/>
      <c r="D920" s="159" t="s">
        <v>165</v>
      </c>
      <c r="E920" s="167" t="s">
        <v>1</v>
      </c>
      <c r="F920" s="168" t="s">
        <v>905</v>
      </c>
      <c r="H920" s="169">
        <v>63.96</v>
      </c>
      <c r="I920" s="170"/>
      <c r="L920" s="166"/>
      <c r="M920" s="171"/>
      <c r="N920" s="172"/>
      <c r="O920" s="172"/>
      <c r="P920" s="172"/>
      <c r="Q920" s="172"/>
      <c r="R920" s="172"/>
      <c r="S920" s="172"/>
      <c r="T920" s="173"/>
      <c r="AT920" s="167" t="s">
        <v>165</v>
      </c>
      <c r="AU920" s="167" t="s">
        <v>86</v>
      </c>
      <c r="AV920" s="14" t="s">
        <v>86</v>
      </c>
      <c r="AW920" s="14" t="s">
        <v>32</v>
      </c>
      <c r="AX920" s="14" t="s">
        <v>76</v>
      </c>
      <c r="AY920" s="167" t="s">
        <v>151</v>
      </c>
    </row>
    <row r="921" spans="2:51" s="15" customFormat="1" ht="10.2">
      <c r="B921" s="174"/>
      <c r="D921" s="159" t="s">
        <v>165</v>
      </c>
      <c r="E921" s="175" t="s">
        <v>1</v>
      </c>
      <c r="F921" s="176" t="s">
        <v>172</v>
      </c>
      <c r="H921" s="177">
        <v>63.96</v>
      </c>
      <c r="I921" s="178"/>
      <c r="L921" s="174"/>
      <c r="M921" s="179"/>
      <c r="N921" s="180"/>
      <c r="O921" s="180"/>
      <c r="P921" s="180"/>
      <c r="Q921" s="180"/>
      <c r="R921" s="180"/>
      <c r="S921" s="180"/>
      <c r="T921" s="181"/>
      <c r="AT921" s="175" t="s">
        <v>165</v>
      </c>
      <c r="AU921" s="175" t="s">
        <v>86</v>
      </c>
      <c r="AV921" s="15" t="s">
        <v>152</v>
      </c>
      <c r="AW921" s="15" t="s">
        <v>32</v>
      </c>
      <c r="AX921" s="15" t="s">
        <v>76</v>
      </c>
      <c r="AY921" s="175" t="s">
        <v>151</v>
      </c>
    </row>
    <row r="922" spans="2:51" s="16" customFormat="1" ht="10.2">
      <c r="B922" s="182"/>
      <c r="D922" s="159" t="s">
        <v>165</v>
      </c>
      <c r="E922" s="183" t="s">
        <v>1</v>
      </c>
      <c r="F922" s="184" t="s">
        <v>173</v>
      </c>
      <c r="H922" s="185">
        <v>63.96</v>
      </c>
      <c r="I922" s="186"/>
      <c r="L922" s="182"/>
      <c r="M922" s="187"/>
      <c r="N922" s="188"/>
      <c r="O922" s="188"/>
      <c r="P922" s="188"/>
      <c r="Q922" s="188"/>
      <c r="R922" s="188"/>
      <c r="S922" s="188"/>
      <c r="T922" s="189"/>
      <c r="AT922" s="183" t="s">
        <v>165</v>
      </c>
      <c r="AU922" s="183" t="s">
        <v>86</v>
      </c>
      <c r="AV922" s="16" t="s">
        <v>159</v>
      </c>
      <c r="AW922" s="16" t="s">
        <v>32</v>
      </c>
      <c r="AX922" s="16" t="s">
        <v>84</v>
      </c>
      <c r="AY922" s="183" t="s">
        <v>151</v>
      </c>
    </row>
    <row r="923" spans="1:65" s="2" customFormat="1" ht="24.15" customHeight="1">
      <c r="A923" s="33"/>
      <c r="B923" s="144"/>
      <c r="C923" s="145" t="s">
        <v>906</v>
      </c>
      <c r="D923" s="145" t="s">
        <v>154</v>
      </c>
      <c r="E923" s="146" t="s">
        <v>907</v>
      </c>
      <c r="F923" s="147" t="s">
        <v>908</v>
      </c>
      <c r="G923" s="148" t="s">
        <v>207</v>
      </c>
      <c r="H923" s="149">
        <v>49.25</v>
      </c>
      <c r="I923" s="150"/>
      <c r="J923" s="151">
        <f>ROUND(I923*H923,2)</f>
        <v>0</v>
      </c>
      <c r="K923" s="147" t="s">
        <v>158</v>
      </c>
      <c r="L923" s="34"/>
      <c r="M923" s="152" t="s">
        <v>1</v>
      </c>
      <c r="N923" s="153" t="s">
        <v>41</v>
      </c>
      <c r="O923" s="59"/>
      <c r="P923" s="154">
        <f>O923*H923</f>
        <v>0</v>
      </c>
      <c r="Q923" s="154">
        <v>0.00118</v>
      </c>
      <c r="R923" s="154">
        <f>Q923*H923</f>
        <v>0.058115</v>
      </c>
      <c r="S923" s="154">
        <v>0</v>
      </c>
      <c r="T923" s="155">
        <f>S923*H923</f>
        <v>0</v>
      </c>
      <c r="U923" s="33"/>
      <c r="V923" s="33"/>
      <c r="W923" s="33"/>
      <c r="X923" s="33"/>
      <c r="Y923" s="33"/>
      <c r="Z923" s="33"/>
      <c r="AA923" s="33"/>
      <c r="AB923" s="33"/>
      <c r="AC923" s="33"/>
      <c r="AD923" s="33"/>
      <c r="AE923" s="33"/>
      <c r="AR923" s="156" t="s">
        <v>270</v>
      </c>
      <c r="AT923" s="156" t="s">
        <v>154</v>
      </c>
      <c r="AU923" s="156" t="s">
        <v>86</v>
      </c>
      <c r="AY923" s="18" t="s">
        <v>151</v>
      </c>
      <c r="BE923" s="157">
        <f>IF(N923="základní",J923,0)</f>
        <v>0</v>
      </c>
      <c r="BF923" s="157">
        <f>IF(N923="snížená",J923,0)</f>
        <v>0</v>
      </c>
      <c r="BG923" s="157">
        <f>IF(N923="zákl. přenesená",J923,0)</f>
        <v>0</v>
      </c>
      <c r="BH923" s="157">
        <f>IF(N923="sníž. přenesená",J923,0)</f>
        <v>0</v>
      </c>
      <c r="BI923" s="157">
        <f>IF(N923="nulová",J923,0)</f>
        <v>0</v>
      </c>
      <c r="BJ923" s="18" t="s">
        <v>84</v>
      </c>
      <c r="BK923" s="157">
        <f>ROUND(I923*H923,2)</f>
        <v>0</v>
      </c>
      <c r="BL923" s="18" t="s">
        <v>270</v>
      </c>
      <c r="BM923" s="156" t="s">
        <v>909</v>
      </c>
    </row>
    <row r="924" spans="2:51" s="13" customFormat="1" ht="10.2">
      <c r="B924" s="158"/>
      <c r="D924" s="159" t="s">
        <v>165</v>
      </c>
      <c r="E924" s="160" t="s">
        <v>1</v>
      </c>
      <c r="F924" s="161" t="s">
        <v>910</v>
      </c>
      <c r="H924" s="160" t="s">
        <v>1</v>
      </c>
      <c r="I924" s="162"/>
      <c r="L924" s="158"/>
      <c r="M924" s="163"/>
      <c r="N924" s="164"/>
      <c r="O924" s="164"/>
      <c r="P924" s="164"/>
      <c r="Q924" s="164"/>
      <c r="R924" s="164"/>
      <c r="S924" s="164"/>
      <c r="T924" s="165"/>
      <c r="AT924" s="160" t="s">
        <v>165</v>
      </c>
      <c r="AU924" s="160" t="s">
        <v>86</v>
      </c>
      <c r="AV924" s="13" t="s">
        <v>84</v>
      </c>
      <c r="AW924" s="13" t="s">
        <v>32</v>
      </c>
      <c r="AX924" s="13" t="s">
        <v>76</v>
      </c>
      <c r="AY924" s="160" t="s">
        <v>151</v>
      </c>
    </row>
    <row r="925" spans="2:51" s="13" customFormat="1" ht="10.2">
      <c r="B925" s="158"/>
      <c r="D925" s="159" t="s">
        <v>165</v>
      </c>
      <c r="E925" s="160" t="s">
        <v>1</v>
      </c>
      <c r="F925" s="161" t="s">
        <v>419</v>
      </c>
      <c r="H925" s="160" t="s">
        <v>1</v>
      </c>
      <c r="I925" s="162"/>
      <c r="L925" s="158"/>
      <c r="M925" s="163"/>
      <c r="N925" s="164"/>
      <c r="O925" s="164"/>
      <c r="P925" s="164"/>
      <c r="Q925" s="164"/>
      <c r="R925" s="164"/>
      <c r="S925" s="164"/>
      <c r="T925" s="165"/>
      <c r="AT925" s="160" t="s">
        <v>165</v>
      </c>
      <c r="AU925" s="160" t="s">
        <v>86</v>
      </c>
      <c r="AV925" s="13" t="s">
        <v>84</v>
      </c>
      <c r="AW925" s="13" t="s">
        <v>32</v>
      </c>
      <c r="AX925" s="13" t="s">
        <v>76</v>
      </c>
      <c r="AY925" s="160" t="s">
        <v>151</v>
      </c>
    </row>
    <row r="926" spans="2:51" s="14" customFormat="1" ht="10.2">
      <c r="B926" s="166"/>
      <c r="D926" s="159" t="s">
        <v>165</v>
      </c>
      <c r="E926" s="167" t="s">
        <v>1</v>
      </c>
      <c r="F926" s="168" t="s">
        <v>911</v>
      </c>
      <c r="H926" s="169">
        <v>49.25</v>
      </c>
      <c r="I926" s="170"/>
      <c r="L926" s="166"/>
      <c r="M926" s="171"/>
      <c r="N926" s="172"/>
      <c r="O926" s="172"/>
      <c r="P926" s="172"/>
      <c r="Q926" s="172"/>
      <c r="R926" s="172"/>
      <c r="S926" s="172"/>
      <c r="T926" s="173"/>
      <c r="AT926" s="167" t="s">
        <v>165</v>
      </c>
      <c r="AU926" s="167" t="s">
        <v>86</v>
      </c>
      <c r="AV926" s="14" t="s">
        <v>86</v>
      </c>
      <c r="AW926" s="14" t="s">
        <v>32</v>
      </c>
      <c r="AX926" s="14" t="s">
        <v>76</v>
      </c>
      <c r="AY926" s="167" t="s">
        <v>151</v>
      </c>
    </row>
    <row r="927" spans="2:51" s="15" customFormat="1" ht="10.2">
      <c r="B927" s="174"/>
      <c r="D927" s="159" t="s">
        <v>165</v>
      </c>
      <c r="E927" s="175" t="s">
        <v>1</v>
      </c>
      <c r="F927" s="176" t="s">
        <v>172</v>
      </c>
      <c r="H927" s="177">
        <v>49.25</v>
      </c>
      <c r="I927" s="178"/>
      <c r="L927" s="174"/>
      <c r="M927" s="179"/>
      <c r="N927" s="180"/>
      <c r="O927" s="180"/>
      <c r="P927" s="180"/>
      <c r="Q927" s="180"/>
      <c r="R927" s="180"/>
      <c r="S927" s="180"/>
      <c r="T927" s="181"/>
      <c r="AT927" s="175" t="s">
        <v>165</v>
      </c>
      <c r="AU927" s="175" t="s">
        <v>86</v>
      </c>
      <c r="AV927" s="15" t="s">
        <v>152</v>
      </c>
      <c r="AW927" s="15" t="s">
        <v>32</v>
      </c>
      <c r="AX927" s="15" t="s">
        <v>76</v>
      </c>
      <c r="AY927" s="175" t="s">
        <v>151</v>
      </c>
    </row>
    <row r="928" spans="2:51" s="16" customFormat="1" ht="10.2">
      <c r="B928" s="182"/>
      <c r="D928" s="159" t="s">
        <v>165</v>
      </c>
      <c r="E928" s="183" t="s">
        <v>1</v>
      </c>
      <c r="F928" s="184" t="s">
        <v>173</v>
      </c>
      <c r="H928" s="185">
        <v>49.25</v>
      </c>
      <c r="I928" s="186"/>
      <c r="L928" s="182"/>
      <c r="M928" s="187"/>
      <c r="N928" s="188"/>
      <c r="O928" s="188"/>
      <c r="P928" s="188"/>
      <c r="Q928" s="188"/>
      <c r="R928" s="188"/>
      <c r="S928" s="188"/>
      <c r="T928" s="189"/>
      <c r="AT928" s="183" t="s">
        <v>165</v>
      </c>
      <c r="AU928" s="183" t="s">
        <v>86</v>
      </c>
      <c r="AV928" s="16" t="s">
        <v>159</v>
      </c>
      <c r="AW928" s="16" t="s">
        <v>32</v>
      </c>
      <c r="AX928" s="16" t="s">
        <v>84</v>
      </c>
      <c r="AY928" s="183" t="s">
        <v>151</v>
      </c>
    </row>
    <row r="929" spans="1:65" s="2" customFormat="1" ht="37.8" customHeight="1">
      <c r="A929" s="33"/>
      <c r="B929" s="144"/>
      <c r="C929" s="194" t="s">
        <v>912</v>
      </c>
      <c r="D929" s="194" t="s">
        <v>300</v>
      </c>
      <c r="E929" s="195" t="s">
        <v>913</v>
      </c>
      <c r="F929" s="196" t="s">
        <v>914</v>
      </c>
      <c r="G929" s="197" t="s">
        <v>207</v>
      </c>
      <c r="H929" s="198">
        <v>54.175</v>
      </c>
      <c r="I929" s="199"/>
      <c r="J929" s="200">
        <f>ROUND(I929*H929,2)</f>
        <v>0</v>
      </c>
      <c r="K929" s="196" t="s">
        <v>158</v>
      </c>
      <c r="L929" s="201"/>
      <c r="M929" s="202" t="s">
        <v>1</v>
      </c>
      <c r="N929" s="203" t="s">
        <v>41</v>
      </c>
      <c r="O929" s="59"/>
      <c r="P929" s="154">
        <f>O929*H929</f>
        <v>0</v>
      </c>
      <c r="Q929" s="154">
        <v>0.0021</v>
      </c>
      <c r="R929" s="154">
        <f>Q929*H929</f>
        <v>0.1137675</v>
      </c>
      <c r="S929" s="154">
        <v>0</v>
      </c>
      <c r="T929" s="155">
        <f>S929*H929</f>
        <v>0</v>
      </c>
      <c r="U929" s="33"/>
      <c r="V929" s="33"/>
      <c r="W929" s="33"/>
      <c r="X929" s="33"/>
      <c r="Y929" s="33"/>
      <c r="Z929" s="33"/>
      <c r="AA929" s="33"/>
      <c r="AB929" s="33"/>
      <c r="AC929" s="33"/>
      <c r="AD929" s="33"/>
      <c r="AE929" s="33"/>
      <c r="AR929" s="156" t="s">
        <v>366</v>
      </c>
      <c r="AT929" s="156" t="s">
        <v>300</v>
      </c>
      <c r="AU929" s="156" t="s">
        <v>86</v>
      </c>
      <c r="AY929" s="18" t="s">
        <v>151</v>
      </c>
      <c r="BE929" s="157">
        <f>IF(N929="základní",J929,0)</f>
        <v>0</v>
      </c>
      <c r="BF929" s="157">
        <f>IF(N929="snížená",J929,0)</f>
        <v>0</v>
      </c>
      <c r="BG929" s="157">
        <f>IF(N929="zákl. přenesená",J929,0)</f>
        <v>0</v>
      </c>
      <c r="BH929" s="157">
        <f>IF(N929="sníž. přenesená",J929,0)</f>
        <v>0</v>
      </c>
      <c r="BI929" s="157">
        <f>IF(N929="nulová",J929,0)</f>
        <v>0</v>
      </c>
      <c r="BJ929" s="18" t="s">
        <v>84</v>
      </c>
      <c r="BK929" s="157">
        <f>ROUND(I929*H929,2)</f>
        <v>0</v>
      </c>
      <c r="BL929" s="18" t="s">
        <v>270</v>
      </c>
      <c r="BM929" s="156" t="s">
        <v>915</v>
      </c>
    </row>
    <row r="930" spans="2:51" s="13" customFormat="1" ht="10.2">
      <c r="B930" s="158"/>
      <c r="D930" s="159" t="s">
        <v>165</v>
      </c>
      <c r="E930" s="160" t="s">
        <v>1</v>
      </c>
      <c r="F930" s="161" t="s">
        <v>305</v>
      </c>
      <c r="H930" s="160" t="s">
        <v>1</v>
      </c>
      <c r="I930" s="162"/>
      <c r="L930" s="158"/>
      <c r="M930" s="163"/>
      <c r="N930" s="164"/>
      <c r="O930" s="164"/>
      <c r="P930" s="164"/>
      <c r="Q930" s="164"/>
      <c r="R930" s="164"/>
      <c r="S930" s="164"/>
      <c r="T930" s="165"/>
      <c r="AT930" s="160" t="s">
        <v>165</v>
      </c>
      <c r="AU930" s="160" t="s">
        <v>86</v>
      </c>
      <c r="AV930" s="13" t="s">
        <v>84</v>
      </c>
      <c r="AW930" s="13" t="s">
        <v>32</v>
      </c>
      <c r="AX930" s="13" t="s">
        <v>76</v>
      </c>
      <c r="AY930" s="160" t="s">
        <v>151</v>
      </c>
    </row>
    <row r="931" spans="2:51" s="14" customFormat="1" ht="10.2">
      <c r="B931" s="166"/>
      <c r="D931" s="159" t="s">
        <v>165</v>
      </c>
      <c r="E931" s="167" t="s">
        <v>1</v>
      </c>
      <c r="F931" s="168" t="s">
        <v>916</v>
      </c>
      <c r="H931" s="169">
        <v>54.175</v>
      </c>
      <c r="I931" s="170"/>
      <c r="L931" s="166"/>
      <c r="M931" s="171"/>
      <c r="N931" s="172"/>
      <c r="O931" s="172"/>
      <c r="P931" s="172"/>
      <c r="Q931" s="172"/>
      <c r="R931" s="172"/>
      <c r="S931" s="172"/>
      <c r="T931" s="173"/>
      <c r="AT931" s="167" t="s">
        <v>165</v>
      </c>
      <c r="AU931" s="167" t="s">
        <v>86</v>
      </c>
      <c r="AV931" s="14" t="s">
        <v>86</v>
      </c>
      <c r="AW931" s="14" t="s">
        <v>32</v>
      </c>
      <c r="AX931" s="14" t="s">
        <v>76</v>
      </c>
      <c r="AY931" s="167" t="s">
        <v>151</v>
      </c>
    </row>
    <row r="932" spans="2:51" s="15" customFormat="1" ht="10.2">
      <c r="B932" s="174"/>
      <c r="D932" s="159" t="s">
        <v>165</v>
      </c>
      <c r="E932" s="175" t="s">
        <v>1</v>
      </c>
      <c r="F932" s="176" t="s">
        <v>172</v>
      </c>
      <c r="H932" s="177">
        <v>54.175</v>
      </c>
      <c r="I932" s="178"/>
      <c r="L932" s="174"/>
      <c r="M932" s="179"/>
      <c r="N932" s="180"/>
      <c r="O932" s="180"/>
      <c r="P932" s="180"/>
      <c r="Q932" s="180"/>
      <c r="R932" s="180"/>
      <c r="S932" s="180"/>
      <c r="T932" s="181"/>
      <c r="AT932" s="175" t="s">
        <v>165</v>
      </c>
      <c r="AU932" s="175" t="s">
        <v>86</v>
      </c>
      <c r="AV932" s="15" t="s">
        <v>152</v>
      </c>
      <c r="AW932" s="15" t="s">
        <v>32</v>
      </c>
      <c r="AX932" s="15" t="s">
        <v>76</v>
      </c>
      <c r="AY932" s="175" t="s">
        <v>151</v>
      </c>
    </row>
    <row r="933" spans="2:51" s="16" customFormat="1" ht="10.2">
      <c r="B933" s="182"/>
      <c r="D933" s="159" t="s">
        <v>165</v>
      </c>
      <c r="E933" s="183" t="s">
        <v>1</v>
      </c>
      <c r="F933" s="184" t="s">
        <v>173</v>
      </c>
      <c r="H933" s="185">
        <v>54.175</v>
      </c>
      <c r="I933" s="186"/>
      <c r="L933" s="182"/>
      <c r="M933" s="187"/>
      <c r="N933" s="188"/>
      <c r="O933" s="188"/>
      <c r="P933" s="188"/>
      <c r="Q933" s="188"/>
      <c r="R933" s="188"/>
      <c r="S933" s="188"/>
      <c r="T933" s="189"/>
      <c r="AT933" s="183" t="s">
        <v>165</v>
      </c>
      <c r="AU933" s="183" t="s">
        <v>86</v>
      </c>
      <c r="AV933" s="16" t="s">
        <v>159</v>
      </c>
      <c r="AW933" s="16" t="s">
        <v>32</v>
      </c>
      <c r="AX933" s="16" t="s">
        <v>84</v>
      </c>
      <c r="AY933" s="183" t="s">
        <v>151</v>
      </c>
    </row>
    <row r="934" spans="1:65" s="2" customFormat="1" ht="24.15" customHeight="1">
      <c r="A934" s="33"/>
      <c r="B934" s="144"/>
      <c r="C934" s="145" t="s">
        <v>917</v>
      </c>
      <c r="D934" s="145" t="s">
        <v>154</v>
      </c>
      <c r="E934" s="146" t="s">
        <v>918</v>
      </c>
      <c r="F934" s="147" t="s">
        <v>919</v>
      </c>
      <c r="G934" s="148" t="s">
        <v>194</v>
      </c>
      <c r="H934" s="149">
        <v>0.197</v>
      </c>
      <c r="I934" s="150"/>
      <c r="J934" s="151">
        <f>ROUND(I934*H934,2)</f>
        <v>0</v>
      </c>
      <c r="K934" s="147" t="s">
        <v>158</v>
      </c>
      <c r="L934" s="34"/>
      <c r="M934" s="152" t="s">
        <v>1</v>
      </c>
      <c r="N934" s="153" t="s">
        <v>41</v>
      </c>
      <c r="O934" s="59"/>
      <c r="P934" s="154">
        <f>O934*H934</f>
        <v>0</v>
      </c>
      <c r="Q934" s="154">
        <v>0</v>
      </c>
      <c r="R934" s="154">
        <f>Q934*H934</f>
        <v>0</v>
      </c>
      <c r="S934" s="154">
        <v>0</v>
      </c>
      <c r="T934" s="155">
        <f>S934*H934</f>
        <v>0</v>
      </c>
      <c r="U934" s="33"/>
      <c r="V934" s="33"/>
      <c r="W934" s="33"/>
      <c r="X934" s="33"/>
      <c r="Y934" s="33"/>
      <c r="Z934" s="33"/>
      <c r="AA934" s="33"/>
      <c r="AB934" s="33"/>
      <c r="AC934" s="33"/>
      <c r="AD934" s="33"/>
      <c r="AE934" s="33"/>
      <c r="AR934" s="156" t="s">
        <v>270</v>
      </c>
      <c r="AT934" s="156" t="s">
        <v>154</v>
      </c>
      <c r="AU934" s="156" t="s">
        <v>86</v>
      </c>
      <c r="AY934" s="18" t="s">
        <v>151</v>
      </c>
      <c r="BE934" s="157">
        <f>IF(N934="základní",J934,0)</f>
        <v>0</v>
      </c>
      <c r="BF934" s="157">
        <f>IF(N934="snížená",J934,0)</f>
        <v>0</v>
      </c>
      <c r="BG934" s="157">
        <f>IF(N934="zákl. přenesená",J934,0)</f>
        <v>0</v>
      </c>
      <c r="BH934" s="157">
        <f>IF(N934="sníž. přenesená",J934,0)</f>
        <v>0</v>
      </c>
      <c r="BI934" s="157">
        <f>IF(N934="nulová",J934,0)</f>
        <v>0</v>
      </c>
      <c r="BJ934" s="18" t="s">
        <v>84</v>
      </c>
      <c r="BK934" s="157">
        <f>ROUND(I934*H934,2)</f>
        <v>0</v>
      </c>
      <c r="BL934" s="18" t="s">
        <v>270</v>
      </c>
      <c r="BM934" s="156" t="s">
        <v>920</v>
      </c>
    </row>
    <row r="935" spans="2:63" s="12" customFormat="1" ht="22.8" customHeight="1">
      <c r="B935" s="131"/>
      <c r="D935" s="132" t="s">
        <v>75</v>
      </c>
      <c r="E935" s="142" t="s">
        <v>921</v>
      </c>
      <c r="F935" s="142" t="s">
        <v>922</v>
      </c>
      <c r="I935" s="134"/>
      <c r="J935" s="143">
        <f>BK935</f>
        <v>0</v>
      </c>
      <c r="L935" s="131"/>
      <c r="M935" s="136"/>
      <c r="N935" s="137"/>
      <c r="O935" s="137"/>
      <c r="P935" s="138">
        <f>SUM(P936:P937)</f>
        <v>0</v>
      </c>
      <c r="Q935" s="137"/>
      <c r="R935" s="138">
        <f>SUM(R936:R937)</f>
        <v>0</v>
      </c>
      <c r="S935" s="137"/>
      <c r="T935" s="139">
        <f>SUM(T936:T937)</f>
        <v>0</v>
      </c>
      <c r="AR935" s="132" t="s">
        <v>86</v>
      </c>
      <c r="AT935" s="140" t="s">
        <v>75</v>
      </c>
      <c r="AU935" s="140" t="s">
        <v>84</v>
      </c>
      <c r="AY935" s="132" t="s">
        <v>151</v>
      </c>
      <c r="BK935" s="141">
        <f>SUM(BK936:BK937)</f>
        <v>0</v>
      </c>
    </row>
    <row r="936" spans="1:65" s="2" customFormat="1" ht="24.15" customHeight="1">
      <c r="A936" s="33"/>
      <c r="B936" s="144"/>
      <c r="C936" s="145" t="s">
        <v>923</v>
      </c>
      <c r="D936" s="145" t="s">
        <v>154</v>
      </c>
      <c r="E936" s="146" t="s">
        <v>902</v>
      </c>
      <c r="F936" s="147" t="s">
        <v>924</v>
      </c>
      <c r="G936" s="148" t="s">
        <v>157</v>
      </c>
      <c r="H936" s="149">
        <v>8</v>
      </c>
      <c r="I936" s="150"/>
      <c r="J936" s="151">
        <f>ROUND(I936*H936,2)</f>
        <v>0</v>
      </c>
      <c r="K936" s="147" t="s">
        <v>925</v>
      </c>
      <c r="L936" s="34"/>
      <c r="M936" s="152" t="s">
        <v>1</v>
      </c>
      <c r="N936" s="153" t="s">
        <v>41</v>
      </c>
      <c r="O936" s="59"/>
      <c r="P936" s="154">
        <f>O936*H936</f>
        <v>0</v>
      </c>
      <c r="Q936" s="154">
        <v>0</v>
      </c>
      <c r="R936" s="154">
        <f>Q936*H936</f>
        <v>0</v>
      </c>
      <c r="S936" s="154">
        <v>0</v>
      </c>
      <c r="T936" s="155">
        <f>S936*H936</f>
        <v>0</v>
      </c>
      <c r="U936" s="33"/>
      <c r="V936" s="33"/>
      <c r="W936" s="33"/>
      <c r="X936" s="33"/>
      <c r="Y936" s="33"/>
      <c r="Z936" s="33"/>
      <c r="AA936" s="33"/>
      <c r="AB936" s="33"/>
      <c r="AC936" s="33"/>
      <c r="AD936" s="33"/>
      <c r="AE936" s="33"/>
      <c r="AR936" s="156" t="s">
        <v>270</v>
      </c>
      <c r="AT936" s="156" t="s">
        <v>154</v>
      </c>
      <c r="AU936" s="156" t="s">
        <v>86</v>
      </c>
      <c r="AY936" s="18" t="s">
        <v>151</v>
      </c>
      <c r="BE936" s="157">
        <f>IF(N936="základní",J936,0)</f>
        <v>0</v>
      </c>
      <c r="BF936" s="157">
        <f>IF(N936="snížená",J936,0)</f>
        <v>0</v>
      </c>
      <c r="BG936" s="157">
        <f>IF(N936="zákl. přenesená",J936,0)</f>
        <v>0</v>
      </c>
      <c r="BH936" s="157">
        <f>IF(N936="sníž. přenesená",J936,0)</f>
        <v>0</v>
      </c>
      <c r="BI936" s="157">
        <f>IF(N936="nulová",J936,0)</f>
        <v>0</v>
      </c>
      <c r="BJ936" s="18" t="s">
        <v>84</v>
      </c>
      <c r="BK936" s="157">
        <f>ROUND(I936*H936,2)</f>
        <v>0</v>
      </c>
      <c r="BL936" s="18" t="s">
        <v>270</v>
      </c>
      <c r="BM936" s="156" t="s">
        <v>926</v>
      </c>
    </row>
    <row r="937" spans="1:65" s="2" customFormat="1" ht="24.15" customHeight="1">
      <c r="A937" s="33"/>
      <c r="B937" s="144"/>
      <c r="C937" s="145" t="s">
        <v>927</v>
      </c>
      <c r="D937" s="145" t="s">
        <v>154</v>
      </c>
      <c r="E937" s="146" t="s">
        <v>928</v>
      </c>
      <c r="F937" s="147" t="s">
        <v>929</v>
      </c>
      <c r="G937" s="148" t="s">
        <v>231</v>
      </c>
      <c r="H937" s="149">
        <v>250</v>
      </c>
      <c r="I937" s="150"/>
      <c r="J937" s="151">
        <f>ROUND(I937*H937,2)</f>
        <v>0</v>
      </c>
      <c r="K937" s="147" t="s">
        <v>925</v>
      </c>
      <c r="L937" s="34"/>
      <c r="M937" s="152" t="s">
        <v>1</v>
      </c>
      <c r="N937" s="153" t="s">
        <v>41</v>
      </c>
      <c r="O937" s="59"/>
      <c r="P937" s="154">
        <f>O937*H937</f>
        <v>0</v>
      </c>
      <c r="Q937" s="154">
        <v>0</v>
      </c>
      <c r="R937" s="154">
        <f>Q937*H937</f>
        <v>0</v>
      </c>
      <c r="S937" s="154">
        <v>0</v>
      </c>
      <c r="T937" s="155">
        <f>S937*H937</f>
        <v>0</v>
      </c>
      <c r="U937" s="33"/>
      <c r="V937" s="33"/>
      <c r="W937" s="33"/>
      <c r="X937" s="33"/>
      <c r="Y937" s="33"/>
      <c r="Z937" s="33"/>
      <c r="AA937" s="33"/>
      <c r="AB937" s="33"/>
      <c r="AC937" s="33"/>
      <c r="AD937" s="33"/>
      <c r="AE937" s="33"/>
      <c r="AR937" s="156" t="s">
        <v>159</v>
      </c>
      <c r="AT937" s="156" t="s">
        <v>154</v>
      </c>
      <c r="AU937" s="156" t="s">
        <v>86</v>
      </c>
      <c r="AY937" s="18" t="s">
        <v>151</v>
      </c>
      <c r="BE937" s="157">
        <f>IF(N937="základní",J937,0)</f>
        <v>0</v>
      </c>
      <c r="BF937" s="157">
        <f>IF(N937="snížená",J937,0)</f>
        <v>0</v>
      </c>
      <c r="BG937" s="157">
        <f>IF(N937="zákl. přenesená",J937,0)</f>
        <v>0</v>
      </c>
      <c r="BH937" s="157">
        <f>IF(N937="sníž. přenesená",J937,0)</f>
        <v>0</v>
      </c>
      <c r="BI937" s="157">
        <f>IF(N937="nulová",J937,0)</f>
        <v>0</v>
      </c>
      <c r="BJ937" s="18" t="s">
        <v>84</v>
      </c>
      <c r="BK937" s="157">
        <f>ROUND(I937*H937,2)</f>
        <v>0</v>
      </c>
      <c r="BL937" s="18" t="s">
        <v>159</v>
      </c>
      <c r="BM937" s="156" t="s">
        <v>930</v>
      </c>
    </row>
    <row r="938" spans="2:63" s="12" customFormat="1" ht="22.8" customHeight="1">
      <c r="B938" s="131"/>
      <c r="D938" s="132" t="s">
        <v>75</v>
      </c>
      <c r="E938" s="142" t="s">
        <v>931</v>
      </c>
      <c r="F938" s="142" t="s">
        <v>932</v>
      </c>
      <c r="I938" s="134"/>
      <c r="J938" s="143">
        <f>BK938</f>
        <v>0</v>
      </c>
      <c r="L938" s="131"/>
      <c r="M938" s="136"/>
      <c r="N938" s="137"/>
      <c r="O938" s="137"/>
      <c r="P938" s="138">
        <f>SUM(P939:P1040)</f>
        <v>0</v>
      </c>
      <c r="Q938" s="137"/>
      <c r="R938" s="138">
        <f>SUM(R939:R1040)</f>
        <v>28.77640768</v>
      </c>
      <c r="S938" s="137"/>
      <c r="T938" s="139">
        <f>SUM(T939:T1040)</f>
        <v>16.607599999999998</v>
      </c>
      <c r="AR938" s="132" t="s">
        <v>86</v>
      </c>
      <c r="AT938" s="140" t="s">
        <v>75</v>
      </c>
      <c r="AU938" s="140" t="s">
        <v>84</v>
      </c>
      <c r="AY938" s="132" t="s">
        <v>151</v>
      </c>
      <c r="BK938" s="141">
        <f>SUM(BK939:BK1040)</f>
        <v>0</v>
      </c>
    </row>
    <row r="939" spans="1:65" s="2" customFormat="1" ht="33" customHeight="1">
      <c r="A939" s="33"/>
      <c r="B939" s="144"/>
      <c r="C939" s="145" t="s">
        <v>933</v>
      </c>
      <c r="D939" s="145" t="s">
        <v>154</v>
      </c>
      <c r="E939" s="146" t="s">
        <v>934</v>
      </c>
      <c r="F939" s="147" t="s">
        <v>935</v>
      </c>
      <c r="G939" s="148" t="s">
        <v>163</v>
      </c>
      <c r="H939" s="149">
        <v>5.363</v>
      </c>
      <c r="I939" s="150"/>
      <c r="J939" s="151">
        <f>ROUND(I939*H939,2)</f>
        <v>0</v>
      </c>
      <c r="K939" s="147" t="s">
        <v>158</v>
      </c>
      <c r="L939" s="34"/>
      <c r="M939" s="152" t="s">
        <v>1</v>
      </c>
      <c r="N939" s="153" t="s">
        <v>41</v>
      </c>
      <c r="O939" s="59"/>
      <c r="P939" s="154">
        <f>O939*H939</f>
        <v>0</v>
      </c>
      <c r="Q939" s="154">
        <v>0.00189</v>
      </c>
      <c r="R939" s="154">
        <f>Q939*H939</f>
        <v>0.01013607</v>
      </c>
      <c r="S939" s="154">
        <v>0</v>
      </c>
      <c r="T939" s="155">
        <f>S939*H939</f>
        <v>0</v>
      </c>
      <c r="U939" s="33"/>
      <c r="V939" s="33"/>
      <c r="W939" s="33"/>
      <c r="X939" s="33"/>
      <c r="Y939" s="33"/>
      <c r="Z939" s="33"/>
      <c r="AA939" s="33"/>
      <c r="AB939" s="33"/>
      <c r="AC939" s="33"/>
      <c r="AD939" s="33"/>
      <c r="AE939" s="33"/>
      <c r="AR939" s="156" t="s">
        <v>270</v>
      </c>
      <c r="AT939" s="156" t="s">
        <v>154</v>
      </c>
      <c r="AU939" s="156" t="s">
        <v>86</v>
      </c>
      <c r="AY939" s="18" t="s">
        <v>151</v>
      </c>
      <c r="BE939" s="157">
        <f>IF(N939="základní",J939,0)</f>
        <v>0</v>
      </c>
      <c r="BF939" s="157">
        <f>IF(N939="snížená",J939,0)</f>
        <v>0</v>
      </c>
      <c r="BG939" s="157">
        <f>IF(N939="zákl. přenesená",J939,0)</f>
        <v>0</v>
      </c>
      <c r="BH939" s="157">
        <f>IF(N939="sníž. přenesená",J939,0)</f>
        <v>0</v>
      </c>
      <c r="BI939" s="157">
        <f>IF(N939="nulová",J939,0)</f>
        <v>0</v>
      </c>
      <c r="BJ939" s="18" t="s">
        <v>84</v>
      </c>
      <c r="BK939" s="157">
        <f>ROUND(I939*H939,2)</f>
        <v>0</v>
      </c>
      <c r="BL939" s="18" t="s">
        <v>270</v>
      </c>
      <c r="BM939" s="156" t="s">
        <v>936</v>
      </c>
    </row>
    <row r="940" spans="2:51" s="13" customFormat="1" ht="10.2">
      <c r="B940" s="158"/>
      <c r="D940" s="159" t="s">
        <v>165</v>
      </c>
      <c r="E940" s="160" t="s">
        <v>1</v>
      </c>
      <c r="F940" s="161" t="s">
        <v>937</v>
      </c>
      <c r="H940" s="160" t="s">
        <v>1</v>
      </c>
      <c r="I940" s="162"/>
      <c r="L940" s="158"/>
      <c r="M940" s="163"/>
      <c r="N940" s="164"/>
      <c r="O940" s="164"/>
      <c r="P940" s="164"/>
      <c r="Q940" s="164"/>
      <c r="R940" s="164"/>
      <c r="S940" s="164"/>
      <c r="T940" s="165"/>
      <c r="AT940" s="160" t="s">
        <v>165</v>
      </c>
      <c r="AU940" s="160" t="s">
        <v>86</v>
      </c>
      <c r="AV940" s="13" t="s">
        <v>84</v>
      </c>
      <c r="AW940" s="13" t="s">
        <v>32</v>
      </c>
      <c r="AX940" s="13" t="s">
        <v>76</v>
      </c>
      <c r="AY940" s="160" t="s">
        <v>151</v>
      </c>
    </row>
    <row r="941" spans="2:51" s="14" customFormat="1" ht="10.2">
      <c r="B941" s="166"/>
      <c r="D941" s="159" t="s">
        <v>165</v>
      </c>
      <c r="E941" s="167" t="s">
        <v>1</v>
      </c>
      <c r="F941" s="168" t="s">
        <v>938</v>
      </c>
      <c r="H941" s="169">
        <v>5.363</v>
      </c>
      <c r="I941" s="170"/>
      <c r="L941" s="166"/>
      <c r="M941" s="171"/>
      <c r="N941" s="172"/>
      <c r="O941" s="172"/>
      <c r="P941" s="172"/>
      <c r="Q941" s="172"/>
      <c r="R941" s="172"/>
      <c r="S941" s="172"/>
      <c r="T941" s="173"/>
      <c r="AT941" s="167" t="s">
        <v>165</v>
      </c>
      <c r="AU941" s="167" t="s">
        <v>86</v>
      </c>
      <c r="AV941" s="14" t="s">
        <v>86</v>
      </c>
      <c r="AW941" s="14" t="s">
        <v>32</v>
      </c>
      <c r="AX941" s="14" t="s">
        <v>76</v>
      </c>
      <c r="AY941" s="167" t="s">
        <v>151</v>
      </c>
    </row>
    <row r="942" spans="2:51" s="15" customFormat="1" ht="10.2">
      <c r="B942" s="174"/>
      <c r="D942" s="159" t="s">
        <v>165</v>
      </c>
      <c r="E942" s="175" t="s">
        <v>1</v>
      </c>
      <c r="F942" s="176" t="s">
        <v>172</v>
      </c>
      <c r="H942" s="177">
        <v>5.363</v>
      </c>
      <c r="I942" s="178"/>
      <c r="L942" s="174"/>
      <c r="M942" s="179"/>
      <c r="N942" s="180"/>
      <c r="O942" s="180"/>
      <c r="P942" s="180"/>
      <c r="Q942" s="180"/>
      <c r="R942" s="180"/>
      <c r="S942" s="180"/>
      <c r="T942" s="181"/>
      <c r="AT942" s="175" t="s">
        <v>165</v>
      </c>
      <c r="AU942" s="175" t="s">
        <v>86</v>
      </c>
      <c r="AV942" s="15" t="s">
        <v>152</v>
      </c>
      <c r="AW942" s="15" t="s">
        <v>32</v>
      </c>
      <c r="AX942" s="15" t="s">
        <v>76</v>
      </c>
      <c r="AY942" s="175" t="s">
        <v>151</v>
      </c>
    </row>
    <row r="943" spans="2:51" s="16" customFormat="1" ht="10.2">
      <c r="B943" s="182"/>
      <c r="D943" s="159" t="s">
        <v>165</v>
      </c>
      <c r="E943" s="183" t="s">
        <v>1</v>
      </c>
      <c r="F943" s="184" t="s">
        <v>173</v>
      </c>
      <c r="H943" s="185">
        <v>5.363</v>
      </c>
      <c r="I943" s="186"/>
      <c r="L943" s="182"/>
      <c r="M943" s="187"/>
      <c r="N943" s="188"/>
      <c r="O943" s="188"/>
      <c r="P943" s="188"/>
      <c r="Q943" s="188"/>
      <c r="R943" s="188"/>
      <c r="S943" s="188"/>
      <c r="T943" s="189"/>
      <c r="AT943" s="183" t="s">
        <v>165</v>
      </c>
      <c r="AU943" s="183" t="s">
        <v>86</v>
      </c>
      <c r="AV943" s="16" t="s">
        <v>159</v>
      </c>
      <c r="AW943" s="16" t="s">
        <v>32</v>
      </c>
      <c r="AX943" s="16" t="s">
        <v>84</v>
      </c>
      <c r="AY943" s="183" t="s">
        <v>151</v>
      </c>
    </row>
    <row r="944" spans="1:65" s="2" customFormat="1" ht="24.15" customHeight="1">
      <c r="A944" s="33"/>
      <c r="B944" s="144"/>
      <c r="C944" s="145" t="s">
        <v>939</v>
      </c>
      <c r="D944" s="145" t="s">
        <v>154</v>
      </c>
      <c r="E944" s="146" t="s">
        <v>940</v>
      </c>
      <c r="F944" s="147" t="s">
        <v>941</v>
      </c>
      <c r="G944" s="148" t="s">
        <v>231</v>
      </c>
      <c r="H944" s="149">
        <v>162.9</v>
      </c>
      <c r="I944" s="150"/>
      <c r="J944" s="151">
        <f>ROUND(I944*H944,2)</f>
        <v>0</v>
      </c>
      <c r="K944" s="147" t="s">
        <v>158</v>
      </c>
      <c r="L944" s="34"/>
      <c r="M944" s="152" t="s">
        <v>1</v>
      </c>
      <c r="N944" s="153" t="s">
        <v>41</v>
      </c>
      <c r="O944" s="59"/>
      <c r="P944" s="154">
        <f>O944*H944</f>
        <v>0</v>
      </c>
      <c r="Q944" s="154">
        <v>0</v>
      </c>
      <c r="R944" s="154">
        <f>Q944*H944</f>
        <v>0</v>
      </c>
      <c r="S944" s="154">
        <v>0</v>
      </c>
      <c r="T944" s="155">
        <f>S944*H944</f>
        <v>0</v>
      </c>
      <c r="U944" s="33"/>
      <c r="V944" s="33"/>
      <c r="W944" s="33"/>
      <c r="X944" s="33"/>
      <c r="Y944" s="33"/>
      <c r="Z944" s="33"/>
      <c r="AA944" s="33"/>
      <c r="AB944" s="33"/>
      <c r="AC944" s="33"/>
      <c r="AD944" s="33"/>
      <c r="AE944" s="33"/>
      <c r="AR944" s="156" t="s">
        <v>270</v>
      </c>
      <c r="AT944" s="156" t="s">
        <v>154</v>
      </c>
      <c r="AU944" s="156" t="s">
        <v>86</v>
      </c>
      <c r="AY944" s="18" t="s">
        <v>151</v>
      </c>
      <c r="BE944" s="157">
        <f>IF(N944="základní",J944,0)</f>
        <v>0</v>
      </c>
      <c r="BF944" s="157">
        <f>IF(N944="snížená",J944,0)</f>
        <v>0</v>
      </c>
      <c r="BG944" s="157">
        <f>IF(N944="zákl. přenesená",J944,0)</f>
        <v>0</v>
      </c>
      <c r="BH944" s="157">
        <f>IF(N944="sníž. přenesená",J944,0)</f>
        <v>0</v>
      </c>
      <c r="BI944" s="157">
        <f>IF(N944="nulová",J944,0)</f>
        <v>0</v>
      </c>
      <c r="BJ944" s="18" t="s">
        <v>84</v>
      </c>
      <c r="BK944" s="157">
        <f>ROUND(I944*H944,2)</f>
        <v>0</v>
      </c>
      <c r="BL944" s="18" t="s">
        <v>270</v>
      </c>
      <c r="BM944" s="156" t="s">
        <v>942</v>
      </c>
    </row>
    <row r="945" spans="2:51" s="13" customFormat="1" ht="10.2">
      <c r="B945" s="158"/>
      <c r="D945" s="159" t="s">
        <v>165</v>
      </c>
      <c r="E945" s="160" t="s">
        <v>1</v>
      </c>
      <c r="F945" s="161" t="s">
        <v>943</v>
      </c>
      <c r="H945" s="160" t="s">
        <v>1</v>
      </c>
      <c r="I945" s="162"/>
      <c r="L945" s="158"/>
      <c r="M945" s="163"/>
      <c r="N945" s="164"/>
      <c r="O945" s="164"/>
      <c r="P945" s="164"/>
      <c r="Q945" s="164"/>
      <c r="R945" s="164"/>
      <c r="S945" s="164"/>
      <c r="T945" s="165"/>
      <c r="AT945" s="160" t="s">
        <v>165</v>
      </c>
      <c r="AU945" s="160" t="s">
        <v>86</v>
      </c>
      <c r="AV945" s="13" t="s">
        <v>84</v>
      </c>
      <c r="AW945" s="13" t="s">
        <v>32</v>
      </c>
      <c r="AX945" s="13" t="s">
        <v>76</v>
      </c>
      <c r="AY945" s="160" t="s">
        <v>151</v>
      </c>
    </row>
    <row r="946" spans="2:51" s="14" customFormat="1" ht="10.2">
      <c r="B946" s="166"/>
      <c r="D946" s="159" t="s">
        <v>165</v>
      </c>
      <c r="E946" s="167" t="s">
        <v>1</v>
      </c>
      <c r="F946" s="168" t="s">
        <v>944</v>
      </c>
      <c r="H946" s="169">
        <v>60</v>
      </c>
      <c r="I946" s="170"/>
      <c r="L946" s="166"/>
      <c r="M946" s="171"/>
      <c r="N946" s="172"/>
      <c r="O946" s="172"/>
      <c r="P946" s="172"/>
      <c r="Q946" s="172"/>
      <c r="R946" s="172"/>
      <c r="S946" s="172"/>
      <c r="T946" s="173"/>
      <c r="AT946" s="167" t="s">
        <v>165</v>
      </c>
      <c r="AU946" s="167" t="s">
        <v>86</v>
      </c>
      <c r="AV946" s="14" t="s">
        <v>86</v>
      </c>
      <c r="AW946" s="14" t="s">
        <v>32</v>
      </c>
      <c r="AX946" s="14" t="s">
        <v>76</v>
      </c>
      <c r="AY946" s="167" t="s">
        <v>151</v>
      </c>
    </row>
    <row r="947" spans="2:51" s="14" customFormat="1" ht="10.2">
      <c r="B947" s="166"/>
      <c r="D947" s="159" t="s">
        <v>165</v>
      </c>
      <c r="E947" s="167" t="s">
        <v>1</v>
      </c>
      <c r="F947" s="168" t="s">
        <v>944</v>
      </c>
      <c r="H947" s="169">
        <v>60</v>
      </c>
      <c r="I947" s="170"/>
      <c r="L947" s="166"/>
      <c r="M947" s="171"/>
      <c r="N947" s="172"/>
      <c r="O947" s="172"/>
      <c r="P947" s="172"/>
      <c r="Q947" s="172"/>
      <c r="R947" s="172"/>
      <c r="S947" s="172"/>
      <c r="T947" s="173"/>
      <c r="AT947" s="167" t="s">
        <v>165</v>
      </c>
      <c r="AU947" s="167" t="s">
        <v>86</v>
      </c>
      <c r="AV947" s="14" t="s">
        <v>86</v>
      </c>
      <c r="AW947" s="14" t="s">
        <v>32</v>
      </c>
      <c r="AX947" s="14" t="s">
        <v>76</v>
      </c>
      <c r="AY947" s="167" t="s">
        <v>151</v>
      </c>
    </row>
    <row r="948" spans="2:51" s="14" customFormat="1" ht="10.2">
      <c r="B948" s="166"/>
      <c r="D948" s="159" t="s">
        <v>165</v>
      </c>
      <c r="E948" s="167" t="s">
        <v>1</v>
      </c>
      <c r="F948" s="168" t="s">
        <v>945</v>
      </c>
      <c r="H948" s="169">
        <v>22</v>
      </c>
      <c r="I948" s="170"/>
      <c r="L948" s="166"/>
      <c r="M948" s="171"/>
      <c r="N948" s="172"/>
      <c r="O948" s="172"/>
      <c r="P948" s="172"/>
      <c r="Q948" s="172"/>
      <c r="R948" s="172"/>
      <c r="S948" s="172"/>
      <c r="T948" s="173"/>
      <c r="AT948" s="167" t="s">
        <v>165</v>
      </c>
      <c r="AU948" s="167" t="s">
        <v>86</v>
      </c>
      <c r="AV948" s="14" t="s">
        <v>86</v>
      </c>
      <c r="AW948" s="14" t="s">
        <v>32</v>
      </c>
      <c r="AX948" s="14" t="s">
        <v>76</v>
      </c>
      <c r="AY948" s="167" t="s">
        <v>151</v>
      </c>
    </row>
    <row r="949" spans="2:51" s="14" customFormat="1" ht="10.2">
      <c r="B949" s="166"/>
      <c r="D949" s="159" t="s">
        <v>165</v>
      </c>
      <c r="E949" s="167" t="s">
        <v>1</v>
      </c>
      <c r="F949" s="168" t="s">
        <v>946</v>
      </c>
      <c r="H949" s="169">
        <v>9.5</v>
      </c>
      <c r="I949" s="170"/>
      <c r="L949" s="166"/>
      <c r="M949" s="171"/>
      <c r="N949" s="172"/>
      <c r="O949" s="172"/>
      <c r="P949" s="172"/>
      <c r="Q949" s="172"/>
      <c r="R949" s="172"/>
      <c r="S949" s="172"/>
      <c r="T949" s="173"/>
      <c r="AT949" s="167" t="s">
        <v>165</v>
      </c>
      <c r="AU949" s="167" t="s">
        <v>86</v>
      </c>
      <c r="AV949" s="14" t="s">
        <v>86</v>
      </c>
      <c r="AW949" s="14" t="s">
        <v>32</v>
      </c>
      <c r="AX949" s="14" t="s">
        <v>76</v>
      </c>
      <c r="AY949" s="167" t="s">
        <v>151</v>
      </c>
    </row>
    <row r="950" spans="2:51" s="14" customFormat="1" ht="10.2">
      <c r="B950" s="166"/>
      <c r="D950" s="159" t="s">
        <v>165</v>
      </c>
      <c r="E950" s="167" t="s">
        <v>1</v>
      </c>
      <c r="F950" s="168" t="s">
        <v>947</v>
      </c>
      <c r="H950" s="169">
        <v>5.7</v>
      </c>
      <c r="I950" s="170"/>
      <c r="L950" s="166"/>
      <c r="M950" s="171"/>
      <c r="N950" s="172"/>
      <c r="O950" s="172"/>
      <c r="P950" s="172"/>
      <c r="Q950" s="172"/>
      <c r="R950" s="172"/>
      <c r="S950" s="172"/>
      <c r="T950" s="173"/>
      <c r="AT950" s="167" t="s">
        <v>165</v>
      </c>
      <c r="AU950" s="167" t="s">
        <v>86</v>
      </c>
      <c r="AV950" s="14" t="s">
        <v>86</v>
      </c>
      <c r="AW950" s="14" t="s">
        <v>32</v>
      </c>
      <c r="AX950" s="14" t="s">
        <v>76</v>
      </c>
      <c r="AY950" s="167" t="s">
        <v>151</v>
      </c>
    </row>
    <row r="951" spans="2:51" s="14" customFormat="1" ht="10.2">
      <c r="B951" s="166"/>
      <c r="D951" s="159" t="s">
        <v>165</v>
      </c>
      <c r="E951" s="167" t="s">
        <v>1</v>
      </c>
      <c r="F951" s="168" t="s">
        <v>948</v>
      </c>
      <c r="H951" s="169">
        <v>3.8</v>
      </c>
      <c r="I951" s="170"/>
      <c r="L951" s="166"/>
      <c r="M951" s="171"/>
      <c r="N951" s="172"/>
      <c r="O951" s="172"/>
      <c r="P951" s="172"/>
      <c r="Q951" s="172"/>
      <c r="R951" s="172"/>
      <c r="S951" s="172"/>
      <c r="T951" s="173"/>
      <c r="AT951" s="167" t="s">
        <v>165</v>
      </c>
      <c r="AU951" s="167" t="s">
        <v>86</v>
      </c>
      <c r="AV951" s="14" t="s">
        <v>86</v>
      </c>
      <c r="AW951" s="14" t="s">
        <v>32</v>
      </c>
      <c r="AX951" s="14" t="s">
        <v>76</v>
      </c>
      <c r="AY951" s="167" t="s">
        <v>151</v>
      </c>
    </row>
    <row r="952" spans="2:51" s="14" customFormat="1" ht="10.2">
      <c r="B952" s="166"/>
      <c r="D952" s="159" t="s">
        <v>165</v>
      </c>
      <c r="E952" s="167" t="s">
        <v>1</v>
      </c>
      <c r="F952" s="168" t="s">
        <v>949</v>
      </c>
      <c r="H952" s="169">
        <v>1.9</v>
      </c>
      <c r="I952" s="170"/>
      <c r="L952" s="166"/>
      <c r="M952" s="171"/>
      <c r="N952" s="172"/>
      <c r="O952" s="172"/>
      <c r="P952" s="172"/>
      <c r="Q952" s="172"/>
      <c r="R952" s="172"/>
      <c r="S952" s="172"/>
      <c r="T952" s="173"/>
      <c r="AT952" s="167" t="s">
        <v>165</v>
      </c>
      <c r="AU952" s="167" t="s">
        <v>86</v>
      </c>
      <c r="AV952" s="14" t="s">
        <v>86</v>
      </c>
      <c r="AW952" s="14" t="s">
        <v>32</v>
      </c>
      <c r="AX952" s="14" t="s">
        <v>76</v>
      </c>
      <c r="AY952" s="167" t="s">
        <v>151</v>
      </c>
    </row>
    <row r="953" spans="2:51" s="15" customFormat="1" ht="10.2">
      <c r="B953" s="174"/>
      <c r="D953" s="159" t="s">
        <v>165</v>
      </c>
      <c r="E953" s="175" t="s">
        <v>1</v>
      </c>
      <c r="F953" s="176" t="s">
        <v>172</v>
      </c>
      <c r="H953" s="177">
        <v>162.9</v>
      </c>
      <c r="I953" s="178"/>
      <c r="L953" s="174"/>
      <c r="M953" s="179"/>
      <c r="N953" s="180"/>
      <c r="O953" s="180"/>
      <c r="P953" s="180"/>
      <c r="Q953" s="180"/>
      <c r="R953" s="180"/>
      <c r="S953" s="180"/>
      <c r="T953" s="181"/>
      <c r="AT953" s="175" t="s">
        <v>165</v>
      </c>
      <c r="AU953" s="175" t="s">
        <v>86</v>
      </c>
      <c r="AV953" s="15" t="s">
        <v>152</v>
      </c>
      <c r="AW953" s="15" t="s">
        <v>32</v>
      </c>
      <c r="AX953" s="15" t="s">
        <v>76</v>
      </c>
      <c r="AY953" s="175" t="s">
        <v>151</v>
      </c>
    </row>
    <row r="954" spans="2:51" s="16" customFormat="1" ht="10.2">
      <c r="B954" s="182"/>
      <c r="D954" s="159" t="s">
        <v>165</v>
      </c>
      <c r="E954" s="183" t="s">
        <v>1</v>
      </c>
      <c r="F954" s="184" t="s">
        <v>173</v>
      </c>
      <c r="H954" s="185">
        <v>162.9</v>
      </c>
      <c r="I954" s="186"/>
      <c r="L954" s="182"/>
      <c r="M954" s="187"/>
      <c r="N954" s="188"/>
      <c r="O954" s="188"/>
      <c r="P954" s="188"/>
      <c r="Q954" s="188"/>
      <c r="R954" s="188"/>
      <c r="S954" s="188"/>
      <c r="T954" s="189"/>
      <c r="AT954" s="183" t="s">
        <v>165</v>
      </c>
      <c r="AU954" s="183" t="s">
        <v>86</v>
      </c>
      <c r="AV954" s="16" t="s">
        <v>159</v>
      </c>
      <c r="AW954" s="16" t="s">
        <v>32</v>
      </c>
      <c r="AX954" s="16" t="s">
        <v>84</v>
      </c>
      <c r="AY954" s="183" t="s">
        <v>151</v>
      </c>
    </row>
    <row r="955" spans="1:65" s="2" customFormat="1" ht="21.75" customHeight="1">
      <c r="A955" s="33"/>
      <c r="B955" s="144"/>
      <c r="C955" s="194" t="s">
        <v>950</v>
      </c>
      <c r="D955" s="194" t="s">
        <v>300</v>
      </c>
      <c r="E955" s="195" t="s">
        <v>951</v>
      </c>
      <c r="F955" s="196" t="s">
        <v>952</v>
      </c>
      <c r="G955" s="197" t="s">
        <v>163</v>
      </c>
      <c r="H955" s="198">
        <v>2.346</v>
      </c>
      <c r="I955" s="199"/>
      <c r="J955" s="200">
        <f>ROUND(I955*H955,2)</f>
        <v>0</v>
      </c>
      <c r="K955" s="196" t="s">
        <v>158</v>
      </c>
      <c r="L955" s="201"/>
      <c r="M955" s="202" t="s">
        <v>1</v>
      </c>
      <c r="N955" s="203" t="s">
        <v>41</v>
      </c>
      <c r="O955" s="59"/>
      <c r="P955" s="154">
        <f>O955*H955</f>
        <v>0</v>
      </c>
      <c r="Q955" s="154">
        <v>0.55</v>
      </c>
      <c r="R955" s="154">
        <f>Q955*H955</f>
        <v>1.2903000000000002</v>
      </c>
      <c r="S955" s="154">
        <v>0</v>
      </c>
      <c r="T955" s="155">
        <f>S955*H955</f>
        <v>0</v>
      </c>
      <c r="U955" s="33"/>
      <c r="V955" s="33"/>
      <c r="W955" s="33"/>
      <c r="X955" s="33"/>
      <c r="Y955" s="33"/>
      <c r="Z955" s="33"/>
      <c r="AA955" s="33"/>
      <c r="AB955" s="33"/>
      <c r="AC955" s="33"/>
      <c r="AD955" s="33"/>
      <c r="AE955" s="33"/>
      <c r="AR955" s="156" t="s">
        <v>366</v>
      </c>
      <c r="AT955" s="156" t="s">
        <v>300</v>
      </c>
      <c r="AU955" s="156" t="s">
        <v>86</v>
      </c>
      <c r="AY955" s="18" t="s">
        <v>151</v>
      </c>
      <c r="BE955" s="157">
        <f>IF(N955="základní",J955,0)</f>
        <v>0</v>
      </c>
      <c r="BF955" s="157">
        <f>IF(N955="snížená",J955,0)</f>
        <v>0</v>
      </c>
      <c r="BG955" s="157">
        <f>IF(N955="zákl. přenesená",J955,0)</f>
        <v>0</v>
      </c>
      <c r="BH955" s="157">
        <f>IF(N955="sníž. přenesená",J955,0)</f>
        <v>0</v>
      </c>
      <c r="BI955" s="157">
        <f>IF(N955="nulová",J955,0)</f>
        <v>0</v>
      </c>
      <c r="BJ955" s="18" t="s">
        <v>84</v>
      </c>
      <c r="BK955" s="157">
        <f>ROUND(I955*H955,2)</f>
        <v>0</v>
      </c>
      <c r="BL955" s="18" t="s">
        <v>270</v>
      </c>
      <c r="BM955" s="156" t="s">
        <v>953</v>
      </c>
    </row>
    <row r="956" spans="2:51" s="13" customFormat="1" ht="10.2">
      <c r="B956" s="158"/>
      <c r="D956" s="159" t="s">
        <v>165</v>
      </c>
      <c r="E956" s="160" t="s">
        <v>1</v>
      </c>
      <c r="F956" s="161" t="s">
        <v>305</v>
      </c>
      <c r="H956" s="160" t="s">
        <v>1</v>
      </c>
      <c r="I956" s="162"/>
      <c r="L956" s="158"/>
      <c r="M956" s="163"/>
      <c r="N956" s="164"/>
      <c r="O956" s="164"/>
      <c r="P956" s="164"/>
      <c r="Q956" s="164"/>
      <c r="R956" s="164"/>
      <c r="S956" s="164"/>
      <c r="T956" s="165"/>
      <c r="AT956" s="160" t="s">
        <v>165</v>
      </c>
      <c r="AU956" s="160" t="s">
        <v>86</v>
      </c>
      <c r="AV956" s="13" t="s">
        <v>84</v>
      </c>
      <c r="AW956" s="13" t="s">
        <v>32</v>
      </c>
      <c r="AX956" s="13" t="s">
        <v>76</v>
      </c>
      <c r="AY956" s="160" t="s">
        <v>151</v>
      </c>
    </row>
    <row r="957" spans="2:51" s="14" customFormat="1" ht="10.2">
      <c r="B957" s="166"/>
      <c r="D957" s="159" t="s">
        <v>165</v>
      </c>
      <c r="E957" s="167" t="s">
        <v>1</v>
      </c>
      <c r="F957" s="168" t="s">
        <v>954</v>
      </c>
      <c r="H957" s="169">
        <v>2.346</v>
      </c>
      <c r="I957" s="170"/>
      <c r="L957" s="166"/>
      <c r="M957" s="171"/>
      <c r="N957" s="172"/>
      <c r="O957" s="172"/>
      <c r="P957" s="172"/>
      <c r="Q957" s="172"/>
      <c r="R957" s="172"/>
      <c r="S957" s="172"/>
      <c r="T957" s="173"/>
      <c r="AT957" s="167" t="s">
        <v>165</v>
      </c>
      <c r="AU957" s="167" t="s">
        <v>86</v>
      </c>
      <c r="AV957" s="14" t="s">
        <v>86</v>
      </c>
      <c r="AW957" s="14" t="s">
        <v>32</v>
      </c>
      <c r="AX957" s="14" t="s">
        <v>76</v>
      </c>
      <c r="AY957" s="167" t="s">
        <v>151</v>
      </c>
    </row>
    <row r="958" spans="2:51" s="15" customFormat="1" ht="10.2">
      <c r="B958" s="174"/>
      <c r="D958" s="159" t="s">
        <v>165</v>
      </c>
      <c r="E958" s="175" t="s">
        <v>1</v>
      </c>
      <c r="F958" s="176" t="s">
        <v>172</v>
      </c>
      <c r="H958" s="177">
        <v>2.346</v>
      </c>
      <c r="I958" s="178"/>
      <c r="L958" s="174"/>
      <c r="M958" s="179"/>
      <c r="N958" s="180"/>
      <c r="O958" s="180"/>
      <c r="P958" s="180"/>
      <c r="Q958" s="180"/>
      <c r="R958" s="180"/>
      <c r="S958" s="180"/>
      <c r="T958" s="181"/>
      <c r="AT958" s="175" t="s">
        <v>165</v>
      </c>
      <c r="AU958" s="175" t="s">
        <v>86</v>
      </c>
      <c r="AV958" s="15" t="s">
        <v>152</v>
      </c>
      <c r="AW958" s="15" t="s">
        <v>32</v>
      </c>
      <c r="AX958" s="15" t="s">
        <v>76</v>
      </c>
      <c r="AY958" s="175" t="s">
        <v>151</v>
      </c>
    </row>
    <row r="959" spans="2:51" s="16" customFormat="1" ht="10.2">
      <c r="B959" s="182"/>
      <c r="D959" s="159" t="s">
        <v>165</v>
      </c>
      <c r="E959" s="183" t="s">
        <v>1</v>
      </c>
      <c r="F959" s="184" t="s">
        <v>173</v>
      </c>
      <c r="H959" s="185">
        <v>2.346</v>
      </c>
      <c r="I959" s="186"/>
      <c r="L959" s="182"/>
      <c r="M959" s="187"/>
      <c r="N959" s="188"/>
      <c r="O959" s="188"/>
      <c r="P959" s="188"/>
      <c r="Q959" s="188"/>
      <c r="R959" s="188"/>
      <c r="S959" s="188"/>
      <c r="T959" s="189"/>
      <c r="AT959" s="183" t="s">
        <v>165</v>
      </c>
      <c r="AU959" s="183" t="s">
        <v>86</v>
      </c>
      <c r="AV959" s="16" t="s">
        <v>159</v>
      </c>
      <c r="AW959" s="16" t="s">
        <v>32</v>
      </c>
      <c r="AX959" s="16" t="s">
        <v>84</v>
      </c>
      <c r="AY959" s="183" t="s">
        <v>151</v>
      </c>
    </row>
    <row r="960" spans="1:65" s="2" customFormat="1" ht="33" customHeight="1">
      <c r="A960" s="33"/>
      <c r="B960" s="144"/>
      <c r="C960" s="145" t="s">
        <v>955</v>
      </c>
      <c r="D960" s="145" t="s">
        <v>154</v>
      </c>
      <c r="E960" s="146" t="s">
        <v>956</v>
      </c>
      <c r="F960" s="147" t="s">
        <v>957</v>
      </c>
      <c r="G960" s="148" t="s">
        <v>207</v>
      </c>
      <c r="H960" s="149">
        <v>195</v>
      </c>
      <c r="I960" s="150"/>
      <c r="J960" s="151">
        <f>ROUND(I960*H960,2)</f>
        <v>0</v>
      </c>
      <c r="K960" s="147" t="s">
        <v>158</v>
      </c>
      <c r="L960" s="34"/>
      <c r="M960" s="152" t="s">
        <v>1</v>
      </c>
      <c r="N960" s="153" t="s">
        <v>41</v>
      </c>
      <c r="O960" s="59"/>
      <c r="P960" s="154">
        <f>O960*H960</f>
        <v>0</v>
      </c>
      <c r="Q960" s="154">
        <v>0</v>
      </c>
      <c r="R960" s="154">
        <f>Q960*H960</f>
        <v>0</v>
      </c>
      <c r="S960" s="154">
        <v>0</v>
      </c>
      <c r="T960" s="155">
        <f>S960*H960</f>
        <v>0</v>
      </c>
      <c r="U960" s="33"/>
      <c r="V960" s="33"/>
      <c r="W960" s="33"/>
      <c r="X960" s="33"/>
      <c r="Y960" s="33"/>
      <c r="Z960" s="33"/>
      <c r="AA960" s="33"/>
      <c r="AB960" s="33"/>
      <c r="AC960" s="33"/>
      <c r="AD960" s="33"/>
      <c r="AE960" s="33"/>
      <c r="AR960" s="156" t="s">
        <v>270</v>
      </c>
      <c r="AT960" s="156" t="s">
        <v>154</v>
      </c>
      <c r="AU960" s="156" t="s">
        <v>86</v>
      </c>
      <c r="AY960" s="18" t="s">
        <v>151</v>
      </c>
      <c r="BE960" s="157">
        <f>IF(N960="základní",J960,0)</f>
        <v>0</v>
      </c>
      <c r="BF960" s="157">
        <f>IF(N960="snížená",J960,0)</f>
        <v>0</v>
      </c>
      <c r="BG960" s="157">
        <f>IF(N960="zákl. přenesená",J960,0)</f>
        <v>0</v>
      </c>
      <c r="BH960" s="157">
        <f>IF(N960="sníž. přenesená",J960,0)</f>
        <v>0</v>
      </c>
      <c r="BI960" s="157">
        <f>IF(N960="nulová",J960,0)</f>
        <v>0</v>
      </c>
      <c r="BJ960" s="18" t="s">
        <v>84</v>
      </c>
      <c r="BK960" s="157">
        <f>ROUND(I960*H960,2)</f>
        <v>0</v>
      </c>
      <c r="BL960" s="18" t="s">
        <v>270</v>
      </c>
      <c r="BM960" s="156" t="s">
        <v>958</v>
      </c>
    </row>
    <row r="961" spans="2:51" s="13" customFormat="1" ht="10.2">
      <c r="B961" s="158"/>
      <c r="D961" s="159" t="s">
        <v>165</v>
      </c>
      <c r="E961" s="160" t="s">
        <v>1</v>
      </c>
      <c r="F961" s="161" t="s">
        <v>959</v>
      </c>
      <c r="H961" s="160" t="s">
        <v>1</v>
      </c>
      <c r="I961" s="162"/>
      <c r="L961" s="158"/>
      <c r="M961" s="163"/>
      <c r="N961" s="164"/>
      <c r="O961" s="164"/>
      <c r="P961" s="164"/>
      <c r="Q961" s="164"/>
      <c r="R961" s="164"/>
      <c r="S961" s="164"/>
      <c r="T961" s="165"/>
      <c r="AT961" s="160" t="s">
        <v>165</v>
      </c>
      <c r="AU961" s="160" t="s">
        <v>86</v>
      </c>
      <c r="AV961" s="13" t="s">
        <v>84</v>
      </c>
      <c r="AW961" s="13" t="s">
        <v>32</v>
      </c>
      <c r="AX961" s="13" t="s">
        <v>76</v>
      </c>
      <c r="AY961" s="160" t="s">
        <v>151</v>
      </c>
    </row>
    <row r="962" spans="2:51" s="14" customFormat="1" ht="10.2">
      <c r="B962" s="166"/>
      <c r="D962" s="159" t="s">
        <v>165</v>
      </c>
      <c r="E962" s="167" t="s">
        <v>1</v>
      </c>
      <c r="F962" s="168" t="s">
        <v>960</v>
      </c>
      <c r="H962" s="169">
        <v>195</v>
      </c>
      <c r="I962" s="170"/>
      <c r="L962" s="166"/>
      <c r="M962" s="171"/>
      <c r="N962" s="172"/>
      <c r="O962" s="172"/>
      <c r="P962" s="172"/>
      <c r="Q962" s="172"/>
      <c r="R962" s="172"/>
      <c r="S962" s="172"/>
      <c r="T962" s="173"/>
      <c r="AT962" s="167" t="s">
        <v>165</v>
      </c>
      <c r="AU962" s="167" t="s">
        <v>86</v>
      </c>
      <c r="AV962" s="14" t="s">
        <v>86</v>
      </c>
      <c r="AW962" s="14" t="s">
        <v>32</v>
      </c>
      <c r="AX962" s="14" t="s">
        <v>76</v>
      </c>
      <c r="AY962" s="167" t="s">
        <v>151</v>
      </c>
    </row>
    <row r="963" spans="2:51" s="15" customFormat="1" ht="10.2">
      <c r="B963" s="174"/>
      <c r="D963" s="159" t="s">
        <v>165</v>
      </c>
      <c r="E963" s="175" t="s">
        <v>1</v>
      </c>
      <c r="F963" s="176" t="s">
        <v>172</v>
      </c>
      <c r="H963" s="177">
        <v>195</v>
      </c>
      <c r="I963" s="178"/>
      <c r="L963" s="174"/>
      <c r="M963" s="179"/>
      <c r="N963" s="180"/>
      <c r="O963" s="180"/>
      <c r="P963" s="180"/>
      <c r="Q963" s="180"/>
      <c r="R963" s="180"/>
      <c r="S963" s="180"/>
      <c r="T963" s="181"/>
      <c r="AT963" s="175" t="s">
        <v>165</v>
      </c>
      <c r="AU963" s="175" t="s">
        <v>86</v>
      </c>
      <c r="AV963" s="15" t="s">
        <v>152</v>
      </c>
      <c r="AW963" s="15" t="s">
        <v>32</v>
      </c>
      <c r="AX963" s="15" t="s">
        <v>76</v>
      </c>
      <c r="AY963" s="175" t="s">
        <v>151</v>
      </c>
    </row>
    <row r="964" spans="2:51" s="16" customFormat="1" ht="10.2">
      <c r="B964" s="182"/>
      <c r="D964" s="159" t="s">
        <v>165</v>
      </c>
      <c r="E964" s="183" t="s">
        <v>1</v>
      </c>
      <c r="F964" s="184" t="s">
        <v>173</v>
      </c>
      <c r="H964" s="185">
        <v>195</v>
      </c>
      <c r="I964" s="186"/>
      <c r="L964" s="182"/>
      <c r="M964" s="187"/>
      <c r="N964" s="188"/>
      <c r="O964" s="188"/>
      <c r="P964" s="188"/>
      <c r="Q964" s="188"/>
      <c r="R964" s="188"/>
      <c r="S964" s="188"/>
      <c r="T964" s="189"/>
      <c r="AT964" s="183" t="s">
        <v>165</v>
      </c>
      <c r="AU964" s="183" t="s">
        <v>86</v>
      </c>
      <c r="AV964" s="16" t="s">
        <v>159</v>
      </c>
      <c r="AW964" s="16" t="s">
        <v>32</v>
      </c>
      <c r="AX964" s="16" t="s">
        <v>84</v>
      </c>
      <c r="AY964" s="183" t="s">
        <v>151</v>
      </c>
    </row>
    <row r="965" spans="1:65" s="2" customFormat="1" ht="16.5" customHeight="1">
      <c r="A965" s="33"/>
      <c r="B965" s="144"/>
      <c r="C965" s="194" t="s">
        <v>961</v>
      </c>
      <c r="D965" s="194" t="s">
        <v>300</v>
      </c>
      <c r="E965" s="195" t="s">
        <v>962</v>
      </c>
      <c r="F965" s="196" t="s">
        <v>963</v>
      </c>
      <c r="G965" s="197" t="s">
        <v>163</v>
      </c>
      <c r="H965" s="198">
        <v>5.363</v>
      </c>
      <c r="I965" s="199"/>
      <c r="J965" s="200">
        <f>ROUND(I965*H965,2)</f>
        <v>0</v>
      </c>
      <c r="K965" s="196" t="s">
        <v>158</v>
      </c>
      <c r="L965" s="201"/>
      <c r="M965" s="202" t="s">
        <v>1</v>
      </c>
      <c r="N965" s="203" t="s">
        <v>41</v>
      </c>
      <c r="O965" s="59"/>
      <c r="P965" s="154">
        <f>O965*H965</f>
        <v>0</v>
      </c>
      <c r="Q965" s="154">
        <v>0.55</v>
      </c>
      <c r="R965" s="154">
        <f>Q965*H965</f>
        <v>2.9496500000000005</v>
      </c>
      <c r="S965" s="154">
        <v>0</v>
      </c>
      <c r="T965" s="155">
        <f>S965*H965</f>
        <v>0</v>
      </c>
      <c r="U965" s="33"/>
      <c r="V965" s="33"/>
      <c r="W965" s="33"/>
      <c r="X965" s="33"/>
      <c r="Y965" s="33"/>
      <c r="Z965" s="33"/>
      <c r="AA965" s="33"/>
      <c r="AB965" s="33"/>
      <c r="AC965" s="33"/>
      <c r="AD965" s="33"/>
      <c r="AE965" s="33"/>
      <c r="AR965" s="156" t="s">
        <v>366</v>
      </c>
      <c r="AT965" s="156" t="s">
        <v>300</v>
      </c>
      <c r="AU965" s="156" t="s">
        <v>86</v>
      </c>
      <c r="AY965" s="18" t="s">
        <v>151</v>
      </c>
      <c r="BE965" s="157">
        <f>IF(N965="základní",J965,0)</f>
        <v>0</v>
      </c>
      <c r="BF965" s="157">
        <f>IF(N965="snížená",J965,0)</f>
        <v>0</v>
      </c>
      <c r="BG965" s="157">
        <f>IF(N965="zákl. přenesená",J965,0)</f>
        <v>0</v>
      </c>
      <c r="BH965" s="157">
        <f>IF(N965="sníž. přenesená",J965,0)</f>
        <v>0</v>
      </c>
      <c r="BI965" s="157">
        <f>IF(N965="nulová",J965,0)</f>
        <v>0</v>
      </c>
      <c r="BJ965" s="18" t="s">
        <v>84</v>
      </c>
      <c r="BK965" s="157">
        <f>ROUND(I965*H965,2)</f>
        <v>0</v>
      </c>
      <c r="BL965" s="18" t="s">
        <v>270</v>
      </c>
      <c r="BM965" s="156" t="s">
        <v>964</v>
      </c>
    </row>
    <row r="966" spans="2:51" s="13" customFormat="1" ht="10.2">
      <c r="B966" s="158"/>
      <c r="D966" s="159" t="s">
        <v>165</v>
      </c>
      <c r="E966" s="160" t="s">
        <v>1</v>
      </c>
      <c r="F966" s="161" t="s">
        <v>305</v>
      </c>
      <c r="H966" s="160" t="s">
        <v>1</v>
      </c>
      <c r="I966" s="162"/>
      <c r="L966" s="158"/>
      <c r="M966" s="163"/>
      <c r="N966" s="164"/>
      <c r="O966" s="164"/>
      <c r="P966" s="164"/>
      <c r="Q966" s="164"/>
      <c r="R966" s="164"/>
      <c r="S966" s="164"/>
      <c r="T966" s="165"/>
      <c r="AT966" s="160" t="s">
        <v>165</v>
      </c>
      <c r="AU966" s="160" t="s">
        <v>86</v>
      </c>
      <c r="AV966" s="13" t="s">
        <v>84</v>
      </c>
      <c r="AW966" s="13" t="s">
        <v>32</v>
      </c>
      <c r="AX966" s="13" t="s">
        <v>76</v>
      </c>
      <c r="AY966" s="160" t="s">
        <v>151</v>
      </c>
    </row>
    <row r="967" spans="2:51" s="14" customFormat="1" ht="10.2">
      <c r="B967" s="166"/>
      <c r="D967" s="159" t="s">
        <v>165</v>
      </c>
      <c r="E967" s="167" t="s">
        <v>1</v>
      </c>
      <c r="F967" s="168" t="s">
        <v>965</v>
      </c>
      <c r="H967" s="169">
        <v>5.363</v>
      </c>
      <c r="I967" s="170"/>
      <c r="L967" s="166"/>
      <c r="M967" s="171"/>
      <c r="N967" s="172"/>
      <c r="O967" s="172"/>
      <c r="P967" s="172"/>
      <c r="Q967" s="172"/>
      <c r="R967" s="172"/>
      <c r="S967" s="172"/>
      <c r="T967" s="173"/>
      <c r="AT967" s="167" t="s">
        <v>165</v>
      </c>
      <c r="AU967" s="167" t="s">
        <v>86</v>
      </c>
      <c r="AV967" s="14" t="s">
        <v>86</v>
      </c>
      <c r="AW967" s="14" t="s">
        <v>32</v>
      </c>
      <c r="AX967" s="14" t="s">
        <v>76</v>
      </c>
      <c r="AY967" s="167" t="s">
        <v>151</v>
      </c>
    </row>
    <row r="968" spans="2:51" s="15" customFormat="1" ht="10.2">
      <c r="B968" s="174"/>
      <c r="D968" s="159" t="s">
        <v>165</v>
      </c>
      <c r="E968" s="175" t="s">
        <v>1</v>
      </c>
      <c r="F968" s="176" t="s">
        <v>172</v>
      </c>
      <c r="H968" s="177">
        <v>5.363</v>
      </c>
      <c r="I968" s="178"/>
      <c r="L968" s="174"/>
      <c r="M968" s="179"/>
      <c r="N968" s="180"/>
      <c r="O968" s="180"/>
      <c r="P968" s="180"/>
      <c r="Q968" s="180"/>
      <c r="R968" s="180"/>
      <c r="S968" s="180"/>
      <c r="T968" s="181"/>
      <c r="AT968" s="175" t="s">
        <v>165</v>
      </c>
      <c r="AU968" s="175" t="s">
        <v>86</v>
      </c>
      <c r="AV968" s="15" t="s">
        <v>152</v>
      </c>
      <c r="AW968" s="15" t="s">
        <v>32</v>
      </c>
      <c r="AX968" s="15" t="s">
        <v>76</v>
      </c>
      <c r="AY968" s="175" t="s">
        <v>151</v>
      </c>
    </row>
    <row r="969" spans="2:51" s="16" customFormat="1" ht="10.2">
      <c r="B969" s="182"/>
      <c r="D969" s="159" t="s">
        <v>165</v>
      </c>
      <c r="E969" s="183" t="s">
        <v>1</v>
      </c>
      <c r="F969" s="184" t="s">
        <v>173</v>
      </c>
      <c r="H969" s="185">
        <v>5.363</v>
      </c>
      <c r="I969" s="186"/>
      <c r="L969" s="182"/>
      <c r="M969" s="187"/>
      <c r="N969" s="188"/>
      <c r="O969" s="188"/>
      <c r="P969" s="188"/>
      <c r="Q969" s="188"/>
      <c r="R969" s="188"/>
      <c r="S969" s="188"/>
      <c r="T969" s="189"/>
      <c r="AT969" s="183" t="s">
        <v>165</v>
      </c>
      <c r="AU969" s="183" t="s">
        <v>86</v>
      </c>
      <c r="AV969" s="16" t="s">
        <v>159</v>
      </c>
      <c r="AW969" s="16" t="s">
        <v>32</v>
      </c>
      <c r="AX969" s="16" t="s">
        <v>84</v>
      </c>
      <c r="AY969" s="183" t="s">
        <v>151</v>
      </c>
    </row>
    <row r="970" spans="1:65" s="2" customFormat="1" ht="16.5" customHeight="1">
      <c r="A970" s="33"/>
      <c r="B970" s="144"/>
      <c r="C970" s="145" t="s">
        <v>966</v>
      </c>
      <c r="D970" s="145" t="s">
        <v>154</v>
      </c>
      <c r="E970" s="146" t="s">
        <v>967</v>
      </c>
      <c r="F970" s="147" t="s">
        <v>968</v>
      </c>
      <c r="G970" s="148" t="s">
        <v>207</v>
      </c>
      <c r="H970" s="149">
        <v>195</v>
      </c>
      <c r="I970" s="150"/>
      <c r="J970" s="151">
        <f>ROUND(I970*H970,2)</f>
        <v>0</v>
      </c>
      <c r="K970" s="147" t="s">
        <v>158</v>
      </c>
      <c r="L970" s="34"/>
      <c r="M970" s="152" t="s">
        <v>1</v>
      </c>
      <c r="N970" s="153" t="s">
        <v>41</v>
      </c>
      <c r="O970" s="59"/>
      <c r="P970" s="154">
        <f>O970*H970</f>
        <v>0</v>
      </c>
      <c r="Q970" s="154">
        <v>0</v>
      </c>
      <c r="R970" s="154">
        <f>Q970*H970</f>
        <v>0</v>
      </c>
      <c r="S970" s="154">
        <v>0.015</v>
      </c>
      <c r="T970" s="155">
        <f>S970*H970</f>
        <v>2.925</v>
      </c>
      <c r="U970" s="33"/>
      <c r="V970" s="33"/>
      <c r="W970" s="33"/>
      <c r="X970" s="33"/>
      <c r="Y970" s="33"/>
      <c r="Z970" s="33"/>
      <c r="AA970" s="33"/>
      <c r="AB970" s="33"/>
      <c r="AC970" s="33"/>
      <c r="AD970" s="33"/>
      <c r="AE970" s="33"/>
      <c r="AR970" s="156" t="s">
        <v>270</v>
      </c>
      <c r="AT970" s="156" t="s">
        <v>154</v>
      </c>
      <c r="AU970" s="156" t="s">
        <v>86</v>
      </c>
      <c r="AY970" s="18" t="s">
        <v>151</v>
      </c>
      <c r="BE970" s="157">
        <f>IF(N970="základní",J970,0)</f>
        <v>0</v>
      </c>
      <c r="BF970" s="157">
        <f>IF(N970="snížená",J970,0)</f>
        <v>0</v>
      </c>
      <c r="BG970" s="157">
        <f>IF(N970="zákl. přenesená",J970,0)</f>
        <v>0</v>
      </c>
      <c r="BH970" s="157">
        <f>IF(N970="sníž. přenesená",J970,0)</f>
        <v>0</v>
      </c>
      <c r="BI970" s="157">
        <f>IF(N970="nulová",J970,0)</f>
        <v>0</v>
      </c>
      <c r="BJ970" s="18" t="s">
        <v>84</v>
      </c>
      <c r="BK970" s="157">
        <f>ROUND(I970*H970,2)</f>
        <v>0</v>
      </c>
      <c r="BL970" s="18" t="s">
        <v>270</v>
      </c>
      <c r="BM970" s="156" t="s">
        <v>969</v>
      </c>
    </row>
    <row r="971" spans="2:51" s="13" customFormat="1" ht="10.2">
      <c r="B971" s="158"/>
      <c r="D971" s="159" t="s">
        <v>165</v>
      </c>
      <c r="E971" s="160" t="s">
        <v>1</v>
      </c>
      <c r="F971" s="161" t="s">
        <v>959</v>
      </c>
      <c r="H971" s="160" t="s">
        <v>1</v>
      </c>
      <c r="I971" s="162"/>
      <c r="L971" s="158"/>
      <c r="M971" s="163"/>
      <c r="N971" s="164"/>
      <c r="O971" s="164"/>
      <c r="P971" s="164"/>
      <c r="Q971" s="164"/>
      <c r="R971" s="164"/>
      <c r="S971" s="164"/>
      <c r="T971" s="165"/>
      <c r="AT971" s="160" t="s">
        <v>165</v>
      </c>
      <c r="AU971" s="160" t="s">
        <v>86</v>
      </c>
      <c r="AV971" s="13" t="s">
        <v>84</v>
      </c>
      <c r="AW971" s="13" t="s">
        <v>32</v>
      </c>
      <c r="AX971" s="13" t="s">
        <v>76</v>
      </c>
      <c r="AY971" s="160" t="s">
        <v>151</v>
      </c>
    </row>
    <row r="972" spans="2:51" s="14" customFormat="1" ht="10.2">
      <c r="B972" s="166"/>
      <c r="D972" s="159" t="s">
        <v>165</v>
      </c>
      <c r="E972" s="167" t="s">
        <v>1</v>
      </c>
      <c r="F972" s="168" t="s">
        <v>960</v>
      </c>
      <c r="H972" s="169">
        <v>195</v>
      </c>
      <c r="I972" s="170"/>
      <c r="L972" s="166"/>
      <c r="M972" s="171"/>
      <c r="N972" s="172"/>
      <c r="O972" s="172"/>
      <c r="P972" s="172"/>
      <c r="Q972" s="172"/>
      <c r="R972" s="172"/>
      <c r="S972" s="172"/>
      <c r="T972" s="173"/>
      <c r="AT972" s="167" t="s">
        <v>165</v>
      </c>
      <c r="AU972" s="167" t="s">
        <v>86</v>
      </c>
      <c r="AV972" s="14" t="s">
        <v>86</v>
      </c>
      <c r="AW972" s="14" t="s">
        <v>32</v>
      </c>
      <c r="AX972" s="14" t="s">
        <v>76</v>
      </c>
      <c r="AY972" s="167" t="s">
        <v>151</v>
      </c>
    </row>
    <row r="973" spans="2:51" s="15" customFormat="1" ht="10.2">
      <c r="B973" s="174"/>
      <c r="D973" s="159" t="s">
        <v>165</v>
      </c>
      <c r="E973" s="175" t="s">
        <v>1</v>
      </c>
      <c r="F973" s="176" t="s">
        <v>172</v>
      </c>
      <c r="H973" s="177">
        <v>195</v>
      </c>
      <c r="I973" s="178"/>
      <c r="L973" s="174"/>
      <c r="M973" s="179"/>
      <c r="N973" s="180"/>
      <c r="O973" s="180"/>
      <c r="P973" s="180"/>
      <c r="Q973" s="180"/>
      <c r="R973" s="180"/>
      <c r="S973" s="180"/>
      <c r="T973" s="181"/>
      <c r="AT973" s="175" t="s">
        <v>165</v>
      </c>
      <c r="AU973" s="175" t="s">
        <v>86</v>
      </c>
      <c r="AV973" s="15" t="s">
        <v>152</v>
      </c>
      <c r="AW973" s="15" t="s">
        <v>32</v>
      </c>
      <c r="AX973" s="15" t="s">
        <v>76</v>
      </c>
      <c r="AY973" s="175" t="s">
        <v>151</v>
      </c>
    </row>
    <row r="974" spans="2:51" s="16" customFormat="1" ht="10.2">
      <c r="B974" s="182"/>
      <c r="D974" s="159" t="s">
        <v>165</v>
      </c>
      <c r="E974" s="183" t="s">
        <v>1</v>
      </c>
      <c r="F974" s="184" t="s">
        <v>173</v>
      </c>
      <c r="H974" s="185">
        <v>195</v>
      </c>
      <c r="I974" s="186"/>
      <c r="L974" s="182"/>
      <c r="M974" s="187"/>
      <c r="N974" s="188"/>
      <c r="O974" s="188"/>
      <c r="P974" s="188"/>
      <c r="Q974" s="188"/>
      <c r="R974" s="188"/>
      <c r="S974" s="188"/>
      <c r="T974" s="189"/>
      <c r="AT974" s="183" t="s">
        <v>165</v>
      </c>
      <c r="AU974" s="183" t="s">
        <v>86</v>
      </c>
      <c r="AV974" s="16" t="s">
        <v>159</v>
      </c>
      <c r="AW974" s="16" t="s">
        <v>32</v>
      </c>
      <c r="AX974" s="16" t="s">
        <v>84</v>
      </c>
      <c r="AY974" s="183" t="s">
        <v>151</v>
      </c>
    </row>
    <row r="975" spans="1:65" s="2" customFormat="1" ht="33" customHeight="1">
      <c r="A975" s="33"/>
      <c r="B975" s="144"/>
      <c r="C975" s="145" t="s">
        <v>970</v>
      </c>
      <c r="D975" s="145" t="s">
        <v>154</v>
      </c>
      <c r="E975" s="146" t="s">
        <v>956</v>
      </c>
      <c r="F975" s="147" t="s">
        <v>957</v>
      </c>
      <c r="G975" s="148" t="s">
        <v>207</v>
      </c>
      <c r="H975" s="149">
        <v>975</v>
      </c>
      <c r="I975" s="150"/>
      <c r="J975" s="151">
        <f>ROUND(I975*H975,2)</f>
        <v>0</v>
      </c>
      <c r="K975" s="147" t="s">
        <v>158</v>
      </c>
      <c r="L975" s="34"/>
      <c r="M975" s="152" t="s">
        <v>1</v>
      </c>
      <c r="N975" s="153" t="s">
        <v>41</v>
      </c>
      <c r="O975" s="59"/>
      <c r="P975" s="154">
        <f>O975*H975</f>
        <v>0</v>
      </c>
      <c r="Q975" s="154">
        <v>0</v>
      </c>
      <c r="R975" s="154">
        <f>Q975*H975</f>
        <v>0</v>
      </c>
      <c r="S975" s="154">
        <v>0</v>
      </c>
      <c r="T975" s="155">
        <f>S975*H975</f>
        <v>0</v>
      </c>
      <c r="U975" s="33"/>
      <c r="V975" s="33"/>
      <c r="W975" s="33"/>
      <c r="X975" s="33"/>
      <c r="Y975" s="33"/>
      <c r="Z975" s="33"/>
      <c r="AA975" s="33"/>
      <c r="AB975" s="33"/>
      <c r="AC975" s="33"/>
      <c r="AD975" s="33"/>
      <c r="AE975" s="33"/>
      <c r="AR975" s="156" t="s">
        <v>270</v>
      </c>
      <c r="AT975" s="156" t="s">
        <v>154</v>
      </c>
      <c r="AU975" s="156" t="s">
        <v>86</v>
      </c>
      <c r="AY975" s="18" t="s">
        <v>151</v>
      </c>
      <c r="BE975" s="157">
        <f>IF(N975="základní",J975,0)</f>
        <v>0</v>
      </c>
      <c r="BF975" s="157">
        <f>IF(N975="snížená",J975,0)</f>
        <v>0</v>
      </c>
      <c r="BG975" s="157">
        <f>IF(N975="zákl. přenesená",J975,0)</f>
        <v>0</v>
      </c>
      <c r="BH975" s="157">
        <f>IF(N975="sníž. přenesená",J975,0)</f>
        <v>0</v>
      </c>
      <c r="BI975" s="157">
        <f>IF(N975="nulová",J975,0)</f>
        <v>0</v>
      </c>
      <c r="BJ975" s="18" t="s">
        <v>84</v>
      </c>
      <c r="BK975" s="157">
        <f>ROUND(I975*H975,2)</f>
        <v>0</v>
      </c>
      <c r="BL975" s="18" t="s">
        <v>270</v>
      </c>
      <c r="BM975" s="156" t="s">
        <v>971</v>
      </c>
    </row>
    <row r="976" spans="2:51" s="13" customFormat="1" ht="10.2">
      <c r="B976" s="158"/>
      <c r="D976" s="159" t="s">
        <v>165</v>
      </c>
      <c r="E976" s="160" t="s">
        <v>1</v>
      </c>
      <c r="F976" s="161" t="s">
        <v>972</v>
      </c>
      <c r="H976" s="160" t="s">
        <v>1</v>
      </c>
      <c r="I976" s="162"/>
      <c r="L976" s="158"/>
      <c r="M976" s="163"/>
      <c r="N976" s="164"/>
      <c r="O976" s="164"/>
      <c r="P976" s="164"/>
      <c r="Q976" s="164"/>
      <c r="R976" s="164"/>
      <c r="S976" s="164"/>
      <c r="T976" s="165"/>
      <c r="AT976" s="160" t="s">
        <v>165</v>
      </c>
      <c r="AU976" s="160" t="s">
        <v>86</v>
      </c>
      <c r="AV976" s="13" t="s">
        <v>84</v>
      </c>
      <c r="AW976" s="13" t="s">
        <v>32</v>
      </c>
      <c r="AX976" s="13" t="s">
        <v>76</v>
      </c>
      <c r="AY976" s="160" t="s">
        <v>151</v>
      </c>
    </row>
    <row r="977" spans="2:51" s="14" customFormat="1" ht="10.2">
      <c r="B977" s="166"/>
      <c r="D977" s="159" t="s">
        <v>165</v>
      </c>
      <c r="E977" s="167" t="s">
        <v>1</v>
      </c>
      <c r="F977" s="168" t="s">
        <v>861</v>
      </c>
      <c r="H977" s="169">
        <v>975</v>
      </c>
      <c r="I977" s="170"/>
      <c r="L977" s="166"/>
      <c r="M977" s="171"/>
      <c r="N977" s="172"/>
      <c r="O977" s="172"/>
      <c r="P977" s="172"/>
      <c r="Q977" s="172"/>
      <c r="R977" s="172"/>
      <c r="S977" s="172"/>
      <c r="T977" s="173"/>
      <c r="AT977" s="167" t="s">
        <v>165</v>
      </c>
      <c r="AU977" s="167" t="s">
        <v>86</v>
      </c>
      <c r="AV977" s="14" t="s">
        <v>86</v>
      </c>
      <c r="AW977" s="14" t="s">
        <v>32</v>
      </c>
      <c r="AX977" s="14" t="s">
        <v>76</v>
      </c>
      <c r="AY977" s="167" t="s">
        <v>151</v>
      </c>
    </row>
    <row r="978" spans="2:51" s="15" customFormat="1" ht="10.2">
      <c r="B978" s="174"/>
      <c r="D978" s="159" t="s">
        <v>165</v>
      </c>
      <c r="E978" s="175" t="s">
        <v>1</v>
      </c>
      <c r="F978" s="176" t="s">
        <v>172</v>
      </c>
      <c r="H978" s="177">
        <v>975</v>
      </c>
      <c r="I978" s="178"/>
      <c r="L978" s="174"/>
      <c r="M978" s="179"/>
      <c r="N978" s="180"/>
      <c r="O978" s="180"/>
      <c r="P978" s="180"/>
      <c r="Q978" s="180"/>
      <c r="R978" s="180"/>
      <c r="S978" s="180"/>
      <c r="T978" s="181"/>
      <c r="AT978" s="175" t="s">
        <v>165</v>
      </c>
      <c r="AU978" s="175" t="s">
        <v>86</v>
      </c>
      <c r="AV978" s="15" t="s">
        <v>152</v>
      </c>
      <c r="AW978" s="15" t="s">
        <v>32</v>
      </c>
      <c r="AX978" s="15" t="s">
        <v>76</v>
      </c>
      <c r="AY978" s="175" t="s">
        <v>151</v>
      </c>
    </row>
    <row r="979" spans="2:51" s="16" customFormat="1" ht="10.2">
      <c r="B979" s="182"/>
      <c r="D979" s="159" t="s">
        <v>165</v>
      </c>
      <c r="E979" s="183" t="s">
        <v>1</v>
      </c>
      <c r="F979" s="184" t="s">
        <v>173</v>
      </c>
      <c r="H979" s="185">
        <v>975</v>
      </c>
      <c r="I979" s="186"/>
      <c r="L979" s="182"/>
      <c r="M979" s="187"/>
      <c r="N979" s="188"/>
      <c r="O979" s="188"/>
      <c r="P979" s="188"/>
      <c r="Q979" s="188"/>
      <c r="R979" s="188"/>
      <c r="S979" s="188"/>
      <c r="T979" s="189"/>
      <c r="AT979" s="183" t="s">
        <v>165</v>
      </c>
      <c r="AU979" s="183" t="s">
        <v>86</v>
      </c>
      <c r="AV979" s="16" t="s">
        <v>159</v>
      </c>
      <c r="AW979" s="16" t="s">
        <v>32</v>
      </c>
      <c r="AX979" s="16" t="s">
        <v>84</v>
      </c>
      <c r="AY979" s="183" t="s">
        <v>151</v>
      </c>
    </row>
    <row r="980" spans="1:65" s="2" customFormat="1" ht="16.5" customHeight="1">
      <c r="A980" s="33"/>
      <c r="B980" s="144"/>
      <c r="C980" s="194" t="s">
        <v>973</v>
      </c>
      <c r="D980" s="194" t="s">
        <v>300</v>
      </c>
      <c r="E980" s="195" t="s">
        <v>962</v>
      </c>
      <c r="F980" s="196" t="s">
        <v>963</v>
      </c>
      <c r="G980" s="197" t="s">
        <v>163</v>
      </c>
      <c r="H980" s="198">
        <v>24.131</v>
      </c>
      <c r="I980" s="199"/>
      <c r="J980" s="200">
        <f>ROUND(I980*H980,2)</f>
        <v>0</v>
      </c>
      <c r="K980" s="196" t="s">
        <v>158</v>
      </c>
      <c r="L980" s="201"/>
      <c r="M980" s="202" t="s">
        <v>1</v>
      </c>
      <c r="N980" s="203" t="s">
        <v>41</v>
      </c>
      <c r="O980" s="59"/>
      <c r="P980" s="154">
        <f>O980*H980</f>
        <v>0</v>
      </c>
      <c r="Q980" s="154">
        <v>0.55</v>
      </c>
      <c r="R980" s="154">
        <f>Q980*H980</f>
        <v>13.272050000000002</v>
      </c>
      <c r="S980" s="154">
        <v>0</v>
      </c>
      <c r="T980" s="155">
        <f>S980*H980</f>
        <v>0</v>
      </c>
      <c r="U980" s="33"/>
      <c r="V980" s="33"/>
      <c r="W980" s="33"/>
      <c r="X980" s="33"/>
      <c r="Y980" s="33"/>
      <c r="Z980" s="33"/>
      <c r="AA980" s="33"/>
      <c r="AB980" s="33"/>
      <c r="AC980" s="33"/>
      <c r="AD980" s="33"/>
      <c r="AE980" s="33"/>
      <c r="AR980" s="156" t="s">
        <v>366</v>
      </c>
      <c r="AT980" s="156" t="s">
        <v>300</v>
      </c>
      <c r="AU980" s="156" t="s">
        <v>86</v>
      </c>
      <c r="AY980" s="18" t="s">
        <v>151</v>
      </c>
      <c r="BE980" s="157">
        <f>IF(N980="základní",J980,0)</f>
        <v>0</v>
      </c>
      <c r="BF980" s="157">
        <f>IF(N980="snížená",J980,0)</f>
        <v>0</v>
      </c>
      <c r="BG980" s="157">
        <f>IF(N980="zákl. přenesená",J980,0)</f>
        <v>0</v>
      </c>
      <c r="BH980" s="157">
        <f>IF(N980="sníž. přenesená",J980,0)</f>
        <v>0</v>
      </c>
      <c r="BI980" s="157">
        <f>IF(N980="nulová",J980,0)</f>
        <v>0</v>
      </c>
      <c r="BJ980" s="18" t="s">
        <v>84</v>
      </c>
      <c r="BK980" s="157">
        <f>ROUND(I980*H980,2)</f>
        <v>0</v>
      </c>
      <c r="BL980" s="18" t="s">
        <v>270</v>
      </c>
      <c r="BM980" s="156" t="s">
        <v>974</v>
      </c>
    </row>
    <row r="981" spans="2:51" s="13" customFormat="1" ht="10.2">
      <c r="B981" s="158"/>
      <c r="D981" s="159" t="s">
        <v>165</v>
      </c>
      <c r="E981" s="160" t="s">
        <v>1</v>
      </c>
      <c r="F981" s="161" t="s">
        <v>975</v>
      </c>
      <c r="H981" s="160" t="s">
        <v>1</v>
      </c>
      <c r="I981" s="162"/>
      <c r="L981" s="158"/>
      <c r="M981" s="163"/>
      <c r="N981" s="164"/>
      <c r="O981" s="164"/>
      <c r="P981" s="164"/>
      <c r="Q981" s="164"/>
      <c r="R981" s="164"/>
      <c r="S981" s="164"/>
      <c r="T981" s="165"/>
      <c r="AT981" s="160" t="s">
        <v>165</v>
      </c>
      <c r="AU981" s="160" t="s">
        <v>86</v>
      </c>
      <c r="AV981" s="13" t="s">
        <v>84</v>
      </c>
      <c r="AW981" s="13" t="s">
        <v>32</v>
      </c>
      <c r="AX981" s="13" t="s">
        <v>76</v>
      </c>
      <c r="AY981" s="160" t="s">
        <v>151</v>
      </c>
    </row>
    <row r="982" spans="2:51" s="14" customFormat="1" ht="10.2">
      <c r="B982" s="166"/>
      <c r="D982" s="159" t="s">
        <v>165</v>
      </c>
      <c r="E982" s="167" t="s">
        <v>1</v>
      </c>
      <c r="F982" s="168" t="s">
        <v>976</v>
      </c>
      <c r="H982" s="169">
        <v>24.131</v>
      </c>
      <c r="I982" s="170"/>
      <c r="L982" s="166"/>
      <c r="M982" s="171"/>
      <c r="N982" s="172"/>
      <c r="O982" s="172"/>
      <c r="P982" s="172"/>
      <c r="Q982" s="172"/>
      <c r="R982" s="172"/>
      <c r="S982" s="172"/>
      <c r="T982" s="173"/>
      <c r="AT982" s="167" t="s">
        <v>165</v>
      </c>
      <c r="AU982" s="167" t="s">
        <v>86</v>
      </c>
      <c r="AV982" s="14" t="s">
        <v>86</v>
      </c>
      <c r="AW982" s="14" t="s">
        <v>32</v>
      </c>
      <c r="AX982" s="14" t="s">
        <v>76</v>
      </c>
      <c r="AY982" s="167" t="s">
        <v>151</v>
      </c>
    </row>
    <row r="983" spans="2:51" s="15" customFormat="1" ht="10.2">
      <c r="B983" s="174"/>
      <c r="D983" s="159" t="s">
        <v>165</v>
      </c>
      <c r="E983" s="175" t="s">
        <v>1</v>
      </c>
      <c r="F983" s="176" t="s">
        <v>172</v>
      </c>
      <c r="H983" s="177">
        <v>24.131</v>
      </c>
      <c r="I983" s="178"/>
      <c r="L983" s="174"/>
      <c r="M983" s="179"/>
      <c r="N983" s="180"/>
      <c r="O983" s="180"/>
      <c r="P983" s="180"/>
      <c r="Q983" s="180"/>
      <c r="R983" s="180"/>
      <c r="S983" s="180"/>
      <c r="T983" s="181"/>
      <c r="AT983" s="175" t="s">
        <v>165</v>
      </c>
      <c r="AU983" s="175" t="s">
        <v>86</v>
      </c>
      <c r="AV983" s="15" t="s">
        <v>152</v>
      </c>
      <c r="AW983" s="15" t="s">
        <v>32</v>
      </c>
      <c r="AX983" s="15" t="s">
        <v>76</v>
      </c>
      <c r="AY983" s="175" t="s">
        <v>151</v>
      </c>
    </row>
    <row r="984" spans="2:51" s="16" customFormat="1" ht="10.2">
      <c r="B984" s="182"/>
      <c r="D984" s="159" t="s">
        <v>165</v>
      </c>
      <c r="E984" s="183" t="s">
        <v>1</v>
      </c>
      <c r="F984" s="184" t="s">
        <v>173</v>
      </c>
      <c r="H984" s="185">
        <v>24.131</v>
      </c>
      <c r="I984" s="186"/>
      <c r="L984" s="182"/>
      <c r="M984" s="187"/>
      <c r="N984" s="188"/>
      <c r="O984" s="188"/>
      <c r="P984" s="188"/>
      <c r="Q984" s="188"/>
      <c r="R984" s="188"/>
      <c r="S984" s="188"/>
      <c r="T984" s="189"/>
      <c r="AT984" s="183" t="s">
        <v>165</v>
      </c>
      <c r="AU984" s="183" t="s">
        <v>86</v>
      </c>
      <c r="AV984" s="16" t="s">
        <v>159</v>
      </c>
      <c r="AW984" s="16" t="s">
        <v>32</v>
      </c>
      <c r="AX984" s="16" t="s">
        <v>84</v>
      </c>
      <c r="AY984" s="183" t="s">
        <v>151</v>
      </c>
    </row>
    <row r="985" spans="1:65" s="2" customFormat="1" ht="33" customHeight="1">
      <c r="A985" s="33"/>
      <c r="B985" s="144"/>
      <c r="C985" s="145" t="s">
        <v>977</v>
      </c>
      <c r="D985" s="145" t="s">
        <v>154</v>
      </c>
      <c r="E985" s="146" t="s">
        <v>978</v>
      </c>
      <c r="F985" s="147" t="s">
        <v>979</v>
      </c>
      <c r="G985" s="148" t="s">
        <v>207</v>
      </c>
      <c r="H985" s="149">
        <v>975</v>
      </c>
      <c r="I985" s="150"/>
      <c r="J985" s="151">
        <f>ROUND(I985*H985,2)</f>
        <v>0</v>
      </c>
      <c r="K985" s="147" t="s">
        <v>158</v>
      </c>
      <c r="L985" s="34"/>
      <c r="M985" s="152" t="s">
        <v>1</v>
      </c>
      <c r="N985" s="153" t="s">
        <v>41</v>
      </c>
      <c r="O985" s="59"/>
      <c r="P985" s="154">
        <f>O985*H985</f>
        <v>0</v>
      </c>
      <c r="Q985" s="154">
        <v>0</v>
      </c>
      <c r="R985" s="154">
        <f>Q985*H985</f>
        <v>0</v>
      </c>
      <c r="S985" s="154">
        <v>0</v>
      </c>
      <c r="T985" s="155">
        <f>S985*H985</f>
        <v>0</v>
      </c>
      <c r="U985" s="33"/>
      <c r="V985" s="33"/>
      <c r="W985" s="33"/>
      <c r="X985" s="33"/>
      <c r="Y985" s="33"/>
      <c r="Z985" s="33"/>
      <c r="AA985" s="33"/>
      <c r="AB985" s="33"/>
      <c r="AC985" s="33"/>
      <c r="AD985" s="33"/>
      <c r="AE985" s="33"/>
      <c r="AR985" s="156" t="s">
        <v>270</v>
      </c>
      <c r="AT985" s="156" t="s">
        <v>154</v>
      </c>
      <c r="AU985" s="156" t="s">
        <v>86</v>
      </c>
      <c r="AY985" s="18" t="s">
        <v>151</v>
      </c>
      <c r="BE985" s="157">
        <f>IF(N985="základní",J985,0)</f>
        <v>0</v>
      </c>
      <c r="BF985" s="157">
        <f>IF(N985="snížená",J985,0)</f>
        <v>0</v>
      </c>
      <c r="BG985" s="157">
        <f>IF(N985="zákl. přenesená",J985,0)</f>
        <v>0</v>
      </c>
      <c r="BH985" s="157">
        <f>IF(N985="sníž. přenesená",J985,0)</f>
        <v>0</v>
      </c>
      <c r="BI985" s="157">
        <f>IF(N985="nulová",J985,0)</f>
        <v>0</v>
      </c>
      <c r="BJ985" s="18" t="s">
        <v>84</v>
      </c>
      <c r="BK985" s="157">
        <f>ROUND(I985*H985,2)</f>
        <v>0</v>
      </c>
      <c r="BL985" s="18" t="s">
        <v>270</v>
      </c>
      <c r="BM985" s="156" t="s">
        <v>980</v>
      </c>
    </row>
    <row r="986" spans="2:51" s="13" customFormat="1" ht="10.2">
      <c r="B986" s="158"/>
      <c r="D986" s="159" t="s">
        <v>165</v>
      </c>
      <c r="E986" s="160" t="s">
        <v>1</v>
      </c>
      <c r="F986" s="161" t="s">
        <v>981</v>
      </c>
      <c r="H986" s="160" t="s">
        <v>1</v>
      </c>
      <c r="I986" s="162"/>
      <c r="L986" s="158"/>
      <c r="M986" s="163"/>
      <c r="N986" s="164"/>
      <c r="O986" s="164"/>
      <c r="P986" s="164"/>
      <c r="Q986" s="164"/>
      <c r="R986" s="164"/>
      <c r="S986" s="164"/>
      <c r="T986" s="165"/>
      <c r="AT986" s="160" t="s">
        <v>165</v>
      </c>
      <c r="AU986" s="160" t="s">
        <v>86</v>
      </c>
      <c r="AV986" s="13" t="s">
        <v>84</v>
      </c>
      <c r="AW986" s="13" t="s">
        <v>32</v>
      </c>
      <c r="AX986" s="13" t="s">
        <v>76</v>
      </c>
      <c r="AY986" s="160" t="s">
        <v>151</v>
      </c>
    </row>
    <row r="987" spans="2:51" s="14" customFormat="1" ht="10.2">
      <c r="B987" s="166"/>
      <c r="D987" s="159" t="s">
        <v>165</v>
      </c>
      <c r="E987" s="167" t="s">
        <v>1</v>
      </c>
      <c r="F987" s="168" t="s">
        <v>861</v>
      </c>
      <c r="H987" s="169">
        <v>975</v>
      </c>
      <c r="I987" s="170"/>
      <c r="L987" s="166"/>
      <c r="M987" s="171"/>
      <c r="N987" s="172"/>
      <c r="O987" s="172"/>
      <c r="P987" s="172"/>
      <c r="Q987" s="172"/>
      <c r="R987" s="172"/>
      <c r="S987" s="172"/>
      <c r="T987" s="173"/>
      <c r="AT987" s="167" t="s">
        <v>165</v>
      </c>
      <c r="AU987" s="167" t="s">
        <v>86</v>
      </c>
      <c r="AV987" s="14" t="s">
        <v>86</v>
      </c>
      <c r="AW987" s="14" t="s">
        <v>32</v>
      </c>
      <c r="AX987" s="14" t="s">
        <v>76</v>
      </c>
      <c r="AY987" s="167" t="s">
        <v>151</v>
      </c>
    </row>
    <row r="988" spans="2:51" s="15" customFormat="1" ht="10.2">
      <c r="B988" s="174"/>
      <c r="D988" s="159" t="s">
        <v>165</v>
      </c>
      <c r="E988" s="175" t="s">
        <v>1</v>
      </c>
      <c r="F988" s="176" t="s">
        <v>172</v>
      </c>
      <c r="H988" s="177">
        <v>975</v>
      </c>
      <c r="I988" s="178"/>
      <c r="L988" s="174"/>
      <c r="M988" s="179"/>
      <c r="N988" s="180"/>
      <c r="O988" s="180"/>
      <c r="P988" s="180"/>
      <c r="Q988" s="180"/>
      <c r="R988" s="180"/>
      <c r="S988" s="180"/>
      <c r="T988" s="181"/>
      <c r="AT988" s="175" t="s">
        <v>165</v>
      </c>
      <c r="AU988" s="175" t="s">
        <v>86</v>
      </c>
      <c r="AV988" s="15" t="s">
        <v>152</v>
      </c>
      <c r="AW988" s="15" t="s">
        <v>32</v>
      </c>
      <c r="AX988" s="15" t="s">
        <v>76</v>
      </c>
      <c r="AY988" s="175" t="s">
        <v>151</v>
      </c>
    </row>
    <row r="989" spans="2:51" s="16" customFormat="1" ht="10.2">
      <c r="B989" s="182"/>
      <c r="D989" s="159" t="s">
        <v>165</v>
      </c>
      <c r="E989" s="183" t="s">
        <v>1</v>
      </c>
      <c r="F989" s="184" t="s">
        <v>173</v>
      </c>
      <c r="H989" s="185">
        <v>975</v>
      </c>
      <c r="I989" s="186"/>
      <c r="L989" s="182"/>
      <c r="M989" s="187"/>
      <c r="N989" s="188"/>
      <c r="O989" s="188"/>
      <c r="P989" s="188"/>
      <c r="Q989" s="188"/>
      <c r="R989" s="188"/>
      <c r="S989" s="188"/>
      <c r="T989" s="189"/>
      <c r="AT989" s="183" t="s">
        <v>165</v>
      </c>
      <c r="AU989" s="183" t="s">
        <v>86</v>
      </c>
      <c r="AV989" s="16" t="s">
        <v>159</v>
      </c>
      <c r="AW989" s="16" t="s">
        <v>32</v>
      </c>
      <c r="AX989" s="16" t="s">
        <v>84</v>
      </c>
      <c r="AY989" s="183" t="s">
        <v>151</v>
      </c>
    </row>
    <row r="990" spans="1:65" s="2" customFormat="1" ht="16.5" customHeight="1">
      <c r="A990" s="33"/>
      <c r="B990" s="144"/>
      <c r="C990" s="194" t="s">
        <v>982</v>
      </c>
      <c r="D990" s="194" t="s">
        <v>300</v>
      </c>
      <c r="E990" s="195" t="s">
        <v>983</v>
      </c>
      <c r="F990" s="196" t="s">
        <v>984</v>
      </c>
      <c r="G990" s="197" t="s">
        <v>163</v>
      </c>
      <c r="H990" s="198">
        <v>5.148</v>
      </c>
      <c r="I990" s="199"/>
      <c r="J990" s="200">
        <f>ROUND(I990*H990,2)</f>
        <v>0</v>
      </c>
      <c r="K990" s="196" t="s">
        <v>158</v>
      </c>
      <c r="L990" s="201"/>
      <c r="M990" s="202" t="s">
        <v>1</v>
      </c>
      <c r="N990" s="203" t="s">
        <v>41</v>
      </c>
      <c r="O990" s="59"/>
      <c r="P990" s="154">
        <f>O990*H990</f>
        <v>0</v>
      </c>
      <c r="Q990" s="154">
        <v>0.55</v>
      </c>
      <c r="R990" s="154">
        <f>Q990*H990</f>
        <v>2.8314</v>
      </c>
      <c r="S990" s="154">
        <v>0</v>
      </c>
      <c r="T990" s="155">
        <f>S990*H990</f>
        <v>0</v>
      </c>
      <c r="U990" s="33"/>
      <c r="V990" s="33"/>
      <c r="W990" s="33"/>
      <c r="X990" s="33"/>
      <c r="Y990" s="33"/>
      <c r="Z990" s="33"/>
      <c r="AA990" s="33"/>
      <c r="AB990" s="33"/>
      <c r="AC990" s="33"/>
      <c r="AD990" s="33"/>
      <c r="AE990" s="33"/>
      <c r="AR990" s="156" t="s">
        <v>366</v>
      </c>
      <c r="AT990" s="156" t="s">
        <v>300</v>
      </c>
      <c r="AU990" s="156" t="s">
        <v>86</v>
      </c>
      <c r="AY990" s="18" t="s">
        <v>151</v>
      </c>
      <c r="BE990" s="157">
        <f>IF(N990="základní",J990,0)</f>
        <v>0</v>
      </c>
      <c r="BF990" s="157">
        <f>IF(N990="snížená",J990,0)</f>
        <v>0</v>
      </c>
      <c r="BG990" s="157">
        <f>IF(N990="zákl. přenesená",J990,0)</f>
        <v>0</v>
      </c>
      <c r="BH990" s="157">
        <f>IF(N990="sníž. přenesená",J990,0)</f>
        <v>0</v>
      </c>
      <c r="BI990" s="157">
        <f>IF(N990="nulová",J990,0)</f>
        <v>0</v>
      </c>
      <c r="BJ990" s="18" t="s">
        <v>84</v>
      </c>
      <c r="BK990" s="157">
        <f>ROUND(I990*H990,2)</f>
        <v>0</v>
      </c>
      <c r="BL990" s="18" t="s">
        <v>270</v>
      </c>
      <c r="BM990" s="156" t="s">
        <v>985</v>
      </c>
    </row>
    <row r="991" spans="2:51" s="13" customFormat="1" ht="10.2">
      <c r="B991" s="158"/>
      <c r="D991" s="159" t="s">
        <v>165</v>
      </c>
      <c r="E991" s="160" t="s">
        <v>1</v>
      </c>
      <c r="F991" s="161" t="s">
        <v>305</v>
      </c>
      <c r="H991" s="160" t="s">
        <v>1</v>
      </c>
      <c r="I991" s="162"/>
      <c r="L991" s="158"/>
      <c r="M991" s="163"/>
      <c r="N991" s="164"/>
      <c r="O991" s="164"/>
      <c r="P991" s="164"/>
      <c r="Q991" s="164"/>
      <c r="R991" s="164"/>
      <c r="S991" s="164"/>
      <c r="T991" s="165"/>
      <c r="AT991" s="160" t="s">
        <v>165</v>
      </c>
      <c r="AU991" s="160" t="s">
        <v>86</v>
      </c>
      <c r="AV991" s="13" t="s">
        <v>84</v>
      </c>
      <c r="AW991" s="13" t="s">
        <v>32</v>
      </c>
      <c r="AX991" s="13" t="s">
        <v>76</v>
      </c>
      <c r="AY991" s="160" t="s">
        <v>151</v>
      </c>
    </row>
    <row r="992" spans="2:51" s="14" customFormat="1" ht="10.2">
      <c r="B992" s="166"/>
      <c r="D992" s="159" t="s">
        <v>165</v>
      </c>
      <c r="E992" s="167" t="s">
        <v>1</v>
      </c>
      <c r="F992" s="168" t="s">
        <v>986</v>
      </c>
      <c r="H992" s="169">
        <v>5.148</v>
      </c>
      <c r="I992" s="170"/>
      <c r="L992" s="166"/>
      <c r="M992" s="171"/>
      <c r="N992" s="172"/>
      <c r="O992" s="172"/>
      <c r="P992" s="172"/>
      <c r="Q992" s="172"/>
      <c r="R992" s="172"/>
      <c r="S992" s="172"/>
      <c r="T992" s="173"/>
      <c r="AT992" s="167" t="s">
        <v>165</v>
      </c>
      <c r="AU992" s="167" t="s">
        <v>86</v>
      </c>
      <c r="AV992" s="14" t="s">
        <v>86</v>
      </c>
      <c r="AW992" s="14" t="s">
        <v>32</v>
      </c>
      <c r="AX992" s="14" t="s">
        <v>76</v>
      </c>
      <c r="AY992" s="167" t="s">
        <v>151</v>
      </c>
    </row>
    <row r="993" spans="2:51" s="15" customFormat="1" ht="10.2">
      <c r="B993" s="174"/>
      <c r="D993" s="159" t="s">
        <v>165</v>
      </c>
      <c r="E993" s="175" t="s">
        <v>1</v>
      </c>
      <c r="F993" s="176" t="s">
        <v>172</v>
      </c>
      <c r="H993" s="177">
        <v>5.148</v>
      </c>
      <c r="I993" s="178"/>
      <c r="L993" s="174"/>
      <c r="M993" s="179"/>
      <c r="N993" s="180"/>
      <c r="O993" s="180"/>
      <c r="P993" s="180"/>
      <c r="Q993" s="180"/>
      <c r="R993" s="180"/>
      <c r="S993" s="180"/>
      <c r="T993" s="181"/>
      <c r="AT993" s="175" t="s">
        <v>165</v>
      </c>
      <c r="AU993" s="175" t="s">
        <v>86</v>
      </c>
      <c r="AV993" s="15" t="s">
        <v>152</v>
      </c>
      <c r="AW993" s="15" t="s">
        <v>32</v>
      </c>
      <c r="AX993" s="15" t="s">
        <v>76</v>
      </c>
      <c r="AY993" s="175" t="s">
        <v>151</v>
      </c>
    </row>
    <row r="994" spans="2:51" s="16" customFormat="1" ht="10.2">
      <c r="B994" s="182"/>
      <c r="D994" s="159" t="s">
        <v>165</v>
      </c>
      <c r="E994" s="183" t="s">
        <v>1</v>
      </c>
      <c r="F994" s="184" t="s">
        <v>173</v>
      </c>
      <c r="H994" s="185">
        <v>5.148</v>
      </c>
      <c r="I994" s="186"/>
      <c r="L994" s="182"/>
      <c r="M994" s="187"/>
      <c r="N994" s="188"/>
      <c r="O994" s="188"/>
      <c r="P994" s="188"/>
      <c r="Q994" s="188"/>
      <c r="R994" s="188"/>
      <c r="S994" s="188"/>
      <c r="T994" s="189"/>
      <c r="AT994" s="183" t="s">
        <v>165</v>
      </c>
      <c r="AU994" s="183" t="s">
        <v>86</v>
      </c>
      <c r="AV994" s="16" t="s">
        <v>159</v>
      </c>
      <c r="AW994" s="16" t="s">
        <v>32</v>
      </c>
      <c r="AX994" s="16" t="s">
        <v>84</v>
      </c>
      <c r="AY994" s="183" t="s">
        <v>151</v>
      </c>
    </row>
    <row r="995" spans="1:65" s="2" customFormat="1" ht="24.15" customHeight="1">
      <c r="A995" s="33"/>
      <c r="B995" s="144"/>
      <c r="C995" s="145" t="s">
        <v>987</v>
      </c>
      <c r="D995" s="145" t="s">
        <v>154</v>
      </c>
      <c r="E995" s="146" t="s">
        <v>988</v>
      </c>
      <c r="F995" s="147" t="s">
        <v>989</v>
      </c>
      <c r="G995" s="148" t="s">
        <v>163</v>
      </c>
      <c r="H995" s="149">
        <v>5.363</v>
      </c>
      <c r="I995" s="150"/>
      <c r="J995" s="151">
        <f>ROUND(I995*H995,2)</f>
        <v>0</v>
      </c>
      <c r="K995" s="147" t="s">
        <v>158</v>
      </c>
      <c r="L995" s="34"/>
      <c r="M995" s="152" t="s">
        <v>1</v>
      </c>
      <c r="N995" s="153" t="s">
        <v>41</v>
      </c>
      <c r="O995" s="59"/>
      <c r="P995" s="154">
        <f>O995*H995</f>
        <v>0</v>
      </c>
      <c r="Q995" s="154">
        <v>0.02337</v>
      </c>
      <c r="R995" s="154">
        <f>Q995*H995</f>
        <v>0.12533331</v>
      </c>
      <c r="S995" s="154">
        <v>0</v>
      </c>
      <c r="T995" s="155">
        <f>S995*H995</f>
        <v>0</v>
      </c>
      <c r="U995" s="33"/>
      <c r="V995" s="33"/>
      <c r="W995" s="33"/>
      <c r="X995" s="33"/>
      <c r="Y995" s="33"/>
      <c r="Z995" s="33"/>
      <c r="AA995" s="33"/>
      <c r="AB995" s="33"/>
      <c r="AC995" s="33"/>
      <c r="AD995" s="33"/>
      <c r="AE995" s="33"/>
      <c r="AR995" s="156" t="s">
        <v>270</v>
      </c>
      <c r="AT995" s="156" t="s">
        <v>154</v>
      </c>
      <c r="AU995" s="156" t="s">
        <v>86</v>
      </c>
      <c r="AY995" s="18" t="s">
        <v>151</v>
      </c>
      <c r="BE995" s="157">
        <f>IF(N995="základní",J995,0)</f>
        <v>0</v>
      </c>
      <c r="BF995" s="157">
        <f>IF(N995="snížená",J995,0)</f>
        <v>0</v>
      </c>
      <c r="BG995" s="157">
        <f>IF(N995="zákl. přenesená",J995,0)</f>
        <v>0</v>
      </c>
      <c r="BH995" s="157">
        <f>IF(N995="sníž. přenesená",J995,0)</f>
        <v>0</v>
      </c>
      <c r="BI995" s="157">
        <f>IF(N995="nulová",J995,0)</f>
        <v>0</v>
      </c>
      <c r="BJ995" s="18" t="s">
        <v>84</v>
      </c>
      <c r="BK995" s="157">
        <f>ROUND(I995*H995,2)</f>
        <v>0</v>
      </c>
      <c r="BL995" s="18" t="s">
        <v>270</v>
      </c>
      <c r="BM995" s="156" t="s">
        <v>990</v>
      </c>
    </row>
    <row r="996" spans="2:51" s="13" customFormat="1" ht="10.2">
      <c r="B996" s="158"/>
      <c r="D996" s="159" t="s">
        <v>165</v>
      </c>
      <c r="E996" s="160" t="s">
        <v>1</v>
      </c>
      <c r="F996" s="161" t="s">
        <v>991</v>
      </c>
      <c r="H996" s="160" t="s">
        <v>1</v>
      </c>
      <c r="I996" s="162"/>
      <c r="L996" s="158"/>
      <c r="M996" s="163"/>
      <c r="N996" s="164"/>
      <c r="O996" s="164"/>
      <c r="P996" s="164"/>
      <c r="Q996" s="164"/>
      <c r="R996" s="164"/>
      <c r="S996" s="164"/>
      <c r="T996" s="165"/>
      <c r="AT996" s="160" t="s">
        <v>165</v>
      </c>
      <c r="AU996" s="160" t="s">
        <v>86</v>
      </c>
      <c r="AV996" s="13" t="s">
        <v>84</v>
      </c>
      <c r="AW996" s="13" t="s">
        <v>32</v>
      </c>
      <c r="AX996" s="13" t="s">
        <v>76</v>
      </c>
      <c r="AY996" s="160" t="s">
        <v>151</v>
      </c>
    </row>
    <row r="997" spans="2:51" s="14" customFormat="1" ht="10.2">
      <c r="B997" s="166"/>
      <c r="D997" s="159" t="s">
        <v>165</v>
      </c>
      <c r="E997" s="167" t="s">
        <v>1</v>
      </c>
      <c r="F997" s="168" t="s">
        <v>938</v>
      </c>
      <c r="H997" s="169">
        <v>5.363</v>
      </c>
      <c r="I997" s="170"/>
      <c r="L997" s="166"/>
      <c r="M997" s="171"/>
      <c r="N997" s="172"/>
      <c r="O997" s="172"/>
      <c r="P997" s="172"/>
      <c r="Q997" s="172"/>
      <c r="R997" s="172"/>
      <c r="S997" s="172"/>
      <c r="T997" s="173"/>
      <c r="AT997" s="167" t="s">
        <v>165</v>
      </c>
      <c r="AU997" s="167" t="s">
        <v>86</v>
      </c>
      <c r="AV997" s="14" t="s">
        <v>86</v>
      </c>
      <c r="AW997" s="14" t="s">
        <v>32</v>
      </c>
      <c r="AX997" s="14" t="s">
        <v>76</v>
      </c>
      <c r="AY997" s="167" t="s">
        <v>151</v>
      </c>
    </row>
    <row r="998" spans="2:51" s="15" customFormat="1" ht="10.2">
      <c r="B998" s="174"/>
      <c r="D998" s="159" t="s">
        <v>165</v>
      </c>
      <c r="E998" s="175" t="s">
        <v>1</v>
      </c>
      <c r="F998" s="176" t="s">
        <v>172</v>
      </c>
      <c r="H998" s="177">
        <v>5.363</v>
      </c>
      <c r="I998" s="178"/>
      <c r="L998" s="174"/>
      <c r="M998" s="179"/>
      <c r="N998" s="180"/>
      <c r="O998" s="180"/>
      <c r="P998" s="180"/>
      <c r="Q998" s="180"/>
      <c r="R998" s="180"/>
      <c r="S998" s="180"/>
      <c r="T998" s="181"/>
      <c r="AT998" s="175" t="s">
        <v>165</v>
      </c>
      <c r="AU998" s="175" t="s">
        <v>86</v>
      </c>
      <c r="AV998" s="15" t="s">
        <v>152</v>
      </c>
      <c r="AW998" s="15" t="s">
        <v>32</v>
      </c>
      <c r="AX998" s="15" t="s">
        <v>76</v>
      </c>
      <c r="AY998" s="175" t="s">
        <v>151</v>
      </c>
    </row>
    <row r="999" spans="2:51" s="16" customFormat="1" ht="10.2">
      <c r="B999" s="182"/>
      <c r="D999" s="159" t="s">
        <v>165</v>
      </c>
      <c r="E999" s="183" t="s">
        <v>1</v>
      </c>
      <c r="F999" s="184" t="s">
        <v>173</v>
      </c>
      <c r="H999" s="185">
        <v>5.363</v>
      </c>
      <c r="I999" s="186"/>
      <c r="L999" s="182"/>
      <c r="M999" s="187"/>
      <c r="N999" s="188"/>
      <c r="O999" s="188"/>
      <c r="P999" s="188"/>
      <c r="Q999" s="188"/>
      <c r="R999" s="188"/>
      <c r="S999" s="188"/>
      <c r="T999" s="189"/>
      <c r="AT999" s="183" t="s">
        <v>165</v>
      </c>
      <c r="AU999" s="183" t="s">
        <v>86</v>
      </c>
      <c r="AV999" s="16" t="s">
        <v>159</v>
      </c>
      <c r="AW999" s="16" t="s">
        <v>32</v>
      </c>
      <c r="AX999" s="16" t="s">
        <v>84</v>
      </c>
      <c r="AY999" s="183" t="s">
        <v>151</v>
      </c>
    </row>
    <row r="1000" spans="1:65" s="2" customFormat="1" ht="33" customHeight="1">
      <c r="A1000" s="33"/>
      <c r="B1000" s="144"/>
      <c r="C1000" s="145" t="s">
        <v>992</v>
      </c>
      <c r="D1000" s="145" t="s">
        <v>154</v>
      </c>
      <c r="E1000" s="146" t="s">
        <v>993</v>
      </c>
      <c r="F1000" s="147" t="s">
        <v>994</v>
      </c>
      <c r="G1000" s="148" t="s">
        <v>207</v>
      </c>
      <c r="H1000" s="149">
        <v>173.89</v>
      </c>
      <c r="I1000" s="150"/>
      <c r="J1000" s="151">
        <f>ROUND(I1000*H1000,2)</f>
        <v>0</v>
      </c>
      <c r="K1000" s="147" t="s">
        <v>158</v>
      </c>
      <c r="L1000" s="34"/>
      <c r="M1000" s="152" t="s">
        <v>1</v>
      </c>
      <c r="N1000" s="153" t="s">
        <v>41</v>
      </c>
      <c r="O1000" s="59"/>
      <c r="P1000" s="154">
        <f>O1000*H1000</f>
        <v>0</v>
      </c>
      <c r="Q1000" s="154">
        <v>0.01131</v>
      </c>
      <c r="R1000" s="154">
        <f>Q1000*H1000</f>
        <v>1.9666959</v>
      </c>
      <c r="S1000" s="154">
        <v>0</v>
      </c>
      <c r="T1000" s="155">
        <f>S1000*H1000</f>
        <v>0</v>
      </c>
      <c r="U1000" s="33"/>
      <c r="V1000" s="33"/>
      <c r="W1000" s="33"/>
      <c r="X1000" s="33"/>
      <c r="Y1000" s="33"/>
      <c r="Z1000" s="33"/>
      <c r="AA1000" s="33"/>
      <c r="AB1000" s="33"/>
      <c r="AC1000" s="33"/>
      <c r="AD1000" s="33"/>
      <c r="AE1000" s="33"/>
      <c r="AR1000" s="156" t="s">
        <v>270</v>
      </c>
      <c r="AT1000" s="156" t="s">
        <v>154</v>
      </c>
      <c r="AU1000" s="156" t="s">
        <v>86</v>
      </c>
      <c r="AY1000" s="18" t="s">
        <v>151</v>
      </c>
      <c r="BE1000" s="157">
        <f>IF(N1000="základní",J1000,0)</f>
        <v>0</v>
      </c>
      <c r="BF1000" s="157">
        <f>IF(N1000="snížená",J1000,0)</f>
        <v>0</v>
      </c>
      <c r="BG1000" s="157">
        <f>IF(N1000="zákl. přenesená",J1000,0)</f>
        <v>0</v>
      </c>
      <c r="BH1000" s="157">
        <f>IF(N1000="sníž. přenesená",J1000,0)</f>
        <v>0</v>
      </c>
      <c r="BI1000" s="157">
        <f>IF(N1000="nulová",J1000,0)</f>
        <v>0</v>
      </c>
      <c r="BJ1000" s="18" t="s">
        <v>84</v>
      </c>
      <c r="BK1000" s="157">
        <f>ROUND(I1000*H1000,2)</f>
        <v>0</v>
      </c>
      <c r="BL1000" s="18" t="s">
        <v>270</v>
      </c>
      <c r="BM1000" s="156" t="s">
        <v>995</v>
      </c>
    </row>
    <row r="1001" spans="2:51" s="13" customFormat="1" ht="10.2">
      <c r="B1001" s="158"/>
      <c r="D1001" s="159" t="s">
        <v>165</v>
      </c>
      <c r="E1001" s="160" t="s">
        <v>1</v>
      </c>
      <c r="F1001" s="161" t="s">
        <v>996</v>
      </c>
      <c r="H1001" s="160" t="s">
        <v>1</v>
      </c>
      <c r="I1001" s="162"/>
      <c r="L1001" s="158"/>
      <c r="M1001" s="163"/>
      <c r="N1001" s="164"/>
      <c r="O1001" s="164"/>
      <c r="P1001" s="164"/>
      <c r="Q1001" s="164"/>
      <c r="R1001" s="164"/>
      <c r="S1001" s="164"/>
      <c r="T1001" s="165"/>
      <c r="AT1001" s="160" t="s">
        <v>165</v>
      </c>
      <c r="AU1001" s="160" t="s">
        <v>86</v>
      </c>
      <c r="AV1001" s="13" t="s">
        <v>84</v>
      </c>
      <c r="AW1001" s="13" t="s">
        <v>32</v>
      </c>
      <c r="AX1001" s="13" t="s">
        <v>76</v>
      </c>
      <c r="AY1001" s="160" t="s">
        <v>151</v>
      </c>
    </row>
    <row r="1002" spans="2:51" s="14" customFormat="1" ht="10.2">
      <c r="B1002" s="166"/>
      <c r="D1002" s="159" t="s">
        <v>165</v>
      </c>
      <c r="E1002" s="167" t="s">
        <v>1</v>
      </c>
      <c r="F1002" s="168" t="s">
        <v>997</v>
      </c>
      <c r="H1002" s="169">
        <v>85.68</v>
      </c>
      <c r="I1002" s="170"/>
      <c r="L1002" s="166"/>
      <c r="M1002" s="171"/>
      <c r="N1002" s="172"/>
      <c r="O1002" s="172"/>
      <c r="P1002" s="172"/>
      <c r="Q1002" s="172"/>
      <c r="R1002" s="172"/>
      <c r="S1002" s="172"/>
      <c r="T1002" s="173"/>
      <c r="AT1002" s="167" t="s">
        <v>165</v>
      </c>
      <c r="AU1002" s="167" t="s">
        <v>86</v>
      </c>
      <c r="AV1002" s="14" t="s">
        <v>86</v>
      </c>
      <c r="AW1002" s="14" t="s">
        <v>32</v>
      </c>
      <c r="AX1002" s="14" t="s">
        <v>76</v>
      </c>
      <c r="AY1002" s="167" t="s">
        <v>151</v>
      </c>
    </row>
    <row r="1003" spans="2:51" s="14" customFormat="1" ht="10.2">
      <c r="B1003" s="166"/>
      <c r="D1003" s="159" t="s">
        <v>165</v>
      </c>
      <c r="E1003" s="167" t="s">
        <v>1</v>
      </c>
      <c r="F1003" s="168" t="s">
        <v>997</v>
      </c>
      <c r="H1003" s="169">
        <v>85.68</v>
      </c>
      <c r="I1003" s="170"/>
      <c r="L1003" s="166"/>
      <c r="M1003" s="171"/>
      <c r="N1003" s="172"/>
      <c r="O1003" s="172"/>
      <c r="P1003" s="172"/>
      <c r="Q1003" s="172"/>
      <c r="R1003" s="172"/>
      <c r="S1003" s="172"/>
      <c r="T1003" s="173"/>
      <c r="AT1003" s="167" t="s">
        <v>165</v>
      </c>
      <c r="AU1003" s="167" t="s">
        <v>86</v>
      </c>
      <c r="AV1003" s="14" t="s">
        <v>86</v>
      </c>
      <c r="AW1003" s="14" t="s">
        <v>32</v>
      </c>
      <c r="AX1003" s="14" t="s">
        <v>76</v>
      </c>
      <c r="AY1003" s="167" t="s">
        <v>151</v>
      </c>
    </row>
    <row r="1004" spans="2:51" s="15" customFormat="1" ht="10.2">
      <c r="B1004" s="174"/>
      <c r="D1004" s="159" t="s">
        <v>165</v>
      </c>
      <c r="E1004" s="175" t="s">
        <v>1</v>
      </c>
      <c r="F1004" s="176" t="s">
        <v>172</v>
      </c>
      <c r="H1004" s="177">
        <v>171.36</v>
      </c>
      <c r="I1004" s="178"/>
      <c r="L1004" s="174"/>
      <c r="M1004" s="179"/>
      <c r="N1004" s="180"/>
      <c r="O1004" s="180"/>
      <c r="P1004" s="180"/>
      <c r="Q1004" s="180"/>
      <c r="R1004" s="180"/>
      <c r="S1004" s="180"/>
      <c r="T1004" s="181"/>
      <c r="AT1004" s="175" t="s">
        <v>165</v>
      </c>
      <c r="AU1004" s="175" t="s">
        <v>86</v>
      </c>
      <c r="AV1004" s="15" t="s">
        <v>152</v>
      </c>
      <c r="AW1004" s="15" t="s">
        <v>32</v>
      </c>
      <c r="AX1004" s="15" t="s">
        <v>76</v>
      </c>
      <c r="AY1004" s="175" t="s">
        <v>151</v>
      </c>
    </row>
    <row r="1005" spans="2:51" s="13" customFormat="1" ht="10.2">
      <c r="B1005" s="158"/>
      <c r="D1005" s="159" t="s">
        <v>165</v>
      </c>
      <c r="E1005" s="160" t="s">
        <v>1</v>
      </c>
      <c r="F1005" s="161" t="s">
        <v>998</v>
      </c>
      <c r="H1005" s="160" t="s">
        <v>1</v>
      </c>
      <c r="I1005" s="162"/>
      <c r="L1005" s="158"/>
      <c r="M1005" s="163"/>
      <c r="N1005" s="164"/>
      <c r="O1005" s="164"/>
      <c r="P1005" s="164"/>
      <c r="Q1005" s="164"/>
      <c r="R1005" s="164"/>
      <c r="S1005" s="164"/>
      <c r="T1005" s="165"/>
      <c r="AT1005" s="160" t="s">
        <v>165</v>
      </c>
      <c r="AU1005" s="160" t="s">
        <v>86</v>
      </c>
      <c r="AV1005" s="13" t="s">
        <v>84</v>
      </c>
      <c r="AW1005" s="13" t="s">
        <v>32</v>
      </c>
      <c r="AX1005" s="13" t="s">
        <v>76</v>
      </c>
      <c r="AY1005" s="160" t="s">
        <v>151</v>
      </c>
    </row>
    <row r="1006" spans="2:51" s="14" customFormat="1" ht="10.2">
      <c r="B1006" s="166"/>
      <c r="D1006" s="159" t="s">
        <v>165</v>
      </c>
      <c r="E1006" s="167" t="s">
        <v>1</v>
      </c>
      <c r="F1006" s="168" t="s">
        <v>999</v>
      </c>
      <c r="H1006" s="169">
        <v>2.53</v>
      </c>
      <c r="I1006" s="170"/>
      <c r="L1006" s="166"/>
      <c r="M1006" s="171"/>
      <c r="N1006" s="172"/>
      <c r="O1006" s="172"/>
      <c r="P1006" s="172"/>
      <c r="Q1006" s="172"/>
      <c r="R1006" s="172"/>
      <c r="S1006" s="172"/>
      <c r="T1006" s="173"/>
      <c r="AT1006" s="167" t="s">
        <v>165</v>
      </c>
      <c r="AU1006" s="167" t="s">
        <v>86</v>
      </c>
      <c r="AV1006" s="14" t="s">
        <v>86</v>
      </c>
      <c r="AW1006" s="14" t="s">
        <v>32</v>
      </c>
      <c r="AX1006" s="14" t="s">
        <v>76</v>
      </c>
      <c r="AY1006" s="167" t="s">
        <v>151</v>
      </c>
    </row>
    <row r="1007" spans="2:51" s="15" customFormat="1" ht="10.2">
      <c r="B1007" s="174"/>
      <c r="D1007" s="159" t="s">
        <v>165</v>
      </c>
      <c r="E1007" s="175" t="s">
        <v>1</v>
      </c>
      <c r="F1007" s="176" t="s">
        <v>172</v>
      </c>
      <c r="H1007" s="177">
        <v>2.53</v>
      </c>
      <c r="I1007" s="178"/>
      <c r="L1007" s="174"/>
      <c r="M1007" s="179"/>
      <c r="N1007" s="180"/>
      <c r="O1007" s="180"/>
      <c r="P1007" s="180"/>
      <c r="Q1007" s="180"/>
      <c r="R1007" s="180"/>
      <c r="S1007" s="180"/>
      <c r="T1007" s="181"/>
      <c r="AT1007" s="175" t="s">
        <v>165</v>
      </c>
      <c r="AU1007" s="175" t="s">
        <v>86</v>
      </c>
      <c r="AV1007" s="15" t="s">
        <v>152</v>
      </c>
      <c r="AW1007" s="15" t="s">
        <v>32</v>
      </c>
      <c r="AX1007" s="15" t="s">
        <v>76</v>
      </c>
      <c r="AY1007" s="175" t="s">
        <v>151</v>
      </c>
    </row>
    <row r="1008" spans="2:51" s="16" customFormat="1" ht="10.2">
      <c r="B1008" s="182"/>
      <c r="D1008" s="159" t="s">
        <v>165</v>
      </c>
      <c r="E1008" s="183" t="s">
        <v>1</v>
      </c>
      <c r="F1008" s="184" t="s">
        <v>173</v>
      </c>
      <c r="H1008" s="185">
        <v>173.89000000000001</v>
      </c>
      <c r="I1008" s="186"/>
      <c r="L1008" s="182"/>
      <c r="M1008" s="187"/>
      <c r="N1008" s="188"/>
      <c r="O1008" s="188"/>
      <c r="P1008" s="188"/>
      <c r="Q1008" s="188"/>
      <c r="R1008" s="188"/>
      <c r="S1008" s="188"/>
      <c r="T1008" s="189"/>
      <c r="AT1008" s="183" t="s">
        <v>165</v>
      </c>
      <c r="AU1008" s="183" t="s">
        <v>86</v>
      </c>
      <c r="AV1008" s="16" t="s">
        <v>159</v>
      </c>
      <c r="AW1008" s="16" t="s">
        <v>32</v>
      </c>
      <c r="AX1008" s="16" t="s">
        <v>84</v>
      </c>
      <c r="AY1008" s="183" t="s">
        <v>151</v>
      </c>
    </row>
    <row r="1009" spans="1:65" s="2" customFormat="1" ht="33" customHeight="1">
      <c r="A1009" s="33"/>
      <c r="B1009" s="144"/>
      <c r="C1009" s="145" t="s">
        <v>1000</v>
      </c>
      <c r="D1009" s="145" t="s">
        <v>154</v>
      </c>
      <c r="E1009" s="146" t="s">
        <v>1001</v>
      </c>
      <c r="F1009" s="147" t="s">
        <v>1002</v>
      </c>
      <c r="G1009" s="148" t="s">
        <v>207</v>
      </c>
      <c r="H1009" s="149">
        <v>402</v>
      </c>
      <c r="I1009" s="150"/>
      <c r="J1009" s="151">
        <f>ROUND(I1009*H1009,2)</f>
        <v>0</v>
      </c>
      <c r="K1009" s="147" t="s">
        <v>158</v>
      </c>
      <c r="L1009" s="34"/>
      <c r="M1009" s="152" t="s">
        <v>1</v>
      </c>
      <c r="N1009" s="153" t="s">
        <v>41</v>
      </c>
      <c r="O1009" s="59"/>
      <c r="P1009" s="154">
        <f>O1009*H1009</f>
        <v>0</v>
      </c>
      <c r="Q1009" s="154">
        <v>0.01571</v>
      </c>
      <c r="R1009" s="154">
        <f>Q1009*H1009</f>
        <v>6.31542</v>
      </c>
      <c r="S1009" s="154">
        <v>0</v>
      </c>
      <c r="T1009" s="155">
        <f>S1009*H1009</f>
        <v>0</v>
      </c>
      <c r="U1009" s="33"/>
      <c r="V1009" s="33"/>
      <c r="W1009" s="33"/>
      <c r="X1009" s="33"/>
      <c r="Y1009" s="33"/>
      <c r="Z1009" s="33"/>
      <c r="AA1009" s="33"/>
      <c r="AB1009" s="33"/>
      <c r="AC1009" s="33"/>
      <c r="AD1009" s="33"/>
      <c r="AE1009" s="33"/>
      <c r="AR1009" s="156" t="s">
        <v>270</v>
      </c>
      <c r="AT1009" s="156" t="s">
        <v>154</v>
      </c>
      <c r="AU1009" s="156" t="s">
        <v>86</v>
      </c>
      <c r="AY1009" s="18" t="s">
        <v>151</v>
      </c>
      <c r="BE1009" s="157">
        <f>IF(N1009="základní",J1009,0)</f>
        <v>0</v>
      </c>
      <c r="BF1009" s="157">
        <f>IF(N1009="snížená",J1009,0)</f>
        <v>0</v>
      </c>
      <c r="BG1009" s="157">
        <f>IF(N1009="zákl. přenesená",J1009,0)</f>
        <v>0</v>
      </c>
      <c r="BH1009" s="157">
        <f>IF(N1009="sníž. přenesená",J1009,0)</f>
        <v>0</v>
      </c>
      <c r="BI1009" s="157">
        <f>IF(N1009="nulová",J1009,0)</f>
        <v>0</v>
      </c>
      <c r="BJ1009" s="18" t="s">
        <v>84</v>
      </c>
      <c r="BK1009" s="157">
        <f>ROUND(I1009*H1009,2)</f>
        <v>0</v>
      </c>
      <c r="BL1009" s="18" t="s">
        <v>270</v>
      </c>
      <c r="BM1009" s="156" t="s">
        <v>1003</v>
      </c>
    </row>
    <row r="1010" spans="2:51" s="13" customFormat="1" ht="10.2">
      <c r="B1010" s="158"/>
      <c r="D1010" s="159" t="s">
        <v>165</v>
      </c>
      <c r="E1010" s="160" t="s">
        <v>1</v>
      </c>
      <c r="F1010" s="161" t="s">
        <v>1004</v>
      </c>
      <c r="H1010" s="160" t="s">
        <v>1</v>
      </c>
      <c r="I1010" s="162"/>
      <c r="L1010" s="158"/>
      <c r="M1010" s="163"/>
      <c r="N1010" s="164"/>
      <c r="O1010" s="164"/>
      <c r="P1010" s="164"/>
      <c r="Q1010" s="164"/>
      <c r="R1010" s="164"/>
      <c r="S1010" s="164"/>
      <c r="T1010" s="165"/>
      <c r="AT1010" s="160" t="s">
        <v>165</v>
      </c>
      <c r="AU1010" s="160" t="s">
        <v>86</v>
      </c>
      <c r="AV1010" s="13" t="s">
        <v>84</v>
      </c>
      <c r="AW1010" s="13" t="s">
        <v>32</v>
      </c>
      <c r="AX1010" s="13" t="s">
        <v>76</v>
      </c>
      <c r="AY1010" s="160" t="s">
        <v>151</v>
      </c>
    </row>
    <row r="1011" spans="2:51" s="14" customFormat="1" ht="10.2">
      <c r="B1011" s="166"/>
      <c r="D1011" s="159" t="s">
        <v>165</v>
      </c>
      <c r="E1011" s="167" t="s">
        <v>1</v>
      </c>
      <c r="F1011" s="168" t="s">
        <v>714</v>
      </c>
      <c r="H1011" s="169">
        <v>78</v>
      </c>
      <c r="I1011" s="170"/>
      <c r="L1011" s="166"/>
      <c r="M1011" s="171"/>
      <c r="N1011" s="172"/>
      <c r="O1011" s="172"/>
      <c r="P1011" s="172"/>
      <c r="Q1011" s="172"/>
      <c r="R1011" s="172"/>
      <c r="S1011" s="172"/>
      <c r="T1011" s="173"/>
      <c r="AT1011" s="167" t="s">
        <v>165</v>
      </c>
      <c r="AU1011" s="167" t="s">
        <v>86</v>
      </c>
      <c r="AV1011" s="14" t="s">
        <v>86</v>
      </c>
      <c r="AW1011" s="14" t="s">
        <v>32</v>
      </c>
      <c r="AX1011" s="14" t="s">
        <v>76</v>
      </c>
      <c r="AY1011" s="167" t="s">
        <v>151</v>
      </c>
    </row>
    <row r="1012" spans="2:51" s="13" customFormat="1" ht="10.2">
      <c r="B1012" s="158"/>
      <c r="D1012" s="159" t="s">
        <v>165</v>
      </c>
      <c r="E1012" s="160" t="s">
        <v>1</v>
      </c>
      <c r="F1012" s="161" t="s">
        <v>868</v>
      </c>
      <c r="H1012" s="160" t="s">
        <v>1</v>
      </c>
      <c r="I1012" s="162"/>
      <c r="L1012" s="158"/>
      <c r="M1012" s="163"/>
      <c r="N1012" s="164"/>
      <c r="O1012" s="164"/>
      <c r="P1012" s="164"/>
      <c r="Q1012" s="164"/>
      <c r="R1012" s="164"/>
      <c r="S1012" s="164"/>
      <c r="T1012" s="165"/>
      <c r="AT1012" s="160" t="s">
        <v>165</v>
      </c>
      <c r="AU1012" s="160" t="s">
        <v>86</v>
      </c>
      <c r="AV1012" s="13" t="s">
        <v>84</v>
      </c>
      <c r="AW1012" s="13" t="s">
        <v>32</v>
      </c>
      <c r="AX1012" s="13" t="s">
        <v>76</v>
      </c>
      <c r="AY1012" s="160" t="s">
        <v>151</v>
      </c>
    </row>
    <row r="1013" spans="2:51" s="14" customFormat="1" ht="10.2">
      <c r="B1013" s="166"/>
      <c r="D1013" s="159" t="s">
        <v>165</v>
      </c>
      <c r="E1013" s="167" t="s">
        <v>1</v>
      </c>
      <c r="F1013" s="168" t="s">
        <v>1005</v>
      </c>
      <c r="H1013" s="169">
        <v>324</v>
      </c>
      <c r="I1013" s="170"/>
      <c r="L1013" s="166"/>
      <c r="M1013" s="171"/>
      <c r="N1013" s="172"/>
      <c r="O1013" s="172"/>
      <c r="P1013" s="172"/>
      <c r="Q1013" s="172"/>
      <c r="R1013" s="172"/>
      <c r="S1013" s="172"/>
      <c r="T1013" s="173"/>
      <c r="AT1013" s="167" t="s">
        <v>165</v>
      </c>
      <c r="AU1013" s="167" t="s">
        <v>86</v>
      </c>
      <c r="AV1013" s="14" t="s">
        <v>86</v>
      </c>
      <c r="AW1013" s="14" t="s">
        <v>32</v>
      </c>
      <c r="AX1013" s="14" t="s">
        <v>76</v>
      </c>
      <c r="AY1013" s="167" t="s">
        <v>151</v>
      </c>
    </row>
    <row r="1014" spans="2:51" s="15" customFormat="1" ht="10.2">
      <c r="B1014" s="174"/>
      <c r="D1014" s="159" t="s">
        <v>165</v>
      </c>
      <c r="E1014" s="175" t="s">
        <v>1</v>
      </c>
      <c r="F1014" s="176" t="s">
        <v>172</v>
      </c>
      <c r="H1014" s="177">
        <v>402</v>
      </c>
      <c r="I1014" s="178"/>
      <c r="L1014" s="174"/>
      <c r="M1014" s="179"/>
      <c r="N1014" s="180"/>
      <c r="O1014" s="180"/>
      <c r="P1014" s="180"/>
      <c r="Q1014" s="180"/>
      <c r="R1014" s="180"/>
      <c r="S1014" s="180"/>
      <c r="T1014" s="181"/>
      <c r="AT1014" s="175" t="s">
        <v>165</v>
      </c>
      <c r="AU1014" s="175" t="s">
        <v>86</v>
      </c>
      <c r="AV1014" s="15" t="s">
        <v>152</v>
      </c>
      <c r="AW1014" s="15" t="s">
        <v>32</v>
      </c>
      <c r="AX1014" s="15" t="s">
        <v>76</v>
      </c>
      <c r="AY1014" s="175" t="s">
        <v>151</v>
      </c>
    </row>
    <row r="1015" spans="2:51" s="16" customFormat="1" ht="10.2">
      <c r="B1015" s="182"/>
      <c r="D1015" s="159" t="s">
        <v>165</v>
      </c>
      <c r="E1015" s="183" t="s">
        <v>1</v>
      </c>
      <c r="F1015" s="184" t="s">
        <v>173</v>
      </c>
      <c r="H1015" s="185">
        <v>402</v>
      </c>
      <c r="I1015" s="186"/>
      <c r="L1015" s="182"/>
      <c r="M1015" s="187"/>
      <c r="N1015" s="188"/>
      <c r="O1015" s="188"/>
      <c r="P1015" s="188"/>
      <c r="Q1015" s="188"/>
      <c r="R1015" s="188"/>
      <c r="S1015" s="188"/>
      <c r="T1015" s="189"/>
      <c r="AT1015" s="183" t="s">
        <v>165</v>
      </c>
      <c r="AU1015" s="183" t="s">
        <v>86</v>
      </c>
      <c r="AV1015" s="16" t="s">
        <v>159</v>
      </c>
      <c r="AW1015" s="16" t="s">
        <v>32</v>
      </c>
      <c r="AX1015" s="16" t="s">
        <v>84</v>
      </c>
      <c r="AY1015" s="183" t="s">
        <v>151</v>
      </c>
    </row>
    <row r="1016" spans="1:65" s="2" customFormat="1" ht="24.15" customHeight="1">
      <c r="A1016" s="33"/>
      <c r="B1016" s="144"/>
      <c r="C1016" s="145" t="s">
        <v>1006</v>
      </c>
      <c r="D1016" s="145" t="s">
        <v>154</v>
      </c>
      <c r="E1016" s="146" t="s">
        <v>1007</v>
      </c>
      <c r="F1016" s="147" t="s">
        <v>1008</v>
      </c>
      <c r="G1016" s="148" t="s">
        <v>207</v>
      </c>
      <c r="H1016" s="149">
        <v>106</v>
      </c>
      <c r="I1016" s="150"/>
      <c r="J1016" s="151">
        <f>ROUND(I1016*H1016,2)</f>
        <v>0</v>
      </c>
      <c r="K1016" s="147" t="s">
        <v>158</v>
      </c>
      <c r="L1016" s="34"/>
      <c r="M1016" s="152" t="s">
        <v>1</v>
      </c>
      <c r="N1016" s="153" t="s">
        <v>41</v>
      </c>
      <c r="O1016" s="59"/>
      <c r="P1016" s="154">
        <f>O1016*H1016</f>
        <v>0</v>
      </c>
      <c r="Q1016" s="154">
        <v>0</v>
      </c>
      <c r="R1016" s="154">
        <f>Q1016*H1016</f>
        <v>0</v>
      </c>
      <c r="S1016" s="154">
        <v>0.024</v>
      </c>
      <c r="T1016" s="155">
        <f>S1016*H1016</f>
        <v>2.544</v>
      </c>
      <c r="U1016" s="33"/>
      <c r="V1016" s="33"/>
      <c r="W1016" s="33"/>
      <c r="X1016" s="33"/>
      <c r="Y1016" s="33"/>
      <c r="Z1016" s="33"/>
      <c r="AA1016" s="33"/>
      <c r="AB1016" s="33"/>
      <c r="AC1016" s="33"/>
      <c r="AD1016" s="33"/>
      <c r="AE1016" s="33"/>
      <c r="AR1016" s="156" t="s">
        <v>270</v>
      </c>
      <c r="AT1016" s="156" t="s">
        <v>154</v>
      </c>
      <c r="AU1016" s="156" t="s">
        <v>86</v>
      </c>
      <c r="AY1016" s="18" t="s">
        <v>151</v>
      </c>
      <c r="BE1016" s="157">
        <f>IF(N1016="základní",J1016,0)</f>
        <v>0</v>
      </c>
      <c r="BF1016" s="157">
        <f>IF(N1016="snížená",J1016,0)</f>
        <v>0</v>
      </c>
      <c r="BG1016" s="157">
        <f>IF(N1016="zákl. přenesená",J1016,0)</f>
        <v>0</v>
      </c>
      <c r="BH1016" s="157">
        <f>IF(N1016="sníž. přenesená",J1016,0)</f>
        <v>0</v>
      </c>
      <c r="BI1016" s="157">
        <f>IF(N1016="nulová",J1016,0)</f>
        <v>0</v>
      </c>
      <c r="BJ1016" s="18" t="s">
        <v>84</v>
      </c>
      <c r="BK1016" s="157">
        <f>ROUND(I1016*H1016,2)</f>
        <v>0</v>
      </c>
      <c r="BL1016" s="18" t="s">
        <v>270</v>
      </c>
      <c r="BM1016" s="156" t="s">
        <v>1009</v>
      </c>
    </row>
    <row r="1017" spans="2:51" s="13" customFormat="1" ht="10.2">
      <c r="B1017" s="158"/>
      <c r="D1017" s="159" t="s">
        <v>165</v>
      </c>
      <c r="E1017" s="160" t="s">
        <v>1</v>
      </c>
      <c r="F1017" s="161" t="s">
        <v>750</v>
      </c>
      <c r="H1017" s="160" t="s">
        <v>1</v>
      </c>
      <c r="I1017" s="162"/>
      <c r="L1017" s="158"/>
      <c r="M1017" s="163"/>
      <c r="N1017" s="164"/>
      <c r="O1017" s="164"/>
      <c r="P1017" s="164"/>
      <c r="Q1017" s="164"/>
      <c r="R1017" s="164"/>
      <c r="S1017" s="164"/>
      <c r="T1017" s="165"/>
      <c r="AT1017" s="160" t="s">
        <v>165</v>
      </c>
      <c r="AU1017" s="160" t="s">
        <v>86</v>
      </c>
      <c r="AV1017" s="13" t="s">
        <v>84</v>
      </c>
      <c r="AW1017" s="13" t="s">
        <v>32</v>
      </c>
      <c r="AX1017" s="13" t="s">
        <v>76</v>
      </c>
      <c r="AY1017" s="160" t="s">
        <v>151</v>
      </c>
    </row>
    <row r="1018" spans="2:51" s="14" customFormat="1" ht="10.2">
      <c r="B1018" s="166"/>
      <c r="D1018" s="159" t="s">
        <v>165</v>
      </c>
      <c r="E1018" s="167" t="s">
        <v>1</v>
      </c>
      <c r="F1018" s="168" t="s">
        <v>1010</v>
      </c>
      <c r="H1018" s="169">
        <v>90</v>
      </c>
      <c r="I1018" s="170"/>
      <c r="L1018" s="166"/>
      <c r="M1018" s="171"/>
      <c r="N1018" s="172"/>
      <c r="O1018" s="172"/>
      <c r="P1018" s="172"/>
      <c r="Q1018" s="172"/>
      <c r="R1018" s="172"/>
      <c r="S1018" s="172"/>
      <c r="T1018" s="173"/>
      <c r="AT1018" s="167" t="s">
        <v>165</v>
      </c>
      <c r="AU1018" s="167" t="s">
        <v>86</v>
      </c>
      <c r="AV1018" s="14" t="s">
        <v>86</v>
      </c>
      <c r="AW1018" s="14" t="s">
        <v>32</v>
      </c>
      <c r="AX1018" s="14" t="s">
        <v>76</v>
      </c>
      <c r="AY1018" s="167" t="s">
        <v>151</v>
      </c>
    </row>
    <row r="1019" spans="2:51" s="14" customFormat="1" ht="10.2">
      <c r="B1019" s="166"/>
      <c r="D1019" s="159" t="s">
        <v>165</v>
      </c>
      <c r="E1019" s="167" t="s">
        <v>1</v>
      </c>
      <c r="F1019" s="168" t="s">
        <v>1011</v>
      </c>
      <c r="H1019" s="169">
        <v>16</v>
      </c>
      <c r="I1019" s="170"/>
      <c r="L1019" s="166"/>
      <c r="M1019" s="171"/>
      <c r="N1019" s="172"/>
      <c r="O1019" s="172"/>
      <c r="P1019" s="172"/>
      <c r="Q1019" s="172"/>
      <c r="R1019" s="172"/>
      <c r="S1019" s="172"/>
      <c r="T1019" s="173"/>
      <c r="AT1019" s="167" t="s">
        <v>165</v>
      </c>
      <c r="AU1019" s="167" t="s">
        <v>86</v>
      </c>
      <c r="AV1019" s="14" t="s">
        <v>86</v>
      </c>
      <c r="AW1019" s="14" t="s">
        <v>32</v>
      </c>
      <c r="AX1019" s="14" t="s">
        <v>76</v>
      </c>
      <c r="AY1019" s="167" t="s">
        <v>151</v>
      </c>
    </row>
    <row r="1020" spans="2:51" s="15" customFormat="1" ht="10.2">
      <c r="B1020" s="174"/>
      <c r="D1020" s="159" t="s">
        <v>165</v>
      </c>
      <c r="E1020" s="175" t="s">
        <v>1</v>
      </c>
      <c r="F1020" s="176" t="s">
        <v>172</v>
      </c>
      <c r="H1020" s="177">
        <v>106</v>
      </c>
      <c r="I1020" s="178"/>
      <c r="L1020" s="174"/>
      <c r="M1020" s="179"/>
      <c r="N1020" s="180"/>
      <c r="O1020" s="180"/>
      <c r="P1020" s="180"/>
      <c r="Q1020" s="180"/>
      <c r="R1020" s="180"/>
      <c r="S1020" s="180"/>
      <c r="T1020" s="181"/>
      <c r="AT1020" s="175" t="s">
        <v>165</v>
      </c>
      <c r="AU1020" s="175" t="s">
        <v>86</v>
      </c>
      <c r="AV1020" s="15" t="s">
        <v>152</v>
      </c>
      <c r="AW1020" s="15" t="s">
        <v>32</v>
      </c>
      <c r="AX1020" s="15" t="s">
        <v>76</v>
      </c>
      <c r="AY1020" s="175" t="s">
        <v>151</v>
      </c>
    </row>
    <row r="1021" spans="2:51" s="16" customFormat="1" ht="10.2">
      <c r="B1021" s="182"/>
      <c r="D1021" s="159" t="s">
        <v>165</v>
      </c>
      <c r="E1021" s="183" t="s">
        <v>1</v>
      </c>
      <c r="F1021" s="184" t="s">
        <v>173</v>
      </c>
      <c r="H1021" s="185">
        <v>106</v>
      </c>
      <c r="I1021" s="186"/>
      <c r="L1021" s="182"/>
      <c r="M1021" s="187"/>
      <c r="N1021" s="188"/>
      <c r="O1021" s="188"/>
      <c r="P1021" s="188"/>
      <c r="Q1021" s="188"/>
      <c r="R1021" s="188"/>
      <c r="S1021" s="188"/>
      <c r="T1021" s="189"/>
      <c r="AT1021" s="183" t="s">
        <v>165</v>
      </c>
      <c r="AU1021" s="183" t="s">
        <v>86</v>
      </c>
      <c r="AV1021" s="16" t="s">
        <v>159</v>
      </c>
      <c r="AW1021" s="16" t="s">
        <v>32</v>
      </c>
      <c r="AX1021" s="16" t="s">
        <v>84</v>
      </c>
      <c r="AY1021" s="183" t="s">
        <v>151</v>
      </c>
    </row>
    <row r="1022" spans="1:65" s="2" customFormat="1" ht="24.15" customHeight="1">
      <c r="A1022" s="33"/>
      <c r="B1022" s="144"/>
      <c r="C1022" s="145" t="s">
        <v>1012</v>
      </c>
      <c r="D1022" s="145" t="s">
        <v>154</v>
      </c>
      <c r="E1022" s="146" t="s">
        <v>1013</v>
      </c>
      <c r="F1022" s="147" t="s">
        <v>1014</v>
      </c>
      <c r="G1022" s="148" t="s">
        <v>207</v>
      </c>
      <c r="H1022" s="149">
        <v>106</v>
      </c>
      <c r="I1022" s="150"/>
      <c r="J1022" s="151">
        <f>ROUND(I1022*H1022,2)</f>
        <v>0</v>
      </c>
      <c r="K1022" s="147" t="s">
        <v>158</v>
      </c>
      <c r="L1022" s="34"/>
      <c r="M1022" s="152" t="s">
        <v>1</v>
      </c>
      <c r="N1022" s="153" t="s">
        <v>41</v>
      </c>
      <c r="O1022" s="59"/>
      <c r="P1022" s="154">
        <f>O1022*H1022</f>
        <v>0</v>
      </c>
      <c r="Q1022" s="154">
        <v>0</v>
      </c>
      <c r="R1022" s="154">
        <f>Q1022*H1022</f>
        <v>0</v>
      </c>
      <c r="S1022" s="154">
        <v>0.03</v>
      </c>
      <c r="T1022" s="155">
        <f>S1022*H1022</f>
        <v>3.1799999999999997</v>
      </c>
      <c r="U1022" s="33"/>
      <c r="V1022" s="33"/>
      <c r="W1022" s="33"/>
      <c r="X1022" s="33"/>
      <c r="Y1022" s="33"/>
      <c r="Z1022" s="33"/>
      <c r="AA1022" s="33"/>
      <c r="AB1022" s="33"/>
      <c r="AC1022" s="33"/>
      <c r="AD1022" s="33"/>
      <c r="AE1022" s="33"/>
      <c r="AR1022" s="156" t="s">
        <v>270</v>
      </c>
      <c r="AT1022" s="156" t="s">
        <v>154</v>
      </c>
      <c r="AU1022" s="156" t="s">
        <v>86</v>
      </c>
      <c r="AY1022" s="18" t="s">
        <v>151</v>
      </c>
      <c r="BE1022" s="157">
        <f>IF(N1022="základní",J1022,0)</f>
        <v>0</v>
      </c>
      <c r="BF1022" s="157">
        <f>IF(N1022="snížená",J1022,0)</f>
        <v>0</v>
      </c>
      <c r="BG1022" s="157">
        <f>IF(N1022="zákl. přenesená",J1022,0)</f>
        <v>0</v>
      </c>
      <c r="BH1022" s="157">
        <f>IF(N1022="sníž. přenesená",J1022,0)</f>
        <v>0</v>
      </c>
      <c r="BI1022" s="157">
        <f>IF(N1022="nulová",J1022,0)</f>
        <v>0</v>
      </c>
      <c r="BJ1022" s="18" t="s">
        <v>84</v>
      </c>
      <c r="BK1022" s="157">
        <f>ROUND(I1022*H1022,2)</f>
        <v>0</v>
      </c>
      <c r="BL1022" s="18" t="s">
        <v>270</v>
      </c>
      <c r="BM1022" s="156" t="s">
        <v>1015</v>
      </c>
    </row>
    <row r="1023" spans="1:65" s="2" customFormat="1" ht="24.15" customHeight="1">
      <c r="A1023" s="33"/>
      <c r="B1023" s="144"/>
      <c r="C1023" s="145" t="s">
        <v>1016</v>
      </c>
      <c r="D1023" s="145" t="s">
        <v>154</v>
      </c>
      <c r="E1023" s="146" t="s">
        <v>1017</v>
      </c>
      <c r="F1023" s="147" t="s">
        <v>1018</v>
      </c>
      <c r="G1023" s="148" t="s">
        <v>207</v>
      </c>
      <c r="H1023" s="149">
        <v>85.68</v>
      </c>
      <c r="I1023" s="150"/>
      <c r="J1023" s="151">
        <f>ROUND(I1023*H1023,2)</f>
        <v>0</v>
      </c>
      <c r="K1023" s="147" t="s">
        <v>158</v>
      </c>
      <c r="L1023" s="34"/>
      <c r="M1023" s="152" t="s">
        <v>1</v>
      </c>
      <c r="N1023" s="153" t="s">
        <v>41</v>
      </c>
      <c r="O1023" s="59"/>
      <c r="P1023" s="154">
        <f>O1023*H1023</f>
        <v>0</v>
      </c>
      <c r="Q1023" s="154">
        <v>0.00018</v>
      </c>
      <c r="R1023" s="154">
        <f>Q1023*H1023</f>
        <v>0.015422400000000003</v>
      </c>
      <c r="S1023" s="154">
        <v>0</v>
      </c>
      <c r="T1023" s="155">
        <f>S1023*H1023</f>
        <v>0</v>
      </c>
      <c r="U1023" s="33"/>
      <c r="V1023" s="33"/>
      <c r="W1023" s="33"/>
      <c r="X1023" s="33"/>
      <c r="Y1023" s="33"/>
      <c r="Z1023" s="33"/>
      <c r="AA1023" s="33"/>
      <c r="AB1023" s="33"/>
      <c r="AC1023" s="33"/>
      <c r="AD1023" s="33"/>
      <c r="AE1023" s="33"/>
      <c r="AR1023" s="156" t="s">
        <v>270</v>
      </c>
      <c r="AT1023" s="156" t="s">
        <v>154</v>
      </c>
      <c r="AU1023" s="156" t="s">
        <v>86</v>
      </c>
      <c r="AY1023" s="18" t="s">
        <v>151</v>
      </c>
      <c r="BE1023" s="157">
        <f>IF(N1023="základní",J1023,0)</f>
        <v>0</v>
      </c>
      <c r="BF1023" s="157">
        <f>IF(N1023="snížená",J1023,0)</f>
        <v>0</v>
      </c>
      <c r="BG1023" s="157">
        <f>IF(N1023="zákl. přenesená",J1023,0)</f>
        <v>0</v>
      </c>
      <c r="BH1023" s="157">
        <f>IF(N1023="sníž. přenesená",J1023,0)</f>
        <v>0</v>
      </c>
      <c r="BI1023" s="157">
        <f>IF(N1023="nulová",J1023,0)</f>
        <v>0</v>
      </c>
      <c r="BJ1023" s="18" t="s">
        <v>84</v>
      </c>
      <c r="BK1023" s="157">
        <f>ROUND(I1023*H1023,2)</f>
        <v>0</v>
      </c>
      <c r="BL1023" s="18" t="s">
        <v>270</v>
      </c>
      <c r="BM1023" s="156" t="s">
        <v>1019</v>
      </c>
    </row>
    <row r="1024" spans="1:65" s="2" customFormat="1" ht="24.15" customHeight="1">
      <c r="A1024" s="33"/>
      <c r="B1024" s="144"/>
      <c r="C1024" s="145" t="s">
        <v>1020</v>
      </c>
      <c r="D1024" s="145" t="s">
        <v>154</v>
      </c>
      <c r="E1024" s="146" t="s">
        <v>1021</v>
      </c>
      <c r="F1024" s="147" t="s">
        <v>1022</v>
      </c>
      <c r="G1024" s="148" t="s">
        <v>231</v>
      </c>
      <c r="H1024" s="149">
        <v>125</v>
      </c>
      <c r="I1024" s="150"/>
      <c r="J1024" s="151">
        <f>ROUND(I1024*H1024,2)</f>
        <v>0</v>
      </c>
      <c r="K1024" s="147" t="s">
        <v>158</v>
      </c>
      <c r="L1024" s="34"/>
      <c r="M1024" s="152" t="s">
        <v>1</v>
      </c>
      <c r="N1024" s="153" t="s">
        <v>41</v>
      </c>
      <c r="O1024" s="59"/>
      <c r="P1024" s="154">
        <f>O1024*H1024</f>
        <v>0</v>
      </c>
      <c r="Q1024" s="154">
        <v>0</v>
      </c>
      <c r="R1024" s="154">
        <f>Q1024*H1024</f>
        <v>0</v>
      </c>
      <c r="S1024" s="154">
        <v>0.025</v>
      </c>
      <c r="T1024" s="155">
        <f>S1024*H1024</f>
        <v>3.125</v>
      </c>
      <c r="U1024" s="33"/>
      <c r="V1024" s="33"/>
      <c r="W1024" s="33"/>
      <c r="X1024" s="33"/>
      <c r="Y1024" s="33"/>
      <c r="Z1024" s="33"/>
      <c r="AA1024" s="33"/>
      <c r="AB1024" s="33"/>
      <c r="AC1024" s="33"/>
      <c r="AD1024" s="33"/>
      <c r="AE1024" s="33"/>
      <c r="AR1024" s="156" t="s">
        <v>270</v>
      </c>
      <c r="AT1024" s="156" t="s">
        <v>154</v>
      </c>
      <c r="AU1024" s="156" t="s">
        <v>86</v>
      </c>
      <c r="AY1024" s="18" t="s">
        <v>151</v>
      </c>
      <c r="BE1024" s="157">
        <f>IF(N1024="základní",J1024,0)</f>
        <v>0</v>
      </c>
      <c r="BF1024" s="157">
        <f>IF(N1024="snížená",J1024,0)</f>
        <v>0</v>
      </c>
      <c r="BG1024" s="157">
        <f>IF(N1024="zákl. přenesená",J1024,0)</f>
        <v>0</v>
      </c>
      <c r="BH1024" s="157">
        <f>IF(N1024="sníž. přenesená",J1024,0)</f>
        <v>0</v>
      </c>
      <c r="BI1024" s="157">
        <f>IF(N1024="nulová",J1024,0)</f>
        <v>0</v>
      </c>
      <c r="BJ1024" s="18" t="s">
        <v>84</v>
      </c>
      <c r="BK1024" s="157">
        <f>ROUND(I1024*H1024,2)</f>
        <v>0</v>
      </c>
      <c r="BL1024" s="18" t="s">
        <v>270</v>
      </c>
      <c r="BM1024" s="156" t="s">
        <v>1023</v>
      </c>
    </row>
    <row r="1025" spans="2:51" s="13" customFormat="1" ht="10.2">
      <c r="B1025" s="158"/>
      <c r="D1025" s="159" t="s">
        <v>165</v>
      </c>
      <c r="E1025" s="160" t="s">
        <v>1</v>
      </c>
      <c r="F1025" s="161" t="s">
        <v>1024</v>
      </c>
      <c r="H1025" s="160" t="s">
        <v>1</v>
      </c>
      <c r="I1025" s="162"/>
      <c r="L1025" s="158"/>
      <c r="M1025" s="163"/>
      <c r="N1025" s="164"/>
      <c r="O1025" s="164"/>
      <c r="P1025" s="164"/>
      <c r="Q1025" s="164"/>
      <c r="R1025" s="164"/>
      <c r="S1025" s="164"/>
      <c r="T1025" s="165"/>
      <c r="AT1025" s="160" t="s">
        <v>165</v>
      </c>
      <c r="AU1025" s="160" t="s">
        <v>86</v>
      </c>
      <c r="AV1025" s="13" t="s">
        <v>84</v>
      </c>
      <c r="AW1025" s="13" t="s">
        <v>32</v>
      </c>
      <c r="AX1025" s="13" t="s">
        <v>76</v>
      </c>
      <c r="AY1025" s="160" t="s">
        <v>151</v>
      </c>
    </row>
    <row r="1026" spans="2:51" s="14" customFormat="1" ht="10.2">
      <c r="B1026" s="166"/>
      <c r="D1026" s="159" t="s">
        <v>165</v>
      </c>
      <c r="E1026" s="167" t="s">
        <v>1</v>
      </c>
      <c r="F1026" s="168" t="s">
        <v>1025</v>
      </c>
      <c r="H1026" s="169">
        <v>100</v>
      </c>
      <c r="I1026" s="170"/>
      <c r="L1026" s="166"/>
      <c r="M1026" s="171"/>
      <c r="N1026" s="172"/>
      <c r="O1026" s="172"/>
      <c r="P1026" s="172"/>
      <c r="Q1026" s="172"/>
      <c r="R1026" s="172"/>
      <c r="S1026" s="172"/>
      <c r="T1026" s="173"/>
      <c r="AT1026" s="167" t="s">
        <v>165</v>
      </c>
      <c r="AU1026" s="167" t="s">
        <v>86</v>
      </c>
      <c r="AV1026" s="14" t="s">
        <v>86</v>
      </c>
      <c r="AW1026" s="14" t="s">
        <v>32</v>
      </c>
      <c r="AX1026" s="14" t="s">
        <v>76</v>
      </c>
      <c r="AY1026" s="167" t="s">
        <v>151</v>
      </c>
    </row>
    <row r="1027" spans="2:51" s="14" customFormat="1" ht="10.2">
      <c r="B1027" s="166"/>
      <c r="D1027" s="159" t="s">
        <v>165</v>
      </c>
      <c r="E1027" s="167" t="s">
        <v>1</v>
      </c>
      <c r="F1027" s="168" t="s">
        <v>1026</v>
      </c>
      <c r="H1027" s="169">
        <v>25</v>
      </c>
      <c r="I1027" s="170"/>
      <c r="L1027" s="166"/>
      <c r="M1027" s="171"/>
      <c r="N1027" s="172"/>
      <c r="O1027" s="172"/>
      <c r="P1027" s="172"/>
      <c r="Q1027" s="172"/>
      <c r="R1027" s="172"/>
      <c r="S1027" s="172"/>
      <c r="T1027" s="173"/>
      <c r="AT1027" s="167" t="s">
        <v>165</v>
      </c>
      <c r="AU1027" s="167" t="s">
        <v>86</v>
      </c>
      <c r="AV1027" s="14" t="s">
        <v>86</v>
      </c>
      <c r="AW1027" s="14" t="s">
        <v>32</v>
      </c>
      <c r="AX1027" s="14" t="s">
        <v>76</v>
      </c>
      <c r="AY1027" s="167" t="s">
        <v>151</v>
      </c>
    </row>
    <row r="1028" spans="2:51" s="15" customFormat="1" ht="10.2">
      <c r="B1028" s="174"/>
      <c r="D1028" s="159" t="s">
        <v>165</v>
      </c>
      <c r="E1028" s="175" t="s">
        <v>1</v>
      </c>
      <c r="F1028" s="176" t="s">
        <v>172</v>
      </c>
      <c r="H1028" s="177">
        <v>125</v>
      </c>
      <c r="I1028" s="178"/>
      <c r="L1028" s="174"/>
      <c r="M1028" s="179"/>
      <c r="N1028" s="180"/>
      <c r="O1028" s="180"/>
      <c r="P1028" s="180"/>
      <c r="Q1028" s="180"/>
      <c r="R1028" s="180"/>
      <c r="S1028" s="180"/>
      <c r="T1028" s="181"/>
      <c r="AT1028" s="175" t="s">
        <v>165</v>
      </c>
      <c r="AU1028" s="175" t="s">
        <v>86</v>
      </c>
      <c r="AV1028" s="15" t="s">
        <v>152</v>
      </c>
      <c r="AW1028" s="15" t="s">
        <v>32</v>
      </c>
      <c r="AX1028" s="15" t="s">
        <v>76</v>
      </c>
      <c r="AY1028" s="175" t="s">
        <v>151</v>
      </c>
    </row>
    <row r="1029" spans="2:51" s="16" customFormat="1" ht="10.2">
      <c r="B1029" s="182"/>
      <c r="D1029" s="159" t="s">
        <v>165</v>
      </c>
      <c r="E1029" s="183" t="s">
        <v>1</v>
      </c>
      <c r="F1029" s="184" t="s">
        <v>173</v>
      </c>
      <c r="H1029" s="185">
        <v>125</v>
      </c>
      <c r="I1029" s="186"/>
      <c r="L1029" s="182"/>
      <c r="M1029" s="187"/>
      <c r="N1029" s="188"/>
      <c r="O1029" s="188"/>
      <c r="P1029" s="188"/>
      <c r="Q1029" s="188"/>
      <c r="R1029" s="188"/>
      <c r="S1029" s="188"/>
      <c r="T1029" s="189"/>
      <c r="AT1029" s="183" t="s">
        <v>165</v>
      </c>
      <c r="AU1029" s="183" t="s">
        <v>86</v>
      </c>
      <c r="AV1029" s="16" t="s">
        <v>159</v>
      </c>
      <c r="AW1029" s="16" t="s">
        <v>32</v>
      </c>
      <c r="AX1029" s="16" t="s">
        <v>84</v>
      </c>
      <c r="AY1029" s="183" t="s">
        <v>151</v>
      </c>
    </row>
    <row r="1030" spans="1:65" s="2" customFormat="1" ht="24.15" customHeight="1">
      <c r="A1030" s="33"/>
      <c r="B1030" s="144"/>
      <c r="C1030" s="145" t="s">
        <v>1027</v>
      </c>
      <c r="D1030" s="145" t="s">
        <v>154</v>
      </c>
      <c r="E1030" s="146" t="s">
        <v>1028</v>
      </c>
      <c r="F1030" s="147" t="s">
        <v>1029</v>
      </c>
      <c r="G1030" s="148" t="s">
        <v>207</v>
      </c>
      <c r="H1030" s="149">
        <v>120.84</v>
      </c>
      <c r="I1030" s="150"/>
      <c r="J1030" s="151">
        <f>ROUND(I1030*H1030,2)</f>
        <v>0</v>
      </c>
      <c r="K1030" s="147" t="s">
        <v>158</v>
      </c>
      <c r="L1030" s="34"/>
      <c r="M1030" s="152" t="s">
        <v>1</v>
      </c>
      <c r="N1030" s="153" t="s">
        <v>41</v>
      </c>
      <c r="O1030" s="59"/>
      <c r="P1030" s="154">
        <f>O1030*H1030</f>
        <v>0</v>
      </c>
      <c r="Q1030" s="154">
        <v>0</v>
      </c>
      <c r="R1030" s="154">
        <f>Q1030*H1030</f>
        <v>0</v>
      </c>
      <c r="S1030" s="154">
        <v>0.04</v>
      </c>
      <c r="T1030" s="155">
        <f>S1030*H1030</f>
        <v>4.833600000000001</v>
      </c>
      <c r="U1030" s="33"/>
      <c r="V1030" s="33"/>
      <c r="W1030" s="33"/>
      <c r="X1030" s="33"/>
      <c r="Y1030" s="33"/>
      <c r="Z1030" s="33"/>
      <c r="AA1030" s="33"/>
      <c r="AB1030" s="33"/>
      <c r="AC1030" s="33"/>
      <c r="AD1030" s="33"/>
      <c r="AE1030" s="33"/>
      <c r="AR1030" s="156" t="s">
        <v>270</v>
      </c>
      <c r="AT1030" s="156" t="s">
        <v>154</v>
      </c>
      <c r="AU1030" s="156" t="s">
        <v>86</v>
      </c>
      <c r="AY1030" s="18" t="s">
        <v>151</v>
      </c>
      <c r="BE1030" s="157">
        <f>IF(N1030="základní",J1030,0)</f>
        <v>0</v>
      </c>
      <c r="BF1030" s="157">
        <f>IF(N1030="snížená",J1030,0)</f>
        <v>0</v>
      </c>
      <c r="BG1030" s="157">
        <f>IF(N1030="zákl. přenesená",J1030,0)</f>
        <v>0</v>
      </c>
      <c r="BH1030" s="157">
        <f>IF(N1030="sníž. přenesená",J1030,0)</f>
        <v>0</v>
      </c>
      <c r="BI1030" s="157">
        <f>IF(N1030="nulová",J1030,0)</f>
        <v>0</v>
      </c>
      <c r="BJ1030" s="18" t="s">
        <v>84</v>
      </c>
      <c r="BK1030" s="157">
        <f>ROUND(I1030*H1030,2)</f>
        <v>0</v>
      </c>
      <c r="BL1030" s="18" t="s">
        <v>270</v>
      </c>
      <c r="BM1030" s="156" t="s">
        <v>1030</v>
      </c>
    </row>
    <row r="1031" spans="2:51" s="13" customFormat="1" ht="10.2">
      <c r="B1031" s="158"/>
      <c r="D1031" s="159" t="s">
        <v>165</v>
      </c>
      <c r="E1031" s="160" t="s">
        <v>1</v>
      </c>
      <c r="F1031" s="161" t="s">
        <v>750</v>
      </c>
      <c r="H1031" s="160" t="s">
        <v>1</v>
      </c>
      <c r="I1031" s="162"/>
      <c r="L1031" s="158"/>
      <c r="M1031" s="163"/>
      <c r="N1031" s="164"/>
      <c r="O1031" s="164"/>
      <c r="P1031" s="164"/>
      <c r="Q1031" s="164"/>
      <c r="R1031" s="164"/>
      <c r="S1031" s="164"/>
      <c r="T1031" s="165"/>
      <c r="AT1031" s="160" t="s">
        <v>165</v>
      </c>
      <c r="AU1031" s="160" t="s">
        <v>86</v>
      </c>
      <c r="AV1031" s="13" t="s">
        <v>84</v>
      </c>
      <c r="AW1031" s="13" t="s">
        <v>32</v>
      </c>
      <c r="AX1031" s="13" t="s">
        <v>76</v>
      </c>
      <c r="AY1031" s="160" t="s">
        <v>151</v>
      </c>
    </row>
    <row r="1032" spans="2:51" s="13" customFormat="1" ht="10.2">
      <c r="B1032" s="158"/>
      <c r="D1032" s="159" t="s">
        <v>165</v>
      </c>
      <c r="E1032" s="160" t="s">
        <v>1</v>
      </c>
      <c r="F1032" s="161" t="s">
        <v>179</v>
      </c>
      <c r="H1032" s="160" t="s">
        <v>1</v>
      </c>
      <c r="I1032" s="162"/>
      <c r="L1032" s="158"/>
      <c r="M1032" s="163"/>
      <c r="N1032" s="164"/>
      <c r="O1032" s="164"/>
      <c r="P1032" s="164"/>
      <c r="Q1032" s="164"/>
      <c r="R1032" s="164"/>
      <c r="S1032" s="164"/>
      <c r="T1032" s="165"/>
      <c r="AT1032" s="160" t="s">
        <v>165</v>
      </c>
      <c r="AU1032" s="160" t="s">
        <v>86</v>
      </c>
      <c r="AV1032" s="13" t="s">
        <v>84</v>
      </c>
      <c r="AW1032" s="13" t="s">
        <v>32</v>
      </c>
      <c r="AX1032" s="13" t="s">
        <v>76</v>
      </c>
      <c r="AY1032" s="160" t="s">
        <v>151</v>
      </c>
    </row>
    <row r="1033" spans="2:51" s="14" customFormat="1" ht="10.2">
      <c r="B1033" s="166"/>
      <c r="D1033" s="159" t="s">
        <v>165</v>
      </c>
      <c r="E1033" s="167" t="s">
        <v>1</v>
      </c>
      <c r="F1033" s="168" t="s">
        <v>1010</v>
      </c>
      <c r="H1033" s="169">
        <v>90</v>
      </c>
      <c r="I1033" s="170"/>
      <c r="L1033" s="166"/>
      <c r="M1033" s="171"/>
      <c r="N1033" s="172"/>
      <c r="O1033" s="172"/>
      <c r="P1033" s="172"/>
      <c r="Q1033" s="172"/>
      <c r="R1033" s="172"/>
      <c r="S1033" s="172"/>
      <c r="T1033" s="173"/>
      <c r="AT1033" s="167" t="s">
        <v>165</v>
      </c>
      <c r="AU1033" s="167" t="s">
        <v>86</v>
      </c>
      <c r="AV1033" s="14" t="s">
        <v>86</v>
      </c>
      <c r="AW1033" s="14" t="s">
        <v>32</v>
      </c>
      <c r="AX1033" s="14" t="s">
        <v>76</v>
      </c>
      <c r="AY1033" s="167" t="s">
        <v>151</v>
      </c>
    </row>
    <row r="1034" spans="2:51" s="13" customFormat="1" ht="10.2">
      <c r="B1034" s="158"/>
      <c r="D1034" s="159" t="s">
        <v>165</v>
      </c>
      <c r="E1034" s="160" t="s">
        <v>1</v>
      </c>
      <c r="F1034" s="161" t="s">
        <v>413</v>
      </c>
      <c r="H1034" s="160" t="s">
        <v>1</v>
      </c>
      <c r="I1034" s="162"/>
      <c r="L1034" s="158"/>
      <c r="M1034" s="163"/>
      <c r="N1034" s="164"/>
      <c r="O1034" s="164"/>
      <c r="P1034" s="164"/>
      <c r="Q1034" s="164"/>
      <c r="R1034" s="164"/>
      <c r="S1034" s="164"/>
      <c r="T1034" s="165"/>
      <c r="AT1034" s="160" t="s">
        <v>165</v>
      </c>
      <c r="AU1034" s="160" t="s">
        <v>86</v>
      </c>
      <c r="AV1034" s="13" t="s">
        <v>84</v>
      </c>
      <c r="AW1034" s="13" t="s">
        <v>32</v>
      </c>
      <c r="AX1034" s="13" t="s">
        <v>76</v>
      </c>
      <c r="AY1034" s="160" t="s">
        <v>151</v>
      </c>
    </row>
    <row r="1035" spans="2:51" s="14" customFormat="1" ht="10.2">
      <c r="B1035" s="166"/>
      <c r="D1035" s="159" t="s">
        <v>165</v>
      </c>
      <c r="E1035" s="167" t="s">
        <v>1</v>
      </c>
      <c r="F1035" s="168" t="s">
        <v>1011</v>
      </c>
      <c r="H1035" s="169">
        <v>16</v>
      </c>
      <c r="I1035" s="170"/>
      <c r="L1035" s="166"/>
      <c r="M1035" s="171"/>
      <c r="N1035" s="172"/>
      <c r="O1035" s="172"/>
      <c r="P1035" s="172"/>
      <c r="Q1035" s="172"/>
      <c r="R1035" s="172"/>
      <c r="S1035" s="172"/>
      <c r="T1035" s="173"/>
      <c r="AT1035" s="167" t="s">
        <v>165</v>
      </c>
      <c r="AU1035" s="167" t="s">
        <v>86</v>
      </c>
      <c r="AV1035" s="14" t="s">
        <v>86</v>
      </c>
      <c r="AW1035" s="14" t="s">
        <v>32</v>
      </c>
      <c r="AX1035" s="14" t="s">
        <v>76</v>
      </c>
      <c r="AY1035" s="167" t="s">
        <v>151</v>
      </c>
    </row>
    <row r="1036" spans="2:51" s="13" customFormat="1" ht="10.2">
      <c r="B1036" s="158"/>
      <c r="D1036" s="159" t="s">
        <v>165</v>
      </c>
      <c r="E1036" s="160" t="s">
        <v>1</v>
      </c>
      <c r="F1036" s="161" t="s">
        <v>730</v>
      </c>
      <c r="H1036" s="160" t="s">
        <v>1</v>
      </c>
      <c r="I1036" s="162"/>
      <c r="L1036" s="158"/>
      <c r="M1036" s="163"/>
      <c r="N1036" s="164"/>
      <c r="O1036" s="164"/>
      <c r="P1036" s="164"/>
      <c r="Q1036" s="164"/>
      <c r="R1036" s="164"/>
      <c r="S1036" s="164"/>
      <c r="T1036" s="165"/>
      <c r="AT1036" s="160" t="s">
        <v>165</v>
      </c>
      <c r="AU1036" s="160" t="s">
        <v>86</v>
      </c>
      <c r="AV1036" s="13" t="s">
        <v>84</v>
      </c>
      <c r="AW1036" s="13" t="s">
        <v>32</v>
      </c>
      <c r="AX1036" s="13" t="s">
        <v>76</v>
      </c>
      <c r="AY1036" s="160" t="s">
        <v>151</v>
      </c>
    </row>
    <row r="1037" spans="2:51" s="14" customFormat="1" ht="10.2">
      <c r="B1037" s="166"/>
      <c r="D1037" s="159" t="s">
        <v>165</v>
      </c>
      <c r="E1037" s="167" t="s">
        <v>1</v>
      </c>
      <c r="F1037" s="168" t="s">
        <v>1031</v>
      </c>
      <c r="H1037" s="169">
        <v>14.84</v>
      </c>
      <c r="I1037" s="170"/>
      <c r="L1037" s="166"/>
      <c r="M1037" s="171"/>
      <c r="N1037" s="172"/>
      <c r="O1037" s="172"/>
      <c r="P1037" s="172"/>
      <c r="Q1037" s="172"/>
      <c r="R1037" s="172"/>
      <c r="S1037" s="172"/>
      <c r="T1037" s="173"/>
      <c r="AT1037" s="167" t="s">
        <v>165</v>
      </c>
      <c r="AU1037" s="167" t="s">
        <v>86</v>
      </c>
      <c r="AV1037" s="14" t="s">
        <v>86</v>
      </c>
      <c r="AW1037" s="14" t="s">
        <v>32</v>
      </c>
      <c r="AX1037" s="14" t="s">
        <v>76</v>
      </c>
      <c r="AY1037" s="167" t="s">
        <v>151</v>
      </c>
    </row>
    <row r="1038" spans="2:51" s="15" customFormat="1" ht="10.2">
      <c r="B1038" s="174"/>
      <c r="D1038" s="159" t="s">
        <v>165</v>
      </c>
      <c r="E1038" s="175" t="s">
        <v>1</v>
      </c>
      <c r="F1038" s="176" t="s">
        <v>172</v>
      </c>
      <c r="H1038" s="177">
        <v>120.84</v>
      </c>
      <c r="I1038" s="178"/>
      <c r="L1038" s="174"/>
      <c r="M1038" s="179"/>
      <c r="N1038" s="180"/>
      <c r="O1038" s="180"/>
      <c r="P1038" s="180"/>
      <c r="Q1038" s="180"/>
      <c r="R1038" s="180"/>
      <c r="S1038" s="180"/>
      <c r="T1038" s="181"/>
      <c r="AT1038" s="175" t="s">
        <v>165</v>
      </c>
      <c r="AU1038" s="175" t="s">
        <v>86</v>
      </c>
      <c r="AV1038" s="15" t="s">
        <v>152</v>
      </c>
      <c r="AW1038" s="15" t="s">
        <v>32</v>
      </c>
      <c r="AX1038" s="15" t="s">
        <v>76</v>
      </c>
      <c r="AY1038" s="175" t="s">
        <v>151</v>
      </c>
    </row>
    <row r="1039" spans="2:51" s="16" customFormat="1" ht="10.2">
      <c r="B1039" s="182"/>
      <c r="D1039" s="159" t="s">
        <v>165</v>
      </c>
      <c r="E1039" s="183" t="s">
        <v>1</v>
      </c>
      <c r="F1039" s="184" t="s">
        <v>173</v>
      </c>
      <c r="H1039" s="185">
        <v>120.84</v>
      </c>
      <c r="I1039" s="186"/>
      <c r="L1039" s="182"/>
      <c r="M1039" s="187"/>
      <c r="N1039" s="188"/>
      <c r="O1039" s="188"/>
      <c r="P1039" s="188"/>
      <c r="Q1039" s="188"/>
      <c r="R1039" s="188"/>
      <c r="S1039" s="188"/>
      <c r="T1039" s="189"/>
      <c r="AT1039" s="183" t="s">
        <v>165</v>
      </c>
      <c r="AU1039" s="183" t="s">
        <v>86</v>
      </c>
      <c r="AV1039" s="16" t="s">
        <v>159</v>
      </c>
      <c r="AW1039" s="16" t="s">
        <v>32</v>
      </c>
      <c r="AX1039" s="16" t="s">
        <v>84</v>
      </c>
      <c r="AY1039" s="183" t="s">
        <v>151</v>
      </c>
    </row>
    <row r="1040" spans="1:65" s="2" customFormat="1" ht="24.15" customHeight="1">
      <c r="A1040" s="33"/>
      <c r="B1040" s="144"/>
      <c r="C1040" s="145" t="s">
        <v>1032</v>
      </c>
      <c r="D1040" s="145" t="s">
        <v>154</v>
      </c>
      <c r="E1040" s="146" t="s">
        <v>1033</v>
      </c>
      <c r="F1040" s="147" t="s">
        <v>1034</v>
      </c>
      <c r="G1040" s="148" t="s">
        <v>194</v>
      </c>
      <c r="H1040" s="149">
        <v>28.776</v>
      </c>
      <c r="I1040" s="150"/>
      <c r="J1040" s="151">
        <f>ROUND(I1040*H1040,2)</f>
        <v>0</v>
      </c>
      <c r="K1040" s="147" t="s">
        <v>158</v>
      </c>
      <c r="L1040" s="34"/>
      <c r="M1040" s="152" t="s">
        <v>1</v>
      </c>
      <c r="N1040" s="153" t="s">
        <v>41</v>
      </c>
      <c r="O1040" s="59"/>
      <c r="P1040" s="154">
        <f>O1040*H1040</f>
        <v>0</v>
      </c>
      <c r="Q1040" s="154">
        <v>0</v>
      </c>
      <c r="R1040" s="154">
        <f>Q1040*H1040</f>
        <v>0</v>
      </c>
      <c r="S1040" s="154">
        <v>0</v>
      </c>
      <c r="T1040" s="155">
        <f>S1040*H1040</f>
        <v>0</v>
      </c>
      <c r="U1040" s="33"/>
      <c r="V1040" s="33"/>
      <c r="W1040" s="33"/>
      <c r="X1040" s="33"/>
      <c r="Y1040" s="33"/>
      <c r="Z1040" s="33"/>
      <c r="AA1040" s="33"/>
      <c r="AB1040" s="33"/>
      <c r="AC1040" s="33"/>
      <c r="AD1040" s="33"/>
      <c r="AE1040" s="33"/>
      <c r="AR1040" s="156" t="s">
        <v>270</v>
      </c>
      <c r="AT1040" s="156" t="s">
        <v>154</v>
      </c>
      <c r="AU1040" s="156" t="s">
        <v>86</v>
      </c>
      <c r="AY1040" s="18" t="s">
        <v>151</v>
      </c>
      <c r="BE1040" s="157">
        <f>IF(N1040="základní",J1040,0)</f>
        <v>0</v>
      </c>
      <c r="BF1040" s="157">
        <f>IF(N1040="snížená",J1040,0)</f>
        <v>0</v>
      </c>
      <c r="BG1040" s="157">
        <f>IF(N1040="zákl. přenesená",J1040,0)</f>
        <v>0</v>
      </c>
      <c r="BH1040" s="157">
        <f>IF(N1040="sníž. přenesená",J1040,0)</f>
        <v>0</v>
      </c>
      <c r="BI1040" s="157">
        <f>IF(N1040="nulová",J1040,0)</f>
        <v>0</v>
      </c>
      <c r="BJ1040" s="18" t="s">
        <v>84</v>
      </c>
      <c r="BK1040" s="157">
        <f>ROUND(I1040*H1040,2)</f>
        <v>0</v>
      </c>
      <c r="BL1040" s="18" t="s">
        <v>270</v>
      </c>
      <c r="BM1040" s="156" t="s">
        <v>1035</v>
      </c>
    </row>
    <row r="1041" spans="2:63" s="12" customFormat="1" ht="22.8" customHeight="1">
      <c r="B1041" s="131"/>
      <c r="D1041" s="132" t="s">
        <v>75</v>
      </c>
      <c r="E1041" s="142" t="s">
        <v>1036</v>
      </c>
      <c r="F1041" s="142" t="s">
        <v>1037</v>
      </c>
      <c r="I1041" s="134"/>
      <c r="J1041" s="143">
        <f>BK1041</f>
        <v>0</v>
      </c>
      <c r="L1041" s="131"/>
      <c r="M1041" s="136"/>
      <c r="N1041" s="137"/>
      <c r="O1041" s="137"/>
      <c r="P1041" s="138">
        <f>SUM(P1042:P1056)</f>
        <v>0</v>
      </c>
      <c r="Q1041" s="137"/>
      <c r="R1041" s="138">
        <f>SUM(R1042:R1056)</f>
        <v>4.47494</v>
      </c>
      <c r="S1041" s="137"/>
      <c r="T1041" s="139">
        <f>SUM(T1042:T1056)</f>
        <v>0</v>
      </c>
      <c r="AR1041" s="132" t="s">
        <v>86</v>
      </c>
      <c r="AT1041" s="140" t="s">
        <v>75</v>
      </c>
      <c r="AU1041" s="140" t="s">
        <v>84</v>
      </c>
      <c r="AY1041" s="132" t="s">
        <v>151</v>
      </c>
      <c r="BK1041" s="141">
        <f>SUM(BK1042:BK1056)</f>
        <v>0</v>
      </c>
    </row>
    <row r="1042" spans="1:65" s="2" customFormat="1" ht="24.15" customHeight="1">
      <c r="A1042" s="33"/>
      <c r="B1042" s="144"/>
      <c r="C1042" s="145" t="s">
        <v>1038</v>
      </c>
      <c r="D1042" s="145" t="s">
        <v>154</v>
      </c>
      <c r="E1042" s="146" t="s">
        <v>1039</v>
      </c>
      <c r="F1042" s="147" t="s">
        <v>1040</v>
      </c>
      <c r="G1042" s="148" t="s">
        <v>207</v>
      </c>
      <c r="H1042" s="149">
        <v>151.29</v>
      </c>
      <c r="I1042" s="150"/>
      <c r="J1042" s="151">
        <f>ROUND(I1042*H1042,2)</f>
        <v>0</v>
      </c>
      <c r="K1042" s="147" t="s">
        <v>158</v>
      </c>
      <c r="L1042" s="34"/>
      <c r="M1042" s="152" t="s">
        <v>1</v>
      </c>
      <c r="N1042" s="153" t="s">
        <v>41</v>
      </c>
      <c r="O1042" s="59"/>
      <c r="P1042" s="154">
        <f>O1042*H1042</f>
        <v>0</v>
      </c>
      <c r="Q1042" s="154">
        <v>0.0145</v>
      </c>
      <c r="R1042" s="154">
        <f>Q1042*H1042</f>
        <v>2.193705</v>
      </c>
      <c r="S1042" s="154">
        <v>0</v>
      </c>
      <c r="T1042" s="155">
        <f>S1042*H1042</f>
        <v>0</v>
      </c>
      <c r="U1042" s="33"/>
      <c r="V1042" s="33"/>
      <c r="W1042" s="33"/>
      <c r="X1042" s="33"/>
      <c r="Y1042" s="33"/>
      <c r="Z1042" s="33"/>
      <c r="AA1042" s="33"/>
      <c r="AB1042" s="33"/>
      <c r="AC1042" s="33"/>
      <c r="AD1042" s="33"/>
      <c r="AE1042" s="33"/>
      <c r="AR1042" s="156" t="s">
        <v>270</v>
      </c>
      <c r="AT1042" s="156" t="s">
        <v>154</v>
      </c>
      <c r="AU1042" s="156" t="s">
        <v>86</v>
      </c>
      <c r="AY1042" s="18" t="s">
        <v>151</v>
      </c>
      <c r="BE1042" s="157">
        <f>IF(N1042="základní",J1042,0)</f>
        <v>0</v>
      </c>
      <c r="BF1042" s="157">
        <f>IF(N1042="snížená",J1042,0)</f>
        <v>0</v>
      </c>
      <c r="BG1042" s="157">
        <f>IF(N1042="zákl. přenesená",J1042,0)</f>
        <v>0</v>
      </c>
      <c r="BH1042" s="157">
        <f>IF(N1042="sníž. přenesená",J1042,0)</f>
        <v>0</v>
      </c>
      <c r="BI1042" s="157">
        <f>IF(N1042="nulová",J1042,0)</f>
        <v>0</v>
      </c>
      <c r="BJ1042" s="18" t="s">
        <v>84</v>
      </c>
      <c r="BK1042" s="157">
        <f>ROUND(I1042*H1042,2)</f>
        <v>0</v>
      </c>
      <c r="BL1042" s="18" t="s">
        <v>270</v>
      </c>
      <c r="BM1042" s="156" t="s">
        <v>1041</v>
      </c>
    </row>
    <row r="1043" spans="2:51" s="13" customFormat="1" ht="10.2">
      <c r="B1043" s="158"/>
      <c r="D1043" s="159" t="s">
        <v>165</v>
      </c>
      <c r="E1043" s="160" t="s">
        <v>1</v>
      </c>
      <c r="F1043" s="161" t="s">
        <v>1042</v>
      </c>
      <c r="H1043" s="160" t="s">
        <v>1</v>
      </c>
      <c r="I1043" s="162"/>
      <c r="L1043" s="158"/>
      <c r="M1043" s="163"/>
      <c r="N1043" s="164"/>
      <c r="O1043" s="164"/>
      <c r="P1043" s="164"/>
      <c r="Q1043" s="164"/>
      <c r="R1043" s="164"/>
      <c r="S1043" s="164"/>
      <c r="T1043" s="165"/>
      <c r="AT1043" s="160" t="s">
        <v>165</v>
      </c>
      <c r="AU1043" s="160" t="s">
        <v>86</v>
      </c>
      <c r="AV1043" s="13" t="s">
        <v>84</v>
      </c>
      <c r="AW1043" s="13" t="s">
        <v>32</v>
      </c>
      <c r="AX1043" s="13" t="s">
        <v>76</v>
      </c>
      <c r="AY1043" s="160" t="s">
        <v>151</v>
      </c>
    </row>
    <row r="1044" spans="2:51" s="13" customFormat="1" ht="10.2">
      <c r="B1044" s="158"/>
      <c r="D1044" s="159" t="s">
        <v>165</v>
      </c>
      <c r="E1044" s="160" t="s">
        <v>1</v>
      </c>
      <c r="F1044" s="161" t="s">
        <v>178</v>
      </c>
      <c r="H1044" s="160" t="s">
        <v>1</v>
      </c>
      <c r="I1044" s="162"/>
      <c r="L1044" s="158"/>
      <c r="M1044" s="163"/>
      <c r="N1044" s="164"/>
      <c r="O1044" s="164"/>
      <c r="P1044" s="164"/>
      <c r="Q1044" s="164"/>
      <c r="R1044" s="164"/>
      <c r="S1044" s="164"/>
      <c r="T1044" s="165"/>
      <c r="AT1044" s="160" t="s">
        <v>165</v>
      </c>
      <c r="AU1044" s="160" t="s">
        <v>86</v>
      </c>
      <c r="AV1044" s="13" t="s">
        <v>84</v>
      </c>
      <c r="AW1044" s="13" t="s">
        <v>32</v>
      </c>
      <c r="AX1044" s="13" t="s">
        <v>76</v>
      </c>
      <c r="AY1044" s="160" t="s">
        <v>151</v>
      </c>
    </row>
    <row r="1045" spans="2:51" s="14" customFormat="1" ht="10.2">
      <c r="B1045" s="166"/>
      <c r="D1045" s="159" t="s">
        <v>165</v>
      </c>
      <c r="E1045" s="167" t="s">
        <v>1</v>
      </c>
      <c r="F1045" s="168" t="s">
        <v>360</v>
      </c>
      <c r="H1045" s="169">
        <v>10.93</v>
      </c>
      <c r="I1045" s="170"/>
      <c r="L1045" s="166"/>
      <c r="M1045" s="171"/>
      <c r="N1045" s="172"/>
      <c r="O1045" s="172"/>
      <c r="P1045" s="172"/>
      <c r="Q1045" s="172"/>
      <c r="R1045" s="172"/>
      <c r="S1045" s="172"/>
      <c r="T1045" s="173"/>
      <c r="AT1045" s="167" t="s">
        <v>165</v>
      </c>
      <c r="AU1045" s="167" t="s">
        <v>86</v>
      </c>
      <c r="AV1045" s="14" t="s">
        <v>86</v>
      </c>
      <c r="AW1045" s="14" t="s">
        <v>32</v>
      </c>
      <c r="AX1045" s="14" t="s">
        <v>76</v>
      </c>
      <c r="AY1045" s="167" t="s">
        <v>151</v>
      </c>
    </row>
    <row r="1046" spans="2:51" s="13" customFormat="1" ht="10.2">
      <c r="B1046" s="158"/>
      <c r="D1046" s="159" t="s">
        <v>165</v>
      </c>
      <c r="E1046" s="160" t="s">
        <v>1</v>
      </c>
      <c r="F1046" s="161" t="s">
        <v>179</v>
      </c>
      <c r="H1046" s="160" t="s">
        <v>1</v>
      </c>
      <c r="I1046" s="162"/>
      <c r="L1046" s="158"/>
      <c r="M1046" s="163"/>
      <c r="N1046" s="164"/>
      <c r="O1046" s="164"/>
      <c r="P1046" s="164"/>
      <c r="Q1046" s="164"/>
      <c r="R1046" s="164"/>
      <c r="S1046" s="164"/>
      <c r="T1046" s="165"/>
      <c r="AT1046" s="160" t="s">
        <v>165</v>
      </c>
      <c r="AU1046" s="160" t="s">
        <v>86</v>
      </c>
      <c r="AV1046" s="13" t="s">
        <v>84</v>
      </c>
      <c r="AW1046" s="13" t="s">
        <v>32</v>
      </c>
      <c r="AX1046" s="13" t="s">
        <v>76</v>
      </c>
      <c r="AY1046" s="160" t="s">
        <v>151</v>
      </c>
    </row>
    <row r="1047" spans="2:51" s="14" customFormat="1" ht="10.2">
      <c r="B1047" s="166"/>
      <c r="D1047" s="159" t="s">
        <v>165</v>
      </c>
      <c r="E1047" s="167" t="s">
        <v>1</v>
      </c>
      <c r="F1047" s="168" t="s">
        <v>1043</v>
      </c>
      <c r="H1047" s="169">
        <v>119.46</v>
      </c>
      <c r="I1047" s="170"/>
      <c r="L1047" s="166"/>
      <c r="M1047" s="171"/>
      <c r="N1047" s="172"/>
      <c r="O1047" s="172"/>
      <c r="P1047" s="172"/>
      <c r="Q1047" s="172"/>
      <c r="R1047" s="172"/>
      <c r="S1047" s="172"/>
      <c r="T1047" s="173"/>
      <c r="AT1047" s="167" t="s">
        <v>165</v>
      </c>
      <c r="AU1047" s="167" t="s">
        <v>86</v>
      </c>
      <c r="AV1047" s="14" t="s">
        <v>86</v>
      </c>
      <c r="AW1047" s="14" t="s">
        <v>32</v>
      </c>
      <c r="AX1047" s="14" t="s">
        <v>76</v>
      </c>
      <c r="AY1047" s="167" t="s">
        <v>151</v>
      </c>
    </row>
    <row r="1048" spans="2:51" s="14" customFormat="1" ht="10.2">
      <c r="B1048" s="166"/>
      <c r="D1048" s="159" t="s">
        <v>165</v>
      </c>
      <c r="E1048" s="167" t="s">
        <v>1</v>
      </c>
      <c r="F1048" s="168" t="s">
        <v>361</v>
      </c>
      <c r="H1048" s="169">
        <v>20.9</v>
      </c>
      <c r="I1048" s="170"/>
      <c r="L1048" s="166"/>
      <c r="M1048" s="171"/>
      <c r="N1048" s="172"/>
      <c r="O1048" s="172"/>
      <c r="P1048" s="172"/>
      <c r="Q1048" s="172"/>
      <c r="R1048" s="172"/>
      <c r="S1048" s="172"/>
      <c r="T1048" s="173"/>
      <c r="AT1048" s="167" t="s">
        <v>165</v>
      </c>
      <c r="AU1048" s="167" t="s">
        <v>86</v>
      </c>
      <c r="AV1048" s="14" t="s">
        <v>86</v>
      </c>
      <c r="AW1048" s="14" t="s">
        <v>32</v>
      </c>
      <c r="AX1048" s="14" t="s">
        <v>76</v>
      </c>
      <c r="AY1048" s="167" t="s">
        <v>151</v>
      </c>
    </row>
    <row r="1049" spans="2:51" s="15" customFormat="1" ht="10.2">
      <c r="B1049" s="174"/>
      <c r="D1049" s="159" t="s">
        <v>165</v>
      </c>
      <c r="E1049" s="175" t="s">
        <v>1</v>
      </c>
      <c r="F1049" s="176" t="s">
        <v>172</v>
      </c>
      <c r="H1049" s="177">
        <v>151.29</v>
      </c>
      <c r="I1049" s="178"/>
      <c r="L1049" s="174"/>
      <c r="M1049" s="179"/>
      <c r="N1049" s="180"/>
      <c r="O1049" s="180"/>
      <c r="P1049" s="180"/>
      <c r="Q1049" s="180"/>
      <c r="R1049" s="180"/>
      <c r="S1049" s="180"/>
      <c r="T1049" s="181"/>
      <c r="AT1049" s="175" t="s">
        <v>165</v>
      </c>
      <c r="AU1049" s="175" t="s">
        <v>86</v>
      </c>
      <c r="AV1049" s="15" t="s">
        <v>152</v>
      </c>
      <c r="AW1049" s="15" t="s">
        <v>32</v>
      </c>
      <c r="AX1049" s="15" t="s">
        <v>76</v>
      </c>
      <c r="AY1049" s="175" t="s">
        <v>151</v>
      </c>
    </row>
    <row r="1050" spans="2:51" s="16" customFormat="1" ht="10.2">
      <c r="B1050" s="182"/>
      <c r="D1050" s="159" t="s">
        <v>165</v>
      </c>
      <c r="E1050" s="183" t="s">
        <v>1</v>
      </c>
      <c r="F1050" s="184" t="s">
        <v>173</v>
      </c>
      <c r="H1050" s="185">
        <v>151.29</v>
      </c>
      <c r="I1050" s="186"/>
      <c r="L1050" s="182"/>
      <c r="M1050" s="187"/>
      <c r="N1050" s="188"/>
      <c r="O1050" s="188"/>
      <c r="P1050" s="188"/>
      <c r="Q1050" s="188"/>
      <c r="R1050" s="188"/>
      <c r="S1050" s="188"/>
      <c r="T1050" s="189"/>
      <c r="AT1050" s="183" t="s">
        <v>165</v>
      </c>
      <c r="AU1050" s="183" t="s">
        <v>86</v>
      </c>
      <c r="AV1050" s="16" t="s">
        <v>159</v>
      </c>
      <c r="AW1050" s="16" t="s">
        <v>32</v>
      </c>
      <c r="AX1050" s="16" t="s">
        <v>84</v>
      </c>
      <c r="AY1050" s="183" t="s">
        <v>151</v>
      </c>
    </row>
    <row r="1051" spans="1:65" s="2" customFormat="1" ht="33" customHeight="1">
      <c r="A1051" s="33"/>
      <c r="B1051" s="144"/>
      <c r="C1051" s="145" t="s">
        <v>1044</v>
      </c>
      <c r="D1051" s="145" t="s">
        <v>154</v>
      </c>
      <c r="E1051" s="146" t="s">
        <v>1045</v>
      </c>
      <c r="F1051" s="147" t="s">
        <v>1046</v>
      </c>
      <c r="G1051" s="148" t="s">
        <v>207</v>
      </c>
      <c r="H1051" s="149">
        <v>101.75</v>
      </c>
      <c r="I1051" s="150"/>
      <c r="J1051" s="151">
        <f>ROUND(I1051*H1051,2)</f>
        <v>0</v>
      </c>
      <c r="K1051" s="147" t="s">
        <v>158</v>
      </c>
      <c r="L1051" s="34"/>
      <c r="M1051" s="152" t="s">
        <v>1</v>
      </c>
      <c r="N1051" s="153" t="s">
        <v>41</v>
      </c>
      <c r="O1051" s="59"/>
      <c r="P1051" s="154">
        <f>O1051*H1051</f>
        <v>0</v>
      </c>
      <c r="Q1051" s="154">
        <v>0.02242</v>
      </c>
      <c r="R1051" s="154">
        <f>Q1051*H1051</f>
        <v>2.2812349999999997</v>
      </c>
      <c r="S1051" s="154">
        <v>0</v>
      </c>
      <c r="T1051" s="155">
        <f>S1051*H1051</f>
        <v>0</v>
      </c>
      <c r="U1051" s="33"/>
      <c r="V1051" s="33"/>
      <c r="W1051" s="33"/>
      <c r="X1051" s="33"/>
      <c r="Y1051" s="33"/>
      <c r="Z1051" s="33"/>
      <c r="AA1051" s="33"/>
      <c r="AB1051" s="33"/>
      <c r="AC1051" s="33"/>
      <c r="AD1051" s="33"/>
      <c r="AE1051" s="33"/>
      <c r="AR1051" s="156" t="s">
        <v>270</v>
      </c>
      <c r="AT1051" s="156" t="s">
        <v>154</v>
      </c>
      <c r="AU1051" s="156" t="s">
        <v>86</v>
      </c>
      <c r="AY1051" s="18" t="s">
        <v>151</v>
      </c>
      <c r="BE1051" s="157">
        <f>IF(N1051="základní",J1051,0)</f>
        <v>0</v>
      </c>
      <c r="BF1051" s="157">
        <f>IF(N1051="snížená",J1051,0)</f>
        <v>0</v>
      </c>
      <c r="BG1051" s="157">
        <f>IF(N1051="zákl. přenesená",J1051,0)</f>
        <v>0</v>
      </c>
      <c r="BH1051" s="157">
        <f>IF(N1051="sníž. přenesená",J1051,0)</f>
        <v>0</v>
      </c>
      <c r="BI1051" s="157">
        <f>IF(N1051="nulová",J1051,0)</f>
        <v>0</v>
      </c>
      <c r="BJ1051" s="18" t="s">
        <v>84</v>
      </c>
      <c r="BK1051" s="157">
        <f>ROUND(I1051*H1051,2)</f>
        <v>0</v>
      </c>
      <c r="BL1051" s="18" t="s">
        <v>270</v>
      </c>
      <c r="BM1051" s="156" t="s">
        <v>1047</v>
      </c>
    </row>
    <row r="1052" spans="2:51" s="13" customFormat="1" ht="10.2">
      <c r="B1052" s="158"/>
      <c r="D1052" s="159" t="s">
        <v>165</v>
      </c>
      <c r="E1052" s="160" t="s">
        <v>1</v>
      </c>
      <c r="F1052" s="161" t="s">
        <v>1048</v>
      </c>
      <c r="H1052" s="160" t="s">
        <v>1</v>
      </c>
      <c r="I1052" s="162"/>
      <c r="L1052" s="158"/>
      <c r="M1052" s="163"/>
      <c r="N1052" s="164"/>
      <c r="O1052" s="164"/>
      <c r="P1052" s="164"/>
      <c r="Q1052" s="164"/>
      <c r="R1052" s="164"/>
      <c r="S1052" s="164"/>
      <c r="T1052" s="165"/>
      <c r="AT1052" s="160" t="s">
        <v>165</v>
      </c>
      <c r="AU1052" s="160" t="s">
        <v>86</v>
      </c>
      <c r="AV1052" s="13" t="s">
        <v>84</v>
      </c>
      <c r="AW1052" s="13" t="s">
        <v>32</v>
      </c>
      <c r="AX1052" s="13" t="s">
        <v>76</v>
      </c>
      <c r="AY1052" s="160" t="s">
        <v>151</v>
      </c>
    </row>
    <row r="1053" spans="2:51" s="14" customFormat="1" ht="10.2">
      <c r="B1053" s="166"/>
      <c r="D1053" s="159" t="s">
        <v>165</v>
      </c>
      <c r="E1053" s="167" t="s">
        <v>1</v>
      </c>
      <c r="F1053" s="168" t="s">
        <v>255</v>
      </c>
      <c r="H1053" s="169">
        <v>101.75</v>
      </c>
      <c r="I1053" s="170"/>
      <c r="L1053" s="166"/>
      <c r="M1053" s="171"/>
      <c r="N1053" s="172"/>
      <c r="O1053" s="172"/>
      <c r="P1053" s="172"/>
      <c r="Q1053" s="172"/>
      <c r="R1053" s="172"/>
      <c r="S1053" s="172"/>
      <c r="T1053" s="173"/>
      <c r="AT1053" s="167" t="s">
        <v>165</v>
      </c>
      <c r="AU1053" s="167" t="s">
        <v>86</v>
      </c>
      <c r="AV1053" s="14" t="s">
        <v>86</v>
      </c>
      <c r="AW1053" s="14" t="s">
        <v>32</v>
      </c>
      <c r="AX1053" s="14" t="s">
        <v>76</v>
      </c>
      <c r="AY1053" s="167" t="s">
        <v>151</v>
      </c>
    </row>
    <row r="1054" spans="2:51" s="15" customFormat="1" ht="10.2">
      <c r="B1054" s="174"/>
      <c r="D1054" s="159" t="s">
        <v>165</v>
      </c>
      <c r="E1054" s="175" t="s">
        <v>1</v>
      </c>
      <c r="F1054" s="176" t="s">
        <v>172</v>
      </c>
      <c r="H1054" s="177">
        <v>101.75</v>
      </c>
      <c r="I1054" s="178"/>
      <c r="L1054" s="174"/>
      <c r="M1054" s="179"/>
      <c r="N1054" s="180"/>
      <c r="O1054" s="180"/>
      <c r="P1054" s="180"/>
      <c r="Q1054" s="180"/>
      <c r="R1054" s="180"/>
      <c r="S1054" s="180"/>
      <c r="T1054" s="181"/>
      <c r="AT1054" s="175" t="s">
        <v>165</v>
      </c>
      <c r="AU1054" s="175" t="s">
        <v>86</v>
      </c>
      <c r="AV1054" s="15" t="s">
        <v>152</v>
      </c>
      <c r="AW1054" s="15" t="s">
        <v>32</v>
      </c>
      <c r="AX1054" s="15" t="s">
        <v>76</v>
      </c>
      <c r="AY1054" s="175" t="s">
        <v>151</v>
      </c>
    </row>
    <row r="1055" spans="2:51" s="16" customFormat="1" ht="10.2">
      <c r="B1055" s="182"/>
      <c r="D1055" s="159" t="s">
        <v>165</v>
      </c>
      <c r="E1055" s="183" t="s">
        <v>1</v>
      </c>
      <c r="F1055" s="184" t="s">
        <v>173</v>
      </c>
      <c r="H1055" s="185">
        <v>101.75</v>
      </c>
      <c r="I1055" s="186"/>
      <c r="L1055" s="182"/>
      <c r="M1055" s="187"/>
      <c r="N1055" s="188"/>
      <c r="O1055" s="188"/>
      <c r="P1055" s="188"/>
      <c r="Q1055" s="188"/>
      <c r="R1055" s="188"/>
      <c r="S1055" s="188"/>
      <c r="T1055" s="189"/>
      <c r="AT1055" s="183" t="s">
        <v>165</v>
      </c>
      <c r="AU1055" s="183" t="s">
        <v>86</v>
      </c>
      <c r="AV1055" s="16" t="s">
        <v>159</v>
      </c>
      <c r="AW1055" s="16" t="s">
        <v>32</v>
      </c>
      <c r="AX1055" s="16" t="s">
        <v>84</v>
      </c>
      <c r="AY1055" s="183" t="s">
        <v>151</v>
      </c>
    </row>
    <row r="1056" spans="1:65" s="2" customFormat="1" ht="24.15" customHeight="1">
      <c r="A1056" s="33"/>
      <c r="B1056" s="144"/>
      <c r="C1056" s="145" t="s">
        <v>1049</v>
      </c>
      <c r="D1056" s="145" t="s">
        <v>154</v>
      </c>
      <c r="E1056" s="146" t="s">
        <v>1050</v>
      </c>
      <c r="F1056" s="147" t="s">
        <v>1051</v>
      </c>
      <c r="G1056" s="148" t="s">
        <v>194</v>
      </c>
      <c r="H1056" s="149">
        <v>4.475</v>
      </c>
      <c r="I1056" s="150"/>
      <c r="J1056" s="151">
        <f>ROUND(I1056*H1056,2)</f>
        <v>0</v>
      </c>
      <c r="K1056" s="147" t="s">
        <v>158</v>
      </c>
      <c r="L1056" s="34"/>
      <c r="M1056" s="152" t="s">
        <v>1</v>
      </c>
      <c r="N1056" s="153" t="s">
        <v>41</v>
      </c>
      <c r="O1056" s="59"/>
      <c r="P1056" s="154">
        <f>O1056*H1056</f>
        <v>0</v>
      </c>
      <c r="Q1056" s="154">
        <v>0</v>
      </c>
      <c r="R1056" s="154">
        <f>Q1056*H1056</f>
        <v>0</v>
      </c>
      <c r="S1056" s="154">
        <v>0</v>
      </c>
      <c r="T1056" s="155">
        <f>S1056*H1056</f>
        <v>0</v>
      </c>
      <c r="U1056" s="33"/>
      <c r="V1056" s="33"/>
      <c r="W1056" s="33"/>
      <c r="X1056" s="33"/>
      <c r="Y1056" s="33"/>
      <c r="Z1056" s="33"/>
      <c r="AA1056" s="33"/>
      <c r="AB1056" s="33"/>
      <c r="AC1056" s="33"/>
      <c r="AD1056" s="33"/>
      <c r="AE1056" s="33"/>
      <c r="AR1056" s="156" t="s">
        <v>270</v>
      </c>
      <c r="AT1056" s="156" t="s">
        <v>154</v>
      </c>
      <c r="AU1056" s="156" t="s">
        <v>86</v>
      </c>
      <c r="AY1056" s="18" t="s">
        <v>151</v>
      </c>
      <c r="BE1056" s="157">
        <f>IF(N1056="základní",J1056,0)</f>
        <v>0</v>
      </c>
      <c r="BF1056" s="157">
        <f>IF(N1056="snížená",J1056,0)</f>
        <v>0</v>
      </c>
      <c r="BG1056" s="157">
        <f>IF(N1056="zákl. přenesená",J1056,0)</f>
        <v>0</v>
      </c>
      <c r="BH1056" s="157">
        <f>IF(N1056="sníž. přenesená",J1056,0)</f>
        <v>0</v>
      </c>
      <c r="BI1056" s="157">
        <f>IF(N1056="nulová",J1056,0)</f>
        <v>0</v>
      </c>
      <c r="BJ1056" s="18" t="s">
        <v>84</v>
      </c>
      <c r="BK1056" s="157">
        <f>ROUND(I1056*H1056,2)</f>
        <v>0</v>
      </c>
      <c r="BL1056" s="18" t="s">
        <v>270</v>
      </c>
      <c r="BM1056" s="156" t="s">
        <v>1052</v>
      </c>
    </row>
    <row r="1057" spans="2:63" s="12" customFormat="1" ht="22.8" customHeight="1">
      <c r="B1057" s="131"/>
      <c r="D1057" s="132" t="s">
        <v>75</v>
      </c>
      <c r="E1057" s="142" t="s">
        <v>1053</v>
      </c>
      <c r="F1057" s="142" t="s">
        <v>1054</v>
      </c>
      <c r="I1057" s="134"/>
      <c r="J1057" s="143">
        <f>BK1057</f>
        <v>0</v>
      </c>
      <c r="L1057" s="131"/>
      <c r="M1057" s="136"/>
      <c r="N1057" s="137"/>
      <c r="O1057" s="137"/>
      <c r="P1057" s="138">
        <f>SUM(P1058:P1178)</f>
        <v>0</v>
      </c>
      <c r="Q1057" s="137"/>
      <c r="R1057" s="138">
        <f>SUM(R1058:R1178)</f>
        <v>9.6443542</v>
      </c>
      <c r="S1057" s="137"/>
      <c r="T1057" s="139">
        <f>SUM(T1058:T1178)</f>
        <v>9.023705000000001</v>
      </c>
      <c r="AR1057" s="132" t="s">
        <v>86</v>
      </c>
      <c r="AT1057" s="140" t="s">
        <v>75</v>
      </c>
      <c r="AU1057" s="140" t="s">
        <v>84</v>
      </c>
      <c r="AY1057" s="132" t="s">
        <v>151</v>
      </c>
      <c r="BK1057" s="141">
        <f>SUM(BK1058:BK1178)</f>
        <v>0</v>
      </c>
    </row>
    <row r="1058" spans="1:65" s="2" customFormat="1" ht="16.5" customHeight="1">
      <c r="A1058" s="33"/>
      <c r="B1058" s="144"/>
      <c r="C1058" s="145" t="s">
        <v>1055</v>
      </c>
      <c r="D1058" s="145" t="s">
        <v>154</v>
      </c>
      <c r="E1058" s="146" t="s">
        <v>1056</v>
      </c>
      <c r="F1058" s="147" t="s">
        <v>1057</v>
      </c>
      <c r="G1058" s="148" t="s">
        <v>207</v>
      </c>
      <c r="H1058" s="149">
        <v>9</v>
      </c>
      <c r="I1058" s="150"/>
      <c r="J1058" s="151">
        <f>ROUND(I1058*H1058,2)</f>
        <v>0</v>
      </c>
      <c r="K1058" s="147" t="s">
        <v>158</v>
      </c>
      <c r="L1058" s="34"/>
      <c r="M1058" s="152" t="s">
        <v>1</v>
      </c>
      <c r="N1058" s="153" t="s">
        <v>41</v>
      </c>
      <c r="O1058" s="59"/>
      <c r="P1058" s="154">
        <f>O1058*H1058</f>
        <v>0</v>
      </c>
      <c r="Q1058" s="154">
        <v>0</v>
      </c>
      <c r="R1058" s="154">
        <f>Q1058*H1058</f>
        <v>0</v>
      </c>
      <c r="S1058" s="154">
        <v>0.00594</v>
      </c>
      <c r="T1058" s="155">
        <f>S1058*H1058</f>
        <v>0.05346</v>
      </c>
      <c r="U1058" s="33"/>
      <c r="V1058" s="33"/>
      <c r="W1058" s="33"/>
      <c r="X1058" s="33"/>
      <c r="Y1058" s="33"/>
      <c r="Z1058" s="33"/>
      <c r="AA1058" s="33"/>
      <c r="AB1058" s="33"/>
      <c r="AC1058" s="33"/>
      <c r="AD1058" s="33"/>
      <c r="AE1058" s="33"/>
      <c r="AR1058" s="156" t="s">
        <v>270</v>
      </c>
      <c r="AT1058" s="156" t="s">
        <v>154</v>
      </c>
      <c r="AU1058" s="156" t="s">
        <v>86</v>
      </c>
      <c r="AY1058" s="18" t="s">
        <v>151</v>
      </c>
      <c r="BE1058" s="157">
        <f>IF(N1058="základní",J1058,0)</f>
        <v>0</v>
      </c>
      <c r="BF1058" s="157">
        <f>IF(N1058="snížená",J1058,0)</f>
        <v>0</v>
      </c>
      <c r="BG1058" s="157">
        <f>IF(N1058="zákl. přenesená",J1058,0)</f>
        <v>0</v>
      </c>
      <c r="BH1058" s="157">
        <f>IF(N1058="sníž. přenesená",J1058,0)</f>
        <v>0</v>
      </c>
      <c r="BI1058" s="157">
        <f>IF(N1058="nulová",J1058,0)</f>
        <v>0</v>
      </c>
      <c r="BJ1058" s="18" t="s">
        <v>84</v>
      </c>
      <c r="BK1058" s="157">
        <f>ROUND(I1058*H1058,2)</f>
        <v>0</v>
      </c>
      <c r="BL1058" s="18" t="s">
        <v>270</v>
      </c>
      <c r="BM1058" s="156" t="s">
        <v>1058</v>
      </c>
    </row>
    <row r="1059" spans="2:51" s="13" customFormat="1" ht="10.2">
      <c r="B1059" s="158"/>
      <c r="D1059" s="159" t="s">
        <v>165</v>
      </c>
      <c r="E1059" s="160" t="s">
        <v>1</v>
      </c>
      <c r="F1059" s="161" t="s">
        <v>1059</v>
      </c>
      <c r="H1059" s="160" t="s">
        <v>1</v>
      </c>
      <c r="I1059" s="162"/>
      <c r="L1059" s="158"/>
      <c r="M1059" s="163"/>
      <c r="N1059" s="164"/>
      <c r="O1059" s="164"/>
      <c r="P1059" s="164"/>
      <c r="Q1059" s="164"/>
      <c r="R1059" s="164"/>
      <c r="S1059" s="164"/>
      <c r="T1059" s="165"/>
      <c r="AT1059" s="160" t="s">
        <v>165</v>
      </c>
      <c r="AU1059" s="160" t="s">
        <v>86</v>
      </c>
      <c r="AV1059" s="13" t="s">
        <v>84</v>
      </c>
      <c r="AW1059" s="13" t="s">
        <v>32</v>
      </c>
      <c r="AX1059" s="13" t="s">
        <v>76</v>
      </c>
      <c r="AY1059" s="160" t="s">
        <v>151</v>
      </c>
    </row>
    <row r="1060" spans="2:51" s="14" customFormat="1" ht="10.2">
      <c r="B1060" s="166"/>
      <c r="D1060" s="159" t="s">
        <v>165</v>
      </c>
      <c r="E1060" s="167" t="s">
        <v>1</v>
      </c>
      <c r="F1060" s="168" t="s">
        <v>1060</v>
      </c>
      <c r="H1060" s="169">
        <v>9</v>
      </c>
      <c r="I1060" s="170"/>
      <c r="L1060" s="166"/>
      <c r="M1060" s="171"/>
      <c r="N1060" s="172"/>
      <c r="O1060" s="172"/>
      <c r="P1060" s="172"/>
      <c r="Q1060" s="172"/>
      <c r="R1060" s="172"/>
      <c r="S1060" s="172"/>
      <c r="T1060" s="173"/>
      <c r="AT1060" s="167" t="s">
        <v>165</v>
      </c>
      <c r="AU1060" s="167" t="s">
        <v>86</v>
      </c>
      <c r="AV1060" s="14" t="s">
        <v>86</v>
      </c>
      <c r="AW1060" s="14" t="s">
        <v>32</v>
      </c>
      <c r="AX1060" s="14" t="s">
        <v>76</v>
      </c>
      <c r="AY1060" s="167" t="s">
        <v>151</v>
      </c>
    </row>
    <row r="1061" spans="2:51" s="15" customFormat="1" ht="10.2">
      <c r="B1061" s="174"/>
      <c r="D1061" s="159" t="s">
        <v>165</v>
      </c>
      <c r="E1061" s="175" t="s">
        <v>1</v>
      </c>
      <c r="F1061" s="176" t="s">
        <v>172</v>
      </c>
      <c r="H1061" s="177">
        <v>9</v>
      </c>
      <c r="I1061" s="178"/>
      <c r="L1061" s="174"/>
      <c r="M1061" s="179"/>
      <c r="N1061" s="180"/>
      <c r="O1061" s="180"/>
      <c r="P1061" s="180"/>
      <c r="Q1061" s="180"/>
      <c r="R1061" s="180"/>
      <c r="S1061" s="180"/>
      <c r="T1061" s="181"/>
      <c r="AT1061" s="175" t="s">
        <v>165</v>
      </c>
      <c r="AU1061" s="175" t="s">
        <v>86</v>
      </c>
      <c r="AV1061" s="15" t="s">
        <v>152</v>
      </c>
      <c r="AW1061" s="15" t="s">
        <v>32</v>
      </c>
      <c r="AX1061" s="15" t="s">
        <v>76</v>
      </c>
      <c r="AY1061" s="175" t="s">
        <v>151</v>
      </c>
    </row>
    <row r="1062" spans="2:51" s="16" customFormat="1" ht="10.2">
      <c r="B1062" s="182"/>
      <c r="D1062" s="159" t="s">
        <v>165</v>
      </c>
      <c r="E1062" s="183" t="s">
        <v>1</v>
      </c>
      <c r="F1062" s="184" t="s">
        <v>173</v>
      </c>
      <c r="H1062" s="185">
        <v>9</v>
      </c>
      <c r="I1062" s="186"/>
      <c r="L1062" s="182"/>
      <c r="M1062" s="187"/>
      <c r="N1062" s="188"/>
      <c r="O1062" s="188"/>
      <c r="P1062" s="188"/>
      <c r="Q1062" s="188"/>
      <c r="R1062" s="188"/>
      <c r="S1062" s="188"/>
      <c r="T1062" s="189"/>
      <c r="AT1062" s="183" t="s">
        <v>165</v>
      </c>
      <c r="AU1062" s="183" t="s">
        <v>86</v>
      </c>
      <c r="AV1062" s="16" t="s">
        <v>159</v>
      </c>
      <c r="AW1062" s="16" t="s">
        <v>32</v>
      </c>
      <c r="AX1062" s="16" t="s">
        <v>84</v>
      </c>
      <c r="AY1062" s="183" t="s">
        <v>151</v>
      </c>
    </row>
    <row r="1063" spans="1:65" s="2" customFormat="1" ht="16.5" customHeight="1">
      <c r="A1063" s="33"/>
      <c r="B1063" s="144"/>
      <c r="C1063" s="145" t="s">
        <v>1061</v>
      </c>
      <c r="D1063" s="145" t="s">
        <v>154</v>
      </c>
      <c r="E1063" s="146" t="s">
        <v>1062</v>
      </c>
      <c r="F1063" s="147" t="s">
        <v>1063</v>
      </c>
      <c r="G1063" s="148" t="s">
        <v>207</v>
      </c>
      <c r="H1063" s="149">
        <v>975</v>
      </c>
      <c r="I1063" s="150"/>
      <c r="J1063" s="151">
        <f>ROUND(I1063*H1063,2)</f>
        <v>0</v>
      </c>
      <c r="K1063" s="147" t="s">
        <v>158</v>
      </c>
      <c r="L1063" s="34"/>
      <c r="M1063" s="152" t="s">
        <v>1</v>
      </c>
      <c r="N1063" s="153" t="s">
        <v>41</v>
      </c>
      <c r="O1063" s="59"/>
      <c r="P1063" s="154">
        <f>O1063*H1063</f>
        <v>0</v>
      </c>
      <c r="Q1063" s="154">
        <v>0</v>
      </c>
      <c r="R1063" s="154">
        <f>Q1063*H1063</f>
        <v>0</v>
      </c>
      <c r="S1063" s="154">
        <v>0.00571</v>
      </c>
      <c r="T1063" s="155">
        <f>S1063*H1063</f>
        <v>5.56725</v>
      </c>
      <c r="U1063" s="33"/>
      <c r="V1063" s="33"/>
      <c r="W1063" s="33"/>
      <c r="X1063" s="33"/>
      <c r="Y1063" s="33"/>
      <c r="Z1063" s="33"/>
      <c r="AA1063" s="33"/>
      <c r="AB1063" s="33"/>
      <c r="AC1063" s="33"/>
      <c r="AD1063" s="33"/>
      <c r="AE1063" s="33"/>
      <c r="AR1063" s="156" t="s">
        <v>159</v>
      </c>
      <c r="AT1063" s="156" t="s">
        <v>154</v>
      </c>
      <c r="AU1063" s="156" t="s">
        <v>86</v>
      </c>
      <c r="AY1063" s="18" t="s">
        <v>151</v>
      </c>
      <c r="BE1063" s="157">
        <f>IF(N1063="základní",J1063,0)</f>
        <v>0</v>
      </c>
      <c r="BF1063" s="157">
        <f>IF(N1063="snížená",J1063,0)</f>
        <v>0</v>
      </c>
      <c r="BG1063" s="157">
        <f>IF(N1063="zákl. přenesená",J1063,0)</f>
        <v>0</v>
      </c>
      <c r="BH1063" s="157">
        <f>IF(N1063="sníž. přenesená",J1063,0)</f>
        <v>0</v>
      </c>
      <c r="BI1063" s="157">
        <f>IF(N1063="nulová",J1063,0)</f>
        <v>0</v>
      </c>
      <c r="BJ1063" s="18" t="s">
        <v>84</v>
      </c>
      <c r="BK1063" s="157">
        <f>ROUND(I1063*H1063,2)</f>
        <v>0</v>
      </c>
      <c r="BL1063" s="18" t="s">
        <v>159</v>
      </c>
      <c r="BM1063" s="156" t="s">
        <v>1064</v>
      </c>
    </row>
    <row r="1064" spans="2:51" s="13" customFormat="1" ht="10.2">
      <c r="B1064" s="158"/>
      <c r="D1064" s="159" t="s">
        <v>165</v>
      </c>
      <c r="E1064" s="160" t="s">
        <v>1</v>
      </c>
      <c r="F1064" s="161" t="s">
        <v>1065</v>
      </c>
      <c r="H1064" s="160" t="s">
        <v>1</v>
      </c>
      <c r="I1064" s="162"/>
      <c r="L1064" s="158"/>
      <c r="M1064" s="163"/>
      <c r="N1064" s="164"/>
      <c r="O1064" s="164"/>
      <c r="P1064" s="164"/>
      <c r="Q1064" s="164"/>
      <c r="R1064" s="164"/>
      <c r="S1064" s="164"/>
      <c r="T1064" s="165"/>
      <c r="AT1064" s="160" t="s">
        <v>165</v>
      </c>
      <c r="AU1064" s="160" t="s">
        <v>86</v>
      </c>
      <c r="AV1064" s="13" t="s">
        <v>84</v>
      </c>
      <c r="AW1064" s="13" t="s">
        <v>32</v>
      </c>
      <c r="AX1064" s="13" t="s">
        <v>76</v>
      </c>
      <c r="AY1064" s="160" t="s">
        <v>151</v>
      </c>
    </row>
    <row r="1065" spans="2:51" s="14" customFormat="1" ht="10.2">
      <c r="B1065" s="166"/>
      <c r="D1065" s="159" t="s">
        <v>165</v>
      </c>
      <c r="E1065" s="167" t="s">
        <v>1</v>
      </c>
      <c r="F1065" s="168" t="s">
        <v>861</v>
      </c>
      <c r="H1065" s="169">
        <v>975</v>
      </c>
      <c r="I1065" s="170"/>
      <c r="L1065" s="166"/>
      <c r="M1065" s="171"/>
      <c r="N1065" s="172"/>
      <c r="O1065" s="172"/>
      <c r="P1065" s="172"/>
      <c r="Q1065" s="172"/>
      <c r="R1065" s="172"/>
      <c r="S1065" s="172"/>
      <c r="T1065" s="173"/>
      <c r="AT1065" s="167" t="s">
        <v>165</v>
      </c>
      <c r="AU1065" s="167" t="s">
        <v>86</v>
      </c>
      <c r="AV1065" s="14" t="s">
        <v>86</v>
      </c>
      <c r="AW1065" s="14" t="s">
        <v>32</v>
      </c>
      <c r="AX1065" s="14" t="s">
        <v>76</v>
      </c>
      <c r="AY1065" s="167" t="s">
        <v>151</v>
      </c>
    </row>
    <row r="1066" spans="2:51" s="15" customFormat="1" ht="10.2">
      <c r="B1066" s="174"/>
      <c r="D1066" s="159" t="s">
        <v>165</v>
      </c>
      <c r="E1066" s="175" t="s">
        <v>1</v>
      </c>
      <c r="F1066" s="176" t="s">
        <v>172</v>
      </c>
      <c r="H1066" s="177">
        <v>975</v>
      </c>
      <c r="I1066" s="178"/>
      <c r="L1066" s="174"/>
      <c r="M1066" s="179"/>
      <c r="N1066" s="180"/>
      <c r="O1066" s="180"/>
      <c r="P1066" s="180"/>
      <c r="Q1066" s="180"/>
      <c r="R1066" s="180"/>
      <c r="S1066" s="180"/>
      <c r="T1066" s="181"/>
      <c r="AT1066" s="175" t="s">
        <v>165</v>
      </c>
      <c r="AU1066" s="175" t="s">
        <v>86</v>
      </c>
      <c r="AV1066" s="15" t="s">
        <v>152</v>
      </c>
      <c r="AW1066" s="15" t="s">
        <v>32</v>
      </c>
      <c r="AX1066" s="15" t="s">
        <v>76</v>
      </c>
      <c r="AY1066" s="175" t="s">
        <v>151</v>
      </c>
    </row>
    <row r="1067" spans="2:51" s="16" customFormat="1" ht="10.2">
      <c r="B1067" s="182"/>
      <c r="D1067" s="159" t="s">
        <v>165</v>
      </c>
      <c r="E1067" s="183" t="s">
        <v>1</v>
      </c>
      <c r="F1067" s="184" t="s">
        <v>173</v>
      </c>
      <c r="H1067" s="185">
        <v>975</v>
      </c>
      <c r="I1067" s="186"/>
      <c r="L1067" s="182"/>
      <c r="M1067" s="187"/>
      <c r="N1067" s="188"/>
      <c r="O1067" s="188"/>
      <c r="P1067" s="188"/>
      <c r="Q1067" s="188"/>
      <c r="R1067" s="188"/>
      <c r="S1067" s="188"/>
      <c r="T1067" s="189"/>
      <c r="AT1067" s="183" t="s">
        <v>165</v>
      </c>
      <c r="AU1067" s="183" t="s">
        <v>86</v>
      </c>
      <c r="AV1067" s="16" t="s">
        <v>159</v>
      </c>
      <c r="AW1067" s="16" t="s">
        <v>32</v>
      </c>
      <c r="AX1067" s="16" t="s">
        <v>84</v>
      </c>
      <c r="AY1067" s="183" t="s">
        <v>151</v>
      </c>
    </row>
    <row r="1068" spans="1:65" s="2" customFormat="1" ht="16.5" customHeight="1">
      <c r="A1068" s="33"/>
      <c r="B1068" s="144"/>
      <c r="C1068" s="145" t="s">
        <v>1066</v>
      </c>
      <c r="D1068" s="145" t="s">
        <v>154</v>
      </c>
      <c r="E1068" s="146" t="s">
        <v>1067</v>
      </c>
      <c r="F1068" s="147" t="s">
        <v>1068</v>
      </c>
      <c r="G1068" s="148" t="s">
        <v>231</v>
      </c>
      <c r="H1068" s="149">
        <v>43.3</v>
      </c>
      <c r="I1068" s="150"/>
      <c r="J1068" s="151">
        <f aca="true" t="shared" si="0" ref="J1068:J1077">ROUND(I1068*H1068,2)</f>
        <v>0</v>
      </c>
      <c r="K1068" s="147" t="s">
        <v>158</v>
      </c>
      <c r="L1068" s="34"/>
      <c r="M1068" s="152" t="s">
        <v>1</v>
      </c>
      <c r="N1068" s="153" t="s">
        <v>41</v>
      </c>
      <c r="O1068" s="59"/>
      <c r="P1068" s="154">
        <f aca="true" t="shared" si="1" ref="P1068:P1077">O1068*H1068</f>
        <v>0</v>
      </c>
      <c r="Q1068" s="154">
        <v>0</v>
      </c>
      <c r="R1068" s="154">
        <f aca="true" t="shared" si="2" ref="R1068:R1077">Q1068*H1068</f>
        <v>0</v>
      </c>
      <c r="S1068" s="154">
        <v>0.00187</v>
      </c>
      <c r="T1068" s="155">
        <f aca="true" t="shared" si="3" ref="T1068:T1077">S1068*H1068</f>
        <v>0.08097099999999999</v>
      </c>
      <c r="U1068" s="33"/>
      <c r="V1068" s="33"/>
      <c r="W1068" s="33"/>
      <c r="X1068" s="33"/>
      <c r="Y1068" s="33"/>
      <c r="Z1068" s="33"/>
      <c r="AA1068" s="33"/>
      <c r="AB1068" s="33"/>
      <c r="AC1068" s="33"/>
      <c r="AD1068" s="33"/>
      <c r="AE1068" s="33"/>
      <c r="AR1068" s="156" t="s">
        <v>270</v>
      </c>
      <c r="AT1068" s="156" t="s">
        <v>154</v>
      </c>
      <c r="AU1068" s="156" t="s">
        <v>86</v>
      </c>
      <c r="AY1068" s="18" t="s">
        <v>151</v>
      </c>
      <c r="BE1068" s="157">
        <f aca="true" t="shared" si="4" ref="BE1068:BE1077">IF(N1068="základní",J1068,0)</f>
        <v>0</v>
      </c>
      <c r="BF1068" s="157">
        <f aca="true" t="shared" si="5" ref="BF1068:BF1077">IF(N1068="snížená",J1068,0)</f>
        <v>0</v>
      </c>
      <c r="BG1068" s="157">
        <f aca="true" t="shared" si="6" ref="BG1068:BG1077">IF(N1068="zákl. přenesená",J1068,0)</f>
        <v>0</v>
      </c>
      <c r="BH1068" s="157">
        <f aca="true" t="shared" si="7" ref="BH1068:BH1077">IF(N1068="sníž. přenesená",J1068,0)</f>
        <v>0</v>
      </c>
      <c r="BI1068" s="157">
        <f aca="true" t="shared" si="8" ref="BI1068:BI1077">IF(N1068="nulová",J1068,0)</f>
        <v>0</v>
      </c>
      <c r="BJ1068" s="18" t="s">
        <v>84</v>
      </c>
      <c r="BK1068" s="157">
        <f aca="true" t="shared" si="9" ref="BK1068:BK1077">ROUND(I1068*H1068,2)</f>
        <v>0</v>
      </c>
      <c r="BL1068" s="18" t="s">
        <v>270</v>
      </c>
      <c r="BM1068" s="156" t="s">
        <v>1069</v>
      </c>
    </row>
    <row r="1069" spans="1:65" s="2" customFormat="1" ht="24.15" customHeight="1">
      <c r="A1069" s="33"/>
      <c r="B1069" s="144"/>
      <c r="C1069" s="145" t="s">
        <v>1070</v>
      </c>
      <c r="D1069" s="145" t="s">
        <v>154</v>
      </c>
      <c r="E1069" s="146" t="s">
        <v>1071</v>
      </c>
      <c r="F1069" s="147" t="s">
        <v>1072</v>
      </c>
      <c r="G1069" s="148" t="s">
        <v>231</v>
      </c>
      <c r="H1069" s="149">
        <v>66</v>
      </c>
      <c r="I1069" s="150"/>
      <c r="J1069" s="151">
        <f t="shared" si="0"/>
        <v>0</v>
      </c>
      <c r="K1069" s="147" t="s">
        <v>158</v>
      </c>
      <c r="L1069" s="34"/>
      <c r="M1069" s="152" t="s">
        <v>1</v>
      </c>
      <c r="N1069" s="153" t="s">
        <v>41</v>
      </c>
      <c r="O1069" s="59"/>
      <c r="P1069" s="154">
        <f t="shared" si="1"/>
        <v>0</v>
      </c>
      <c r="Q1069" s="154">
        <v>0</v>
      </c>
      <c r="R1069" s="154">
        <f t="shared" si="2"/>
        <v>0</v>
      </c>
      <c r="S1069" s="154">
        <v>0.00338</v>
      </c>
      <c r="T1069" s="155">
        <f t="shared" si="3"/>
        <v>0.22308</v>
      </c>
      <c r="U1069" s="33"/>
      <c r="V1069" s="33"/>
      <c r="W1069" s="33"/>
      <c r="X1069" s="33"/>
      <c r="Y1069" s="33"/>
      <c r="Z1069" s="33"/>
      <c r="AA1069" s="33"/>
      <c r="AB1069" s="33"/>
      <c r="AC1069" s="33"/>
      <c r="AD1069" s="33"/>
      <c r="AE1069" s="33"/>
      <c r="AR1069" s="156" t="s">
        <v>270</v>
      </c>
      <c r="AT1069" s="156" t="s">
        <v>154</v>
      </c>
      <c r="AU1069" s="156" t="s">
        <v>86</v>
      </c>
      <c r="AY1069" s="18" t="s">
        <v>151</v>
      </c>
      <c r="BE1069" s="157">
        <f t="shared" si="4"/>
        <v>0</v>
      </c>
      <c r="BF1069" s="157">
        <f t="shared" si="5"/>
        <v>0</v>
      </c>
      <c r="BG1069" s="157">
        <f t="shared" si="6"/>
        <v>0</v>
      </c>
      <c r="BH1069" s="157">
        <f t="shared" si="7"/>
        <v>0</v>
      </c>
      <c r="BI1069" s="157">
        <f t="shared" si="8"/>
        <v>0</v>
      </c>
      <c r="BJ1069" s="18" t="s">
        <v>84</v>
      </c>
      <c r="BK1069" s="157">
        <f t="shared" si="9"/>
        <v>0</v>
      </c>
      <c r="BL1069" s="18" t="s">
        <v>270</v>
      </c>
      <c r="BM1069" s="156" t="s">
        <v>1073</v>
      </c>
    </row>
    <row r="1070" spans="1:65" s="2" customFormat="1" ht="16.5" customHeight="1">
      <c r="A1070" s="33"/>
      <c r="B1070" s="144"/>
      <c r="C1070" s="145" t="s">
        <v>1074</v>
      </c>
      <c r="D1070" s="145" t="s">
        <v>154</v>
      </c>
      <c r="E1070" s="146" t="s">
        <v>1075</v>
      </c>
      <c r="F1070" s="147" t="s">
        <v>1076</v>
      </c>
      <c r="G1070" s="148" t="s">
        <v>231</v>
      </c>
      <c r="H1070" s="149">
        <v>30</v>
      </c>
      <c r="I1070" s="150"/>
      <c r="J1070" s="151">
        <f t="shared" si="0"/>
        <v>0</v>
      </c>
      <c r="K1070" s="147" t="s">
        <v>158</v>
      </c>
      <c r="L1070" s="34"/>
      <c r="M1070" s="152" t="s">
        <v>1</v>
      </c>
      <c r="N1070" s="153" t="s">
        <v>41</v>
      </c>
      <c r="O1070" s="59"/>
      <c r="P1070" s="154">
        <f t="shared" si="1"/>
        <v>0</v>
      </c>
      <c r="Q1070" s="154">
        <v>0</v>
      </c>
      <c r="R1070" s="154">
        <f t="shared" si="2"/>
        <v>0</v>
      </c>
      <c r="S1070" s="154">
        <v>0.00348</v>
      </c>
      <c r="T1070" s="155">
        <f t="shared" si="3"/>
        <v>0.1044</v>
      </c>
      <c r="U1070" s="33"/>
      <c r="V1070" s="33"/>
      <c r="W1070" s="33"/>
      <c r="X1070" s="33"/>
      <c r="Y1070" s="33"/>
      <c r="Z1070" s="33"/>
      <c r="AA1070" s="33"/>
      <c r="AB1070" s="33"/>
      <c r="AC1070" s="33"/>
      <c r="AD1070" s="33"/>
      <c r="AE1070" s="33"/>
      <c r="AR1070" s="156" t="s">
        <v>270</v>
      </c>
      <c r="AT1070" s="156" t="s">
        <v>154</v>
      </c>
      <c r="AU1070" s="156" t="s">
        <v>86</v>
      </c>
      <c r="AY1070" s="18" t="s">
        <v>151</v>
      </c>
      <c r="BE1070" s="157">
        <f t="shared" si="4"/>
        <v>0</v>
      </c>
      <c r="BF1070" s="157">
        <f t="shared" si="5"/>
        <v>0</v>
      </c>
      <c r="BG1070" s="157">
        <f t="shared" si="6"/>
        <v>0</v>
      </c>
      <c r="BH1070" s="157">
        <f t="shared" si="7"/>
        <v>0</v>
      </c>
      <c r="BI1070" s="157">
        <f t="shared" si="8"/>
        <v>0</v>
      </c>
      <c r="BJ1070" s="18" t="s">
        <v>84</v>
      </c>
      <c r="BK1070" s="157">
        <f t="shared" si="9"/>
        <v>0</v>
      </c>
      <c r="BL1070" s="18" t="s">
        <v>270</v>
      </c>
      <c r="BM1070" s="156" t="s">
        <v>1077</v>
      </c>
    </row>
    <row r="1071" spans="1:65" s="2" customFormat="1" ht="21.75" customHeight="1">
      <c r="A1071" s="33"/>
      <c r="B1071" s="144"/>
      <c r="C1071" s="145" t="s">
        <v>1078</v>
      </c>
      <c r="D1071" s="145" t="s">
        <v>154</v>
      </c>
      <c r="E1071" s="146" t="s">
        <v>1079</v>
      </c>
      <c r="F1071" s="147" t="s">
        <v>1080</v>
      </c>
      <c r="G1071" s="148" t="s">
        <v>231</v>
      </c>
      <c r="H1071" s="149">
        <v>118</v>
      </c>
      <c r="I1071" s="150"/>
      <c r="J1071" s="151">
        <f t="shared" si="0"/>
        <v>0</v>
      </c>
      <c r="K1071" s="147" t="s">
        <v>158</v>
      </c>
      <c r="L1071" s="34"/>
      <c r="M1071" s="152" t="s">
        <v>1</v>
      </c>
      <c r="N1071" s="153" t="s">
        <v>41</v>
      </c>
      <c r="O1071" s="59"/>
      <c r="P1071" s="154">
        <f t="shared" si="1"/>
        <v>0</v>
      </c>
      <c r="Q1071" s="154">
        <v>0</v>
      </c>
      <c r="R1071" s="154">
        <f t="shared" si="2"/>
        <v>0</v>
      </c>
      <c r="S1071" s="154">
        <v>0.00177</v>
      </c>
      <c r="T1071" s="155">
        <f t="shared" si="3"/>
        <v>0.20886000000000002</v>
      </c>
      <c r="U1071" s="33"/>
      <c r="V1071" s="33"/>
      <c r="W1071" s="33"/>
      <c r="X1071" s="33"/>
      <c r="Y1071" s="33"/>
      <c r="Z1071" s="33"/>
      <c r="AA1071" s="33"/>
      <c r="AB1071" s="33"/>
      <c r="AC1071" s="33"/>
      <c r="AD1071" s="33"/>
      <c r="AE1071" s="33"/>
      <c r="AR1071" s="156" t="s">
        <v>270</v>
      </c>
      <c r="AT1071" s="156" t="s">
        <v>154</v>
      </c>
      <c r="AU1071" s="156" t="s">
        <v>86</v>
      </c>
      <c r="AY1071" s="18" t="s">
        <v>151</v>
      </c>
      <c r="BE1071" s="157">
        <f t="shared" si="4"/>
        <v>0</v>
      </c>
      <c r="BF1071" s="157">
        <f t="shared" si="5"/>
        <v>0</v>
      </c>
      <c r="BG1071" s="157">
        <f t="shared" si="6"/>
        <v>0</v>
      </c>
      <c r="BH1071" s="157">
        <f t="shared" si="7"/>
        <v>0</v>
      </c>
      <c r="BI1071" s="157">
        <f t="shared" si="8"/>
        <v>0</v>
      </c>
      <c r="BJ1071" s="18" t="s">
        <v>84</v>
      </c>
      <c r="BK1071" s="157">
        <f t="shared" si="9"/>
        <v>0</v>
      </c>
      <c r="BL1071" s="18" t="s">
        <v>270</v>
      </c>
      <c r="BM1071" s="156" t="s">
        <v>1081</v>
      </c>
    </row>
    <row r="1072" spans="1:65" s="2" customFormat="1" ht="16.5" customHeight="1">
      <c r="A1072" s="33"/>
      <c r="B1072" s="144"/>
      <c r="C1072" s="145" t="s">
        <v>1082</v>
      </c>
      <c r="D1072" s="145" t="s">
        <v>154</v>
      </c>
      <c r="E1072" s="146" t="s">
        <v>1083</v>
      </c>
      <c r="F1072" s="147" t="s">
        <v>1084</v>
      </c>
      <c r="G1072" s="148" t="s">
        <v>157</v>
      </c>
      <c r="H1072" s="149">
        <v>9</v>
      </c>
      <c r="I1072" s="150"/>
      <c r="J1072" s="151">
        <f t="shared" si="0"/>
        <v>0</v>
      </c>
      <c r="K1072" s="147" t="s">
        <v>158</v>
      </c>
      <c r="L1072" s="34"/>
      <c r="M1072" s="152" t="s">
        <v>1</v>
      </c>
      <c r="N1072" s="153" t="s">
        <v>41</v>
      </c>
      <c r="O1072" s="59"/>
      <c r="P1072" s="154">
        <f t="shared" si="1"/>
        <v>0</v>
      </c>
      <c r="Q1072" s="154">
        <v>0</v>
      </c>
      <c r="R1072" s="154">
        <f t="shared" si="2"/>
        <v>0</v>
      </c>
      <c r="S1072" s="154">
        <v>0.015</v>
      </c>
      <c r="T1072" s="155">
        <f t="shared" si="3"/>
        <v>0.135</v>
      </c>
      <c r="U1072" s="33"/>
      <c r="V1072" s="33"/>
      <c r="W1072" s="33"/>
      <c r="X1072" s="33"/>
      <c r="Y1072" s="33"/>
      <c r="Z1072" s="33"/>
      <c r="AA1072" s="33"/>
      <c r="AB1072" s="33"/>
      <c r="AC1072" s="33"/>
      <c r="AD1072" s="33"/>
      <c r="AE1072" s="33"/>
      <c r="AR1072" s="156" t="s">
        <v>270</v>
      </c>
      <c r="AT1072" s="156" t="s">
        <v>154</v>
      </c>
      <c r="AU1072" s="156" t="s">
        <v>86</v>
      </c>
      <c r="AY1072" s="18" t="s">
        <v>151</v>
      </c>
      <c r="BE1072" s="157">
        <f t="shared" si="4"/>
        <v>0</v>
      </c>
      <c r="BF1072" s="157">
        <f t="shared" si="5"/>
        <v>0</v>
      </c>
      <c r="BG1072" s="157">
        <f t="shared" si="6"/>
        <v>0</v>
      </c>
      <c r="BH1072" s="157">
        <f t="shared" si="7"/>
        <v>0</v>
      </c>
      <c r="BI1072" s="157">
        <f t="shared" si="8"/>
        <v>0</v>
      </c>
      <c r="BJ1072" s="18" t="s">
        <v>84</v>
      </c>
      <c r="BK1072" s="157">
        <f t="shared" si="9"/>
        <v>0</v>
      </c>
      <c r="BL1072" s="18" t="s">
        <v>270</v>
      </c>
      <c r="BM1072" s="156" t="s">
        <v>1085</v>
      </c>
    </row>
    <row r="1073" spans="1:65" s="2" customFormat="1" ht="16.5" customHeight="1">
      <c r="A1073" s="33"/>
      <c r="B1073" s="144"/>
      <c r="C1073" s="145" t="s">
        <v>1086</v>
      </c>
      <c r="D1073" s="145" t="s">
        <v>154</v>
      </c>
      <c r="E1073" s="146" t="s">
        <v>1087</v>
      </c>
      <c r="F1073" s="147" t="s">
        <v>1088</v>
      </c>
      <c r="G1073" s="148" t="s">
        <v>231</v>
      </c>
      <c r="H1073" s="149">
        <v>43.2</v>
      </c>
      <c r="I1073" s="150"/>
      <c r="J1073" s="151">
        <f t="shared" si="0"/>
        <v>0</v>
      </c>
      <c r="K1073" s="147" t="s">
        <v>158</v>
      </c>
      <c r="L1073" s="34"/>
      <c r="M1073" s="152" t="s">
        <v>1</v>
      </c>
      <c r="N1073" s="153" t="s">
        <v>41</v>
      </c>
      <c r="O1073" s="59"/>
      <c r="P1073" s="154">
        <f t="shared" si="1"/>
        <v>0</v>
      </c>
      <c r="Q1073" s="154">
        <v>0</v>
      </c>
      <c r="R1073" s="154">
        <f t="shared" si="2"/>
        <v>0</v>
      </c>
      <c r="S1073" s="154">
        <v>0.00167</v>
      </c>
      <c r="T1073" s="155">
        <f t="shared" si="3"/>
        <v>0.072144</v>
      </c>
      <c r="U1073" s="33"/>
      <c r="V1073" s="33"/>
      <c r="W1073" s="33"/>
      <c r="X1073" s="33"/>
      <c r="Y1073" s="33"/>
      <c r="Z1073" s="33"/>
      <c r="AA1073" s="33"/>
      <c r="AB1073" s="33"/>
      <c r="AC1073" s="33"/>
      <c r="AD1073" s="33"/>
      <c r="AE1073" s="33"/>
      <c r="AR1073" s="156" t="s">
        <v>270</v>
      </c>
      <c r="AT1073" s="156" t="s">
        <v>154</v>
      </c>
      <c r="AU1073" s="156" t="s">
        <v>86</v>
      </c>
      <c r="AY1073" s="18" t="s">
        <v>151</v>
      </c>
      <c r="BE1073" s="157">
        <f t="shared" si="4"/>
        <v>0</v>
      </c>
      <c r="BF1073" s="157">
        <f t="shared" si="5"/>
        <v>0</v>
      </c>
      <c r="BG1073" s="157">
        <f t="shared" si="6"/>
        <v>0</v>
      </c>
      <c r="BH1073" s="157">
        <f t="shared" si="7"/>
        <v>0</v>
      </c>
      <c r="BI1073" s="157">
        <f t="shared" si="8"/>
        <v>0</v>
      </c>
      <c r="BJ1073" s="18" t="s">
        <v>84</v>
      </c>
      <c r="BK1073" s="157">
        <f t="shared" si="9"/>
        <v>0</v>
      </c>
      <c r="BL1073" s="18" t="s">
        <v>270</v>
      </c>
      <c r="BM1073" s="156" t="s">
        <v>1089</v>
      </c>
    </row>
    <row r="1074" spans="1:65" s="2" customFormat="1" ht="16.5" customHeight="1">
      <c r="A1074" s="33"/>
      <c r="B1074" s="144"/>
      <c r="C1074" s="145" t="s">
        <v>1090</v>
      </c>
      <c r="D1074" s="145" t="s">
        <v>154</v>
      </c>
      <c r="E1074" s="146" t="s">
        <v>1091</v>
      </c>
      <c r="F1074" s="147" t="s">
        <v>1092</v>
      </c>
      <c r="G1074" s="148" t="s">
        <v>231</v>
      </c>
      <c r="H1074" s="149">
        <v>118</v>
      </c>
      <c r="I1074" s="150"/>
      <c r="J1074" s="151">
        <f t="shared" si="0"/>
        <v>0</v>
      </c>
      <c r="K1074" s="147" t="s">
        <v>158</v>
      </c>
      <c r="L1074" s="34"/>
      <c r="M1074" s="152" t="s">
        <v>1</v>
      </c>
      <c r="N1074" s="153" t="s">
        <v>41</v>
      </c>
      <c r="O1074" s="59"/>
      <c r="P1074" s="154">
        <f t="shared" si="1"/>
        <v>0</v>
      </c>
      <c r="Q1074" s="154">
        <v>0</v>
      </c>
      <c r="R1074" s="154">
        <f t="shared" si="2"/>
        <v>0</v>
      </c>
      <c r="S1074" s="154">
        <v>0.01069</v>
      </c>
      <c r="T1074" s="155">
        <f t="shared" si="3"/>
        <v>1.26142</v>
      </c>
      <c r="U1074" s="33"/>
      <c r="V1074" s="33"/>
      <c r="W1074" s="33"/>
      <c r="X1074" s="33"/>
      <c r="Y1074" s="33"/>
      <c r="Z1074" s="33"/>
      <c r="AA1074" s="33"/>
      <c r="AB1074" s="33"/>
      <c r="AC1074" s="33"/>
      <c r="AD1074" s="33"/>
      <c r="AE1074" s="33"/>
      <c r="AR1074" s="156" t="s">
        <v>270</v>
      </c>
      <c r="AT1074" s="156" t="s">
        <v>154</v>
      </c>
      <c r="AU1074" s="156" t="s">
        <v>86</v>
      </c>
      <c r="AY1074" s="18" t="s">
        <v>151</v>
      </c>
      <c r="BE1074" s="157">
        <f t="shared" si="4"/>
        <v>0</v>
      </c>
      <c r="BF1074" s="157">
        <f t="shared" si="5"/>
        <v>0</v>
      </c>
      <c r="BG1074" s="157">
        <f t="shared" si="6"/>
        <v>0</v>
      </c>
      <c r="BH1074" s="157">
        <f t="shared" si="7"/>
        <v>0</v>
      </c>
      <c r="BI1074" s="157">
        <f t="shared" si="8"/>
        <v>0</v>
      </c>
      <c r="BJ1074" s="18" t="s">
        <v>84</v>
      </c>
      <c r="BK1074" s="157">
        <f t="shared" si="9"/>
        <v>0</v>
      </c>
      <c r="BL1074" s="18" t="s">
        <v>270</v>
      </c>
      <c r="BM1074" s="156" t="s">
        <v>1093</v>
      </c>
    </row>
    <row r="1075" spans="1:65" s="2" customFormat="1" ht="16.5" customHeight="1">
      <c r="A1075" s="33"/>
      <c r="B1075" s="144"/>
      <c r="C1075" s="145" t="s">
        <v>1094</v>
      </c>
      <c r="D1075" s="145" t="s">
        <v>154</v>
      </c>
      <c r="E1075" s="146" t="s">
        <v>1095</v>
      </c>
      <c r="F1075" s="147" t="s">
        <v>1096</v>
      </c>
      <c r="G1075" s="148" t="s">
        <v>157</v>
      </c>
      <c r="H1075" s="149">
        <v>120</v>
      </c>
      <c r="I1075" s="150"/>
      <c r="J1075" s="151">
        <f t="shared" si="0"/>
        <v>0</v>
      </c>
      <c r="K1075" s="147" t="s">
        <v>158</v>
      </c>
      <c r="L1075" s="34"/>
      <c r="M1075" s="152" t="s">
        <v>1</v>
      </c>
      <c r="N1075" s="153" t="s">
        <v>41</v>
      </c>
      <c r="O1075" s="59"/>
      <c r="P1075" s="154">
        <f t="shared" si="1"/>
        <v>0</v>
      </c>
      <c r="Q1075" s="154">
        <v>0</v>
      </c>
      <c r="R1075" s="154">
        <f t="shared" si="2"/>
        <v>0</v>
      </c>
      <c r="S1075" s="154">
        <v>0.0094</v>
      </c>
      <c r="T1075" s="155">
        <f t="shared" si="3"/>
        <v>1.1280000000000001</v>
      </c>
      <c r="U1075" s="33"/>
      <c r="V1075" s="33"/>
      <c r="W1075" s="33"/>
      <c r="X1075" s="33"/>
      <c r="Y1075" s="33"/>
      <c r="Z1075" s="33"/>
      <c r="AA1075" s="33"/>
      <c r="AB1075" s="33"/>
      <c r="AC1075" s="33"/>
      <c r="AD1075" s="33"/>
      <c r="AE1075" s="33"/>
      <c r="AR1075" s="156" t="s">
        <v>270</v>
      </c>
      <c r="AT1075" s="156" t="s">
        <v>154</v>
      </c>
      <c r="AU1075" s="156" t="s">
        <v>86</v>
      </c>
      <c r="AY1075" s="18" t="s">
        <v>151</v>
      </c>
      <c r="BE1075" s="157">
        <f t="shared" si="4"/>
        <v>0</v>
      </c>
      <c r="BF1075" s="157">
        <f t="shared" si="5"/>
        <v>0</v>
      </c>
      <c r="BG1075" s="157">
        <f t="shared" si="6"/>
        <v>0</v>
      </c>
      <c r="BH1075" s="157">
        <f t="shared" si="7"/>
        <v>0</v>
      </c>
      <c r="BI1075" s="157">
        <f t="shared" si="8"/>
        <v>0</v>
      </c>
      <c r="BJ1075" s="18" t="s">
        <v>84</v>
      </c>
      <c r="BK1075" s="157">
        <f t="shared" si="9"/>
        <v>0</v>
      </c>
      <c r="BL1075" s="18" t="s">
        <v>270</v>
      </c>
      <c r="BM1075" s="156" t="s">
        <v>1097</v>
      </c>
    </row>
    <row r="1076" spans="1:65" s="2" customFormat="1" ht="16.5" customHeight="1">
      <c r="A1076" s="33"/>
      <c r="B1076" s="144"/>
      <c r="C1076" s="145" t="s">
        <v>1098</v>
      </c>
      <c r="D1076" s="145" t="s">
        <v>154</v>
      </c>
      <c r="E1076" s="146" t="s">
        <v>1099</v>
      </c>
      <c r="F1076" s="147" t="s">
        <v>1100</v>
      </c>
      <c r="G1076" s="148" t="s">
        <v>231</v>
      </c>
      <c r="H1076" s="149">
        <v>48</v>
      </c>
      <c r="I1076" s="150"/>
      <c r="J1076" s="151">
        <f t="shared" si="0"/>
        <v>0</v>
      </c>
      <c r="K1076" s="147" t="s">
        <v>158</v>
      </c>
      <c r="L1076" s="34"/>
      <c r="M1076" s="152" t="s">
        <v>1</v>
      </c>
      <c r="N1076" s="153" t="s">
        <v>41</v>
      </c>
      <c r="O1076" s="59"/>
      <c r="P1076" s="154">
        <f t="shared" si="1"/>
        <v>0</v>
      </c>
      <c r="Q1076" s="154">
        <v>0</v>
      </c>
      <c r="R1076" s="154">
        <f t="shared" si="2"/>
        <v>0</v>
      </c>
      <c r="S1076" s="154">
        <v>0.00394</v>
      </c>
      <c r="T1076" s="155">
        <f t="shared" si="3"/>
        <v>0.18912</v>
      </c>
      <c r="U1076" s="33"/>
      <c r="V1076" s="33"/>
      <c r="W1076" s="33"/>
      <c r="X1076" s="33"/>
      <c r="Y1076" s="33"/>
      <c r="Z1076" s="33"/>
      <c r="AA1076" s="33"/>
      <c r="AB1076" s="33"/>
      <c r="AC1076" s="33"/>
      <c r="AD1076" s="33"/>
      <c r="AE1076" s="33"/>
      <c r="AR1076" s="156" t="s">
        <v>270</v>
      </c>
      <c r="AT1076" s="156" t="s">
        <v>154</v>
      </c>
      <c r="AU1076" s="156" t="s">
        <v>86</v>
      </c>
      <c r="AY1076" s="18" t="s">
        <v>151</v>
      </c>
      <c r="BE1076" s="157">
        <f t="shared" si="4"/>
        <v>0</v>
      </c>
      <c r="BF1076" s="157">
        <f t="shared" si="5"/>
        <v>0</v>
      </c>
      <c r="BG1076" s="157">
        <f t="shared" si="6"/>
        <v>0</v>
      </c>
      <c r="BH1076" s="157">
        <f t="shared" si="7"/>
        <v>0</v>
      </c>
      <c r="BI1076" s="157">
        <f t="shared" si="8"/>
        <v>0</v>
      </c>
      <c r="BJ1076" s="18" t="s">
        <v>84</v>
      </c>
      <c r="BK1076" s="157">
        <f t="shared" si="9"/>
        <v>0</v>
      </c>
      <c r="BL1076" s="18" t="s">
        <v>270</v>
      </c>
      <c r="BM1076" s="156" t="s">
        <v>1101</v>
      </c>
    </row>
    <row r="1077" spans="1:65" s="2" customFormat="1" ht="33" customHeight="1">
      <c r="A1077" s="33"/>
      <c r="B1077" s="144"/>
      <c r="C1077" s="145" t="s">
        <v>1102</v>
      </c>
      <c r="D1077" s="145" t="s">
        <v>154</v>
      </c>
      <c r="E1077" s="146" t="s">
        <v>1103</v>
      </c>
      <c r="F1077" s="147" t="s">
        <v>1104</v>
      </c>
      <c r="G1077" s="148" t="s">
        <v>231</v>
      </c>
      <c r="H1077" s="149">
        <v>43.3</v>
      </c>
      <c r="I1077" s="150"/>
      <c r="J1077" s="151">
        <f t="shared" si="0"/>
        <v>0</v>
      </c>
      <c r="K1077" s="147" t="s">
        <v>158</v>
      </c>
      <c r="L1077" s="34"/>
      <c r="M1077" s="152" t="s">
        <v>1</v>
      </c>
      <c r="N1077" s="153" t="s">
        <v>41</v>
      </c>
      <c r="O1077" s="59"/>
      <c r="P1077" s="154">
        <f t="shared" si="1"/>
        <v>0</v>
      </c>
      <c r="Q1077" s="154">
        <v>0.00176</v>
      </c>
      <c r="R1077" s="154">
        <f t="shared" si="2"/>
        <v>0.076208</v>
      </c>
      <c r="S1077" s="154">
        <v>0</v>
      </c>
      <c r="T1077" s="155">
        <f t="shared" si="3"/>
        <v>0</v>
      </c>
      <c r="U1077" s="33"/>
      <c r="V1077" s="33"/>
      <c r="W1077" s="33"/>
      <c r="X1077" s="33"/>
      <c r="Y1077" s="33"/>
      <c r="Z1077" s="33"/>
      <c r="AA1077" s="33"/>
      <c r="AB1077" s="33"/>
      <c r="AC1077" s="33"/>
      <c r="AD1077" s="33"/>
      <c r="AE1077" s="33"/>
      <c r="AR1077" s="156" t="s">
        <v>270</v>
      </c>
      <c r="AT1077" s="156" t="s">
        <v>154</v>
      </c>
      <c r="AU1077" s="156" t="s">
        <v>86</v>
      </c>
      <c r="AY1077" s="18" t="s">
        <v>151</v>
      </c>
      <c r="BE1077" s="157">
        <f t="shared" si="4"/>
        <v>0</v>
      </c>
      <c r="BF1077" s="157">
        <f t="shared" si="5"/>
        <v>0</v>
      </c>
      <c r="BG1077" s="157">
        <f t="shared" si="6"/>
        <v>0</v>
      </c>
      <c r="BH1077" s="157">
        <f t="shared" si="7"/>
        <v>0</v>
      </c>
      <c r="BI1077" s="157">
        <f t="shared" si="8"/>
        <v>0</v>
      </c>
      <c r="BJ1077" s="18" t="s">
        <v>84</v>
      </c>
      <c r="BK1077" s="157">
        <f t="shared" si="9"/>
        <v>0</v>
      </c>
      <c r="BL1077" s="18" t="s">
        <v>270</v>
      </c>
      <c r="BM1077" s="156" t="s">
        <v>1105</v>
      </c>
    </row>
    <row r="1078" spans="2:51" s="13" customFormat="1" ht="10.2">
      <c r="B1078" s="158"/>
      <c r="D1078" s="159" t="s">
        <v>165</v>
      </c>
      <c r="E1078" s="160" t="s">
        <v>1</v>
      </c>
      <c r="F1078" s="161" t="s">
        <v>1106</v>
      </c>
      <c r="H1078" s="160" t="s">
        <v>1</v>
      </c>
      <c r="I1078" s="162"/>
      <c r="L1078" s="158"/>
      <c r="M1078" s="163"/>
      <c r="N1078" s="164"/>
      <c r="O1078" s="164"/>
      <c r="P1078" s="164"/>
      <c r="Q1078" s="164"/>
      <c r="R1078" s="164"/>
      <c r="S1078" s="164"/>
      <c r="T1078" s="165"/>
      <c r="AT1078" s="160" t="s">
        <v>165</v>
      </c>
      <c r="AU1078" s="160" t="s">
        <v>86</v>
      </c>
      <c r="AV1078" s="13" t="s">
        <v>84</v>
      </c>
      <c r="AW1078" s="13" t="s">
        <v>32</v>
      </c>
      <c r="AX1078" s="13" t="s">
        <v>76</v>
      </c>
      <c r="AY1078" s="160" t="s">
        <v>151</v>
      </c>
    </row>
    <row r="1079" spans="2:51" s="14" customFormat="1" ht="10.2">
      <c r="B1079" s="166"/>
      <c r="D1079" s="159" t="s">
        <v>165</v>
      </c>
      <c r="E1079" s="167" t="s">
        <v>1</v>
      </c>
      <c r="F1079" s="168" t="s">
        <v>1107</v>
      </c>
      <c r="H1079" s="169">
        <v>43.3</v>
      </c>
      <c r="I1079" s="170"/>
      <c r="L1079" s="166"/>
      <c r="M1079" s="171"/>
      <c r="N1079" s="172"/>
      <c r="O1079" s="172"/>
      <c r="P1079" s="172"/>
      <c r="Q1079" s="172"/>
      <c r="R1079" s="172"/>
      <c r="S1079" s="172"/>
      <c r="T1079" s="173"/>
      <c r="AT1079" s="167" t="s">
        <v>165</v>
      </c>
      <c r="AU1079" s="167" t="s">
        <v>86</v>
      </c>
      <c r="AV1079" s="14" t="s">
        <v>86</v>
      </c>
      <c r="AW1079" s="14" t="s">
        <v>32</v>
      </c>
      <c r="AX1079" s="14" t="s">
        <v>76</v>
      </c>
      <c r="AY1079" s="167" t="s">
        <v>151</v>
      </c>
    </row>
    <row r="1080" spans="2:51" s="13" customFormat="1" ht="10.2">
      <c r="B1080" s="158"/>
      <c r="D1080" s="159" t="s">
        <v>165</v>
      </c>
      <c r="E1080" s="160" t="s">
        <v>1</v>
      </c>
      <c r="F1080" s="161" t="s">
        <v>1108</v>
      </c>
      <c r="H1080" s="160" t="s">
        <v>1</v>
      </c>
      <c r="I1080" s="162"/>
      <c r="L1080" s="158"/>
      <c r="M1080" s="163"/>
      <c r="N1080" s="164"/>
      <c r="O1080" s="164"/>
      <c r="P1080" s="164"/>
      <c r="Q1080" s="164"/>
      <c r="R1080" s="164"/>
      <c r="S1080" s="164"/>
      <c r="T1080" s="165"/>
      <c r="AT1080" s="160" t="s">
        <v>165</v>
      </c>
      <c r="AU1080" s="160" t="s">
        <v>86</v>
      </c>
      <c r="AV1080" s="13" t="s">
        <v>84</v>
      </c>
      <c r="AW1080" s="13" t="s">
        <v>32</v>
      </c>
      <c r="AX1080" s="13" t="s">
        <v>76</v>
      </c>
      <c r="AY1080" s="160" t="s">
        <v>151</v>
      </c>
    </row>
    <row r="1081" spans="2:51" s="15" customFormat="1" ht="10.2">
      <c r="B1081" s="174"/>
      <c r="D1081" s="159" t="s">
        <v>165</v>
      </c>
      <c r="E1081" s="175" t="s">
        <v>1</v>
      </c>
      <c r="F1081" s="176" t="s">
        <v>172</v>
      </c>
      <c r="H1081" s="177">
        <v>43.3</v>
      </c>
      <c r="I1081" s="178"/>
      <c r="L1081" s="174"/>
      <c r="M1081" s="179"/>
      <c r="N1081" s="180"/>
      <c r="O1081" s="180"/>
      <c r="P1081" s="180"/>
      <c r="Q1081" s="180"/>
      <c r="R1081" s="180"/>
      <c r="S1081" s="180"/>
      <c r="T1081" s="181"/>
      <c r="AT1081" s="175" t="s">
        <v>165</v>
      </c>
      <c r="AU1081" s="175" t="s">
        <v>86</v>
      </c>
      <c r="AV1081" s="15" t="s">
        <v>152</v>
      </c>
      <c r="AW1081" s="15" t="s">
        <v>32</v>
      </c>
      <c r="AX1081" s="15" t="s">
        <v>76</v>
      </c>
      <c r="AY1081" s="175" t="s">
        <v>151</v>
      </c>
    </row>
    <row r="1082" spans="2:51" s="16" customFormat="1" ht="10.2">
      <c r="B1082" s="182"/>
      <c r="D1082" s="159" t="s">
        <v>165</v>
      </c>
      <c r="E1082" s="183" t="s">
        <v>1</v>
      </c>
      <c r="F1082" s="184" t="s">
        <v>173</v>
      </c>
      <c r="H1082" s="185">
        <v>43.3</v>
      </c>
      <c r="I1082" s="186"/>
      <c r="L1082" s="182"/>
      <c r="M1082" s="187"/>
      <c r="N1082" s="188"/>
      <c r="O1082" s="188"/>
      <c r="P1082" s="188"/>
      <c r="Q1082" s="188"/>
      <c r="R1082" s="188"/>
      <c r="S1082" s="188"/>
      <c r="T1082" s="189"/>
      <c r="AT1082" s="183" t="s">
        <v>165</v>
      </c>
      <c r="AU1082" s="183" t="s">
        <v>86</v>
      </c>
      <c r="AV1082" s="16" t="s">
        <v>159</v>
      </c>
      <c r="AW1082" s="16" t="s">
        <v>32</v>
      </c>
      <c r="AX1082" s="16" t="s">
        <v>84</v>
      </c>
      <c r="AY1082" s="183" t="s">
        <v>151</v>
      </c>
    </row>
    <row r="1083" spans="1:65" s="2" customFormat="1" ht="24.15" customHeight="1">
      <c r="A1083" s="33"/>
      <c r="B1083" s="144"/>
      <c r="C1083" s="145" t="s">
        <v>1109</v>
      </c>
      <c r="D1083" s="145" t="s">
        <v>154</v>
      </c>
      <c r="E1083" s="146" t="s">
        <v>1110</v>
      </c>
      <c r="F1083" s="147" t="s">
        <v>1111</v>
      </c>
      <c r="G1083" s="148" t="s">
        <v>231</v>
      </c>
      <c r="H1083" s="149">
        <v>10.8</v>
      </c>
      <c r="I1083" s="150"/>
      <c r="J1083" s="151">
        <f>ROUND(I1083*H1083,2)</f>
        <v>0</v>
      </c>
      <c r="K1083" s="147" t="s">
        <v>158</v>
      </c>
      <c r="L1083" s="34"/>
      <c r="M1083" s="152" t="s">
        <v>1</v>
      </c>
      <c r="N1083" s="153" t="s">
        <v>41</v>
      </c>
      <c r="O1083" s="59"/>
      <c r="P1083" s="154">
        <f>O1083*H1083</f>
        <v>0</v>
      </c>
      <c r="Q1083" s="154">
        <v>0.00055</v>
      </c>
      <c r="R1083" s="154">
        <f>Q1083*H1083</f>
        <v>0.005940000000000001</v>
      </c>
      <c r="S1083" s="154">
        <v>0</v>
      </c>
      <c r="T1083" s="155">
        <f>S1083*H1083</f>
        <v>0</v>
      </c>
      <c r="U1083" s="33"/>
      <c r="V1083" s="33"/>
      <c r="W1083" s="33"/>
      <c r="X1083" s="33"/>
      <c r="Y1083" s="33"/>
      <c r="Z1083" s="33"/>
      <c r="AA1083" s="33"/>
      <c r="AB1083" s="33"/>
      <c r="AC1083" s="33"/>
      <c r="AD1083" s="33"/>
      <c r="AE1083" s="33"/>
      <c r="AR1083" s="156" t="s">
        <v>270</v>
      </c>
      <c r="AT1083" s="156" t="s">
        <v>154</v>
      </c>
      <c r="AU1083" s="156" t="s">
        <v>86</v>
      </c>
      <c r="AY1083" s="18" t="s">
        <v>151</v>
      </c>
      <c r="BE1083" s="157">
        <f>IF(N1083="základní",J1083,0)</f>
        <v>0</v>
      </c>
      <c r="BF1083" s="157">
        <f>IF(N1083="snížená",J1083,0)</f>
        <v>0</v>
      </c>
      <c r="BG1083" s="157">
        <f>IF(N1083="zákl. přenesená",J1083,0)</f>
        <v>0</v>
      </c>
      <c r="BH1083" s="157">
        <f>IF(N1083="sníž. přenesená",J1083,0)</f>
        <v>0</v>
      </c>
      <c r="BI1083" s="157">
        <f>IF(N1083="nulová",J1083,0)</f>
        <v>0</v>
      </c>
      <c r="BJ1083" s="18" t="s">
        <v>84</v>
      </c>
      <c r="BK1083" s="157">
        <f>ROUND(I1083*H1083,2)</f>
        <v>0</v>
      </c>
      <c r="BL1083" s="18" t="s">
        <v>270</v>
      </c>
      <c r="BM1083" s="156" t="s">
        <v>1112</v>
      </c>
    </row>
    <row r="1084" spans="2:51" s="13" customFormat="1" ht="10.2">
      <c r="B1084" s="158"/>
      <c r="D1084" s="159" t="s">
        <v>165</v>
      </c>
      <c r="E1084" s="160" t="s">
        <v>1</v>
      </c>
      <c r="F1084" s="161" t="s">
        <v>1113</v>
      </c>
      <c r="H1084" s="160" t="s">
        <v>1</v>
      </c>
      <c r="I1084" s="162"/>
      <c r="L1084" s="158"/>
      <c r="M1084" s="163"/>
      <c r="N1084" s="164"/>
      <c r="O1084" s="164"/>
      <c r="P1084" s="164"/>
      <c r="Q1084" s="164"/>
      <c r="R1084" s="164"/>
      <c r="S1084" s="164"/>
      <c r="T1084" s="165"/>
      <c r="AT1084" s="160" t="s">
        <v>165</v>
      </c>
      <c r="AU1084" s="160" t="s">
        <v>86</v>
      </c>
      <c r="AV1084" s="13" t="s">
        <v>84</v>
      </c>
      <c r="AW1084" s="13" t="s">
        <v>32</v>
      </c>
      <c r="AX1084" s="13" t="s">
        <v>76</v>
      </c>
      <c r="AY1084" s="160" t="s">
        <v>151</v>
      </c>
    </row>
    <row r="1085" spans="2:51" s="14" customFormat="1" ht="10.2">
      <c r="B1085" s="166"/>
      <c r="D1085" s="159" t="s">
        <v>165</v>
      </c>
      <c r="E1085" s="167" t="s">
        <v>1</v>
      </c>
      <c r="F1085" s="168" t="s">
        <v>1114</v>
      </c>
      <c r="H1085" s="169">
        <v>10.8</v>
      </c>
      <c r="I1085" s="170"/>
      <c r="L1085" s="166"/>
      <c r="M1085" s="171"/>
      <c r="N1085" s="172"/>
      <c r="O1085" s="172"/>
      <c r="P1085" s="172"/>
      <c r="Q1085" s="172"/>
      <c r="R1085" s="172"/>
      <c r="S1085" s="172"/>
      <c r="T1085" s="173"/>
      <c r="AT1085" s="167" t="s">
        <v>165</v>
      </c>
      <c r="AU1085" s="167" t="s">
        <v>86</v>
      </c>
      <c r="AV1085" s="14" t="s">
        <v>86</v>
      </c>
      <c r="AW1085" s="14" t="s">
        <v>32</v>
      </c>
      <c r="AX1085" s="14" t="s">
        <v>76</v>
      </c>
      <c r="AY1085" s="167" t="s">
        <v>151</v>
      </c>
    </row>
    <row r="1086" spans="2:51" s="15" customFormat="1" ht="10.2">
      <c r="B1086" s="174"/>
      <c r="D1086" s="159" t="s">
        <v>165</v>
      </c>
      <c r="E1086" s="175" t="s">
        <v>1</v>
      </c>
      <c r="F1086" s="176" t="s">
        <v>172</v>
      </c>
      <c r="H1086" s="177">
        <v>10.8</v>
      </c>
      <c r="I1086" s="178"/>
      <c r="L1086" s="174"/>
      <c r="M1086" s="179"/>
      <c r="N1086" s="180"/>
      <c r="O1086" s="180"/>
      <c r="P1086" s="180"/>
      <c r="Q1086" s="180"/>
      <c r="R1086" s="180"/>
      <c r="S1086" s="180"/>
      <c r="T1086" s="181"/>
      <c r="AT1086" s="175" t="s">
        <v>165</v>
      </c>
      <c r="AU1086" s="175" t="s">
        <v>86</v>
      </c>
      <c r="AV1086" s="15" t="s">
        <v>152</v>
      </c>
      <c r="AW1086" s="15" t="s">
        <v>32</v>
      </c>
      <c r="AX1086" s="15" t="s">
        <v>76</v>
      </c>
      <c r="AY1086" s="175" t="s">
        <v>151</v>
      </c>
    </row>
    <row r="1087" spans="2:51" s="16" customFormat="1" ht="10.2">
      <c r="B1087" s="182"/>
      <c r="D1087" s="159" t="s">
        <v>165</v>
      </c>
      <c r="E1087" s="183" t="s">
        <v>1</v>
      </c>
      <c r="F1087" s="184" t="s">
        <v>173</v>
      </c>
      <c r="H1087" s="185">
        <v>10.8</v>
      </c>
      <c r="I1087" s="186"/>
      <c r="L1087" s="182"/>
      <c r="M1087" s="187"/>
      <c r="N1087" s="188"/>
      <c r="O1087" s="188"/>
      <c r="P1087" s="188"/>
      <c r="Q1087" s="188"/>
      <c r="R1087" s="188"/>
      <c r="S1087" s="188"/>
      <c r="T1087" s="189"/>
      <c r="AT1087" s="183" t="s">
        <v>165</v>
      </c>
      <c r="AU1087" s="183" t="s">
        <v>86</v>
      </c>
      <c r="AV1087" s="16" t="s">
        <v>159</v>
      </c>
      <c r="AW1087" s="16" t="s">
        <v>32</v>
      </c>
      <c r="AX1087" s="16" t="s">
        <v>84</v>
      </c>
      <c r="AY1087" s="183" t="s">
        <v>151</v>
      </c>
    </row>
    <row r="1088" spans="1:65" s="2" customFormat="1" ht="37.8" customHeight="1">
      <c r="A1088" s="33"/>
      <c r="B1088" s="144"/>
      <c r="C1088" s="145" t="s">
        <v>1115</v>
      </c>
      <c r="D1088" s="145" t="s">
        <v>154</v>
      </c>
      <c r="E1088" s="146" t="s">
        <v>1116</v>
      </c>
      <c r="F1088" s="147" t="s">
        <v>1117</v>
      </c>
      <c r="G1088" s="148" t="s">
        <v>207</v>
      </c>
      <c r="H1088" s="149">
        <v>975</v>
      </c>
      <c r="I1088" s="150"/>
      <c r="J1088" s="151">
        <f>ROUND(I1088*H1088,2)</f>
        <v>0</v>
      </c>
      <c r="K1088" s="147" t="s">
        <v>158</v>
      </c>
      <c r="L1088" s="34"/>
      <c r="M1088" s="152" t="s">
        <v>1</v>
      </c>
      <c r="N1088" s="153" t="s">
        <v>41</v>
      </c>
      <c r="O1088" s="59"/>
      <c r="P1088" s="154">
        <f>O1088*H1088</f>
        <v>0</v>
      </c>
      <c r="Q1088" s="154">
        <v>0.00661</v>
      </c>
      <c r="R1088" s="154">
        <f>Q1088*H1088</f>
        <v>6.44475</v>
      </c>
      <c r="S1088" s="154">
        <v>0</v>
      </c>
      <c r="T1088" s="155">
        <f>S1088*H1088</f>
        <v>0</v>
      </c>
      <c r="U1088" s="33"/>
      <c r="V1088" s="33"/>
      <c r="W1088" s="33"/>
      <c r="X1088" s="33"/>
      <c r="Y1088" s="33"/>
      <c r="Z1088" s="33"/>
      <c r="AA1088" s="33"/>
      <c r="AB1088" s="33"/>
      <c r="AC1088" s="33"/>
      <c r="AD1088" s="33"/>
      <c r="AE1088" s="33"/>
      <c r="AR1088" s="156" t="s">
        <v>270</v>
      </c>
      <c r="AT1088" s="156" t="s">
        <v>154</v>
      </c>
      <c r="AU1088" s="156" t="s">
        <v>86</v>
      </c>
      <c r="AY1088" s="18" t="s">
        <v>151</v>
      </c>
      <c r="BE1088" s="157">
        <f>IF(N1088="základní",J1088,0)</f>
        <v>0</v>
      </c>
      <c r="BF1088" s="157">
        <f>IF(N1088="snížená",J1088,0)</f>
        <v>0</v>
      </c>
      <c r="BG1088" s="157">
        <f>IF(N1088="zákl. přenesená",J1088,0)</f>
        <v>0</v>
      </c>
      <c r="BH1088" s="157">
        <f>IF(N1088="sníž. přenesená",J1088,0)</f>
        <v>0</v>
      </c>
      <c r="BI1088" s="157">
        <f>IF(N1088="nulová",J1088,0)</f>
        <v>0</v>
      </c>
      <c r="BJ1088" s="18" t="s">
        <v>84</v>
      </c>
      <c r="BK1088" s="157">
        <f>ROUND(I1088*H1088,2)</f>
        <v>0</v>
      </c>
      <c r="BL1088" s="18" t="s">
        <v>270</v>
      </c>
      <c r="BM1088" s="156" t="s">
        <v>1118</v>
      </c>
    </row>
    <row r="1089" spans="2:51" s="13" customFormat="1" ht="10.2">
      <c r="B1089" s="158"/>
      <c r="D1089" s="159" t="s">
        <v>165</v>
      </c>
      <c r="E1089" s="160" t="s">
        <v>1</v>
      </c>
      <c r="F1089" s="161" t="s">
        <v>1119</v>
      </c>
      <c r="H1089" s="160" t="s">
        <v>1</v>
      </c>
      <c r="I1089" s="162"/>
      <c r="L1089" s="158"/>
      <c r="M1089" s="163"/>
      <c r="N1089" s="164"/>
      <c r="O1089" s="164"/>
      <c r="P1089" s="164"/>
      <c r="Q1089" s="164"/>
      <c r="R1089" s="164"/>
      <c r="S1089" s="164"/>
      <c r="T1089" s="165"/>
      <c r="AT1089" s="160" t="s">
        <v>165</v>
      </c>
      <c r="AU1089" s="160" t="s">
        <v>86</v>
      </c>
      <c r="AV1089" s="13" t="s">
        <v>84</v>
      </c>
      <c r="AW1089" s="13" t="s">
        <v>32</v>
      </c>
      <c r="AX1089" s="13" t="s">
        <v>76</v>
      </c>
      <c r="AY1089" s="160" t="s">
        <v>151</v>
      </c>
    </row>
    <row r="1090" spans="2:51" s="14" customFormat="1" ht="10.2">
      <c r="B1090" s="166"/>
      <c r="D1090" s="159" t="s">
        <v>165</v>
      </c>
      <c r="E1090" s="167" t="s">
        <v>1</v>
      </c>
      <c r="F1090" s="168" t="s">
        <v>861</v>
      </c>
      <c r="H1090" s="169">
        <v>975</v>
      </c>
      <c r="I1090" s="170"/>
      <c r="L1090" s="166"/>
      <c r="M1090" s="171"/>
      <c r="N1090" s="172"/>
      <c r="O1090" s="172"/>
      <c r="P1090" s="172"/>
      <c r="Q1090" s="172"/>
      <c r="R1090" s="172"/>
      <c r="S1090" s="172"/>
      <c r="T1090" s="173"/>
      <c r="AT1090" s="167" t="s">
        <v>165</v>
      </c>
      <c r="AU1090" s="167" t="s">
        <v>86</v>
      </c>
      <c r="AV1090" s="14" t="s">
        <v>86</v>
      </c>
      <c r="AW1090" s="14" t="s">
        <v>32</v>
      </c>
      <c r="AX1090" s="14" t="s">
        <v>76</v>
      </c>
      <c r="AY1090" s="167" t="s">
        <v>151</v>
      </c>
    </row>
    <row r="1091" spans="2:51" s="15" customFormat="1" ht="10.2">
      <c r="B1091" s="174"/>
      <c r="D1091" s="159" t="s">
        <v>165</v>
      </c>
      <c r="E1091" s="175" t="s">
        <v>1</v>
      </c>
      <c r="F1091" s="176" t="s">
        <v>172</v>
      </c>
      <c r="H1091" s="177">
        <v>975</v>
      </c>
      <c r="I1091" s="178"/>
      <c r="L1091" s="174"/>
      <c r="M1091" s="179"/>
      <c r="N1091" s="180"/>
      <c r="O1091" s="180"/>
      <c r="P1091" s="180"/>
      <c r="Q1091" s="180"/>
      <c r="R1091" s="180"/>
      <c r="S1091" s="180"/>
      <c r="T1091" s="181"/>
      <c r="AT1091" s="175" t="s">
        <v>165</v>
      </c>
      <c r="AU1091" s="175" t="s">
        <v>86</v>
      </c>
      <c r="AV1091" s="15" t="s">
        <v>152</v>
      </c>
      <c r="AW1091" s="15" t="s">
        <v>32</v>
      </c>
      <c r="AX1091" s="15" t="s">
        <v>76</v>
      </c>
      <c r="AY1091" s="175" t="s">
        <v>151</v>
      </c>
    </row>
    <row r="1092" spans="2:51" s="16" customFormat="1" ht="10.2">
      <c r="B1092" s="182"/>
      <c r="D1092" s="159" t="s">
        <v>165</v>
      </c>
      <c r="E1092" s="183" t="s">
        <v>1</v>
      </c>
      <c r="F1092" s="184" t="s">
        <v>173</v>
      </c>
      <c r="H1092" s="185">
        <v>975</v>
      </c>
      <c r="I1092" s="186"/>
      <c r="L1092" s="182"/>
      <c r="M1092" s="187"/>
      <c r="N1092" s="188"/>
      <c r="O1092" s="188"/>
      <c r="P1092" s="188"/>
      <c r="Q1092" s="188"/>
      <c r="R1092" s="188"/>
      <c r="S1092" s="188"/>
      <c r="T1092" s="189"/>
      <c r="AT1092" s="183" t="s">
        <v>165</v>
      </c>
      <c r="AU1092" s="183" t="s">
        <v>86</v>
      </c>
      <c r="AV1092" s="16" t="s">
        <v>159</v>
      </c>
      <c r="AW1092" s="16" t="s">
        <v>32</v>
      </c>
      <c r="AX1092" s="16" t="s">
        <v>84</v>
      </c>
      <c r="AY1092" s="183" t="s">
        <v>151</v>
      </c>
    </row>
    <row r="1093" spans="1:65" s="2" customFormat="1" ht="33" customHeight="1">
      <c r="A1093" s="33"/>
      <c r="B1093" s="144"/>
      <c r="C1093" s="145" t="s">
        <v>1120</v>
      </c>
      <c r="D1093" s="145" t="s">
        <v>154</v>
      </c>
      <c r="E1093" s="146" t="s">
        <v>1121</v>
      </c>
      <c r="F1093" s="147" t="s">
        <v>1122</v>
      </c>
      <c r="G1093" s="148" t="s">
        <v>207</v>
      </c>
      <c r="H1093" s="149">
        <v>10.8</v>
      </c>
      <c r="I1093" s="150"/>
      <c r="J1093" s="151">
        <f>ROUND(I1093*H1093,2)</f>
        <v>0</v>
      </c>
      <c r="K1093" s="147" t="s">
        <v>158</v>
      </c>
      <c r="L1093" s="34"/>
      <c r="M1093" s="152" t="s">
        <v>1</v>
      </c>
      <c r="N1093" s="153" t="s">
        <v>41</v>
      </c>
      <c r="O1093" s="59"/>
      <c r="P1093" s="154">
        <f>O1093*H1093</f>
        <v>0</v>
      </c>
      <c r="Q1093" s="154">
        <v>0.00669</v>
      </c>
      <c r="R1093" s="154">
        <f>Q1093*H1093</f>
        <v>0.072252</v>
      </c>
      <c r="S1093" s="154">
        <v>0</v>
      </c>
      <c r="T1093" s="155">
        <f>S1093*H1093</f>
        <v>0</v>
      </c>
      <c r="U1093" s="33"/>
      <c r="V1093" s="33"/>
      <c r="W1093" s="33"/>
      <c r="X1093" s="33"/>
      <c r="Y1093" s="33"/>
      <c r="Z1093" s="33"/>
      <c r="AA1093" s="33"/>
      <c r="AB1093" s="33"/>
      <c r="AC1093" s="33"/>
      <c r="AD1093" s="33"/>
      <c r="AE1093" s="33"/>
      <c r="AR1093" s="156" t="s">
        <v>270</v>
      </c>
      <c r="AT1093" s="156" t="s">
        <v>154</v>
      </c>
      <c r="AU1093" s="156" t="s">
        <v>86</v>
      </c>
      <c r="AY1093" s="18" t="s">
        <v>151</v>
      </c>
      <c r="BE1093" s="157">
        <f>IF(N1093="základní",J1093,0)</f>
        <v>0</v>
      </c>
      <c r="BF1093" s="157">
        <f>IF(N1093="snížená",J1093,0)</f>
        <v>0</v>
      </c>
      <c r="BG1093" s="157">
        <f>IF(N1093="zákl. přenesená",J1093,0)</f>
        <v>0</v>
      </c>
      <c r="BH1093" s="157">
        <f>IF(N1093="sníž. přenesená",J1093,0)</f>
        <v>0</v>
      </c>
      <c r="BI1093" s="157">
        <f>IF(N1093="nulová",J1093,0)</f>
        <v>0</v>
      </c>
      <c r="BJ1093" s="18" t="s">
        <v>84</v>
      </c>
      <c r="BK1093" s="157">
        <f>ROUND(I1093*H1093,2)</f>
        <v>0</v>
      </c>
      <c r="BL1093" s="18" t="s">
        <v>270</v>
      </c>
      <c r="BM1093" s="156" t="s">
        <v>1123</v>
      </c>
    </row>
    <row r="1094" spans="2:51" s="13" customFormat="1" ht="10.2">
      <c r="B1094" s="158"/>
      <c r="D1094" s="159" t="s">
        <v>165</v>
      </c>
      <c r="E1094" s="160" t="s">
        <v>1</v>
      </c>
      <c r="F1094" s="161" t="s">
        <v>1113</v>
      </c>
      <c r="H1094" s="160" t="s">
        <v>1</v>
      </c>
      <c r="I1094" s="162"/>
      <c r="L1094" s="158"/>
      <c r="M1094" s="163"/>
      <c r="N1094" s="164"/>
      <c r="O1094" s="164"/>
      <c r="P1094" s="164"/>
      <c r="Q1094" s="164"/>
      <c r="R1094" s="164"/>
      <c r="S1094" s="164"/>
      <c r="T1094" s="165"/>
      <c r="AT1094" s="160" t="s">
        <v>165</v>
      </c>
      <c r="AU1094" s="160" t="s">
        <v>86</v>
      </c>
      <c r="AV1094" s="13" t="s">
        <v>84</v>
      </c>
      <c r="AW1094" s="13" t="s">
        <v>32</v>
      </c>
      <c r="AX1094" s="13" t="s">
        <v>76</v>
      </c>
      <c r="AY1094" s="160" t="s">
        <v>151</v>
      </c>
    </row>
    <row r="1095" spans="2:51" s="14" customFormat="1" ht="10.2">
      <c r="B1095" s="166"/>
      <c r="D1095" s="159" t="s">
        <v>165</v>
      </c>
      <c r="E1095" s="167" t="s">
        <v>1</v>
      </c>
      <c r="F1095" s="168" t="s">
        <v>1114</v>
      </c>
      <c r="H1095" s="169">
        <v>10.8</v>
      </c>
      <c r="I1095" s="170"/>
      <c r="L1095" s="166"/>
      <c r="M1095" s="171"/>
      <c r="N1095" s="172"/>
      <c r="O1095" s="172"/>
      <c r="P1095" s="172"/>
      <c r="Q1095" s="172"/>
      <c r="R1095" s="172"/>
      <c r="S1095" s="172"/>
      <c r="T1095" s="173"/>
      <c r="AT1095" s="167" t="s">
        <v>165</v>
      </c>
      <c r="AU1095" s="167" t="s">
        <v>86</v>
      </c>
      <c r="AV1095" s="14" t="s">
        <v>86</v>
      </c>
      <c r="AW1095" s="14" t="s">
        <v>32</v>
      </c>
      <c r="AX1095" s="14" t="s">
        <v>76</v>
      </c>
      <c r="AY1095" s="167" t="s">
        <v>151</v>
      </c>
    </row>
    <row r="1096" spans="2:51" s="15" customFormat="1" ht="10.2">
      <c r="B1096" s="174"/>
      <c r="D1096" s="159" t="s">
        <v>165</v>
      </c>
      <c r="E1096" s="175" t="s">
        <v>1</v>
      </c>
      <c r="F1096" s="176" t="s">
        <v>172</v>
      </c>
      <c r="H1096" s="177">
        <v>10.8</v>
      </c>
      <c r="I1096" s="178"/>
      <c r="L1096" s="174"/>
      <c r="M1096" s="179"/>
      <c r="N1096" s="180"/>
      <c r="O1096" s="180"/>
      <c r="P1096" s="180"/>
      <c r="Q1096" s="180"/>
      <c r="R1096" s="180"/>
      <c r="S1096" s="180"/>
      <c r="T1096" s="181"/>
      <c r="AT1096" s="175" t="s">
        <v>165</v>
      </c>
      <c r="AU1096" s="175" t="s">
        <v>86</v>
      </c>
      <c r="AV1096" s="15" t="s">
        <v>152</v>
      </c>
      <c r="AW1096" s="15" t="s">
        <v>32</v>
      </c>
      <c r="AX1096" s="15" t="s">
        <v>76</v>
      </c>
      <c r="AY1096" s="175" t="s">
        <v>151</v>
      </c>
    </row>
    <row r="1097" spans="2:51" s="16" customFormat="1" ht="10.2">
      <c r="B1097" s="182"/>
      <c r="D1097" s="159" t="s">
        <v>165</v>
      </c>
      <c r="E1097" s="183" t="s">
        <v>1</v>
      </c>
      <c r="F1097" s="184" t="s">
        <v>173</v>
      </c>
      <c r="H1097" s="185">
        <v>10.8</v>
      </c>
      <c r="I1097" s="186"/>
      <c r="L1097" s="182"/>
      <c r="M1097" s="187"/>
      <c r="N1097" s="188"/>
      <c r="O1097" s="188"/>
      <c r="P1097" s="188"/>
      <c r="Q1097" s="188"/>
      <c r="R1097" s="188"/>
      <c r="S1097" s="188"/>
      <c r="T1097" s="189"/>
      <c r="AT1097" s="183" t="s">
        <v>165</v>
      </c>
      <c r="AU1097" s="183" t="s">
        <v>86</v>
      </c>
      <c r="AV1097" s="16" t="s">
        <v>159</v>
      </c>
      <c r="AW1097" s="16" t="s">
        <v>32</v>
      </c>
      <c r="AX1097" s="16" t="s">
        <v>84</v>
      </c>
      <c r="AY1097" s="183" t="s">
        <v>151</v>
      </c>
    </row>
    <row r="1098" spans="1:65" s="2" customFormat="1" ht="24.15" customHeight="1">
      <c r="A1098" s="33"/>
      <c r="B1098" s="144"/>
      <c r="C1098" s="145" t="s">
        <v>1124</v>
      </c>
      <c r="D1098" s="145" t="s">
        <v>154</v>
      </c>
      <c r="E1098" s="146" t="s">
        <v>1125</v>
      </c>
      <c r="F1098" s="147" t="s">
        <v>1126</v>
      </c>
      <c r="G1098" s="148" t="s">
        <v>231</v>
      </c>
      <c r="H1098" s="149">
        <v>43.3</v>
      </c>
      <c r="I1098" s="150"/>
      <c r="J1098" s="151">
        <f>ROUND(I1098*H1098,2)</f>
        <v>0</v>
      </c>
      <c r="K1098" s="147" t="s">
        <v>158</v>
      </c>
      <c r="L1098" s="34"/>
      <c r="M1098" s="152" t="s">
        <v>1</v>
      </c>
      <c r="N1098" s="153" t="s">
        <v>41</v>
      </c>
      <c r="O1098" s="59"/>
      <c r="P1098" s="154">
        <f>O1098*H1098</f>
        <v>0</v>
      </c>
      <c r="Q1098" s="154">
        <v>0.00409</v>
      </c>
      <c r="R1098" s="154">
        <f>Q1098*H1098</f>
        <v>0.17709699999999998</v>
      </c>
      <c r="S1098" s="154">
        <v>0</v>
      </c>
      <c r="T1098" s="155">
        <f>S1098*H1098</f>
        <v>0</v>
      </c>
      <c r="U1098" s="33"/>
      <c r="V1098" s="33"/>
      <c r="W1098" s="33"/>
      <c r="X1098" s="33"/>
      <c r="Y1098" s="33"/>
      <c r="Z1098" s="33"/>
      <c r="AA1098" s="33"/>
      <c r="AB1098" s="33"/>
      <c r="AC1098" s="33"/>
      <c r="AD1098" s="33"/>
      <c r="AE1098" s="33"/>
      <c r="AR1098" s="156" t="s">
        <v>270</v>
      </c>
      <c r="AT1098" s="156" t="s">
        <v>154</v>
      </c>
      <c r="AU1098" s="156" t="s">
        <v>86</v>
      </c>
      <c r="AY1098" s="18" t="s">
        <v>151</v>
      </c>
      <c r="BE1098" s="157">
        <f>IF(N1098="základní",J1098,0)</f>
        <v>0</v>
      </c>
      <c r="BF1098" s="157">
        <f>IF(N1098="snížená",J1098,0)</f>
        <v>0</v>
      </c>
      <c r="BG1098" s="157">
        <f>IF(N1098="zákl. přenesená",J1098,0)</f>
        <v>0</v>
      </c>
      <c r="BH1098" s="157">
        <f>IF(N1098="sníž. přenesená",J1098,0)</f>
        <v>0</v>
      </c>
      <c r="BI1098" s="157">
        <f>IF(N1098="nulová",J1098,0)</f>
        <v>0</v>
      </c>
      <c r="BJ1098" s="18" t="s">
        <v>84</v>
      </c>
      <c r="BK1098" s="157">
        <f>ROUND(I1098*H1098,2)</f>
        <v>0</v>
      </c>
      <c r="BL1098" s="18" t="s">
        <v>270</v>
      </c>
      <c r="BM1098" s="156" t="s">
        <v>1127</v>
      </c>
    </row>
    <row r="1099" spans="2:51" s="13" customFormat="1" ht="10.2">
      <c r="B1099" s="158"/>
      <c r="D1099" s="159" t="s">
        <v>165</v>
      </c>
      <c r="E1099" s="160" t="s">
        <v>1</v>
      </c>
      <c r="F1099" s="161" t="s">
        <v>1106</v>
      </c>
      <c r="H1099" s="160" t="s">
        <v>1</v>
      </c>
      <c r="I1099" s="162"/>
      <c r="L1099" s="158"/>
      <c r="M1099" s="163"/>
      <c r="N1099" s="164"/>
      <c r="O1099" s="164"/>
      <c r="P1099" s="164"/>
      <c r="Q1099" s="164"/>
      <c r="R1099" s="164"/>
      <c r="S1099" s="164"/>
      <c r="T1099" s="165"/>
      <c r="AT1099" s="160" t="s">
        <v>165</v>
      </c>
      <c r="AU1099" s="160" t="s">
        <v>86</v>
      </c>
      <c r="AV1099" s="13" t="s">
        <v>84</v>
      </c>
      <c r="AW1099" s="13" t="s">
        <v>32</v>
      </c>
      <c r="AX1099" s="13" t="s">
        <v>76</v>
      </c>
      <c r="AY1099" s="160" t="s">
        <v>151</v>
      </c>
    </row>
    <row r="1100" spans="2:51" s="14" customFormat="1" ht="10.2">
      <c r="B1100" s="166"/>
      <c r="D1100" s="159" t="s">
        <v>165</v>
      </c>
      <c r="E1100" s="167" t="s">
        <v>1</v>
      </c>
      <c r="F1100" s="168" t="s">
        <v>1107</v>
      </c>
      <c r="H1100" s="169">
        <v>43.3</v>
      </c>
      <c r="I1100" s="170"/>
      <c r="L1100" s="166"/>
      <c r="M1100" s="171"/>
      <c r="N1100" s="172"/>
      <c r="O1100" s="172"/>
      <c r="P1100" s="172"/>
      <c r="Q1100" s="172"/>
      <c r="R1100" s="172"/>
      <c r="S1100" s="172"/>
      <c r="T1100" s="173"/>
      <c r="AT1100" s="167" t="s">
        <v>165</v>
      </c>
      <c r="AU1100" s="167" t="s">
        <v>86</v>
      </c>
      <c r="AV1100" s="14" t="s">
        <v>86</v>
      </c>
      <c r="AW1100" s="14" t="s">
        <v>32</v>
      </c>
      <c r="AX1100" s="14" t="s">
        <v>76</v>
      </c>
      <c r="AY1100" s="167" t="s">
        <v>151</v>
      </c>
    </row>
    <row r="1101" spans="2:51" s="15" customFormat="1" ht="10.2">
      <c r="B1101" s="174"/>
      <c r="D1101" s="159" t="s">
        <v>165</v>
      </c>
      <c r="E1101" s="175" t="s">
        <v>1</v>
      </c>
      <c r="F1101" s="176" t="s">
        <v>172</v>
      </c>
      <c r="H1101" s="177">
        <v>43.3</v>
      </c>
      <c r="I1101" s="178"/>
      <c r="L1101" s="174"/>
      <c r="M1101" s="179"/>
      <c r="N1101" s="180"/>
      <c r="O1101" s="180"/>
      <c r="P1101" s="180"/>
      <c r="Q1101" s="180"/>
      <c r="R1101" s="180"/>
      <c r="S1101" s="180"/>
      <c r="T1101" s="181"/>
      <c r="AT1101" s="175" t="s">
        <v>165</v>
      </c>
      <c r="AU1101" s="175" t="s">
        <v>86</v>
      </c>
      <c r="AV1101" s="15" t="s">
        <v>152</v>
      </c>
      <c r="AW1101" s="15" t="s">
        <v>32</v>
      </c>
      <c r="AX1101" s="15" t="s">
        <v>76</v>
      </c>
      <c r="AY1101" s="175" t="s">
        <v>151</v>
      </c>
    </row>
    <row r="1102" spans="2:51" s="16" customFormat="1" ht="10.2">
      <c r="B1102" s="182"/>
      <c r="D1102" s="159" t="s">
        <v>165</v>
      </c>
      <c r="E1102" s="183" t="s">
        <v>1</v>
      </c>
      <c r="F1102" s="184" t="s">
        <v>173</v>
      </c>
      <c r="H1102" s="185">
        <v>43.3</v>
      </c>
      <c r="I1102" s="186"/>
      <c r="L1102" s="182"/>
      <c r="M1102" s="187"/>
      <c r="N1102" s="188"/>
      <c r="O1102" s="188"/>
      <c r="P1102" s="188"/>
      <c r="Q1102" s="188"/>
      <c r="R1102" s="188"/>
      <c r="S1102" s="188"/>
      <c r="T1102" s="189"/>
      <c r="AT1102" s="183" t="s">
        <v>165</v>
      </c>
      <c r="AU1102" s="183" t="s">
        <v>86</v>
      </c>
      <c r="AV1102" s="16" t="s">
        <v>159</v>
      </c>
      <c r="AW1102" s="16" t="s">
        <v>32</v>
      </c>
      <c r="AX1102" s="16" t="s">
        <v>84</v>
      </c>
      <c r="AY1102" s="183" t="s">
        <v>151</v>
      </c>
    </row>
    <row r="1103" spans="1:65" s="2" customFormat="1" ht="24.15" customHeight="1">
      <c r="A1103" s="33"/>
      <c r="B1103" s="144"/>
      <c r="C1103" s="145" t="s">
        <v>1128</v>
      </c>
      <c r="D1103" s="145" t="s">
        <v>154</v>
      </c>
      <c r="E1103" s="146" t="s">
        <v>1129</v>
      </c>
      <c r="F1103" s="147" t="s">
        <v>1130</v>
      </c>
      <c r="G1103" s="148" t="s">
        <v>231</v>
      </c>
      <c r="H1103" s="149">
        <v>66</v>
      </c>
      <c r="I1103" s="150"/>
      <c r="J1103" s="151">
        <f>ROUND(I1103*H1103,2)</f>
        <v>0</v>
      </c>
      <c r="K1103" s="147" t="s">
        <v>158</v>
      </c>
      <c r="L1103" s="34"/>
      <c r="M1103" s="152" t="s">
        <v>1</v>
      </c>
      <c r="N1103" s="153" t="s">
        <v>41</v>
      </c>
      <c r="O1103" s="59"/>
      <c r="P1103" s="154">
        <f>O1103*H1103</f>
        <v>0</v>
      </c>
      <c r="Q1103" s="154">
        <v>0.00409</v>
      </c>
      <c r="R1103" s="154">
        <f>Q1103*H1103</f>
        <v>0.26994</v>
      </c>
      <c r="S1103" s="154">
        <v>0</v>
      </c>
      <c r="T1103" s="155">
        <f>S1103*H1103</f>
        <v>0</v>
      </c>
      <c r="U1103" s="33"/>
      <c r="V1103" s="33"/>
      <c r="W1103" s="33"/>
      <c r="X1103" s="33"/>
      <c r="Y1103" s="33"/>
      <c r="Z1103" s="33"/>
      <c r="AA1103" s="33"/>
      <c r="AB1103" s="33"/>
      <c r="AC1103" s="33"/>
      <c r="AD1103" s="33"/>
      <c r="AE1103" s="33"/>
      <c r="AR1103" s="156" t="s">
        <v>270</v>
      </c>
      <c r="AT1103" s="156" t="s">
        <v>154</v>
      </c>
      <c r="AU1103" s="156" t="s">
        <v>86</v>
      </c>
      <c r="AY1103" s="18" t="s">
        <v>151</v>
      </c>
      <c r="BE1103" s="157">
        <f>IF(N1103="základní",J1103,0)</f>
        <v>0</v>
      </c>
      <c r="BF1103" s="157">
        <f>IF(N1103="snížená",J1103,0)</f>
        <v>0</v>
      </c>
      <c r="BG1103" s="157">
        <f>IF(N1103="zákl. přenesená",J1103,0)</f>
        <v>0</v>
      </c>
      <c r="BH1103" s="157">
        <f>IF(N1103="sníž. přenesená",J1103,0)</f>
        <v>0</v>
      </c>
      <c r="BI1103" s="157">
        <f>IF(N1103="nulová",J1103,0)</f>
        <v>0</v>
      </c>
      <c r="BJ1103" s="18" t="s">
        <v>84</v>
      </c>
      <c r="BK1103" s="157">
        <f>ROUND(I1103*H1103,2)</f>
        <v>0</v>
      </c>
      <c r="BL1103" s="18" t="s">
        <v>270</v>
      </c>
      <c r="BM1103" s="156" t="s">
        <v>1131</v>
      </c>
    </row>
    <row r="1104" spans="2:51" s="13" customFormat="1" ht="10.2">
      <c r="B1104" s="158"/>
      <c r="D1104" s="159" t="s">
        <v>165</v>
      </c>
      <c r="E1104" s="160" t="s">
        <v>1</v>
      </c>
      <c r="F1104" s="161" t="s">
        <v>1132</v>
      </c>
      <c r="H1104" s="160" t="s">
        <v>1</v>
      </c>
      <c r="I1104" s="162"/>
      <c r="L1104" s="158"/>
      <c r="M1104" s="163"/>
      <c r="N1104" s="164"/>
      <c r="O1104" s="164"/>
      <c r="P1104" s="164"/>
      <c r="Q1104" s="164"/>
      <c r="R1104" s="164"/>
      <c r="S1104" s="164"/>
      <c r="T1104" s="165"/>
      <c r="AT1104" s="160" t="s">
        <v>165</v>
      </c>
      <c r="AU1104" s="160" t="s">
        <v>86</v>
      </c>
      <c r="AV1104" s="13" t="s">
        <v>84</v>
      </c>
      <c r="AW1104" s="13" t="s">
        <v>32</v>
      </c>
      <c r="AX1104" s="13" t="s">
        <v>76</v>
      </c>
      <c r="AY1104" s="160" t="s">
        <v>151</v>
      </c>
    </row>
    <row r="1105" spans="2:51" s="14" customFormat="1" ht="10.2">
      <c r="B1105" s="166"/>
      <c r="D1105" s="159" t="s">
        <v>165</v>
      </c>
      <c r="E1105" s="167" t="s">
        <v>1</v>
      </c>
      <c r="F1105" s="168" t="s">
        <v>1133</v>
      </c>
      <c r="H1105" s="169">
        <v>66</v>
      </c>
      <c r="I1105" s="170"/>
      <c r="L1105" s="166"/>
      <c r="M1105" s="171"/>
      <c r="N1105" s="172"/>
      <c r="O1105" s="172"/>
      <c r="P1105" s="172"/>
      <c r="Q1105" s="172"/>
      <c r="R1105" s="172"/>
      <c r="S1105" s="172"/>
      <c r="T1105" s="173"/>
      <c r="AT1105" s="167" t="s">
        <v>165</v>
      </c>
      <c r="AU1105" s="167" t="s">
        <v>86</v>
      </c>
      <c r="AV1105" s="14" t="s">
        <v>86</v>
      </c>
      <c r="AW1105" s="14" t="s">
        <v>32</v>
      </c>
      <c r="AX1105" s="14" t="s">
        <v>76</v>
      </c>
      <c r="AY1105" s="167" t="s">
        <v>151</v>
      </c>
    </row>
    <row r="1106" spans="2:51" s="15" customFormat="1" ht="10.2">
      <c r="B1106" s="174"/>
      <c r="D1106" s="159" t="s">
        <v>165</v>
      </c>
      <c r="E1106" s="175" t="s">
        <v>1</v>
      </c>
      <c r="F1106" s="176" t="s">
        <v>172</v>
      </c>
      <c r="H1106" s="177">
        <v>66</v>
      </c>
      <c r="I1106" s="178"/>
      <c r="L1106" s="174"/>
      <c r="M1106" s="179"/>
      <c r="N1106" s="180"/>
      <c r="O1106" s="180"/>
      <c r="P1106" s="180"/>
      <c r="Q1106" s="180"/>
      <c r="R1106" s="180"/>
      <c r="S1106" s="180"/>
      <c r="T1106" s="181"/>
      <c r="AT1106" s="175" t="s">
        <v>165</v>
      </c>
      <c r="AU1106" s="175" t="s">
        <v>86</v>
      </c>
      <c r="AV1106" s="15" t="s">
        <v>152</v>
      </c>
      <c r="AW1106" s="15" t="s">
        <v>32</v>
      </c>
      <c r="AX1106" s="15" t="s">
        <v>76</v>
      </c>
      <c r="AY1106" s="175" t="s">
        <v>151</v>
      </c>
    </row>
    <row r="1107" spans="2:51" s="16" customFormat="1" ht="10.2">
      <c r="B1107" s="182"/>
      <c r="D1107" s="159" t="s">
        <v>165</v>
      </c>
      <c r="E1107" s="183" t="s">
        <v>1</v>
      </c>
      <c r="F1107" s="184" t="s">
        <v>173</v>
      </c>
      <c r="H1107" s="185">
        <v>66</v>
      </c>
      <c r="I1107" s="186"/>
      <c r="L1107" s="182"/>
      <c r="M1107" s="187"/>
      <c r="N1107" s="188"/>
      <c r="O1107" s="188"/>
      <c r="P1107" s="188"/>
      <c r="Q1107" s="188"/>
      <c r="R1107" s="188"/>
      <c r="S1107" s="188"/>
      <c r="T1107" s="189"/>
      <c r="AT1107" s="183" t="s">
        <v>165</v>
      </c>
      <c r="AU1107" s="183" t="s">
        <v>86</v>
      </c>
      <c r="AV1107" s="16" t="s">
        <v>159</v>
      </c>
      <c r="AW1107" s="16" t="s">
        <v>32</v>
      </c>
      <c r="AX1107" s="16" t="s">
        <v>84</v>
      </c>
      <c r="AY1107" s="183" t="s">
        <v>151</v>
      </c>
    </row>
    <row r="1108" spans="1:65" s="2" customFormat="1" ht="16.5" customHeight="1">
      <c r="A1108" s="33"/>
      <c r="B1108" s="144"/>
      <c r="C1108" s="145" t="s">
        <v>1134</v>
      </c>
      <c r="D1108" s="145" t="s">
        <v>154</v>
      </c>
      <c r="E1108" s="146" t="s">
        <v>1135</v>
      </c>
      <c r="F1108" s="147" t="s">
        <v>1136</v>
      </c>
      <c r="G1108" s="148" t="s">
        <v>231</v>
      </c>
      <c r="H1108" s="149">
        <v>30</v>
      </c>
      <c r="I1108" s="150"/>
      <c r="J1108" s="151">
        <f>ROUND(I1108*H1108,2)</f>
        <v>0</v>
      </c>
      <c r="K1108" s="147" t="s">
        <v>158</v>
      </c>
      <c r="L1108" s="34"/>
      <c r="M1108" s="152" t="s">
        <v>1</v>
      </c>
      <c r="N1108" s="153" t="s">
        <v>41</v>
      </c>
      <c r="O1108" s="59"/>
      <c r="P1108" s="154">
        <f>O1108*H1108</f>
        <v>0</v>
      </c>
      <c r="Q1108" s="154">
        <v>0.00509</v>
      </c>
      <c r="R1108" s="154">
        <f>Q1108*H1108</f>
        <v>0.1527</v>
      </c>
      <c r="S1108" s="154">
        <v>0</v>
      </c>
      <c r="T1108" s="155">
        <f>S1108*H1108</f>
        <v>0</v>
      </c>
      <c r="U1108" s="33"/>
      <c r="V1108" s="33"/>
      <c r="W1108" s="33"/>
      <c r="X1108" s="33"/>
      <c r="Y1108" s="33"/>
      <c r="Z1108" s="33"/>
      <c r="AA1108" s="33"/>
      <c r="AB1108" s="33"/>
      <c r="AC1108" s="33"/>
      <c r="AD1108" s="33"/>
      <c r="AE1108" s="33"/>
      <c r="AR1108" s="156" t="s">
        <v>270</v>
      </c>
      <c r="AT1108" s="156" t="s">
        <v>154</v>
      </c>
      <c r="AU1108" s="156" t="s">
        <v>86</v>
      </c>
      <c r="AY1108" s="18" t="s">
        <v>151</v>
      </c>
      <c r="BE1108" s="157">
        <f>IF(N1108="základní",J1108,0)</f>
        <v>0</v>
      </c>
      <c r="BF1108" s="157">
        <f>IF(N1108="snížená",J1108,0)</f>
        <v>0</v>
      </c>
      <c r="BG1108" s="157">
        <f>IF(N1108="zákl. přenesená",J1108,0)</f>
        <v>0</v>
      </c>
      <c r="BH1108" s="157">
        <f>IF(N1108="sníž. přenesená",J1108,0)</f>
        <v>0</v>
      </c>
      <c r="BI1108" s="157">
        <f>IF(N1108="nulová",J1108,0)</f>
        <v>0</v>
      </c>
      <c r="BJ1108" s="18" t="s">
        <v>84</v>
      </c>
      <c r="BK1108" s="157">
        <f>ROUND(I1108*H1108,2)</f>
        <v>0</v>
      </c>
      <c r="BL1108" s="18" t="s">
        <v>270</v>
      </c>
      <c r="BM1108" s="156" t="s">
        <v>1137</v>
      </c>
    </row>
    <row r="1109" spans="2:51" s="13" customFormat="1" ht="10.2">
      <c r="B1109" s="158"/>
      <c r="D1109" s="159" t="s">
        <v>165</v>
      </c>
      <c r="E1109" s="160" t="s">
        <v>1</v>
      </c>
      <c r="F1109" s="161" t="s">
        <v>1138</v>
      </c>
      <c r="H1109" s="160" t="s">
        <v>1</v>
      </c>
      <c r="I1109" s="162"/>
      <c r="L1109" s="158"/>
      <c r="M1109" s="163"/>
      <c r="N1109" s="164"/>
      <c r="O1109" s="164"/>
      <c r="P1109" s="164"/>
      <c r="Q1109" s="164"/>
      <c r="R1109" s="164"/>
      <c r="S1109" s="164"/>
      <c r="T1109" s="165"/>
      <c r="AT1109" s="160" t="s">
        <v>165</v>
      </c>
      <c r="AU1109" s="160" t="s">
        <v>86</v>
      </c>
      <c r="AV1109" s="13" t="s">
        <v>84</v>
      </c>
      <c r="AW1109" s="13" t="s">
        <v>32</v>
      </c>
      <c r="AX1109" s="13" t="s">
        <v>76</v>
      </c>
      <c r="AY1109" s="160" t="s">
        <v>151</v>
      </c>
    </row>
    <row r="1110" spans="2:51" s="14" customFormat="1" ht="10.2">
      <c r="B1110" s="166"/>
      <c r="D1110" s="159" t="s">
        <v>165</v>
      </c>
      <c r="E1110" s="167" t="s">
        <v>1</v>
      </c>
      <c r="F1110" s="168" t="s">
        <v>1139</v>
      </c>
      <c r="H1110" s="169">
        <v>30</v>
      </c>
      <c r="I1110" s="170"/>
      <c r="L1110" s="166"/>
      <c r="M1110" s="171"/>
      <c r="N1110" s="172"/>
      <c r="O1110" s="172"/>
      <c r="P1110" s="172"/>
      <c r="Q1110" s="172"/>
      <c r="R1110" s="172"/>
      <c r="S1110" s="172"/>
      <c r="T1110" s="173"/>
      <c r="AT1110" s="167" t="s">
        <v>165</v>
      </c>
      <c r="AU1110" s="167" t="s">
        <v>86</v>
      </c>
      <c r="AV1110" s="14" t="s">
        <v>86</v>
      </c>
      <c r="AW1110" s="14" t="s">
        <v>32</v>
      </c>
      <c r="AX1110" s="14" t="s">
        <v>76</v>
      </c>
      <c r="AY1110" s="167" t="s">
        <v>151</v>
      </c>
    </row>
    <row r="1111" spans="2:51" s="15" customFormat="1" ht="10.2">
      <c r="B1111" s="174"/>
      <c r="D1111" s="159" t="s">
        <v>165</v>
      </c>
      <c r="E1111" s="175" t="s">
        <v>1</v>
      </c>
      <c r="F1111" s="176" t="s">
        <v>172</v>
      </c>
      <c r="H1111" s="177">
        <v>30</v>
      </c>
      <c r="I1111" s="178"/>
      <c r="L1111" s="174"/>
      <c r="M1111" s="179"/>
      <c r="N1111" s="180"/>
      <c r="O1111" s="180"/>
      <c r="P1111" s="180"/>
      <c r="Q1111" s="180"/>
      <c r="R1111" s="180"/>
      <c r="S1111" s="180"/>
      <c r="T1111" s="181"/>
      <c r="AT1111" s="175" t="s">
        <v>165</v>
      </c>
      <c r="AU1111" s="175" t="s">
        <v>86</v>
      </c>
      <c r="AV1111" s="15" t="s">
        <v>152</v>
      </c>
      <c r="AW1111" s="15" t="s">
        <v>32</v>
      </c>
      <c r="AX1111" s="15" t="s">
        <v>76</v>
      </c>
      <c r="AY1111" s="175" t="s">
        <v>151</v>
      </c>
    </row>
    <row r="1112" spans="2:51" s="16" customFormat="1" ht="10.2">
      <c r="B1112" s="182"/>
      <c r="D1112" s="159" t="s">
        <v>165</v>
      </c>
      <c r="E1112" s="183" t="s">
        <v>1</v>
      </c>
      <c r="F1112" s="184" t="s">
        <v>173</v>
      </c>
      <c r="H1112" s="185">
        <v>30</v>
      </c>
      <c r="I1112" s="186"/>
      <c r="L1112" s="182"/>
      <c r="M1112" s="187"/>
      <c r="N1112" s="188"/>
      <c r="O1112" s="188"/>
      <c r="P1112" s="188"/>
      <c r="Q1112" s="188"/>
      <c r="R1112" s="188"/>
      <c r="S1112" s="188"/>
      <c r="T1112" s="189"/>
      <c r="AT1112" s="183" t="s">
        <v>165</v>
      </c>
      <c r="AU1112" s="183" t="s">
        <v>86</v>
      </c>
      <c r="AV1112" s="16" t="s">
        <v>159</v>
      </c>
      <c r="AW1112" s="16" t="s">
        <v>32</v>
      </c>
      <c r="AX1112" s="16" t="s">
        <v>84</v>
      </c>
      <c r="AY1112" s="183" t="s">
        <v>151</v>
      </c>
    </row>
    <row r="1113" spans="1:65" s="2" customFormat="1" ht="24.15" customHeight="1">
      <c r="A1113" s="33"/>
      <c r="B1113" s="144"/>
      <c r="C1113" s="145" t="s">
        <v>1140</v>
      </c>
      <c r="D1113" s="145" t="s">
        <v>154</v>
      </c>
      <c r="E1113" s="146" t="s">
        <v>1141</v>
      </c>
      <c r="F1113" s="147" t="s">
        <v>1142</v>
      </c>
      <c r="G1113" s="148" t="s">
        <v>157</v>
      </c>
      <c r="H1113" s="149">
        <v>9</v>
      </c>
      <c r="I1113" s="150"/>
      <c r="J1113" s="151">
        <f>ROUND(I1113*H1113,2)</f>
        <v>0</v>
      </c>
      <c r="K1113" s="147" t="s">
        <v>158</v>
      </c>
      <c r="L1113" s="34"/>
      <c r="M1113" s="152" t="s">
        <v>1</v>
      </c>
      <c r="N1113" s="153" t="s">
        <v>41</v>
      </c>
      <c r="O1113" s="59"/>
      <c r="P1113" s="154">
        <f>O1113*H1113</f>
        <v>0</v>
      </c>
      <c r="Q1113" s="154">
        <v>0.00902</v>
      </c>
      <c r="R1113" s="154">
        <f>Q1113*H1113</f>
        <v>0.08118</v>
      </c>
      <c r="S1113" s="154">
        <v>0</v>
      </c>
      <c r="T1113" s="155">
        <f>S1113*H1113</f>
        <v>0</v>
      </c>
      <c r="U1113" s="33"/>
      <c r="V1113" s="33"/>
      <c r="W1113" s="33"/>
      <c r="X1113" s="33"/>
      <c r="Y1113" s="33"/>
      <c r="Z1113" s="33"/>
      <c r="AA1113" s="33"/>
      <c r="AB1113" s="33"/>
      <c r="AC1113" s="33"/>
      <c r="AD1113" s="33"/>
      <c r="AE1113" s="33"/>
      <c r="AR1113" s="156" t="s">
        <v>270</v>
      </c>
      <c r="AT1113" s="156" t="s">
        <v>154</v>
      </c>
      <c r="AU1113" s="156" t="s">
        <v>86</v>
      </c>
      <c r="AY1113" s="18" t="s">
        <v>151</v>
      </c>
      <c r="BE1113" s="157">
        <f>IF(N1113="základní",J1113,0)</f>
        <v>0</v>
      </c>
      <c r="BF1113" s="157">
        <f>IF(N1113="snížená",J1113,0)</f>
        <v>0</v>
      </c>
      <c r="BG1113" s="157">
        <f>IF(N1113="zákl. přenesená",J1113,0)</f>
        <v>0</v>
      </c>
      <c r="BH1113" s="157">
        <f>IF(N1113="sníž. přenesená",J1113,0)</f>
        <v>0</v>
      </c>
      <c r="BI1113" s="157">
        <f>IF(N1113="nulová",J1113,0)</f>
        <v>0</v>
      </c>
      <c r="BJ1113" s="18" t="s">
        <v>84</v>
      </c>
      <c r="BK1113" s="157">
        <f>ROUND(I1113*H1113,2)</f>
        <v>0</v>
      </c>
      <c r="BL1113" s="18" t="s">
        <v>270</v>
      </c>
      <c r="BM1113" s="156" t="s">
        <v>1143</v>
      </c>
    </row>
    <row r="1114" spans="1:65" s="2" customFormat="1" ht="24.15" customHeight="1">
      <c r="A1114" s="33"/>
      <c r="B1114" s="144"/>
      <c r="C1114" s="145" t="s">
        <v>1144</v>
      </c>
      <c r="D1114" s="145" t="s">
        <v>154</v>
      </c>
      <c r="E1114" s="146" t="s">
        <v>1145</v>
      </c>
      <c r="F1114" s="147" t="s">
        <v>1146</v>
      </c>
      <c r="G1114" s="148" t="s">
        <v>231</v>
      </c>
      <c r="H1114" s="149">
        <v>43.2</v>
      </c>
      <c r="I1114" s="150"/>
      <c r="J1114" s="151">
        <f>ROUND(I1114*H1114,2)</f>
        <v>0</v>
      </c>
      <c r="K1114" s="147" t="s">
        <v>158</v>
      </c>
      <c r="L1114" s="34"/>
      <c r="M1114" s="152" t="s">
        <v>1</v>
      </c>
      <c r="N1114" s="153" t="s">
        <v>41</v>
      </c>
      <c r="O1114" s="59"/>
      <c r="P1114" s="154">
        <f>O1114*H1114</f>
        <v>0</v>
      </c>
      <c r="Q1114" s="154">
        <v>0.00352</v>
      </c>
      <c r="R1114" s="154">
        <f>Q1114*H1114</f>
        <v>0.152064</v>
      </c>
      <c r="S1114" s="154">
        <v>0</v>
      </c>
      <c r="T1114" s="155">
        <f>S1114*H1114</f>
        <v>0</v>
      </c>
      <c r="U1114" s="33"/>
      <c r="V1114" s="33"/>
      <c r="W1114" s="33"/>
      <c r="X1114" s="33"/>
      <c r="Y1114" s="33"/>
      <c r="Z1114" s="33"/>
      <c r="AA1114" s="33"/>
      <c r="AB1114" s="33"/>
      <c r="AC1114" s="33"/>
      <c r="AD1114" s="33"/>
      <c r="AE1114" s="33"/>
      <c r="AR1114" s="156" t="s">
        <v>270</v>
      </c>
      <c r="AT1114" s="156" t="s">
        <v>154</v>
      </c>
      <c r="AU1114" s="156" t="s">
        <v>86</v>
      </c>
      <c r="AY1114" s="18" t="s">
        <v>151</v>
      </c>
      <c r="BE1114" s="157">
        <f>IF(N1114="základní",J1114,0)</f>
        <v>0</v>
      </c>
      <c r="BF1114" s="157">
        <f>IF(N1114="snížená",J1114,0)</f>
        <v>0</v>
      </c>
      <c r="BG1114" s="157">
        <f>IF(N1114="zákl. přenesená",J1114,0)</f>
        <v>0</v>
      </c>
      <c r="BH1114" s="157">
        <f>IF(N1114="sníž. přenesená",J1114,0)</f>
        <v>0</v>
      </c>
      <c r="BI1114" s="157">
        <f>IF(N1114="nulová",J1114,0)</f>
        <v>0</v>
      </c>
      <c r="BJ1114" s="18" t="s">
        <v>84</v>
      </c>
      <c r="BK1114" s="157">
        <f>ROUND(I1114*H1114,2)</f>
        <v>0</v>
      </c>
      <c r="BL1114" s="18" t="s">
        <v>270</v>
      </c>
      <c r="BM1114" s="156" t="s">
        <v>1147</v>
      </c>
    </row>
    <row r="1115" spans="2:51" s="13" customFormat="1" ht="10.2">
      <c r="B1115" s="158"/>
      <c r="D1115" s="159" t="s">
        <v>165</v>
      </c>
      <c r="E1115" s="160" t="s">
        <v>1</v>
      </c>
      <c r="F1115" s="161" t="s">
        <v>1148</v>
      </c>
      <c r="H1115" s="160" t="s">
        <v>1</v>
      </c>
      <c r="I1115" s="162"/>
      <c r="L1115" s="158"/>
      <c r="M1115" s="163"/>
      <c r="N1115" s="164"/>
      <c r="O1115" s="164"/>
      <c r="P1115" s="164"/>
      <c r="Q1115" s="164"/>
      <c r="R1115" s="164"/>
      <c r="S1115" s="164"/>
      <c r="T1115" s="165"/>
      <c r="AT1115" s="160" t="s">
        <v>165</v>
      </c>
      <c r="AU1115" s="160" t="s">
        <v>86</v>
      </c>
      <c r="AV1115" s="13" t="s">
        <v>84</v>
      </c>
      <c r="AW1115" s="13" t="s">
        <v>32</v>
      </c>
      <c r="AX1115" s="13" t="s">
        <v>76</v>
      </c>
      <c r="AY1115" s="160" t="s">
        <v>151</v>
      </c>
    </row>
    <row r="1116" spans="2:51" s="14" customFormat="1" ht="10.2">
      <c r="B1116" s="166"/>
      <c r="D1116" s="159" t="s">
        <v>165</v>
      </c>
      <c r="E1116" s="167" t="s">
        <v>1</v>
      </c>
      <c r="F1116" s="168" t="s">
        <v>1149</v>
      </c>
      <c r="H1116" s="169">
        <v>22.1</v>
      </c>
      <c r="I1116" s="170"/>
      <c r="L1116" s="166"/>
      <c r="M1116" s="171"/>
      <c r="N1116" s="172"/>
      <c r="O1116" s="172"/>
      <c r="P1116" s="172"/>
      <c r="Q1116" s="172"/>
      <c r="R1116" s="172"/>
      <c r="S1116" s="172"/>
      <c r="T1116" s="173"/>
      <c r="AT1116" s="167" t="s">
        <v>165</v>
      </c>
      <c r="AU1116" s="167" t="s">
        <v>86</v>
      </c>
      <c r="AV1116" s="14" t="s">
        <v>86</v>
      </c>
      <c r="AW1116" s="14" t="s">
        <v>32</v>
      </c>
      <c r="AX1116" s="14" t="s">
        <v>76</v>
      </c>
      <c r="AY1116" s="167" t="s">
        <v>151</v>
      </c>
    </row>
    <row r="1117" spans="2:51" s="14" customFormat="1" ht="10.2">
      <c r="B1117" s="166"/>
      <c r="D1117" s="159" t="s">
        <v>165</v>
      </c>
      <c r="E1117" s="167" t="s">
        <v>1</v>
      </c>
      <c r="F1117" s="168" t="s">
        <v>1150</v>
      </c>
      <c r="H1117" s="169">
        <v>1.1</v>
      </c>
      <c r="I1117" s="170"/>
      <c r="L1117" s="166"/>
      <c r="M1117" s="171"/>
      <c r="N1117" s="172"/>
      <c r="O1117" s="172"/>
      <c r="P1117" s="172"/>
      <c r="Q1117" s="172"/>
      <c r="R1117" s="172"/>
      <c r="S1117" s="172"/>
      <c r="T1117" s="173"/>
      <c r="AT1117" s="167" t="s">
        <v>165</v>
      </c>
      <c r="AU1117" s="167" t="s">
        <v>86</v>
      </c>
      <c r="AV1117" s="14" t="s">
        <v>86</v>
      </c>
      <c r="AW1117" s="14" t="s">
        <v>32</v>
      </c>
      <c r="AX1117" s="14" t="s">
        <v>76</v>
      </c>
      <c r="AY1117" s="167" t="s">
        <v>151</v>
      </c>
    </row>
    <row r="1118" spans="2:51" s="14" customFormat="1" ht="10.2">
      <c r="B1118" s="166"/>
      <c r="D1118" s="159" t="s">
        <v>165</v>
      </c>
      <c r="E1118" s="167" t="s">
        <v>1</v>
      </c>
      <c r="F1118" s="168" t="s">
        <v>1151</v>
      </c>
      <c r="H1118" s="169">
        <v>2.4</v>
      </c>
      <c r="I1118" s="170"/>
      <c r="L1118" s="166"/>
      <c r="M1118" s="171"/>
      <c r="N1118" s="172"/>
      <c r="O1118" s="172"/>
      <c r="P1118" s="172"/>
      <c r="Q1118" s="172"/>
      <c r="R1118" s="172"/>
      <c r="S1118" s="172"/>
      <c r="T1118" s="173"/>
      <c r="AT1118" s="167" t="s">
        <v>165</v>
      </c>
      <c r="AU1118" s="167" t="s">
        <v>86</v>
      </c>
      <c r="AV1118" s="14" t="s">
        <v>86</v>
      </c>
      <c r="AW1118" s="14" t="s">
        <v>32</v>
      </c>
      <c r="AX1118" s="14" t="s">
        <v>76</v>
      </c>
      <c r="AY1118" s="167" t="s">
        <v>151</v>
      </c>
    </row>
    <row r="1119" spans="2:51" s="14" customFormat="1" ht="10.2">
      <c r="B1119" s="166"/>
      <c r="D1119" s="159" t="s">
        <v>165</v>
      </c>
      <c r="E1119" s="167" t="s">
        <v>1</v>
      </c>
      <c r="F1119" s="168" t="s">
        <v>1152</v>
      </c>
      <c r="H1119" s="169">
        <v>9.8</v>
      </c>
      <c r="I1119" s="170"/>
      <c r="L1119" s="166"/>
      <c r="M1119" s="171"/>
      <c r="N1119" s="172"/>
      <c r="O1119" s="172"/>
      <c r="P1119" s="172"/>
      <c r="Q1119" s="172"/>
      <c r="R1119" s="172"/>
      <c r="S1119" s="172"/>
      <c r="T1119" s="173"/>
      <c r="AT1119" s="167" t="s">
        <v>165</v>
      </c>
      <c r="AU1119" s="167" t="s">
        <v>86</v>
      </c>
      <c r="AV1119" s="14" t="s">
        <v>86</v>
      </c>
      <c r="AW1119" s="14" t="s">
        <v>32</v>
      </c>
      <c r="AX1119" s="14" t="s">
        <v>76</v>
      </c>
      <c r="AY1119" s="167" t="s">
        <v>151</v>
      </c>
    </row>
    <row r="1120" spans="2:51" s="14" customFormat="1" ht="10.2">
      <c r="B1120" s="166"/>
      <c r="D1120" s="159" t="s">
        <v>165</v>
      </c>
      <c r="E1120" s="167" t="s">
        <v>1</v>
      </c>
      <c r="F1120" s="168" t="s">
        <v>1153</v>
      </c>
      <c r="H1120" s="169">
        <v>7.8</v>
      </c>
      <c r="I1120" s="170"/>
      <c r="L1120" s="166"/>
      <c r="M1120" s="171"/>
      <c r="N1120" s="172"/>
      <c r="O1120" s="172"/>
      <c r="P1120" s="172"/>
      <c r="Q1120" s="172"/>
      <c r="R1120" s="172"/>
      <c r="S1120" s="172"/>
      <c r="T1120" s="173"/>
      <c r="AT1120" s="167" t="s">
        <v>165</v>
      </c>
      <c r="AU1120" s="167" t="s">
        <v>86</v>
      </c>
      <c r="AV1120" s="14" t="s">
        <v>86</v>
      </c>
      <c r="AW1120" s="14" t="s">
        <v>32</v>
      </c>
      <c r="AX1120" s="14" t="s">
        <v>76</v>
      </c>
      <c r="AY1120" s="167" t="s">
        <v>151</v>
      </c>
    </row>
    <row r="1121" spans="2:51" s="15" customFormat="1" ht="10.2">
      <c r="B1121" s="174"/>
      <c r="D1121" s="159" t="s">
        <v>165</v>
      </c>
      <c r="E1121" s="175" t="s">
        <v>1</v>
      </c>
      <c r="F1121" s="176" t="s">
        <v>172</v>
      </c>
      <c r="H1121" s="177">
        <v>43.2</v>
      </c>
      <c r="I1121" s="178"/>
      <c r="L1121" s="174"/>
      <c r="M1121" s="179"/>
      <c r="N1121" s="180"/>
      <c r="O1121" s="180"/>
      <c r="P1121" s="180"/>
      <c r="Q1121" s="180"/>
      <c r="R1121" s="180"/>
      <c r="S1121" s="180"/>
      <c r="T1121" s="181"/>
      <c r="AT1121" s="175" t="s">
        <v>165</v>
      </c>
      <c r="AU1121" s="175" t="s">
        <v>86</v>
      </c>
      <c r="AV1121" s="15" t="s">
        <v>152</v>
      </c>
      <c r="AW1121" s="15" t="s">
        <v>32</v>
      </c>
      <c r="AX1121" s="15" t="s">
        <v>76</v>
      </c>
      <c r="AY1121" s="175" t="s">
        <v>151</v>
      </c>
    </row>
    <row r="1122" spans="2:51" s="16" customFormat="1" ht="10.2">
      <c r="B1122" s="182"/>
      <c r="D1122" s="159" t="s">
        <v>165</v>
      </c>
      <c r="E1122" s="183" t="s">
        <v>1</v>
      </c>
      <c r="F1122" s="184" t="s">
        <v>173</v>
      </c>
      <c r="H1122" s="185">
        <v>43.2</v>
      </c>
      <c r="I1122" s="186"/>
      <c r="L1122" s="182"/>
      <c r="M1122" s="187"/>
      <c r="N1122" s="188"/>
      <c r="O1122" s="188"/>
      <c r="P1122" s="188"/>
      <c r="Q1122" s="188"/>
      <c r="R1122" s="188"/>
      <c r="S1122" s="188"/>
      <c r="T1122" s="189"/>
      <c r="AT1122" s="183" t="s">
        <v>165</v>
      </c>
      <c r="AU1122" s="183" t="s">
        <v>86</v>
      </c>
      <c r="AV1122" s="16" t="s">
        <v>159</v>
      </c>
      <c r="AW1122" s="16" t="s">
        <v>32</v>
      </c>
      <c r="AX1122" s="16" t="s">
        <v>84</v>
      </c>
      <c r="AY1122" s="183" t="s">
        <v>151</v>
      </c>
    </row>
    <row r="1123" spans="1:65" s="2" customFormat="1" ht="24.15" customHeight="1">
      <c r="A1123" s="33"/>
      <c r="B1123" s="144"/>
      <c r="C1123" s="145" t="s">
        <v>1154</v>
      </c>
      <c r="D1123" s="145" t="s">
        <v>154</v>
      </c>
      <c r="E1123" s="146" t="s">
        <v>1155</v>
      </c>
      <c r="F1123" s="147" t="s">
        <v>1156</v>
      </c>
      <c r="G1123" s="148" t="s">
        <v>231</v>
      </c>
      <c r="H1123" s="149">
        <v>32.8</v>
      </c>
      <c r="I1123" s="150"/>
      <c r="J1123" s="151">
        <f>ROUND(I1123*H1123,2)</f>
        <v>0</v>
      </c>
      <c r="K1123" s="147" t="s">
        <v>158</v>
      </c>
      <c r="L1123" s="34"/>
      <c r="M1123" s="152" t="s">
        <v>1</v>
      </c>
      <c r="N1123" s="153" t="s">
        <v>41</v>
      </c>
      <c r="O1123" s="59"/>
      <c r="P1123" s="154">
        <f>O1123*H1123</f>
        <v>0</v>
      </c>
      <c r="Q1123" s="154">
        <v>0.00151</v>
      </c>
      <c r="R1123" s="154">
        <f>Q1123*H1123</f>
        <v>0.049527999999999996</v>
      </c>
      <c r="S1123" s="154">
        <v>0</v>
      </c>
      <c r="T1123" s="155">
        <f>S1123*H1123</f>
        <v>0</v>
      </c>
      <c r="U1123" s="33"/>
      <c r="V1123" s="33"/>
      <c r="W1123" s="33"/>
      <c r="X1123" s="33"/>
      <c r="Y1123" s="33"/>
      <c r="Z1123" s="33"/>
      <c r="AA1123" s="33"/>
      <c r="AB1123" s="33"/>
      <c r="AC1123" s="33"/>
      <c r="AD1123" s="33"/>
      <c r="AE1123" s="33"/>
      <c r="AR1123" s="156" t="s">
        <v>270</v>
      </c>
      <c r="AT1123" s="156" t="s">
        <v>154</v>
      </c>
      <c r="AU1123" s="156" t="s">
        <v>86</v>
      </c>
      <c r="AY1123" s="18" t="s">
        <v>151</v>
      </c>
      <c r="BE1123" s="157">
        <f>IF(N1123="základní",J1123,0)</f>
        <v>0</v>
      </c>
      <c r="BF1123" s="157">
        <f>IF(N1123="snížená",J1123,0)</f>
        <v>0</v>
      </c>
      <c r="BG1123" s="157">
        <f>IF(N1123="zákl. přenesená",J1123,0)</f>
        <v>0</v>
      </c>
      <c r="BH1123" s="157">
        <f>IF(N1123="sníž. přenesená",J1123,0)</f>
        <v>0</v>
      </c>
      <c r="BI1123" s="157">
        <f>IF(N1123="nulová",J1123,0)</f>
        <v>0</v>
      </c>
      <c r="BJ1123" s="18" t="s">
        <v>84</v>
      </c>
      <c r="BK1123" s="157">
        <f>ROUND(I1123*H1123,2)</f>
        <v>0</v>
      </c>
      <c r="BL1123" s="18" t="s">
        <v>270</v>
      </c>
      <c r="BM1123" s="156" t="s">
        <v>1157</v>
      </c>
    </row>
    <row r="1124" spans="2:51" s="13" customFormat="1" ht="10.2">
      <c r="B1124" s="158"/>
      <c r="D1124" s="159" t="s">
        <v>165</v>
      </c>
      <c r="E1124" s="160" t="s">
        <v>1</v>
      </c>
      <c r="F1124" s="161" t="s">
        <v>1158</v>
      </c>
      <c r="H1124" s="160" t="s">
        <v>1</v>
      </c>
      <c r="I1124" s="162"/>
      <c r="L1124" s="158"/>
      <c r="M1124" s="163"/>
      <c r="N1124" s="164"/>
      <c r="O1124" s="164"/>
      <c r="P1124" s="164"/>
      <c r="Q1124" s="164"/>
      <c r="R1124" s="164"/>
      <c r="S1124" s="164"/>
      <c r="T1124" s="165"/>
      <c r="AT1124" s="160" t="s">
        <v>165</v>
      </c>
      <c r="AU1124" s="160" t="s">
        <v>86</v>
      </c>
      <c r="AV1124" s="13" t="s">
        <v>84</v>
      </c>
      <c r="AW1124" s="13" t="s">
        <v>32</v>
      </c>
      <c r="AX1124" s="13" t="s">
        <v>76</v>
      </c>
      <c r="AY1124" s="160" t="s">
        <v>151</v>
      </c>
    </row>
    <row r="1125" spans="2:51" s="14" customFormat="1" ht="10.2">
      <c r="B1125" s="166"/>
      <c r="D1125" s="159" t="s">
        <v>165</v>
      </c>
      <c r="E1125" s="167" t="s">
        <v>1</v>
      </c>
      <c r="F1125" s="168" t="s">
        <v>1159</v>
      </c>
      <c r="H1125" s="169">
        <v>32.8</v>
      </c>
      <c r="I1125" s="170"/>
      <c r="L1125" s="166"/>
      <c r="M1125" s="171"/>
      <c r="N1125" s="172"/>
      <c r="O1125" s="172"/>
      <c r="P1125" s="172"/>
      <c r="Q1125" s="172"/>
      <c r="R1125" s="172"/>
      <c r="S1125" s="172"/>
      <c r="T1125" s="173"/>
      <c r="AT1125" s="167" t="s">
        <v>165</v>
      </c>
      <c r="AU1125" s="167" t="s">
        <v>86</v>
      </c>
      <c r="AV1125" s="14" t="s">
        <v>86</v>
      </c>
      <c r="AW1125" s="14" t="s">
        <v>32</v>
      </c>
      <c r="AX1125" s="14" t="s">
        <v>76</v>
      </c>
      <c r="AY1125" s="167" t="s">
        <v>151</v>
      </c>
    </row>
    <row r="1126" spans="2:51" s="15" customFormat="1" ht="10.2">
      <c r="B1126" s="174"/>
      <c r="D1126" s="159" t="s">
        <v>165</v>
      </c>
      <c r="E1126" s="175" t="s">
        <v>1</v>
      </c>
      <c r="F1126" s="176" t="s">
        <v>172</v>
      </c>
      <c r="H1126" s="177">
        <v>32.8</v>
      </c>
      <c r="I1126" s="178"/>
      <c r="L1126" s="174"/>
      <c r="M1126" s="179"/>
      <c r="N1126" s="180"/>
      <c r="O1126" s="180"/>
      <c r="P1126" s="180"/>
      <c r="Q1126" s="180"/>
      <c r="R1126" s="180"/>
      <c r="S1126" s="180"/>
      <c r="T1126" s="181"/>
      <c r="AT1126" s="175" t="s">
        <v>165</v>
      </c>
      <c r="AU1126" s="175" t="s">
        <v>86</v>
      </c>
      <c r="AV1126" s="15" t="s">
        <v>152</v>
      </c>
      <c r="AW1126" s="15" t="s">
        <v>32</v>
      </c>
      <c r="AX1126" s="15" t="s">
        <v>76</v>
      </c>
      <c r="AY1126" s="175" t="s">
        <v>151</v>
      </c>
    </row>
    <row r="1127" spans="2:51" s="16" customFormat="1" ht="10.2">
      <c r="B1127" s="182"/>
      <c r="D1127" s="159" t="s">
        <v>165</v>
      </c>
      <c r="E1127" s="183" t="s">
        <v>1</v>
      </c>
      <c r="F1127" s="184" t="s">
        <v>173</v>
      </c>
      <c r="H1127" s="185">
        <v>32.8</v>
      </c>
      <c r="I1127" s="186"/>
      <c r="L1127" s="182"/>
      <c r="M1127" s="187"/>
      <c r="N1127" s="188"/>
      <c r="O1127" s="188"/>
      <c r="P1127" s="188"/>
      <c r="Q1127" s="188"/>
      <c r="R1127" s="188"/>
      <c r="S1127" s="188"/>
      <c r="T1127" s="189"/>
      <c r="AT1127" s="183" t="s">
        <v>165</v>
      </c>
      <c r="AU1127" s="183" t="s">
        <v>86</v>
      </c>
      <c r="AV1127" s="16" t="s">
        <v>159</v>
      </c>
      <c r="AW1127" s="16" t="s">
        <v>32</v>
      </c>
      <c r="AX1127" s="16" t="s">
        <v>84</v>
      </c>
      <c r="AY1127" s="183" t="s">
        <v>151</v>
      </c>
    </row>
    <row r="1128" spans="1:65" s="2" customFormat="1" ht="24.15" customHeight="1">
      <c r="A1128" s="33"/>
      <c r="B1128" s="144"/>
      <c r="C1128" s="145" t="s">
        <v>1160</v>
      </c>
      <c r="D1128" s="145" t="s">
        <v>154</v>
      </c>
      <c r="E1128" s="146" t="s">
        <v>1161</v>
      </c>
      <c r="F1128" s="147" t="s">
        <v>1162</v>
      </c>
      <c r="G1128" s="148" t="s">
        <v>231</v>
      </c>
      <c r="H1128" s="149">
        <v>118</v>
      </c>
      <c r="I1128" s="150"/>
      <c r="J1128" s="151">
        <f>ROUND(I1128*H1128,2)</f>
        <v>0</v>
      </c>
      <c r="K1128" s="147" t="s">
        <v>158</v>
      </c>
      <c r="L1128" s="34"/>
      <c r="M1128" s="152" t="s">
        <v>1</v>
      </c>
      <c r="N1128" s="153" t="s">
        <v>41</v>
      </c>
      <c r="O1128" s="59"/>
      <c r="P1128" s="154">
        <f>O1128*H1128</f>
        <v>0</v>
      </c>
      <c r="Q1128" s="154">
        <v>0.00397</v>
      </c>
      <c r="R1128" s="154">
        <f>Q1128*H1128</f>
        <v>0.46845999999999993</v>
      </c>
      <c r="S1128" s="154">
        <v>0</v>
      </c>
      <c r="T1128" s="155">
        <f>S1128*H1128</f>
        <v>0</v>
      </c>
      <c r="U1128" s="33"/>
      <c r="V1128" s="33"/>
      <c r="W1128" s="33"/>
      <c r="X1128" s="33"/>
      <c r="Y1128" s="33"/>
      <c r="Z1128" s="33"/>
      <c r="AA1128" s="33"/>
      <c r="AB1128" s="33"/>
      <c r="AC1128" s="33"/>
      <c r="AD1128" s="33"/>
      <c r="AE1128" s="33"/>
      <c r="AR1128" s="156" t="s">
        <v>270</v>
      </c>
      <c r="AT1128" s="156" t="s">
        <v>154</v>
      </c>
      <c r="AU1128" s="156" t="s">
        <v>86</v>
      </c>
      <c r="AY1128" s="18" t="s">
        <v>151</v>
      </c>
      <c r="BE1128" s="157">
        <f>IF(N1128="základní",J1128,0)</f>
        <v>0</v>
      </c>
      <c r="BF1128" s="157">
        <f>IF(N1128="snížená",J1128,0)</f>
        <v>0</v>
      </c>
      <c r="BG1128" s="157">
        <f>IF(N1128="zákl. přenesená",J1128,0)</f>
        <v>0</v>
      </c>
      <c r="BH1128" s="157">
        <f>IF(N1128="sníž. přenesená",J1128,0)</f>
        <v>0</v>
      </c>
      <c r="BI1128" s="157">
        <f>IF(N1128="nulová",J1128,0)</f>
        <v>0</v>
      </c>
      <c r="BJ1128" s="18" t="s">
        <v>84</v>
      </c>
      <c r="BK1128" s="157">
        <f>ROUND(I1128*H1128,2)</f>
        <v>0</v>
      </c>
      <c r="BL1128" s="18" t="s">
        <v>270</v>
      </c>
      <c r="BM1128" s="156" t="s">
        <v>1163</v>
      </c>
    </row>
    <row r="1129" spans="2:51" s="13" customFormat="1" ht="10.2">
      <c r="B1129" s="158"/>
      <c r="D1129" s="159" t="s">
        <v>165</v>
      </c>
      <c r="E1129" s="160" t="s">
        <v>1</v>
      </c>
      <c r="F1129" s="161" t="s">
        <v>1164</v>
      </c>
      <c r="H1129" s="160" t="s">
        <v>1</v>
      </c>
      <c r="I1129" s="162"/>
      <c r="L1129" s="158"/>
      <c r="M1129" s="163"/>
      <c r="N1129" s="164"/>
      <c r="O1129" s="164"/>
      <c r="P1129" s="164"/>
      <c r="Q1129" s="164"/>
      <c r="R1129" s="164"/>
      <c r="S1129" s="164"/>
      <c r="T1129" s="165"/>
      <c r="AT1129" s="160" t="s">
        <v>165</v>
      </c>
      <c r="AU1129" s="160" t="s">
        <v>86</v>
      </c>
      <c r="AV1129" s="13" t="s">
        <v>84</v>
      </c>
      <c r="AW1129" s="13" t="s">
        <v>32</v>
      </c>
      <c r="AX1129" s="13" t="s">
        <v>76</v>
      </c>
      <c r="AY1129" s="160" t="s">
        <v>151</v>
      </c>
    </row>
    <row r="1130" spans="2:51" s="14" customFormat="1" ht="10.2">
      <c r="B1130" s="166"/>
      <c r="D1130" s="159" t="s">
        <v>165</v>
      </c>
      <c r="E1130" s="167" t="s">
        <v>1</v>
      </c>
      <c r="F1130" s="168" t="s">
        <v>966</v>
      </c>
      <c r="H1130" s="169">
        <v>118</v>
      </c>
      <c r="I1130" s="170"/>
      <c r="L1130" s="166"/>
      <c r="M1130" s="171"/>
      <c r="N1130" s="172"/>
      <c r="O1130" s="172"/>
      <c r="P1130" s="172"/>
      <c r="Q1130" s="172"/>
      <c r="R1130" s="172"/>
      <c r="S1130" s="172"/>
      <c r="T1130" s="173"/>
      <c r="AT1130" s="167" t="s">
        <v>165</v>
      </c>
      <c r="AU1130" s="167" t="s">
        <v>86</v>
      </c>
      <c r="AV1130" s="14" t="s">
        <v>86</v>
      </c>
      <c r="AW1130" s="14" t="s">
        <v>32</v>
      </c>
      <c r="AX1130" s="14" t="s">
        <v>76</v>
      </c>
      <c r="AY1130" s="167" t="s">
        <v>151</v>
      </c>
    </row>
    <row r="1131" spans="2:51" s="15" customFormat="1" ht="10.2">
      <c r="B1131" s="174"/>
      <c r="D1131" s="159" t="s">
        <v>165</v>
      </c>
      <c r="E1131" s="175" t="s">
        <v>1</v>
      </c>
      <c r="F1131" s="176" t="s">
        <v>172</v>
      </c>
      <c r="H1131" s="177">
        <v>118</v>
      </c>
      <c r="I1131" s="178"/>
      <c r="L1131" s="174"/>
      <c r="M1131" s="179"/>
      <c r="N1131" s="180"/>
      <c r="O1131" s="180"/>
      <c r="P1131" s="180"/>
      <c r="Q1131" s="180"/>
      <c r="R1131" s="180"/>
      <c r="S1131" s="180"/>
      <c r="T1131" s="181"/>
      <c r="AT1131" s="175" t="s">
        <v>165</v>
      </c>
      <c r="AU1131" s="175" t="s">
        <v>86</v>
      </c>
      <c r="AV1131" s="15" t="s">
        <v>152</v>
      </c>
      <c r="AW1131" s="15" t="s">
        <v>32</v>
      </c>
      <c r="AX1131" s="15" t="s">
        <v>76</v>
      </c>
      <c r="AY1131" s="175" t="s">
        <v>151</v>
      </c>
    </row>
    <row r="1132" spans="2:51" s="16" customFormat="1" ht="10.2">
      <c r="B1132" s="182"/>
      <c r="D1132" s="159" t="s">
        <v>165</v>
      </c>
      <c r="E1132" s="183" t="s">
        <v>1</v>
      </c>
      <c r="F1132" s="184" t="s">
        <v>173</v>
      </c>
      <c r="H1132" s="185">
        <v>118</v>
      </c>
      <c r="I1132" s="186"/>
      <c r="L1132" s="182"/>
      <c r="M1132" s="187"/>
      <c r="N1132" s="188"/>
      <c r="O1132" s="188"/>
      <c r="P1132" s="188"/>
      <c r="Q1132" s="188"/>
      <c r="R1132" s="188"/>
      <c r="S1132" s="188"/>
      <c r="T1132" s="189"/>
      <c r="AT1132" s="183" t="s">
        <v>165</v>
      </c>
      <c r="AU1132" s="183" t="s">
        <v>86</v>
      </c>
      <c r="AV1132" s="16" t="s">
        <v>159</v>
      </c>
      <c r="AW1132" s="16" t="s">
        <v>32</v>
      </c>
      <c r="AX1132" s="16" t="s">
        <v>84</v>
      </c>
      <c r="AY1132" s="183" t="s">
        <v>151</v>
      </c>
    </row>
    <row r="1133" spans="1:65" s="2" customFormat="1" ht="24.15" customHeight="1">
      <c r="A1133" s="33"/>
      <c r="B1133" s="144"/>
      <c r="C1133" s="145" t="s">
        <v>1165</v>
      </c>
      <c r="D1133" s="145" t="s">
        <v>154</v>
      </c>
      <c r="E1133" s="146" t="s">
        <v>1166</v>
      </c>
      <c r="F1133" s="147" t="s">
        <v>1167</v>
      </c>
      <c r="G1133" s="148" t="s">
        <v>231</v>
      </c>
      <c r="H1133" s="149">
        <v>130.12</v>
      </c>
      <c r="I1133" s="150"/>
      <c r="J1133" s="151">
        <f>ROUND(I1133*H1133,2)</f>
        <v>0</v>
      </c>
      <c r="K1133" s="147" t="s">
        <v>158</v>
      </c>
      <c r="L1133" s="34"/>
      <c r="M1133" s="152" t="s">
        <v>1</v>
      </c>
      <c r="N1133" s="153" t="s">
        <v>41</v>
      </c>
      <c r="O1133" s="59"/>
      <c r="P1133" s="154">
        <f>O1133*H1133</f>
        <v>0</v>
      </c>
      <c r="Q1133" s="154">
        <v>0.00201</v>
      </c>
      <c r="R1133" s="154">
        <f>Q1133*H1133</f>
        <v>0.26154120000000003</v>
      </c>
      <c r="S1133" s="154">
        <v>0</v>
      </c>
      <c r="T1133" s="155">
        <f>S1133*H1133</f>
        <v>0</v>
      </c>
      <c r="U1133" s="33"/>
      <c r="V1133" s="33"/>
      <c r="W1133" s="33"/>
      <c r="X1133" s="33"/>
      <c r="Y1133" s="33"/>
      <c r="Z1133" s="33"/>
      <c r="AA1133" s="33"/>
      <c r="AB1133" s="33"/>
      <c r="AC1133" s="33"/>
      <c r="AD1133" s="33"/>
      <c r="AE1133" s="33"/>
      <c r="AR1133" s="156" t="s">
        <v>270</v>
      </c>
      <c r="AT1133" s="156" t="s">
        <v>154</v>
      </c>
      <c r="AU1133" s="156" t="s">
        <v>86</v>
      </c>
      <c r="AY1133" s="18" t="s">
        <v>151</v>
      </c>
      <c r="BE1133" s="157">
        <f>IF(N1133="základní",J1133,0)</f>
        <v>0</v>
      </c>
      <c r="BF1133" s="157">
        <f>IF(N1133="snížená",J1133,0)</f>
        <v>0</v>
      </c>
      <c r="BG1133" s="157">
        <f>IF(N1133="zákl. přenesená",J1133,0)</f>
        <v>0</v>
      </c>
      <c r="BH1133" s="157">
        <f>IF(N1133="sníž. přenesená",J1133,0)</f>
        <v>0</v>
      </c>
      <c r="BI1133" s="157">
        <f>IF(N1133="nulová",J1133,0)</f>
        <v>0</v>
      </c>
      <c r="BJ1133" s="18" t="s">
        <v>84</v>
      </c>
      <c r="BK1133" s="157">
        <f>ROUND(I1133*H1133,2)</f>
        <v>0</v>
      </c>
      <c r="BL1133" s="18" t="s">
        <v>270</v>
      </c>
      <c r="BM1133" s="156" t="s">
        <v>1168</v>
      </c>
    </row>
    <row r="1134" spans="2:51" s="13" customFormat="1" ht="10.2">
      <c r="B1134" s="158"/>
      <c r="D1134" s="159" t="s">
        <v>165</v>
      </c>
      <c r="E1134" s="160" t="s">
        <v>1</v>
      </c>
      <c r="F1134" s="161" t="s">
        <v>1169</v>
      </c>
      <c r="H1134" s="160" t="s">
        <v>1</v>
      </c>
      <c r="I1134" s="162"/>
      <c r="L1134" s="158"/>
      <c r="M1134" s="163"/>
      <c r="N1134" s="164"/>
      <c r="O1134" s="164"/>
      <c r="P1134" s="164"/>
      <c r="Q1134" s="164"/>
      <c r="R1134" s="164"/>
      <c r="S1134" s="164"/>
      <c r="T1134" s="165"/>
      <c r="AT1134" s="160" t="s">
        <v>165</v>
      </c>
      <c r="AU1134" s="160" t="s">
        <v>86</v>
      </c>
      <c r="AV1134" s="13" t="s">
        <v>84</v>
      </c>
      <c r="AW1134" s="13" t="s">
        <v>32</v>
      </c>
      <c r="AX1134" s="13" t="s">
        <v>76</v>
      </c>
      <c r="AY1134" s="160" t="s">
        <v>151</v>
      </c>
    </row>
    <row r="1135" spans="2:51" s="14" customFormat="1" ht="10.2">
      <c r="B1135" s="166"/>
      <c r="D1135" s="159" t="s">
        <v>165</v>
      </c>
      <c r="E1135" s="167" t="s">
        <v>1</v>
      </c>
      <c r="F1135" s="168" t="s">
        <v>1170</v>
      </c>
      <c r="H1135" s="169">
        <v>130.12</v>
      </c>
      <c r="I1135" s="170"/>
      <c r="L1135" s="166"/>
      <c r="M1135" s="171"/>
      <c r="N1135" s="172"/>
      <c r="O1135" s="172"/>
      <c r="P1135" s="172"/>
      <c r="Q1135" s="172"/>
      <c r="R1135" s="172"/>
      <c r="S1135" s="172"/>
      <c r="T1135" s="173"/>
      <c r="AT1135" s="167" t="s">
        <v>165</v>
      </c>
      <c r="AU1135" s="167" t="s">
        <v>86</v>
      </c>
      <c r="AV1135" s="14" t="s">
        <v>86</v>
      </c>
      <c r="AW1135" s="14" t="s">
        <v>32</v>
      </c>
      <c r="AX1135" s="14" t="s">
        <v>76</v>
      </c>
      <c r="AY1135" s="167" t="s">
        <v>151</v>
      </c>
    </row>
    <row r="1136" spans="2:51" s="15" customFormat="1" ht="10.2">
      <c r="B1136" s="174"/>
      <c r="D1136" s="159" t="s">
        <v>165</v>
      </c>
      <c r="E1136" s="175" t="s">
        <v>1</v>
      </c>
      <c r="F1136" s="176" t="s">
        <v>172</v>
      </c>
      <c r="H1136" s="177">
        <v>130.12</v>
      </c>
      <c r="I1136" s="178"/>
      <c r="L1136" s="174"/>
      <c r="M1136" s="179"/>
      <c r="N1136" s="180"/>
      <c r="O1136" s="180"/>
      <c r="P1136" s="180"/>
      <c r="Q1136" s="180"/>
      <c r="R1136" s="180"/>
      <c r="S1136" s="180"/>
      <c r="T1136" s="181"/>
      <c r="AT1136" s="175" t="s">
        <v>165</v>
      </c>
      <c r="AU1136" s="175" t="s">
        <v>86</v>
      </c>
      <c r="AV1136" s="15" t="s">
        <v>152</v>
      </c>
      <c r="AW1136" s="15" t="s">
        <v>32</v>
      </c>
      <c r="AX1136" s="15" t="s">
        <v>76</v>
      </c>
      <c r="AY1136" s="175" t="s">
        <v>151</v>
      </c>
    </row>
    <row r="1137" spans="2:51" s="16" customFormat="1" ht="10.2">
      <c r="B1137" s="182"/>
      <c r="D1137" s="159" t="s">
        <v>165</v>
      </c>
      <c r="E1137" s="183" t="s">
        <v>1</v>
      </c>
      <c r="F1137" s="184" t="s">
        <v>173</v>
      </c>
      <c r="H1137" s="185">
        <v>130.12</v>
      </c>
      <c r="I1137" s="186"/>
      <c r="L1137" s="182"/>
      <c r="M1137" s="187"/>
      <c r="N1137" s="188"/>
      <c r="O1137" s="188"/>
      <c r="P1137" s="188"/>
      <c r="Q1137" s="188"/>
      <c r="R1137" s="188"/>
      <c r="S1137" s="188"/>
      <c r="T1137" s="189"/>
      <c r="AT1137" s="183" t="s">
        <v>165</v>
      </c>
      <c r="AU1137" s="183" t="s">
        <v>86</v>
      </c>
      <c r="AV1137" s="16" t="s">
        <v>159</v>
      </c>
      <c r="AW1137" s="16" t="s">
        <v>32</v>
      </c>
      <c r="AX1137" s="16" t="s">
        <v>84</v>
      </c>
      <c r="AY1137" s="183" t="s">
        <v>151</v>
      </c>
    </row>
    <row r="1138" spans="1:65" s="2" customFormat="1" ht="24.15" customHeight="1">
      <c r="A1138" s="33"/>
      <c r="B1138" s="144"/>
      <c r="C1138" s="145" t="s">
        <v>1171</v>
      </c>
      <c r="D1138" s="145" t="s">
        <v>154</v>
      </c>
      <c r="E1138" s="146" t="s">
        <v>1172</v>
      </c>
      <c r="F1138" s="147" t="s">
        <v>1173</v>
      </c>
      <c r="G1138" s="148" t="s">
        <v>231</v>
      </c>
      <c r="H1138" s="149">
        <v>10.2</v>
      </c>
      <c r="I1138" s="150"/>
      <c r="J1138" s="151">
        <f>ROUND(I1138*H1138,2)</f>
        <v>0</v>
      </c>
      <c r="K1138" s="147" t="s">
        <v>158</v>
      </c>
      <c r="L1138" s="34"/>
      <c r="M1138" s="152" t="s">
        <v>1</v>
      </c>
      <c r="N1138" s="153" t="s">
        <v>41</v>
      </c>
      <c r="O1138" s="59"/>
      <c r="P1138" s="154">
        <f>O1138*H1138</f>
        <v>0</v>
      </c>
      <c r="Q1138" s="154">
        <v>0.00404</v>
      </c>
      <c r="R1138" s="154">
        <f>Q1138*H1138</f>
        <v>0.041208</v>
      </c>
      <c r="S1138" s="154">
        <v>0</v>
      </c>
      <c r="T1138" s="155">
        <f>S1138*H1138</f>
        <v>0</v>
      </c>
      <c r="U1138" s="33"/>
      <c r="V1138" s="33"/>
      <c r="W1138" s="33"/>
      <c r="X1138" s="33"/>
      <c r="Y1138" s="33"/>
      <c r="Z1138" s="33"/>
      <c r="AA1138" s="33"/>
      <c r="AB1138" s="33"/>
      <c r="AC1138" s="33"/>
      <c r="AD1138" s="33"/>
      <c r="AE1138" s="33"/>
      <c r="AR1138" s="156" t="s">
        <v>270</v>
      </c>
      <c r="AT1138" s="156" t="s">
        <v>154</v>
      </c>
      <c r="AU1138" s="156" t="s">
        <v>86</v>
      </c>
      <c r="AY1138" s="18" t="s">
        <v>151</v>
      </c>
      <c r="BE1138" s="157">
        <f>IF(N1138="základní",J1138,0)</f>
        <v>0</v>
      </c>
      <c r="BF1138" s="157">
        <f>IF(N1138="snížená",J1138,0)</f>
        <v>0</v>
      </c>
      <c r="BG1138" s="157">
        <f>IF(N1138="zákl. přenesená",J1138,0)</f>
        <v>0</v>
      </c>
      <c r="BH1138" s="157">
        <f>IF(N1138="sníž. přenesená",J1138,0)</f>
        <v>0</v>
      </c>
      <c r="BI1138" s="157">
        <f>IF(N1138="nulová",J1138,0)</f>
        <v>0</v>
      </c>
      <c r="BJ1138" s="18" t="s">
        <v>84</v>
      </c>
      <c r="BK1138" s="157">
        <f>ROUND(I1138*H1138,2)</f>
        <v>0</v>
      </c>
      <c r="BL1138" s="18" t="s">
        <v>270</v>
      </c>
      <c r="BM1138" s="156" t="s">
        <v>1174</v>
      </c>
    </row>
    <row r="1139" spans="2:51" s="13" customFormat="1" ht="10.2">
      <c r="B1139" s="158"/>
      <c r="D1139" s="159" t="s">
        <v>165</v>
      </c>
      <c r="E1139" s="160" t="s">
        <v>1</v>
      </c>
      <c r="F1139" s="161" t="s">
        <v>1175</v>
      </c>
      <c r="H1139" s="160" t="s">
        <v>1</v>
      </c>
      <c r="I1139" s="162"/>
      <c r="L1139" s="158"/>
      <c r="M1139" s="163"/>
      <c r="N1139" s="164"/>
      <c r="O1139" s="164"/>
      <c r="P1139" s="164"/>
      <c r="Q1139" s="164"/>
      <c r="R1139" s="164"/>
      <c r="S1139" s="164"/>
      <c r="T1139" s="165"/>
      <c r="AT1139" s="160" t="s">
        <v>165</v>
      </c>
      <c r="AU1139" s="160" t="s">
        <v>86</v>
      </c>
      <c r="AV1139" s="13" t="s">
        <v>84</v>
      </c>
      <c r="AW1139" s="13" t="s">
        <v>32</v>
      </c>
      <c r="AX1139" s="13" t="s">
        <v>76</v>
      </c>
      <c r="AY1139" s="160" t="s">
        <v>151</v>
      </c>
    </row>
    <row r="1140" spans="2:51" s="14" customFormat="1" ht="10.2">
      <c r="B1140" s="166"/>
      <c r="D1140" s="159" t="s">
        <v>165</v>
      </c>
      <c r="E1140" s="167" t="s">
        <v>1</v>
      </c>
      <c r="F1140" s="168" t="s">
        <v>1176</v>
      </c>
      <c r="H1140" s="169">
        <v>10.2</v>
      </c>
      <c r="I1140" s="170"/>
      <c r="L1140" s="166"/>
      <c r="M1140" s="171"/>
      <c r="N1140" s="172"/>
      <c r="O1140" s="172"/>
      <c r="P1140" s="172"/>
      <c r="Q1140" s="172"/>
      <c r="R1140" s="172"/>
      <c r="S1140" s="172"/>
      <c r="T1140" s="173"/>
      <c r="AT1140" s="167" t="s">
        <v>165</v>
      </c>
      <c r="AU1140" s="167" t="s">
        <v>86</v>
      </c>
      <c r="AV1140" s="14" t="s">
        <v>86</v>
      </c>
      <c r="AW1140" s="14" t="s">
        <v>32</v>
      </c>
      <c r="AX1140" s="14" t="s">
        <v>76</v>
      </c>
      <c r="AY1140" s="167" t="s">
        <v>151</v>
      </c>
    </row>
    <row r="1141" spans="2:51" s="16" customFormat="1" ht="10.2">
      <c r="B1141" s="182"/>
      <c r="D1141" s="159" t="s">
        <v>165</v>
      </c>
      <c r="E1141" s="183" t="s">
        <v>1</v>
      </c>
      <c r="F1141" s="184" t="s">
        <v>173</v>
      </c>
      <c r="H1141" s="185">
        <v>10.2</v>
      </c>
      <c r="I1141" s="186"/>
      <c r="L1141" s="182"/>
      <c r="M1141" s="187"/>
      <c r="N1141" s="188"/>
      <c r="O1141" s="188"/>
      <c r="P1141" s="188"/>
      <c r="Q1141" s="188"/>
      <c r="R1141" s="188"/>
      <c r="S1141" s="188"/>
      <c r="T1141" s="189"/>
      <c r="AT1141" s="183" t="s">
        <v>165</v>
      </c>
      <c r="AU1141" s="183" t="s">
        <v>86</v>
      </c>
      <c r="AV1141" s="16" t="s">
        <v>159</v>
      </c>
      <c r="AW1141" s="16" t="s">
        <v>32</v>
      </c>
      <c r="AX1141" s="16" t="s">
        <v>84</v>
      </c>
      <c r="AY1141" s="183" t="s">
        <v>151</v>
      </c>
    </row>
    <row r="1142" spans="1:65" s="2" customFormat="1" ht="24.15" customHeight="1">
      <c r="A1142" s="33"/>
      <c r="B1142" s="144"/>
      <c r="C1142" s="145" t="s">
        <v>1177</v>
      </c>
      <c r="D1142" s="145" t="s">
        <v>154</v>
      </c>
      <c r="E1142" s="146" t="s">
        <v>1178</v>
      </c>
      <c r="F1142" s="147" t="s">
        <v>1179</v>
      </c>
      <c r="G1142" s="148" t="s">
        <v>207</v>
      </c>
      <c r="H1142" s="149">
        <v>63.3</v>
      </c>
      <c r="I1142" s="150"/>
      <c r="J1142" s="151">
        <f>ROUND(I1142*H1142,2)</f>
        <v>0</v>
      </c>
      <c r="K1142" s="147" t="s">
        <v>158</v>
      </c>
      <c r="L1142" s="34"/>
      <c r="M1142" s="152" t="s">
        <v>1</v>
      </c>
      <c r="N1142" s="153" t="s">
        <v>41</v>
      </c>
      <c r="O1142" s="59"/>
      <c r="P1142" s="154">
        <f>O1142*H1142</f>
        <v>0</v>
      </c>
      <c r="Q1142" s="154">
        <v>0.00582</v>
      </c>
      <c r="R1142" s="154">
        <f>Q1142*H1142</f>
        <v>0.36840599999999996</v>
      </c>
      <c r="S1142" s="154">
        <v>0</v>
      </c>
      <c r="T1142" s="155">
        <f>S1142*H1142</f>
        <v>0</v>
      </c>
      <c r="U1142" s="33"/>
      <c r="V1142" s="33"/>
      <c r="W1142" s="33"/>
      <c r="X1142" s="33"/>
      <c r="Y1142" s="33"/>
      <c r="Z1142" s="33"/>
      <c r="AA1142" s="33"/>
      <c r="AB1142" s="33"/>
      <c r="AC1142" s="33"/>
      <c r="AD1142" s="33"/>
      <c r="AE1142" s="33"/>
      <c r="AR1142" s="156" t="s">
        <v>270</v>
      </c>
      <c r="AT1142" s="156" t="s">
        <v>154</v>
      </c>
      <c r="AU1142" s="156" t="s">
        <v>86</v>
      </c>
      <c r="AY1142" s="18" t="s">
        <v>151</v>
      </c>
      <c r="BE1142" s="157">
        <f>IF(N1142="základní",J1142,0)</f>
        <v>0</v>
      </c>
      <c r="BF1142" s="157">
        <f>IF(N1142="snížená",J1142,0)</f>
        <v>0</v>
      </c>
      <c r="BG1142" s="157">
        <f>IF(N1142="zákl. přenesená",J1142,0)</f>
        <v>0</v>
      </c>
      <c r="BH1142" s="157">
        <f>IF(N1142="sníž. přenesená",J1142,0)</f>
        <v>0</v>
      </c>
      <c r="BI1142" s="157">
        <f>IF(N1142="nulová",J1142,0)</f>
        <v>0</v>
      </c>
      <c r="BJ1142" s="18" t="s">
        <v>84</v>
      </c>
      <c r="BK1142" s="157">
        <f>ROUND(I1142*H1142,2)</f>
        <v>0</v>
      </c>
      <c r="BL1142" s="18" t="s">
        <v>270</v>
      </c>
      <c r="BM1142" s="156" t="s">
        <v>1180</v>
      </c>
    </row>
    <row r="1143" spans="2:51" s="13" customFormat="1" ht="10.2">
      <c r="B1143" s="158"/>
      <c r="D1143" s="159" t="s">
        <v>165</v>
      </c>
      <c r="E1143" s="160" t="s">
        <v>1</v>
      </c>
      <c r="F1143" s="161" t="s">
        <v>1181</v>
      </c>
      <c r="H1143" s="160" t="s">
        <v>1</v>
      </c>
      <c r="I1143" s="162"/>
      <c r="L1143" s="158"/>
      <c r="M1143" s="163"/>
      <c r="N1143" s="164"/>
      <c r="O1143" s="164"/>
      <c r="P1143" s="164"/>
      <c r="Q1143" s="164"/>
      <c r="R1143" s="164"/>
      <c r="S1143" s="164"/>
      <c r="T1143" s="165"/>
      <c r="AT1143" s="160" t="s">
        <v>165</v>
      </c>
      <c r="AU1143" s="160" t="s">
        <v>86</v>
      </c>
      <c r="AV1143" s="13" t="s">
        <v>84</v>
      </c>
      <c r="AW1143" s="13" t="s">
        <v>32</v>
      </c>
      <c r="AX1143" s="13" t="s">
        <v>76</v>
      </c>
      <c r="AY1143" s="160" t="s">
        <v>151</v>
      </c>
    </row>
    <row r="1144" spans="2:51" s="14" customFormat="1" ht="10.2">
      <c r="B1144" s="166"/>
      <c r="D1144" s="159" t="s">
        <v>165</v>
      </c>
      <c r="E1144" s="167" t="s">
        <v>1</v>
      </c>
      <c r="F1144" s="168" t="s">
        <v>685</v>
      </c>
      <c r="H1144" s="169">
        <v>63.3</v>
      </c>
      <c r="I1144" s="170"/>
      <c r="L1144" s="166"/>
      <c r="M1144" s="171"/>
      <c r="N1144" s="172"/>
      <c r="O1144" s="172"/>
      <c r="P1144" s="172"/>
      <c r="Q1144" s="172"/>
      <c r="R1144" s="172"/>
      <c r="S1144" s="172"/>
      <c r="T1144" s="173"/>
      <c r="AT1144" s="167" t="s">
        <v>165</v>
      </c>
      <c r="AU1144" s="167" t="s">
        <v>86</v>
      </c>
      <c r="AV1144" s="14" t="s">
        <v>86</v>
      </c>
      <c r="AW1144" s="14" t="s">
        <v>32</v>
      </c>
      <c r="AX1144" s="14" t="s">
        <v>76</v>
      </c>
      <c r="AY1144" s="167" t="s">
        <v>151</v>
      </c>
    </row>
    <row r="1145" spans="2:51" s="15" customFormat="1" ht="10.2">
      <c r="B1145" s="174"/>
      <c r="D1145" s="159" t="s">
        <v>165</v>
      </c>
      <c r="E1145" s="175" t="s">
        <v>1</v>
      </c>
      <c r="F1145" s="176" t="s">
        <v>172</v>
      </c>
      <c r="H1145" s="177">
        <v>63.3</v>
      </c>
      <c r="I1145" s="178"/>
      <c r="L1145" s="174"/>
      <c r="M1145" s="179"/>
      <c r="N1145" s="180"/>
      <c r="O1145" s="180"/>
      <c r="P1145" s="180"/>
      <c r="Q1145" s="180"/>
      <c r="R1145" s="180"/>
      <c r="S1145" s="180"/>
      <c r="T1145" s="181"/>
      <c r="AT1145" s="175" t="s">
        <v>165</v>
      </c>
      <c r="AU1145" s="175" t="s">
        <v>86</v>
      </c>
      <c r="AV1145" s="15" t="s">
        <v>152</v>
      </c>
      <c r="AW1145" s="15" t="s">
        <v>32</v>
      </c>
      <c r="AX1145" s="15" t="s">
        <v>76</v>
      </c>
      <c r="AY1145" s="175" t="s">
        <v>151</v>
      </c>
    </row>
    <row r="1146" spans="2:51" s="16" customFormat="1" ht="10.2">
      <c r="B1146" s="182"/>
      <c r="D1146" s="159" t="s">
        <v>165</v>
      </c>
      <c r="E1146" s="183" t="s">
        <v>1</v>
      </c>
      <c r="F1146" s="184" t="s">
        <v>173</v>
      </c>
      <c r="H1146" s="185">
        <v>63.3</v>
      </c>
      <c r="I1146" s="186"/>
      <c r="L1146" s="182"/>
      <c r="M1146" s="187"/>
      <c r="N1146" s="188"/>
      <c r="O1146" s="188"/>
      <c r="P1146" s="188"/>
      <c r="Q1146" s="188"/>
      <c r="R1146" s="188"/>
      <c r="S1146" s="188"/>
      <c r="T1146" s="189"/>
      <c r="AT1146" s="183" t="s">
        <v>165</v>
      </c>
      <c r="AU1146" s="183" t="s">
        <v>86</v>
      </c>
      <c r="AV1146" s="16" t="s">
        <v>159</v>
      </c>
      <c r="AW1146" s="16" t="s">
        <v>32</v>
      </c>
      <c r="AX1146" s="16" t="s">
        <v>84</v>
      </c>
      <c r="AY1146" s="183" t="s">
        <v>151</v>
      </c>
    </row>
    <row r="1147" spans="1:65" s="2" customFormat="1" ht="37.8" customHeight="1">
      <c r="A1147" s="33"/>
      <c r="B1147" s="144"/>
      <c r="C1147" s="145" t="s">
        <v>1182</v>
      </c>
      <c r="D1147" s="145" t="s">
        <v>154</v>
      </c>
      <c r="E1147" s="146" t="s">
        <v>1183</v>
      </c>
      <c r="F1147" s="147" t="s">
        <v>1184</v>
      </c>
      <c r="G1147" s="148" t="s">
        <v>157</v>
      </c>
      <c r="H1147" s="149">
        <v>12</v>
      </c>
      <c r="I1147" s="150"/>
      <c r="J1147" s="151">
        <f>ROUND(I1147*H1147,2)</f>
        <v>0</v>
      </c>
      <c r="K1147" s="147" t="s">
        <v>158</v>
      </c>
      <c r="L1147" s="34"/>
      <c r="M1147" s="152" t="s">
        <v>1</v>
      </c>
      <c r="N1147" s="153" t="s">
        <v>41</v>
      </c>
      <c r="O1147" s="59"/>
      <c r="P1147" s="154">
        <f>O1147*H1147</f>
        <v>0</v>
      </c>
      <c r="Q1147" s="154">
        <v>0</v>
      </c>
      <c r="R1147" s="154">
        <f>Q1147*H1147</f>
        <v>0</v>
      </c>
      <c r="S1147" s="154">
        <v>0</v>
      </c>
      <c r="T1147" s="155">
        <f>S1147*H1147</f>
        <v>0</v>
      </c>
      <c r="U1147" s="33"/>
      <c r="V1147" s="33"/>
      <c r="W1147" s="33"/>
      <c r="X1147" s="33"/>
      <c r="Y1147" s="33"/>
      <c r="Z1147" s="33"/>
      <c r="AA1147" s="33"/>
      <c r="AB1147" s="33"/>
      <c r="AC1147" s="33"/>
      <c r="AD1147" s="33"/>
      <c r="AE1147" s="33"/>
      <c r="AR1147" s="156" t="s">
        <v>270</v>
      </c>
      <c r="AT1147" s="156" t="s">
        <v>154</v>
      </c>
      <c r="AU1147" s="156" t="s">
        <v>86</v>
      </c>
      <c r="AY1147" s="18" t="s">
        <v>151</v>
      </c>
      <c r="BE1147" s="157">
        <f>IF(N1147="základní",J1147,0)</f>
        <v>0</v>
      </c>
      <c r="BF1147" s="157">
        <f>IF(N1147="snížená",J1147,0)</f>
        <v>0</v>
      </c>
      <c r="BG1147" s="157">
        <f>IF(N1147="zákl. přenesená",J1147,0)</f>
        <v>0</v>
      </c>
      <c r="BH1147" s="157">
        <f>IF(N1147="sníž. přenesená",J1147,0)</f>
        <v>0</v>
      </c>
      <c r="BI1147" s="157">
        <f>IF(N1147="nulová",J1147,0)</f>
        <v>0</v>
      </c>
      <c r="BJ1147" s="18" t="s">
        <v>84</v>
      </c>
      <c r="BK1147" s="157">
        <f>ROUND(I1147*H1147,2)</f>
        <v>0</v>
      </c>
      <c r="BL1147" s="18" t="s">
        <v>270</v>
      </c>
      <c r="BM1147" s="156" t="s">
        <v>1185</v>
      </c>
    </row>
    <row r="1148" spans="1:65" s="2" customFormat="1" ht="33" customHeight="1">
      <c r="A1148" s="33"/>
      <c r="B1148" s="144"/>
      <c r="C1148" s="145" t="s">
        <v>1186</v>
      </c>
      <c r="D1148" s="145" t="s">
        <v>154</v>
      </c>
      <c r="E1148" s="146" t="s">
        <v>1187</v>
      </c>
      <c r="F1148" s="147" t="s">
        <v>1188</v>
      </c>
      <c r="G1148" s="148" t="s">
        <v>157</v>
      </c>
      <c r="H1148" s="149">
        <v>18</v>
      </c>
      <c r="I1148" s="150"/>
      <c r="J1148" s="151">
        <f>ROUND(I1148*H1148,2)</f>
        <v>0</v>
      </c>
      <c r="K1148" s="147" t="s">
        <v>158</v>
      </c>
      <c r="L1148" s="34"/>
      <c r="M1148" s="152" t="s">
        <v>1</v>
      </c>
      <c r="N1148" s="153" t="s">
        <v>41</v>
      </c>
      <c r="O1148" s="59"/>
      <c r="P1148" s="154">
        <f>O1148*H1148</f>
        <v>0</v>
      </c>
      <c r="Q1148" s="154">
        <v>0.00171</v>
      </c>
      <c r="R1148" s="154">
        <f>Q1148*H1148</f>
        <v>0.03078</v>
      </c>
      <c r="S1148" s="154">
        <v>0</v>
      </c>
      <c r="T1148" s="155">
        <f>S1148*H1148</f>
        <v>0</v>
      </c>
      <c r="U1148" s="33"/>
      <c r="V1148" s="33"/>
      <c r="W1148" s="33"/>
      <c r="X1148" s="33"/>
      <c r="Y1148" s="33"/>
      <c r="Z1148" s="33"/>
      <c r="AA1148" s="33"/>
      <c r="AB1148" s="33"/>
      <c r="AC1148" s="33"/>
      <c r="AD1148" s="33"/>
      <c r="AE1148" s="33"/>
      <c r="AR1148" s="156" t="s">
        <v>270</v>
      </c>
      <c r="AT1148" s="156" t="s">
        <v>154</v>
      </c>
      <c r="AU1148" s="156" t="s">
        <v>86</v>
      </c>
      <c r="AY1148" s="18" t="s">
        <v>151</v>
      </c>
      <c r="BE1148" s="157">
        <f>IF(N1148="základní",J1148,0)</f>
        <v>0</v>
      </c>
      <c r="BF1148" s="157">
        <f>IF(N1148="snížená",J1148,0)</f>
        <v>0</v>
      </c>
      <c r="BG1148" s="157">
        <f>IF(N1148="zákl. přenesená",J1148,0)</f>
        <v>0</v>
      </c>
      <c r="BH1148" s="157">
        <f>IF(N1148="sníž. přenesená",J1148,0)</f>
        <v>0</v>
      </c>
      <c r="BI1148" s="157">
        <f>IF(N1148="nulová",J1148,0)</f>
        <v>0</v>
      </c>
      <c r="BJ1148" s="18" t="s">
        <v>84</v>
      </c>
      <c r="BK1148" s="157">
        <f>ROUND(I1148*H1148,2)</f>
        <v>0</v>
      </c>
      <c r="BL1148" s="18" t="s">
        <v>270</v>
      </c>
      <c r="BM1148" s="156" t="s">
        <v>1189</v>
      </c>
    </row>
    <row r="1149" spans="2:51" s="13" customFormat="1" ht="10.2">
      <c r="B1149" s="158"/>
      <c r="D1149" s="159" t="s">
        <v>165</v>
      </c>
      <c r="E1149" s="160" t="s">
        <v>1</v>
      </c>
      <c r="F1149" s="161" t="s">
        <v>1190</v>
      </c>
      <c r="H1149" s="160" t="s">
        <v>1</v>
      </c>
      <c r="I1149" s="162"/>
      <c r="L1149" s="158"/>
      <c r="M1149" s="163"/>
      <c r="N1149" s="164"/>
      <c r="O1149" s="164"/>
      <c r="P1149" s="164"/>
      <c r="Q1149" s="164"/>
      <c r="R1149" s="164"/>
      <c r="S1149" s="164"/>
      <c r="T1149" s="165"/>
      <c r="AT1149" s="160" t="s">
        <v>165</v>
      </c>
      <c r="AU1149" s="160" t="s">
        <v>86</v>
      </c>
      <c r="AV1149" s="13" t="s">
        <v>84</v>
      </c>
      <c r="AW1149" s="13" t="s">
        <v>32</v>
      </c>
      <c r="AX1149" s="13" t="s">
        <v>76</v>
      </c>
      <c r="AY1149" s="160" t="s">
        <v>151</v>
      </c>
    </row>
    <row r="1150" spans="2:51" s="14" customFormat="1" ht="10.2">
      <c r="B1150" s="166"/>
      <c r="D1150" s="159" t="s">
        <v>165</v>
      </c>
      <c r="E1150" s="167" t="s">
        <v>1</v>
      </c>
      <c r="F1150" s="168" t="s">
        <v>1191</v>
      </c>
      <c r="H1150" s="169">
        <v>18</v>
      </c>
      <c r="I1150" s="170"/>
      <c r="L1150" s="166"/>
      <c r="M1150" s="171"/>
      <c r="N1150" s="172"/>
      <c r="O1150" s="172"/>
      <c r="P1150" s="172"/>
      <c r="Q1150" s="172"/>
      <c r="R1150" s="172"/>
      <c r="S1150" s="172"/>
      <c r="T1150" s="173"/>
      <c r="AT1150" s="167" t="s">
        <v>165</v>
      </c>
      <c r="AU1150" s="167" t="s">
        <v>86</v>
      </c>
      <c r="AV1150" s="14" t="s">
        <v>86</v>
      </c>
      <c r="AW1150" s="14" t="s">
        <v>32</v>
      </c>
      <c r="AX1150" s="14" t="s">
        <v>76</v>
      </c>
      <c r="AY1150" s="167" t="s">
        <v>151</v>
      </c>
    </row>
    <row r="1151" spans="2:51" s="15" customFormat="1" ht="10.2">
      <c r="B1151" s="174"/>
      <c r="D1151" s="159" t="s">
        <v>165</v>
      </c>
      <c r="E1151" s="175" t="s">
        <v>1</v>
      </c>
      <c r="F1151" s="176" t="s">
        <v>172</v>
      </c>
      <c r="H1151" s="177">
        <v>18</v>
      </c>
      <c r="I1151" s="178"/>
      <c r="L1151" s="174"/>
      <c r="M1151" s="179"/>
      <c r="N1151" s="180"/>
      <c r="O1151" s="180"/>
      <c r="P1151" s="180"/>
      <c r="Q1151" s="180"/>
      <c r="R1151" s="180"/>
      <c r="S1151" s="180"/>
      <c r="T1151" s="181"/>
      <c r="AT1151" s="175" t="s">
        <v>165</v>
      </c>
      <c r="AU1151" s="175" t="s">
        <v>86</v>
      </c>
      <c r="AV1151" s="15" t="s">
        <v>152</v>
      </c>
      <c r="AW1151" s="15" t="s">
        <v>32</v>
      </c>
      <c r="AX1151" s="15" t="s">
        <v>76</v>
      </c>
      <c r="AY1151" s="175" t="s">
        <v>151</v>
      </c>
    </row>
    <row r="1152" spans="2:51" s="16" customFormat="1" ht="10.2">
      <c r="B1152" s="182"/>
      <c r="D1152" s="159" t="s">
        <v>165</v>
      </c>
      <c r="E1152" s="183" t="s">
        <v>1</v>
      </c>
      <c r="F1152" s="184" t="s">
        <v>173</v>
      </c>
      <c r="H1152" s="185">
        <v>18</v>
      </c>
      <c r="I1152" s="186"/>
      <c r="L1152" s="182"/>
      <c r="M1152" s="187"/>
      <c r="N1152" s="188"/>
      <c r="O1152" s="188"/>
      <c r="P1152" s="188"/>
      <c r="Q1152" s="188"/>
      <c r="R1152" s="188"/>
      <c r="S1152" s="188"/>
      <c r="T1152" s="189"/>
      <c r="AT1152" s="183" t="s">
        <v>165</v>
      </c>
      <c r="AU1152" s="183" t="s">
        <v>86</v>
      </c>
      <c r="AV1152" s="16" t="s">
        <v>159</v>
      </c>
      <c r="AW1152" s="16" t="s">
        <v>32</v>
      </c>
      <c r="AX1152" s="16" t="s">
        <v>84</v>
      </c>
      <c r="AY1152" s="183" t="s">
        <v>151</v>
      </c>
    </row>
    <row r="1153" spans="1:65" s="2" customFormat="1" ht="24.15" customHeight="1">
      <c r="A1153" s="33"/>
      <c r="B1153" s="144"/>
      <c r="C1153" s="145" t="s">
        <v>1192</v>
      </c>
      <c r="D1153" s="145" t="s">
        <v>154</v>
      </c>
      <c r="E1153" s="146" t="s">
        <v>1193</v>
      </c>
      <c r="F1153" s="147" t="s">
        <v>1194</v>
      </c>
      <c r="G1153" s="148" t="s">
        <v>157</v>
      </c>
      <c r="H1153" s="149">
        <v>4</v>
      </c>
      <c r="I1153" s="150"/>
      <c r="J1153" s="151">
        <f>ROUND(I1153*H1153,2)</f>
        <v>0</v>
      </c>
      <c r="K1153" s="147" t="s">
        <v>158</v>
      </c>
      <c r="L1153" s="34"/>
      <c r="M1153" s="152" t="s">
        <v>1</v>
      </c>
      <c r="N1153" s="153" t="s">
        <v>41</v>
      </c>
      <c r="O1153" s="59"/>
      <c r="P1153" s="154">
        <f>O1153*H1153</f>
        <v>0</v>
      </c>
      <c r="Q1153" s="154">
        <v>0.00072</v>
      </c>
      <c r="R1153" s="154">
        <f>Q1153*H1153</f>
        <v>0.00288</v>
      </c>
      <c r="S1153" s="154">
        <v>0</v>
      </c>
      <c r="T1153" s="155">
        <f>S1153*H1153</f>
        <v>0</v>
      </c>
      <c r="U1153" s="33"/>
      <c r="V1153" s="33"/>
      <c r="W1153" s="33"/>
      <c r="X1153" s="33"/>
      <c r="Y1153" s="33"/>
      <c r="Z1153" s="33"/>
      <c r="AA1153" s="33"/>
      <c r="AB1153" s="33"/>
      <c r="AC1153" s="33"/>
      <c r="AD1153" s="33"/>
      <c r="AE1153" s="33"/>
      <c r="AR1153" s="156" t="s">
        <v>270</v>
      </c>
      <c r="AT1153" s="156" t="s">
        <v>154</v>
      </c>
      <c r="AU1153" s="156" t="s">
        <v>86</v>
      </c>
      <c r="AY1153" s="18" t="s">
        <v>151</v>
      </c>
      <c r="BE1153" s="157">
        <f>IF(N1153="základní",J1153,0)</f>
        <v>0</v>
      </c>
      <c r="BF1153" s="157">
        <f>IF(N1153="snížená",J1153,0)</f>
        <v>0</v>
      </c>
      <c r="BG1153" s="157">
        <f>IF(N1153="zákl. přenesená",J1153,0)</f>
        <v>0</v>
      </c>
      <c r="BH1153" s="157">
        <f>IF(N1153="sníž. přenesená",J1153,0)</f>
        <v>0</v>
      </c>
      <c r="BI1153" s="157">
        <f>IF(N1153="nulová",J1153,0)</f>
        <v>0</v>
      </c>
      <c r="BJ1153" s="18" t="s">
        <v>84</v>
      </c>
      <c r="BK1153" s="157">
        <f>ROUND(I1153*H1153,2)</f>
        <v>0</v>
      </c>
      <c r="BL1153" s="18" t="s">
        <v>270</v>
      </c>
      <c r="BM1153" s="156" t="s">
        <v>1195</v>
      </c>
    </row>
    <row r="1154" spans="2:51" s="13" customFormat="1" ht="10.2">
      <c r="B1154" s="158"/>
      <c r="D1154" s="159" t="s">
        <v>165</v>
      </c>
      <c r="E1154" s="160" t="s">
        <v>1</v>
      </c>
      <c r="F1154" s="161" t="s">
        <v>1196</v>
      </c>
      <c r="H1154" s="160" t="s">
        <v>1</v>
      </c>
      <c r="I1154" s="162"/>
      <c r="L1154" s="158"/>
      <c r="M1154" s="163"/>
      <c r="N1154" s="164"/>
      <c r="O1154" s="164"/>
      <c r="P1154" s="164"/>
      <c r="Q1154" s="164"/>
      <c r="R1154" s="164"/>
      <c r="S1154" s="164"/>
      <c r="T1154" s="165"/>
      <c r="AT1154" s="160" t="s">
        <v>165</v>
      </c>
      <c r="AU1154" s="160" t="s">
        <v>86</v>
      </c>
      <c r="AV1154" s="13" t="s">
        <v>84</v>
      </c>
      <c r="AW1154" s="13" t="s">
        <v>32</v>
      </c>
      <c r="AX1154" s="13" t="s">
        <v>76</v>
      </c>
      <c r="AY1154" s="160" t="s">
        <v>151</v>
      </c>
    </row>
    <row r="1155" spans="2:51" s="14" customFormat="1" ht="10.2">
      <c r="B1155" s="166"/>
      <c r="D1155" s="159" t="s">
        <v>165</v>
      </c>
      <c r="E1155" s="167" t="s">
        <v>1</v>
      </c>
      <c r="F1155" s="168" t="s">
        <v>159</v>
      </c>
      <c r="H1155" s="169">
        <v>4</v>
      </c>
      <c r="I1155" s="170"/>
      <c r="L1155" s="166"/>
      <c r="M1155" s="171"/>
      <c r="N1155" s="172"/>
      <c r="O1155" s="172"/>
      <c r="P1155" s="172"/>
      <c r="Q1155" s="172"/>
      <c r="R1155" s="172"/>
      <c r="S1155" s="172"/>
      <c r="T1155" s="173"/>
      <c r="AT1155" s="167" t="s">
        <v>165</v>
      </c>
      <c r="AU1155" s="167" t="s">
        <v>86</v>
      </c>
      <c r="AV1155" s="14" t="s">
        <v>86</v>
      </c>
      <c r="AW1155" s="14" t="s">
        <v>32</v>
      </c>
      <c r="AX1155" s="14" t="s">
        <v>76</v>
      </c>
      <c r="AY1155" s="167" t="s">
        <v>151</v>
      </c>
    </row>
    <row r="1156" spans="2:51" s="15" customFormat="1" ht="10.2">
      <c r="B1156" s="174"/>
      <c r="D1156" s="159" t="s">
        <v>165</v>
      </c>
      <c r="E1156" s="175" t="s">
        <v>1</v>
      </c>
      <c r="F1156" s="176" t="s">
        <v>172</v>
      </c>
      <c r="H1156" s="177">
        <v>4</v>
      </c>
      <c r="I1156" s="178"/>
      <c r="L1156" s="174"/>
      <c r="M1156" s="179"/>
      <c r="N1156" s="180"/>
      <c r="O1156" s="180"/>
      <c r="P1156" s="180"/>
      <c r="Q1156" s="180"/>
      <c r="R1156" s="180"/>
      <c r="S1156" s="180"/>
      <c r="T1156" s="181"/>
      <c r="AT1156" s="175" t="s">
        <v>165</v>
      </c>
      <c r="AU1156" s="175" t="s">
        <v>86</v>
      </c>
      <c r="AV1156" s="15" t="s">
        <v>152</v>
      </c>
      <c r="AW1156" s="15" t="s">
        <v>32</v>
      </c>
      <c r="AX1156" s="15" t="s">
        <v>76</v>
      </c>
      <c r="AY1156" s="175" t="s">
        <v>151</v>
      </c>
    </row>
    <row r="1157" spans="2:51" s="16" customFormat="1" ht="10.2">
      <c r="B1157" s="182"/>
      <c r="D1157" s="159" t="s">
        <v>165</v>
      </c>
      <c r="E1157" s="183" t="s">
        <v>1</v>
      </c>
      <c r="F1157" s="184" t="s">
        <v>173</v>
      </c>
      <c r="H1157" s="185">
        <v>4</v>
      </c>
      <c r="I1157" s="186"/>
      <c r="L1157" s="182"/>
      <c r="M1157" s="187"/>
      <c r="N1157" s="188"/>
      <c r="O1157" s="188"/>
      <c r="P1157" s="188"/>
      <c r="Q1157" s="188"/>
      <c r="R1157" s="188"/>
      <c r="S1157" s="188"/>
      <c r="T1157" s="189"/>
      <c r="AT1157" s="183" t="s">
        <v>165</v>
      </c>
      <c r="AU1157" s="183" t="s">
        <v>86</v>
      </c>
      <c r="AV1157" s="16" t="s">
        <v>159</v>
      </c>
      <c r="AW1157" s="16" t="s">
        <v>32</v>
      </c>
      <c r="AX1157" s="16" t="s">
        <v>84</v>
      </c>
      <c r="AY1157" s="183" t="s">
        <v>151</v>
      </c>
    </row>
    <row r="1158" spans="1:65" s="2" customFormat="1" ht="24.15" customHeight="1">
      <c r="A1158" s="33"/>
      <c r="B1158" s="144"/>
      <c r="C1158" s="145" t="s">
        <v>1197</v>
      </c>
      <c r="D1158" s="145" t="s">
        <v>154</v>
      </c>
      <c r="E1158" s="146" t="s">
        <v>1198</v>
      </c>
      <c r="F1158" s="147" t="s">
        <v>1199</v>
      </c>
      <c r="G1158" s="148" t="s">
        <v>157</v>
      </c>
      <c r="H1158" s="149">
        <v>4</v>
      </c>
      <c r="I1158" s="150"/>
      <c r="J1158" s="151">
        <f>ROUND(I1158*H1158,2)</f>
        <v>0</v>
      </c>
      <c r="K1158" s="147" t="s">
        <v>158</v>
      </c>
      <c r="L1158" s="34"/>
      <c r="M1158" s="152" t="s">
        <v>1</v>
      </c>
      <c r="N1158" s="153" t="s">
        <v>41</v>
      </c>
      <c r="O1158" s="59"/>
      <c r="P1158" s="154">
        <f>O1158*H1158</f>
        <v>0</v>
      </c>
      <c r="Q1158" s="154">
        <v>0.0005</v>
      </c>
      <c r="R1158" s="154">
        <f>Q1158*H1158</f>
        <v>0.002</v>
      </c>
      <c r="S1158" s="154">
        <v>0</v>
      </c>
      <c r="T1158" s="155">
        <f>S1158*H1158</f>
        <v>0</v>
      </c>
      <c r="U1158" s="33"/>
      <c r="V1158" s="33"/>
      <c r="W1158" s="33"/>
      <c r="X1158" s="33"/>
      <c r="Y1158" s="33"/>
      <c r="Z1158" s="33"/>
      <c r="AA1158" s="33"/>
      <c r="AB1158" s="33"/>
      <c r="AC1158" s="33"/>
      <c r="AD1158" s="33"/>
      <c r="AE1158" s="33"/>
      <c r="AR1158" s="156" t="s">
        <v>270</v>
      </c>
      <c r="AT1158" s="156" t="s">
        <v>154</v>
      </c>
      <c r="AU1158" s="156" t="s">
        <v>86</v>
      </c>
      <c r="AY1158" s="18" t="s">
        <v>151</v>
      </c>
      <c r="BE1158" s="157">
        <f>IF(N1158="základní",J1158,0)</f>
        <v>0</v>
      </c>
      <c r="BF1158" s="157">
        <f>IF(N1158="snížená",J1158,0)</f>
        <v>0</v>
      </c>
      <c r="BG1158" s="157">
        <f>IF(N1158="zákl. přenesená",J1158,0)</f>
        <v>0</v>
      </c>
      <c r="BH1158" s="157">
        <f>IF(N1158="sníž. přenesená",J1158,0)</f>
        <v>0</v>
      </c>
      <c r="BI1158" s="157">
        <f>IF(N1158="nulová",J1158,0)</f>
        <v>0</v>
      </c>
      <c r="BJ1158" s="18" t="s">
        <v>84</v>
      </c>
      <c r="BK1158" s="157">
        <f>ROUND(I1158*H1158,2)</f>
        <v>0</v>
      </c>
      <c r="BL1158" s="18" t="s">
        <v>270</v>
      </c>
      <c r="BM1158" s="156" t="s">
        <v>1200</v>
      </c>
    </row>
    <row r="1159" spans="2:51" s="13" customFormat="1" ht="10.2">
      <c r="B1159" s="158"/>
      <c r="D1159" s="159" t="s">
        <v>165</v>
      </c>
      <c r="E1159" s="160" t="s">
        <v>1</v>
      </c>
      <c r="F1159" s="161" t="s">
        <v>1196</v>
      </c>
      <c r="H1159" s="160" t="s">
        <v>1</v>
      </c>
      <c r="I1159" s="162"/>
      <c r="L1159" s="158"/>
      <c r="M1159" s="163"/>
      <c r="N1159" s="164"/>
      <c r="O1159" s="164"/>
      <c r="P1159" s="164"/>
      <c r="Q1159" s="164"/>
      <c r="R1159" s="164"/>
      <c r="S1159" s="164"/>
      <c r="T1159" s="165"/>
      <c r="AT1159" s="160" t="s">
        <v>165</v>
      </c>
      <c r="AU1159" s="160" t="s">
        <v>86</v>
      </c>
      <c r="AV1159" s="13" t="s">
        <v>84</v>
      </c>
      <c r="AW1159" s="13" t="s">
        <v>32</v>
      </c>
      <c r="AX1159" s="13" t="s">
        <v>76</v>
      </c>
      <c r="AY1159" s="160" t="s">
        <v>151</v>
      </c>
    </row>
    <row r="1160" spans="2:51" s="14" customFormat="1" ht="10.2">
      <c r="B1160" s="166"/>
      <c r="D1160" s="159" t="s">
        <v>165</v>
      </c>
      <c r="E1160" s="167" t="s">
        <v>1</v>
      </c>
      <c r="F1160" s="168" t="s">
        <v>159</v>
      </c>
      <c r="H1160" s="169">
        <v>4</v>
      </c>
      <c r="I1160" s="170"/>
      <c r="L1160" s="166"/>
      <c r="M1160" s="171"/>
      <c r="N1160" s="172"/>
      <c r="O1160" s="172"/>
      <c r="P1160" s="172"/>
      <c r="Q1160" s="172"/>
      <c r="R1160" s="172"/>
      <c r="S1160" s="172"/>
      <c r="T1160" s="173"/>
      <c r="AT1160" s="167" t="s">
        <v>165</v>
      </c>
      <c r="AU1160" s="167" t="s">
        <v>86</v>
      </c>
      <c r="AV1160" s="14" t="s">
        <v>86</v>
      </c>
      <c r="AW1160" s="14" t="s">
        <v>32</v>
      </c>
      <c r="AX1160" s="14" t="s">
        <v>76</v>
      </c>
      <c r="AY1160" s="167" t="s">
        <v>151</v>
      </c>
    </row>
    <row r="1161" spans="2:51" s="15" customFormat="1" ht="10.2">
      <c r="B1161" s="174"/>
      <c r="D1161" s="159" t="s">
        <v>165</v>
      </c>
      <c r="E1161" s="175" t="s">
        <v>1</v>
      </c>
      <c r="F1161" s="176" t="s">
        <v>172</v>
      </c>
      <c r="H1161" s="177">
        <v>4</v>
      </c>
      <c r="I1161" s="178"/>
      <c r="L1161" s="174"/>
      <c r="M1161" s="179"/>
      <c r="N1161" s="180"/>
      <c r="O1161" s="180"/>
      <c r="P1161" s="180"/>
      <c r="Q1161" s="180"/>
      <c r="R1161" s="180"/>
      <c r="S1161" s="180"/>
      <c r="T1161" s="181"/>
      <c r="AT1161" s="175" t="s">
        <v>165</v>
      </c>
      <c r="AU1161" s="175" t="s">
        <v>86</v>
      </c>
      <c r="AV1161" s="15" t="s">
        <v>152</v>
      </c>
      <c r="AW1161" s="15" t="s">
        <v>32</v>
      </c>
      <c r="AX1161" s="15" t="s">
        <v>76</v>
      </c>
      <c r="AY1161" s="175" t="s">
        <v>151</v>
      </c>
    </row>
    <row r="1162" spans="2:51" s="16" customFormat="1" ht="10.2">
      <c r="B1162" s="182"/>
      <c r="D1162" s="159" t="s">
        <v>165</v>
      </c>
      <c r="E1162" s="183" t="s">
        <v>1</v>
      </c>
      <c r="F1162" s="184" t="s">
        <v>173</v>
      </c>
      <c r="H1162" s="185">
        <v>4</v>
      </c>
      <c r="I1162" s="186"/>
      <c r="L1162" s="182"/>
      <c r="M1162" s="187"/>
      <c r="N1162" s="188"/>
      <c r="O1162" s="188"/>
      <c r="P1162" s="188"/>
      <c r="Q1162" s="188"/>
      <c r="R1162" s="188"/>
      <c r="S1162" s="188"/>
      <c r="T1162" s="189"/>
      <c r="AT1162" s="183" t="s">
        <v>165</v>
      </c>
      <c r="AU1162" s="183" t="s">
        <v>86</v>
      </c>
      <c r="AV1162" s="16" t="s">
        <v>159</v>
      </c>
      <c r="AW1162" s="16" t="s">
        <v>32</v>
      </c>
      <c r="AX1162" s="16" t="s">
        <v>84</v>
      </c>
      <c r="AY1162" s="183" t="s">
        <v>151</v>
      </c>
    </row>
    <row r="1163" spans="1:65" s="2" customFormat="1" ht="24.15" customHeight="1">
      <c r="A1163" s="33"/>
      <c r="B1163" s="144"/>
      <c r="C1163" s="145" t="s">
        <v>1201</v>
      </c>
      <c r="D1163" s="145" t="s">
        <v>154</v>
      </c>
      <c r="E1163" s="146" t="s">
        <v>1202</v>
      </c>
      <c r="F1163" s="147" t="s">
        <v>1203</v>
      </c>
      <c r="G1163" s="148" t="s">
        <v>231</v>
      </c>
      <c r="H1163" s="149">
        <v>118</v>
      </c>
      <c r="I1163" s="150"/>
      <c r="J1163" s="151">
        <f>ROUND(I1163*H1163,2)</f>
        <v>0</v>
      </c>
      <c r="K1163" s="147" t="s">
        <v>158</v>
      </c>
      <c r="L1163" s="34"/>
      <c r="M1163" s="152" t="s">
        <v>1</v>
      </c>
      <c r="N1163" s="153" t="s">
        <v>41</v>
      </c>
      <c r="O1163" s="59"/>
      <c r="P1163" s="154">
        <f>O1163*H1163</f>
        <v>0</v>
      </c>
      <c r="Q1163" s="154">
        <v>0.00606</v>
      </c>
      <c r="R1163" s="154">
        <f>Q1163*H1163</f>
        <v>0.71508</v>
      </c>
      <c r="S1163" s="154">
        <v>0</v>
      </c>
      <c r="T1163" s="155">
        <f>S1163*H1163</f>
        <v>0</v>
      </c>
      <c r="U1163" s="33"/>
      <c r="V1163" s="33"/>
      <c r="W1163" s="33"/>
      <c r="X1163" s="33"/>
      <c r="Y1163" s="33"/>
      <c r="Z1163" s="33"/>
      <c r="AA1163" s="33"/>
      <c r="AB1163" s="33"/>
      <c r="AC1163" s="33"/>
      <c r="AD1163" s="33"/>
      <c r="AE1163" s="33"/>
      <c r="AR1163" s="156" t="s">
        <v>270</v>
      </c>
      <c r="AT1163" s="156" t="s">
        <v>154</v>
      </c>
      <c r="AU1163" s="156" t="s">
        <v>86</v>
      </c>
      <c r="AY1163" s="18" t="s">
        <v>151</v>
      </c>
      <c r="BE1163" s="157">
        <f>IF(N1163="základní",J1163,0)</f>
        <v>0</v>
      </c>
      <c r="BF1163" s="157">
        <f>IF(N1163="snížená",J1163,0)</f>
        <v>0</v>
      </c>
      <c r="BG1163" s="157">
        <f>IF(N1163="zákl. přenesená",J1163,0)</f>
        <v>0</v>
      </c>
      <c r="BH1163" s="157">
        <f>IF(N1163="sníž. přenesená",J1163,0)</f>
        <v>0</v>
      </c>
      <c r="BI1163" s="157">
        <f>IF(N1163="nulová",J1163,0)</f>
        <v>0</v>
      </c>
      <c r="BJ1163" s="18" t="s">
        <v>84</v>
      </c>
      <c r="BK1163" s="157">
        <f>ROUND(I1163*H1163,2)</f>
        <v>0</v>
      </c>
      <c r="BL1163" s="18" t="s">
        <v>270</v>
      </c>
      <c r="BM1163" s="156" t="s">
        <v>1204</v>
      </c>
    </row>
    <row r="1164" spans="2:51" s="13" customFormat="1" ht="10.2">
      <c r="B1164" s="158"/>
      <c r="D1164" s="159" t="s">
        <v>165</v>
      </c>
      <c r="E1164" s="160" t="s">
        <v>1</v>
      </c>
      <c r="F1164" s="161" t="s">
        <v>1205</v>
      </c>
      <c r="H1164" s="160" t="s">
        <v>1</v>
      </c>
      <c r="I1164" s="162"/>
      <c r="L1164" s="158"/>
      <c r="M1164" s="163"/>
      <c r="N1164" s="164"/>
      <c r="O1164" s="164"/>
      <c r="P1164" s="164"/>
      <c r="Q1164" s="164"/>
      <c r="R1164" s="164"/>
      <c r="S1164" s="164"/>
      <c r="T1164" s="165"/>
      <c r="AT1164" s="160" t="s">
        <v>165</v>
      </c>
      <c r="AU1164" s="160" t="s">
        <v>86</v>
      </c>
      <c r="AV1164" s="13" t="s">
        <v>84</v>
      </c>
      <c r="AW1164" s="13" t="s">
        <v>32</v>
      </c>
      <c r="AX1164" s="13" t="s">
        <v>76</v>
      </c>
      <c r="AY1164" s="160" t="s">
        <v>151</v>
      </c>
    </row>
    <row r="1165" spans="2:51" s="14" customFormat="1" ht="10.2">
      <c r="B1165" s="166"/>
      <c r="D1165" s="159" t="s">
        <v>165</v>
      </c>
      <c r="E1165" s="167" t="s">
        <v>1</v>
      </c>
      <c r="F1165" s="168" t="s">
        <v>966</v>
      </c>
      <c r="H1165" s="169">
        <v>118</v>
      </c>
      <c r="I1165" s="170"/>
      <c r="L1165" s="166"/>
      <c r="M1165" s="171"/>
      <c r="N1165" s="172"/>
      <c r="O1165" s="172"/>
      <c r="P1165" s="172"/>
      <c r="Q1165" s="172"/>
      <c r="R1165" s="172"/>
      <c r="S1165" s="172"/>
      <c r="T1165" s="173"/>
      <c r="AT1165" s="167" t="s">
        <v>165</v>
      </c>
      <c r="AU1165" s="167" t="s">
        <v>86</v>
      </c>
      <c r="AV1165" s="14" t="s">
        <v>86</v>
      </c>
      <c r="AW1165" s="14" t="s">
        <v>32</v>
      </c>
      <c r="AX1165" s="14" t="s">
        <v>76</v>
      </c>
      <c r="AY1165" s="167" t="s">
        <v>151</v>
      </c>
    </row>
    <row r="1166" spans="2:51" s="15" customFormat="1" ht="10.2">
      <c r="B1166" s="174"/>
      <c r="D1166" s="159" t="s">
        <v>165</v>
      </c>
      <c r="E1166" s="175" t="s">
        <v>1</v>
      </c>
      <c r="F1166" s="176" t="s">
        <v>172</v>
      </c>
      <c r="H1166" s="177">
        <v>118</v>
      </c>
      <c r="I1166" s="178"/>
      <c r="L1166" s="174"/>
      <c r="M1166" s="179"/>
      <c r="N1166" s="180"/>
      <c r="O1166" s="180"/>
      <c r="P1166" s="180"/>
      <c r="Q1166" s="180"/>
      <c r="R1166" s="180"/>
      <c r="S1166" s="180"/>
      <c r="T1166" s="181"/>
      <c r="AT1166" s="175" t="s">
        <v>165</v>
      </c>
      <c r="AU1166" s="175" t="s">
        <v>86</v>
      </c>
      <c r="AV1166" s="15" t="s">
        <v>152</v>
      </c>
      <c r="AW1166" s="15" t="s">
        <v>32</v>
      </c>
      <c r="AX1166" s="15" t="s">
        <v>76</v>
      </c>
      <c r="AY1166" s="175" t="s">
        <v>151</v>
      </c>
    </row>
    <row r="1167" spans="2:51" s="16" customFormat="1" ht="10.2">
      <c r="B1167" s="182"/>
      <c r="D1167" s="159" t="s">
        <v>165</v>
      </c>
      <c r="E1167" s="183" t="s">
        <v>1</v>
      </c>
      <c r="F1167" s="184" t="s">
        <v>173</v>
      </c>
      <c r="H1167" s="185">
        <v>118</v>
      </c>
      <c r="I1167" s="186"/>
      <c r="L1167" s="182"/>
      <c r="M1167" s="187"/>
      <c r="N1167" s="188"/>
      <c r="O1167" s="188"/>
      <c r="P1167" s="188"/>
      <c r="Q1167" s="188"/>
      <c r="R1167" s="188"/>
      <c r="S1167" s="188"/>
      <c r="T1167" s="189"/>
      <c r="AT1167" s="183" t="s">
        <v>165</v>
      </c>
      <c r="AU1167" s="183" t="s">
        <v>86</v>
      </c>
      <c r="AV1167" s="16" t="s">
        <v>159</v>
      </c>
      <c r="AW1167" s="16" t="s">
        <v>32</v>
      </c>
      <c r="AX1167" s="16" t="s">
        <v>84</v>
      </c>
      <c r="AY1167" s="183" t="s">
        <v>151</v>
      </c>
    </row>
    <row r="1168" spans="1:65" s="2" customFormat="1" ht="24.15" customHeight="1">
      <c r="A1168" s="33"/>
      <c r="B1168" s="144"/>
      <c r="C1168" s="145" t="s">
        <v>1206</v>
      </c>
      <c r="D1168" s="145" t="s">
        <v>154</v>
      </c>
      <c r="E1168" s="146" t="s">
        <v>1207</v>
      </c>
      <c r="F1168" s="147" t="s">
        <v>1208</v>
      </c>
      <c r="G1168" s="148" t="s">
        <v>231</v>
      </c>
      <c r="H1168" s="149">
        <v>34</v>
      </c>
      <c r="I1168" s="150"/>
      <c r="J1168" s="151">
        <f>ROUND(I1168*H1168,2)</f>
        <v>0</v>
      </c>
      <c r="K1168" s="147" t="s">
        <v>158</v>
      </c>
      <c r="L1168" s="34"/>
      <c r="M1168" s="152" t="s">
        <v>1</v>
      </c>
      <c r="N1168" s="153" t="s">
        <v>41</v>
      </c>
      <c r="O1168" s="59"/>
      <c r="P1168" s="154">
        <f>O1168*H1168</f>
        <v>0</v>
      </c>
      <c r="Q1168" s="154">
        <v>0.00393</v>
      </c>
      <c r="R1168" s="154">
        <f>Q1168*H1168</f>
        <v>0.13362000000000002</v>
      </c>
      <c r="S1168" s="154">
        <v>0</v>
      </c>
      <c r="T1168" s="155">
        <f>S1168*H1168</f>
        <v>0</v>
      </c>
      <c r="U1168" s="33"/>
      <c r="V1168" s="33"/>
      <c r="W1168" s="33"/>
      <c r="X1168" s="33"/>
      <c r="Y1168" s="33"/>
      <c r="Z1168" s="33"/>
      <c r="AA1168" s="33"/>
      <c r="AB1168" s="33"/>
      <c r="AC1168" s="33"/>
      <c r="AD1168" s="33"/>
      <c r="AE1168" s="33"/>
      <c r="AR1168" s="156" t="s">
        <v>270</v>
      </c>
      <c r="AT1168" s="156" t="s">
        <v>154</v>
      </c>
      <c r="AU1168" s="156" t="s">
        <v>86</v>
      </c>
      <c r="AY1168" s="18" t="s">
        <v>151</v>
      </c>
      <c r="BE1168" s="157">
        <f>IF(N1168="základní",J1168,0)</f>
        <v>0</v>
      </c>
      <c r="BF1168" s="157">
        <f>IF(N1168="snížená",J1168,0)</f>
        <v>0</v>
      </c>
      <c r="BG1168" s="157">
        <f>IF(N1168="zákl. přenesená",J1168,0)</f>
        <v>0</v>
      </c>
      <c r="BH1168" s="157">
        <f>IF(N1168="sníž. přenesená",J1168,0)</f>
        <v>0</v>
      </c>
      <c r="BI1168" s="157">
        <f>IF(N1168="nulová",J1168,0)</f>
        <v>0</v>
      </c>
      <c r="BJ1168" s="18" t="s">
        <v>84</v>
      </c>
      <c r="BK1168" s="157">
        <f>ROUND(I1168*H1168,2)</f>
        <v>0</v>
      </c>
      <c r="BL1168" s="18" t="s">
        <v>270</v>
      </c>
      <c r="BM1168" s="156" t="s">
        <v>1209</v>
      </c>
    </row>
    <row r="1169" spans="2:51" s="13" customFormat="1" ht="10.2">
      <c r="B1169" s="158"/>
      <c r="D1169" s="159" t="s">
        <v>165</v>
      </c>
      <c r="E1169" s="160" t="s">
        <v>1</v>
      </c>
      <c r="F1169" s="161" t="s">
        <v>1210</v>
      </c>
      <c r="H1169" s="160" t="s">
        <v>1</v>
      </c>
      <c r="I1169" s="162"/>
      <c r="L1169" s="158"/>
      <c r="M1169" s="163"/>
      <c r="N1169" s="164"/>
      <c r="O1169" s="164"/>
      <c r="P1169" s="164"/>
      <c r="Q1169" s="164"/>
      <c r="R1169" s="164"/>
      <c r="S1169" s="164"/>
      <c r="T1169" s="165"/>
      <c r="AT1169" s="160" t="s">
        <v>165</v>
      </c>
      <c r="AU1169" s="160" t="s">
        <v>86</v>
      </c>
      <c r="AV1169" s="13" t="s">
        <v>84</v>
      </c>
      <c r="AW1169" s="13" t="s">
        <v>32</v>
      </c>
      <c r="AX1169" s="13" t="s">
        <v>76</v>
      </c>
      <c r="AY1169" s="160" t="s">
        <v>151</v>
      </c>
    </row>
    <row r="1170" spans="2:51" s="14" customFormat="1" ht="10.2">
      <c r="B1170" s="166"/>
      <c r="D1170" s="159" t="s">
        <v>165</v>
      </c>
      <c r="E1170" s="167" t="s">
        <v>1</v>
      </c>
      <c r="F1170" s="168" t="s">
        <v>1211</v>
      </c>
      <c r="H1170" s="169">
        <v>34</v>
      </c>
      <c r="I1170" s="170"/>
      <c r="L1170" s="166"/>
      <c r="M1170" s="171"/>
      <c r="N1170" s="172"/>
      <c r="O1170" s="172"/>
      <c r="P1170" s="172"/>
      <c r="Q1170" s="172"/>
      <c r="R1170" s="172"/>
      <c r="S1170" s="172"/>
      <c r="T1170" s="173"/>
      <c r="AT1170" s="167" t="s">
        <v>165</v>
      </c>
      <c r="AU1170" s="167" t="s">
        <v>86</v>
      </c>
      <c r="AV1170" s="14" t="s">
        <v>86</v>
      </c>
      <c r="AW1170" s="14" t="s">
        <v>32</v>
      </c>
      <c r="AX1170" s="14" t="s">
        <v>76</v>
      </c>
      <c r="AY1170" s="167" t="s">
        <v>151</v>
      </c>
    </row>
    <row r="1171" spans="2:51" s="15" customFormat="1" ht="10.2">
      <c r="B1171" s="174"/>
      <c r="D1171" s="159" t="s">
        <v>165</v>
      </c>
      <c r="E1171" s="175" t="s">
        <v>1</v>
      </c>
      <c r="F1171" s="176" t="s">
        <v>172</v>
      </c>
      <c r="H1171" s="177">
        <v>34</v>
      </c>
      <c r="I1171" s="178"/>
      <c r="L1171" s="174"/>
      <c r="M1171" s="179"/>
      <c r="N1171" s="180"/>
      <c r="O1171" s="180"/>
      <c r="P1171" s="180"/>
      <c r="Q1171" s="180"/>
      <c r="R1171" s="180"/>
      <c r="S1171" s="180"/>
      <c r="T1171" s="181"/>
      <c r="AT1171" s="175" t="s">
        <v>165</v>
      </c>
      <c r="AU1171" s="175" t="s">
        <v>86</v>
      </c>
      <c r="AV1171" s="15" t="s">
        <v>152</v>
      </c>
      <c r="AW1171" s="15" t="s">
        <v>32</v>
      </c>
      <c r="AX1171" s="15" t="s">
        <v>76</v>
      </c>
      <c r="AY1171" s="175" t="s">
        <v>151</v>
      </c>
    </row>
    <row r="1172" spans="2:51" s="16" customFormat="1" ht="10.2">
      <c r="B1172" s="182"/>
      <c r="D1172" s="159" t="s">
        <v>165</v>
      </c>
      <c r="E1172" s="183" t="s">
        <v>1</v>
      </c>
      <c r="F1172" s="184" t="s">
        <v>173</v>
      </c>
      <c r="H1172" s="185">
        <v>34</v>
      </c>
      <c r="I1172" s="186"/>
      <c r="L1172" s="182"/>
      <c r="M1172" s="187"/>
      <c r="N1172" s="188"/>
      <c r="O1172" s="188"/>
      <c r="P1172" s="188"/>
      <c r="Q1172" s="188"/>
      <c r="R1172" s="188"/>
      <c r="S1172" s="188"/>
      <c r="T1172" s="189"/>
      <c r="AT1172" s="183" t="s">
        <v>165</v>
      </c>
      <c r="AU1172" s="183" t="s">
        <v>86</v>
      </c>
      <c r="AV1172" s="16" t="s">
        <v>159</v>
      </c>
      <c r="AW1172" s="16" t="s">
        <v>32</v>
      </c>
      <c r="AX1172" s="16" t="s">
        <v>84</v>
      </c>
      <c r="AY1172" s="183" t="s">
        <v>151</v>
      </c>
    </row>
    <row r="1173" spans="1:65" s="2" customFormat="1" ht="24.15" customHeight="1">
      <c r="A1173" s="33"/>
      <c r="B1173" s="144"/>
      <c r="C1173" s="145" t="s">
        <v>1212</v>
      </c>
      <c r="D1173" s="145" t="s">
        <v>154</v>
      </c>
      <c r="E1173" s="146" t="s">
        <v>1213</v>
      </c>
      <c r="F1173" s="147" t="s">
        <v>1214</v>
      </c>
      <c r="G1173" s="148" t="s">
        <v>231</v>
      </c>
      <c r="H1173" s="149">
        <v>48</v>
      </c>
      <c r="I1173" s="150"/>
      <c r="J1173" s="151">
        <f>ROUND(I1173*H1173,2)</f>
        <v>0</v>
      </c>
      <c r="K1173" s="147" t="s">
        <v>158</v>
      </c>
      <c r="L1173" s="34"/>
      <c r="M1173" s="152" t="s">
        <v>1</v>
      </c>
      <c r="N1173" s="153" t="s">
        <v>41</v>
      </c>
      <c r="O1173" s="59"/>
      <c r="P1173" s="154">
        <f>O1173*H1173</f>
        <v>0</v>
      </c>
      <c r="Q1173" s="154">
        <v>0.00289</v>
      </c>
      <c r="R1173" s="154">
        <f>Q1173*H1173</f>
        <v>0.13872</v>
      </c>
      <c r="S1173" s="154">
        <v>0</v>
      </c>
      <c r="T1173" s="155">
        <f>S1173*H1173</f>
        <v>0</v>
      </c>
      <c r="U1173" s="33"/>
      <c r="V1173" s="33"/>
      <c r="W1173" s="33"/>
      <c r="X1173" s="33"/>
      <c r="Y1173" s="33"/>
      <c r="Z1173" s="33"/>
      <c r="AA1173" s="33"/>
      <c r="AB1173" s="33"/>
      <c r="AC1173" s="33"/>
      <c r="AD1173" s="33"/>
      <c r="AE1173" s="33"/>
      <c r="AR1173" s="156" t="s">
        <v>270</v>
      </c>
      <c r="AT1173" s="156" t="s">
        <v>154</v>
      </c>
      <c r="AU1173" s="156" t="s">
        <v>86</v>
      </c>
      <c r="AY1173" s="18" t="s">
        <v>151</v>
      </c>
      <c r="BE1173" s="157">
        <f>IF(N1173="základní",J1173,0)</f>
        <v>0</v>
      </c>
      <c r="BF1173" s="157">
        <f>IF(N1173="snížená",J1173,0)</f>
        <v>0</v>
      </c>
      <c r="BG1173" s="157">
        <f>IF(N1173="zákl. přenesená",J1173,0)</f>
        <v>0</v>
      </c>
      <c r="BH1173" s="157">
        <f>IF(N1173="sníž. přenesená",J1173,0)</f>
        <v>0</v>
      </c>
      <c r="BI1173" s="157">
        <f>IF(N1173="nulová",J1173,0)</f>
        <v>0</v>
      </c>
      <c r="BJ1173" s="18" t="s">
        <v>84</v>
      </c>
      <c r="BK1173" s="157">
        <f>ROUND(I1173*H1173,2)</f>
        <v>0</v>
      </c>
      <c r="BL1173" s="18" t="s">
        <v>270</v>
      </c>
      <c r="BM1173" s="156" t="s">
        <v>1215</v>
      </c>
    </row>
    <row r="1174" spans="2:51" s="13" customFormat="1" ht="10.2">
      <c r="B1174" s="158"/>
      <c r="D1174" s="159" t="s">
        <v>165</v>
      </c>
      <c r="E1174" s="160" t="s">
        <v>1</v>
      </c>
      <c r="F1174" s="161" t="s">
        <v>1216</v>
      </c>
      <c r="H1174" s="160" t="s">
        <v>1</v>
      </c>
      <c r="I1174" s="162"/>
      <c r="L1174" s="158"/>
      <c r="M1174" s="163"/>
      <c r="N1174" s="164"/>
      <c r="O1174" s="164"/>
      <c r="P1174" s="164"/>
      <c r="Q1174" s="164"/>
      <c r="R1174" s="164"/>
      <c r="S1174" s="164"/>
      <c r="T1174" s="165"/>
      <c r="AT1174" s="160" t="s">
        <v>165</v>
      </c>
      <c r="AU1174" s="160" t="s">
        <v>86</v>
      </c>
      <c r="AV1174" s="13" t="s">
        <v>84</v>
      </c>
      <c r="AW1174" s="13" t="s">
        <v>32</v>
      </c>
      <c r="AX1174" s="13" t="s">
        <v>76</v>
      </c>
      <c r="AY1174" s="160" t="s">
        <v>151</v>
      </c>
    </row>
    <row r="1175" spans="2:51" s="14" customFormat="1" ht="10.2">
      <c r="B1175" s="166"/>
      <c r="D1175" s="159" t="s">
        <v>165</v>
      </c>
      <c r="E1175" s="167" t="s">
        <v>1</v>
      </c>
      <c r="F1175" s="168" t="s">
        <v>1217</v>
      </c>
      <c r="H1175" s="169">
        <v>48</v>
      </c>
      <c r="I1175" s="170"/>
      <c r="L1175" s="166"/>
      <c r="M1175" s="171"/>
      <c r="N1175" s="172"/>
      <c r="O1175" s="172"/>
      <c r="P1175" s="172"/>
      <c r="Q1175" s="172"/>
      <c r="R1175" s="172"/>
      <c r="S1175" s="172"/>
      <c r="T1175" s="173"/>
      <c r="AT1175" s="167" t="s">
        <v>165</v>
      </c>
      <c r="AU1175" s="167" t="s">
        <v>86</v>
      </c>
      <c r="AV1175" s="14" t="s">
        <v>86</v>
      </c>
      <c r="AW1175" s="14" t="s">
        <v>32</v>
      </c>
      <c r="AX1175" s="14" t="s">
        <v>76</v>
      </c>
      <c r="AY1175" s="167" t="s">
        <v>151</v>
      </c>
    </row>
    <row r="1176" spans="2:51" s="15" customFormat="1" ht="10.2">
      <c r="B1176" s="174"/>
      <c r="D1176" s="159" t="s">
        <v>165</v>
      </c>
      <c r="E1176" s="175" t="s">
        <v>1</v>
      </c>
      <c r="F1176" s="176" t="s">
        <v>172</v>
      </c>
      <c r="H1176" s="177">
        <v>48</v>
      </c>
      <c r="I1176" s="178"/>
      <c r="L1176" s="174"/>
      <c r="M1176" s="179"/>
      <c r="N1176" s="180"/>
      <c r="O1176" s="180"/>
      <c r="P1176" s="180"/>
      <c r="Q1176" s="180"/>
      <c r="R1176" s="180"/>
      <c r="S1176" s="180"/>
      <c r="T1176" s="181"/>
      <c r="AT1176" s="175" t="s">
        <v>165</v>
      </c>
      <c r="AU1176" s="175" t="s">
        <v>86</v>
      </c>
      <c r="AV1176" s="15" t="s">
        <v>152</v>
      </c>
      <c r="AW1176" s="15" t="s">
        <v>32</v>
      </c>
      <c r="AX1176" s="15" t="s">
        <v>76</v>
      </c>
      <c r="AY1176" s="175" t="s">
        <v>151</v>
      </c>
    </row>
    <row r="1177" spans="2:51" s="16" customFormat="1" ht="10.2">
      <c r="B1177" s="182"/>
      <c r="D1177" s="159" t="s">
        <v>165</v>
      </c>
      <c r="E1177" s="183" t="s">
        <v>1</v>
      </c>
      <c r="F1177" s="184" t="s">
        <v>173</v>
      </c>
      <c r="H1177" s="185">
        <v>48</v>
      </c>
      <c r="I1177" s="186"/>
      <c r="L1177" s="182"/>
      <c r="M1177" s="187"/>
      <c r="N1177" s="188"/>
      <c r="O1177" s="188"/>
      <c r="P1177" s="188"/>
      <c r="Q1177" s="188"/>
      <c r="R1177" s="188"/>
      <c r="S1177" s="188"/>
      <c r="T1177" s="189"/>
      <c r="AT1177" s="183" t="s">
        <v>165</v>
      </c>
      <c r="AU1177" s="183" t="s">
        <v>86</v>
      </c>
      <c r="AV1177" s="16" t="s">
        <v>159</v>
      </c>
      <c r="AW1177" s="16" t="s">
        <v>32</v>
      </c>
      <c r="AX1177" s="16" t="s">
        <v>84</v>
      </c>
      <c r="AY1177" s="183" t="s">
        <v>151</v>
      </c>
    </row>
    <row r="1178" spans="1:65" s="2" customFormat="1" ht="24.15" customHeight="1">
      <c r="A1178" s="33"/>
      <c r="B1178" s="144"/>
      <c r="C1178" s="145" t="s">
        <v>1218</v>
      </c>
      <c r="D1178" s="145" t="s">
        <v>154</v>
      </c>
      <c r="E1178" s="146" t="s">
        <v>1219</v>
      </c>
      <c r="F1178" s="147" t="s">
        <v>1220</v>
      </c>
      <c r="G1178" s="148" t="s">
        <v>194</v>
      </c>
      <c r="H1178" s="149">
        <v>9.644</v>
      </c>
      <c r="I1178" s="150"/>
      <c r="J1178" s="151">
        <f>ROUND(I1178*H1178,2)</f>
        <v>0</v>
      </c>
      <c r="K1178" s="147" t="s">
        <v>158</v>
      </c>
      <c r="L1178" s="34"/>
      <c r="M1178" s="152" t="s">
        <v>1</v>
      </c>
      <c r="N1178" s="153" t="s">
        <v>41</v>
      </c>
      <c r="O1178" s="59"/>
      <c r="P1178" s="154">
        <f>O1178*H1178</f>
        <v>0</v>
      </c>
      <c r="Q1178" s="154">
        <v>0</v>
      </c>
      <c r="R1178" s="154">
        <f>Q1178*H1178</f>
        <v>0</v>
      </c>
      <c r="S1178" s="154">
        <v>0</v>
      </c>
      <c r="T1178" s="155">
        <f>S1178*H1178</f>
        <v>0</v>
      </c>
      <c r="U1178" s="33"/>
      <c r="V1178" s="33"/>
      <c r="W1178" s="33"/>
      <c r="X1178" s="33"/>
      <c r="Y1178" s="33"/>
      <c r="Z1178" s="33"/>
      <c r="AA1178" s="33"/>
      <c r="AB1178" s="33"/>
      <c r="AC1178" s="33"/>
      <c r="AD1178" s="33"/>
      <c r="AE1178" s="33"/>
      <c r="AR1178" s="156" t="s">
        <v>270</v>
      </c>
      <c r="AT1178" s="156" t="s">
        <v>154</v>
      </c>
      <c r="AU1178" s="156" t="s">
        <v>86</v>
      </c>
      <c r="AY1178" s="18" t="s">
        <v>151</v>
      </c>
      <c r="BE1178" s="157">
        <f>IF(N1178="základní",J1178,0)</f>
        <v>0</v>
      </c>
      <c r="BF1178" s="157">
        <f>IF(N1178="snížená",J1178,0)</f>
        <v>0</v>
      </c>
      <c r="BG1178" s="157">
        <f>IF(N1178="zákl. přenesená",J1178,0)</f>
        <v>0</v>
      </c>
      <c r="BH1178" s="157">
        <f>IF(N1178="sníž. přenesená",J1178,0)</f>
        <v>0</v>
      </c>
      <c r="BI1178" s="157">
        <f>IF(N1178="nulová",J1178,0)</f>
        <v>0</v>
      </c>
      <c r="BJ1178" s="18" t="s">
        <v>84</v>
      </c>
      <c r="BK1178" s="157">
        <f>ROUND(I1178*H1178,2)</f>
        <v>0</v>
      </c>
      <c r="BL1178" s="18" t="s">
        <v>270</v>
      </c>
      <c r="BM1178" s="156" t="s">
        <v>1221</v>
      </c>
    </row>
    <row r="1179" spans="2:63" s="12" customFormat="1" ht="22.8" customHeight="1">
      <c r="B1179" s="131"/>
      <c r="D1179" s="132" t="s">
        <v>75</v>
      </c>
      <c r="E1179" s="142" t="s">
        <v>1222</v>
      </c>
      <c r="F1179" s="142" t="s">
        <v>1223</v>
      </c>
      <c r="I1179" s="134"/>
      <c r="J1179" s="143">
        <f>BK1179</f>
        <v>0</v>
      </c>
      <c r="L1179" s="131"/>
      <c r="M1179" s="136"/>
      <c r="N1179" s="137"/>
      <c r="O1179" s="137"/>
      <c r="P1179" s="138">
        <f>SUM(P1180:P1190)</f>
        <v>0</v>
      </c>
      <c r="Q1179" s="137"/>
      <c r="R1179" s="138">
        <f>SUM(R1180:R1190)</f>
        <v>0.24375000000000002</v>
      </c>
      <c r="S1179" s="137"/>
      <c r="T1179" s="139">
        <f>SUM(T1180:T1190)</f>
        <v>0</v>
      </c>
      <c r="AR1179" s="132" t="s">
        <v>86</v>
      </c>
      <c r="AT1179" s="140" t="s">
        <v>75</v>
      </c>
      <c r="AU1179" s="140" t="s">
        <v>84</v>
      </c>
      <c r="AY1179" s="132" t="s">
        <v>151</v>
      </c>
      <c r="BK1179" s="141">
        <f>SUM(BK1180:BK1190)</f>
        <v>0</v>
      </c>
    </row>
    <row r="1180" spans="1:65" s="2" customFormat="1" ht="37.8" customHeight="1">
      <c r="A1180" s="33"/>
      <c r="B1180" s="144"/>
      <c r="C1180" s="145" t="s">
        <v>1224</v>
      </c>
      <c r="D1180" s="145" t="s">
        <v>154</v>
      </c>
      <c r="E1180" s="146" t="s">
        <v>1225</v>
      </c>
      <c r="F1180" s="147" t="s">
        <v>1226</v>
      </c>
      <c r="G1180" s="148" t="s">
        <v>207</v>
      </c>
      <c r="H1180" s="149">
        <v>975</v>
      </c>
      <c r="I1180" s="150"/>
      <c r="J1180" s="151">
        <f>ROUND(I1180*H1180,2)</f>
        <v>0</v>
      </c>
      <c r="K1180" s="147" t="s">
        <v>158</v>
      </c>
      <c r="L1180" s="34"/>
      <c r="M1180" s="152" t="s">
        <v>1</v>
      </c>
      <c r="N1180" s="153" t="s">
        <v>41</v>
      </c>
      <c r="O1180" s="59"/>
      <c r="P1180" s="154">
        <f>O1180*H1180</f>
        <v>0</v>
      </c>
      <c r="Q1180" s="154">
        <v>1E-05</v>
      </c>
      <c r="R1180" s="154">
        <f>Q1180*H1180</f>
        <v>0.00975</v>
      </c>
      <c r="S1180" s="154">
        <v>0</v>
      </c>
      <c r="T1180" s="155">
        <f>S1180*H1180</f>
        <v>0</v>
      </c>
      <c r="U1180" s="33"/>
      <c r="V1180" s="33"/>
      <c r="W1180" s="33"/>
      <c r="X1180" s="33"/>
      <c r="Y1180" s="33"/>
      <c r="Z1180" s="33"/>
      <c r="AA1180" s="33"/>
      <c r="AB1180" s="33"/>
      <c r="AC1180" s="33"/>
      <c r="AD1180" s="33"/>
      <c r="AE1180" s="33"/>
      <c r="AR1180" s="156" t="s">
        <v>270</v>
      </c>
      <c r="AT1180" s="156" t="s">
        <v>154</v>
      </c>
      <c r="AU1180" s="156" t="s">
        <v>86</v>
      </c>
      <c r="AY1180" s="18" t="s">
        <v>151</v>
      </c>
      <c r="BE1180" s="157">
        <f>IF(N1180="základní",J1180,0)</f>
        <v>0</v>
      </c>
      <c r="BF1180" s="157">
        <f>IF(N1180="snížená",J1180,0)</f>
        <v>0</v>
      </c>
      <c r="BG1180" s="157">
        <f>IF(N1180="zákl. přenesená",J1180,0)</f>
        <v>0</v>
      </c>
      <c r="BH1180" s="157">
        <f>IF(N1180="sníž. přenesená",J1180,0)</f>
        <v>0</v>
      </c>
      <c r="BI1180" s="157">
        <f>IF(N1180="nulová",J1180,0)</f>
        <v>0</v>
      </c>
      <c r="BJ1180" s="18" t="s">
        <v>84</v>
      </c>
      <c r="BK1180" s="157">
        <f>ROUND(I1180*H1180,2)</f>
        <v>0</v>
      </c>
      <c r="BL1180" s="18" t="s">
        <v>270</v>
      </c>
      <c r="BM1180" s="156" t="s">
        <v>1227</v>
      </c>
    </row>
    <row r="1181" spans="2:51" s="13" customFormat="1" ht="10.2">
      <c r="B1181" s="158"/>
      <c r="D1181" s="159" t="s">
        <v>165</v>
      </c>
      <c r="E1181" s="160" t="s">
        <v>1</v>
      </c>
      <c r="F1181" s="161" t="s">
        <v>1228</v>
      </c>
      <c r="H1181" s="160" t="s">
        <v>1</v>
      </c>
      <c r="I1181" s="162"/>
      <c r="L1181" s="158"/>
      <c r="M1181" s="163"/>
      <c r="N1181" s="164"/>
      <c r="O1181" s="164"/>
      <c r="P1181" s="164"/>
      <c r="Q1181" s="164"/>
      <c r="R1181" s="164"/>
      <c r="S1181" s="164"/>
      <c r="T1181" s="165"/>
      <c r="AT1181" s="160" t="s">
        <v>165</v>
      </c>
      <c r="AU1181" s="160" t="s">
        <v>86</v>
      </c>
      <c r="AV1181" s="13" t="s">
        <v>84</v>
      </c>
      <c r="AW1181" s="13" t="s">
        <v>32</v>
      </c>
      <c r="AX1181" s="13" t="s">
        <v>76</v>
      </c>
      <c r="AY1181" s="160" t="s">
        <v>151</v>
      </c>
    </row>
    <row r="1182" spans="2:51" s="14" customFormat="1" ht="10.2">
      <c r="B1182" s="166"/>
      <c r="D1182" s="159" t="s">
        <v>165</v>
      </c>
      <c r="E1182" s="167" t="s">
        <v>1</v>
      </c>
      <c r="F1182" s="168" t="s">
        <v>861</v>
      </c>
      <c r="H1182" s="169">
        <v>975</v>
      </c>
      <c r="I1182" s="170"/>
      <c r="L1182" s="166"/>
      <c r="M1182" s="171"/>
      <c r="N1182" s="172"/>
      <c r="O1182" s="172"/>
      <c r="P1182" s="172"/>
      <c r="Q1182" s="172"/>
      <c r="R1182" s="172"/>
      <c r="S1182" s="172"/>
      <c r="T1182" s="173"/>
      <c r="AT1182" s="167" t="s">
        <v>165</v>
      </c>
      <c r="AU1182" s="167" t="s">
        <v>86</v>
      </c>
      <c r="AV1182" s="14" t="s">
        <v>86</v>
      </c>
      <c r="AW1182" s="14" t="s">
        <v>32</v>
      </c>
      <c r="AX1182" s="14" t="s">
        <v>76</v>
      </c>
      <c r="AY1182" s="167" t="s">
        <v>151</v>
      </c>
    </row>
    <row r="1183" spans="2:51" s="15" customFormat="1" ht="10.2">
      <c r="B1183" s="174"/>
      <c r="D1183" s="159" t="s">
        <v>165</v>
      </c>
      <c r="E1183" s="175" t="s">
        <v>1</v>
      </c>
      <c r="F1183" s="176" t="s">
        <v>172</v>
      </c>
      <c r="H1183" s="177">
        <v>975</v>
      </c>
      <c r="I1183" s="178"/>
      <c r="L1183" s="174"/>
      <c r="M1183" s="179"/>
      <c r="N1183" s="180"/>
      <c r="O1183" s="180"/>
      <c r="P1183" s="180"/>
      <c r="Q1183" s="180"/>
      <c r="R1183" s="180"/>
      <c r="S1183" s="180"/>
      <c r="T1183" s="181"/>
      <c r="AT1183" s="175" t="s">
        <v>165</v>
      </c>
      <c r="AU1183" s="175" t="s">
        <v>86</v>
      </c>
      <c r="AV1183" s="15" t="s">
        <v>152</v>
      </c>
      <c r="AW1183" s="15" t="s">
        <v>32</v>
      </c>
      <c r="AX1183" s="15" t="s">
        <v>76</v>
      </c>
      <c r="AY1183" s="175" t="s">
        <v>151</v>
      </c>
    </row>
    <row r="1184" spans="2:51" s="16" customFormat="1" ht="10.2">
      <c r="B1184" s="182"/>
      <c r="D1184" s="159" t="s">
        <v>165</v>
      </c>
      <c r="E1184" s="183" t="s">
        <v>1</v>
      </c>
      <c r="F1184" s="184" t="s">
        <v>173</v>
      </c>
      <c r="H1184" s="185">
        <v>975</v>
      </c>
      <c r="I1184" s="186"/>
      <c r="L1184" s="182"/>
      <c r="M1184" s="187"/>
      <c r="N1184" s="188"/>
      <c r="O1184" s="188"/>
      <c r="P1184" s="188"/>
      <c r="Q1184" s="188"/>
      <c r="R1184" s="188"/>
      <c r="S1184" s="188"/>
      <c r="T1184" s="189"/>
      <c r="AT1184" s="183" t="s">
        <v>165</v>
      </c>
      <c r="AU1184" s="183" t="s">
        <v>86</v>
      </c>
      <c r="AV1184" s="16" t="s">
        <v>159</v>
      </c>
      <c r="AW1184" s="16" t="s">
        <v>32</v>
      </c>
      <c r="AX1184" s="16" t="s">
        <v>84</v>
      </c>
      <c r="AY1184" s="183" t="s">
        <v>151</v>
      </c>
    </row>
    <row r="1185" spans="1:65" s="2" customFormat="1" ht="37.8" customHeight="1">
      <c r="A1185" s="33"/>
      <c r="B1185" s="144"/>
      <c r="C1185" s="194" t="s">
        <v>1229</v>
      </c>
      <c r="D1185" s="194" t="s">
        <v>300</v>
      </c>
      <c r="E1185" s="195" t="s">
        <v>1230</v>
      </c>
      <c r="F1185" s="196" t="s">
        <v>1231</v>
      </c>
      <c r="G1185" s="197" t="s">
        <v>207</v>
      </c>
      <c r="H1185" s="198">
        <v>1170</v>
      </c>
      <c r="I1185" s="199"/>
      <c r="J1185" s="200">
        <f>ROUND(I1185*H1185,2)</f>
        <v>0</v>
      </c>
      <c r="K1185" s="196" t="s">
        <v>158</v>
      </c>
      <c r="L1185" s="201"/>
      <c r="M1185" s="202" t="s">
        <v>1</v>
      </c>
      <c r="N1185" s="203" t="s">
        <v>41</v>
      </c>
      <c r="O1185" s="59"/>
      <c r="P1185" s="154">
        <f>O1185*H1185</f>
        <v>0</v>
      </c>
      <c r="Q1185" s="154">
        <v>0.0002</v>
      </c>
      <c r="R1185" s="154">
        <f>Q1185*H1185</f>
        <v>0.234</v>
      </c>
      <c r="S1185" s="154">
        <v>0</v>
      </c>
      <c r="T1185" s="155">
        <f>S1185*H1185</f>
        <v>0</v>
      </c>
      <c r="U1185" s="33"/>
      <c r="V1185" s="33"/>
      <c r="W1185" s="33"/>
      <c r="X1185" s="33"/>
      <c r="Y1185" s="33"/>
      <c r="Z1185" s="33"/>
      <c r="AA1185" s="33"/>
      <c r="AB1185" s="33"/>
      <c r="AC1185" s="33"/>
      <c r="AD1185" s="33"/>
      <c r="AE1185" s="33"/>
      <c r="AR1185" s="156" t="s">
        <v>366</v>
      </c>
      <c r="AT1185" s="156" t="s">
        <v>300</v>
      </c>
      <c r="AU1185" s="156" t="s">
        <v>86</v>
      </c>
      <c r="AY1185" s="18" t="s">
        <v>151</v>
      </c>
      <c r="BE1185" s="157">
        <f>IF(N1185="základní",J1185,0)</f>
        <v>0</v>
      </c>
      <c r="BF1185" s="157">
        <f>IF(N1185="snížená",J1185,0)</f>
        <v>0</v>
      </c>
      <c r="BG1185" s="157">
        <f>IF(N1185="zákl. přenesená",J1185,0)</f>
        <v>0</v>
      </c>
      <c r="BH1185" s="157">
        <f>IF(N1185="sníž. přenesená",J1185,0)</f>
        <v>0</v>
      </c>
      <c r="BI1185" s="157">
        <f>IF(N1185="nulová",J1185,0)</f>
        <v>0</v>
      </c>
      <c r="BJ1185" s="18" t="s">
        <v>84</v>
      </c>
      <c r="BK1185" s="157">
        <f>ROUND(I1185*H1185,2)</f>
        <v>0</v>
      </c>
      <c r="BL1185" s="18" t="s">
        <v>270</v>
      </c>
      <c r="BM1185" s="156" t="s">
        <v>1232</v>
      </c>
    </row>
    <row r="1186" spans="2:51" s="13" customFormat="1" ht="10.2">
      <c r="B1186" s="158"/>
      <c r="D1186" s="159" t="s">
        <v>165</v>
      </c>
      <c r="E1186" s="160" t="s">
        <v>1</v>
      </c>
      <c r="F1186" s="161" t="s">
        <v>305</v>
      </c>
      <c r="H1186" s="160" t="s">
        <v>1</v>
      </c>
      <c r="I1186" s="162"/>
      <c r="L1186" s="158"/>
      <c r="M1186" s="163"/>
      <c r="N1186" s="164"/>
      <c r="O1186" s="164"/>
      <c r="P1186" s="164"/>
      <c r="Q1186" s="164"/>
      <c r="R1186" s="164"/>
      <c r="S1186" s="164"/>
      <c r="T1186" s="165"/>
      <c r="AT1186" s="160" t="s">
        <v>165</v>
      </c>
      <c r="AU1186" s="160" t="s">
        <v>86</v>
      </c>
      <c r="AV1186" s="13" t="s">
        <v>84</v>
      </c>
      <c r="AW1186" s="13" t="s">
        <v>32</v>
      </c>
      <c r="AX1186" s="13" t="s">
        <v>76</v>
      </c>
      <c r="AY1186" s="160" t="s">
        <v>151</v>
      </c>
    </row>
    <row r="1187" spans="2:51" s="14" customFormat="1" ht="10.2">
      <c r="B1187" s="166"/>
      <c r="D1187" s="159" t="s">
        <v>165</v>
      </c>
      <c r="E1187" s="167" t="s">
        <v>1</v>
      </c>
      <c r="F1187" s="168" t="s">
        <v>1233</v>
      </c>
      <c r="H1187" s="169">
        <v>1170</v>
      </c>
      <c r="I1187" s="170"/>
      <c r="L1187" s="166"/>
      <c r="M1187" s="171"/>
      <c r="N1187" s="172"/>
      <c r="O1187" s="172"/>
      <c r="P1187" s="172"/>
      <c r="Q1187" s="172"/>
      <c r="R1187" s="172"/>
      <c r="S1187" s="172"/>
      <c r="T1187" s="173"/>
      <c r="AT1187" s="167" t="s">
        <v>165</v>
      </c>
      <c r="AU1187" s="167" t="s">
        <v>86</v>
      </c>
      <c r="AV1187" s="14" t="s">
        <v>86</v>
      </c>
      <c r="AW1187" s="14" t="s">
        <v>32</v>
      </c>
      <c r="AX1187" s="14" t="s">
        <v>76</v>
      </c>
      <c r="AY1187" s="167" t="s">
        <v>151</v>
      </c>
    </row>
    <row r="1188" spans="2:51" s="15" customFormat="1" ht="10.2">
      <c r="B1188" s="174"/>
      <c r="D1188" s="159" t="s">
        <v>165</v>
      </c>
      <c r="E1188" s="175" t="s">
        <v>1</v>
      </c>
      <c r="F1188" s="176" t="s">
        <v>172</v>
      </c>
      <c r="H1188" s="177">
        <v>1170</v>
      </c>
      <c r="I1188" s="178"/>
      <c r="L1188" s="174"/>
      <c r="M1188" s="179"/>
      <c r="N1188" s="180"/>
      <c r="O1188" s="180"/>
      <c r="P1188" s="180"/>
      <c r="Q1188" s="180"/>
      <c r="R1188" s="180"/>
      <c r="S1188" s="180"/>
      <c r="T1188" s="181"/>
      <c r="AT1188" s="175" t="s">
        <v>165</v>
      </c>
      <c r="AU1188" s="175" t="s">
        <v>86</v>
      </c>
      <c r="AV1188" s="15" t="s">
        <v>152</v>
      </c>
      <c r="AW1188" s="15" t="s">
        <v>32</v>
      </c>
      <c r="AX1188" s="15" t="s">
        <v>76</v>
      </c>
      <c r="AY1188" s="175" t="s">
        <v>151</v>
      </c>
    </row>
    <row r="1189" spans="2:51" s="16" customFormat="1" ht="10.2">
      <c r="B1189" s="182"/>
      <c r="D1189" s="159" t="s">
        <v>165</v>
      </c>
      <c r="E1189" s="183" t="s">
        <v>1</v>
      </c>
      <c r="F1189" s="184" t="s">
        <v>173</v>
      </c>
      <c r="H1189" s="185">
        <v>1170</v>
      </c>
      <c r="I1189" s="186"/>
      <c r="L1189" s="182"/>
      <c r="M1189" s="187"/>
      <c r="N1189" s="188"/>
      <c r="O1189" s="188"/>
      <c r="P1189" s="188"/>
      <c r="Q1189" s="188"/>
      <c r="R1189" s="188"/>
      <c r="S1189" s="188"/>
      <c r="T1189" s="189"/>
      <c r="AT1189" s="183" t="s">
        <v>165</v>
      </c>
      <c r="AU1189" s="183" t="s">
        <v>86</v>
      </c>
      <c r="AV1189" s="16" t="s">
        <v>159</v>
      </c>
      <c r="AW1189" s="16" t="s">
        <v>32</v>
      </c>
      <c r="AX1189" s="16" t="s">
        <v>84</v>
      </c>
      <c r="AY1189" s="183" t="s">
        <v>151</v>
      </c>
    </row>
    <row r="1190" spans="1:65" s="2" customFormat="1" ht="24.15" customHeight="1">
      <c r="A1190" s="33"/>
      <c r="B1190" s="144"/>
      <c r="C1190" s="145" t="s">
        <v>1234</v>
      </c>
      <c r="D1190" s="145" t="s">
        <v>154</v>
      </c>
      <c r="E1190" s="146" t="s">
        <v>1235</v>
      </c>
      <c r="F1190" s="147" t="s">
        <v>1236</v>
      </c>
      <c r="G1190" s="148" t="s">
        <v>194</v>
      </c>
      <c r="H1190" s="149">
        <v>0.244</v>
      </c>
      <c r="I1190" s="150"/>
      <c r="J1190" s="151">
        <f>ROUND(I1190*H1190,2)</f>
        <v>0</v>
      </c>
      <c r="K1190" s="147" t="s">
        <v>158</v>
      </c>
      <c r="L1190" s="34"/>
      <c r="M1190" s="152" t="s">
        <v>1</v>
      </c>
      <c r="N1190" s="153" t="s">
        <v>41</v>
      </c>
      <c r="O1190" s="59"/>
      <c r="P1190" s="154">
        <f>O1190*H1190</f>
        <v>0</v>
      </c>
      <c r="Q1190" s="154">
        <v>0</v>
      </c>
      <c r="R1190" s="154">
        <f>Q1190*H1190</f>
        <v>0</v>
      </c>
      <c r="S1190" s="154">
        <v>0</v>
      </c>
      <c r="T1190" s="155">
        <f>S1190*H1190</f>
        <v>0</v>
      </c>
      <c r="U1190" s="33"/>
      <c r="V1190" s="33"/>
      <c r="W1190" s="33"/>
      <c r="X1190" s="33"/>
      <c r="Y1190" s="33"/>
      <c r="Z1190" s="33"/>
      <c r="AA1190" s="33"/>
      <c r="AB1190" s="33"/>
      <c r="AC1190" s="33"/>
      <c r="AD1190" s="33"/>
      <c r="AE1190" s="33"/>
      <c r="AR1190" s="156" t="s">
        <v>270</v>
      </c>
      <c r="AT1190" s="156" t="s">
        <v>154</v>
      </c>
      <c r="AU1190" s="156" t="s">
        <v>86</v>
      </c>
      <c r="AY1190" s="18" t="s">
        <v>151</v>
      </c>
      <c r="BE1190" s="157">
        <f>IF(N1190="základní",J1190,0)</f>
        <v>0</v>
      </c>
      <c r="BF1190" s="157">
        <f>IF(N1190="snížená",J1190,0)</f>
        <v>0</v>
      </c>
      <c r="BG1190" s="157">
        <f>IF(N1190="zákl. přenesená",J1190,0)</f>
        <v>0</v>
      </c>
      <c r="BH1190" s="157">
        <f>IF(N1190="sníž. přenesená",J1190,0)</f>
        <v>0</v>
      </c>
      <c r="BI1190" s="157">
        <f>IF(N1190="nulová",J1190,0)</f>
        <v>0</v>
      </c>
      <c r="BJ1190" s="18" t="s">
        <v>84</v>
      </c>
      <c r="BK1190" s="157">
        <f>ROUND(I1190*H1190,2)</f>
        <v>0</v>
      </c>
      <c r="BL1190" s="18" t="s">
        <v>270</v>
      </c>
      <c r="BM1190" s="156" t="s">
        <v>1237</v>
      </c>
    </row>
    <row r="1191" spans="2:63" s="12" customFormat="1" ht="22.8" customHeight="1">
      <c r="B1191" s="131"/>
      <c r="D1191" s="132" t="s">
        <v>75</v>
      </c>
      <c r="E1191" s="142" t="s">
        <v>1238</v>
      </c>
      <c r="F1191" s="142" t="s">
        <v>1239</v>
      </c>
      <c r="I1191" s="134"/>
      <c r="J1191" s="143">
        <f>BK1191</f>
        <v>0</v>
      </c>
      <c r="L1191" s="131"/>
      <c r="M1191" s="136"/>
      <c r="N1191" s="137"/>
      <c r="O1191" s="137"/>
      <c r="P1191" s="138">
        <f>SUM(P1192:P1291)</f>
        <v>0</v>
      </c>
      <c r="Q1191" s="137"/>
      <c r="R1191" s="138">
        <f>SUM(R1192:R1291)</f>
        <v>0</v>
      </c>
      <c r="S1191" s="137"/>
      <c r="T1191" s="139">
        <f>SUM(T1192:T1291)</f>
        <v>0.40800000000000003</v>
      </c>
      <c r="AR1191" s="132" t="s">
        <v>86</v>
      </c>
      <c r="AT1191" s="140" t="s">
        <v>75</v>
      </c>
      <c r="AU1191" s="140" t="s">
        <v>84</v>
      </c>
      <c r="AY1191" s="132" t="s">
        <v>151</v>
      </c>
      <c r="BK1191" s="141">
        <f>SUM(BK1192:BK1291)</f>
        <v>0</v>
      </c>
    </row>
    <row r="1192" spans="1:65" s="2" customFormat="1" ht="24.15" customHeight="1">
      <c r="A1192" s="33"/>
      <c r="B1192" s="144"/>
      <c r="C1192" s="145" t="s">
        <v>1240</v>
      </c>
      <c r="D1192" s="145" t="s">
        <v>154</v>
      </c>
      <c r="E1192" s="146" t="s">
        <v>1241</v>
      </c>
      <c r="F1192" s="147" t="s">
        <v>1242</v>
      </c>
      <c r="G1192" s="148" t="s">
        <v>157</v>
      </c>
      <c r="H1192" s="149">
        <v>17</v>
      </c>
      <c r="I1192" s="150"/>
      <c r="J1192" s="151">
        <f>ROUND(I1192*H1192,2)</f>
        <v>0</v>
      </c>
      <c r="K1192" s="147" t="s">
        <v>158</v>
      </c>
      <c r="L1192" s="34"/>
      <c r="M1192" s="152" t="s">
        <v>1</v>
      </c>
      <c r="N1192" s="153" t="s">
        <v>41</v>
      </c>
      <c r="O1192" s="59"/>
      <c r="P1192" s="154">
        <f>O1192*H1192</f>
        <v>0</v>
      </c>
      <c r="Q1192" s="154">
        <v>0</v>
      </c>
      <c r="R1192" s="154">
        <f>Q1192*H1192</f>
        <v>0</v>
      </c>
      <c r="S1192" s="154">
        <v>0.024</v>
      </c>
      <c r="T1192" s="155">
        <f>S1192*H1192</f>
        <v>0.40800000000000003</v>
      </c>
      <c r="U1192" s="33"/>
      <c r="V1192" s="33"/>
      <c r="W1192" s="33"/>
      <c r="X1192" s="33"/>
      <c r="Y1192" s="33"/>
      <c r="Z1192" s="33"/>
      <c r="AA1192" s="33"/>
      <c r="AB1192" s="33"/>
      <c r="AC1192" s="33"/>
      <c r="AD1192" s="33"/>
      <c r="AE1192" s="33"/>
      <c r="AR1192" s="156" t="s">
        <v>270</v>
      </c>
      <c r="AT1192" s="156" t="s">
        <v>154</v>
      </c>
      <c r="AU1192" s="156" t="s">
        <v>86</v>
      </c>
      <c r="AY1192" s="18" t="s">
        <v>151</v>
      </c>
      <c r="BE1192" s="157">
        <f>IF(N1192="základní",J1192,0)</f>
        <v>0</v>
      </c>
      <c r="BF1192" s="157">
        <f>IF(N1192="snížená",J1192,0)</f>
        <v>0</v>
      </c>
      <c r="BG1192" s="157">
        <f>IF(N1192="zákl. přenesená",J1192,0)</f>
        <v>0</v>
      </c>
      <c r="BH1192" s="157">
        <f>IF(N1192="sníž. přenesená",J1192,0)</f>
        <v>0</v>
      </c>
      <c r="BI1192" s="157">
        <f>IF(N1192="nulová",J1192,0)</f>
        <v>0</v>
      </c>
      <c r="BJ1192" s="18" t="s">
        <v>84</v>
      </c>
      <c r="BK1192" s="157">
        <f>ROUND(I1192*H1192,2)</f>
        <v>0</v>
      </c>
      <c r="BL1192" s="18" t="s">
        <v>270</v>
      </c>
      <c r="BM1192" s="156" t="s">
        <v>1243</v>
      </c>
    </row>
    <row r="1193" spans="2:51" s="13" customFormat="1" ht="10.2">
      <c r="B1193" s="158"/>
      <c r="D1193" s="159" t="s">
        <v>165</v>
      </c>
      <c r="E1193" s="160" t="s">
        <v>1</v>
      </c>
      <c r="F1193" s="161" t="s">
        <v>1244</v>
      </c>
      <c r="H1193" s="160" t="s">
        <v>1</v>
      </c>
      <c r="I1193" s="162"/>
      <c r="L1193" s="158"/>
      <c r="M1193" s="163"/>
      <c r="N1193" s="164"/>
      <c r="O1193" s="164"/>
      <c r="P1193" s="164"/>
      <c r="Q1193" s="164"/>
      <c r="R1193" s="164"/>
      <c r="S1193" s="164"/>
      <c r="T1193" s="165"/>
      <c r="AT1193" s="160" t="s">
        <v>165</v>
      </c>
      <c r="AU1193" s="160" t="s">
        <v>86</v>
      </c>
      <c r="AV1193" s="13" t="s">
        <v>84</v>
      </c>
      <c r="AW1193" s="13" t="s">
        <v>32</v>
      </c>
      <c r="AX1193" s="13" t="s">
        <v>76</v>
      </c>
      <c r="AY1193" s="160" t="s">
        <v>151</v>
      </c>
    </row>
    <row r="1194" spans="2:51" s="13" customFormat="1" ht="10.2">
      <c r="B1194" s="158"/>
      <c r="D1194" s="159" t="s">
        <v>165</v>
      </c>
      <c r="E1194" s="160" t="s">
        <v>1</v>
      </c>
      <c r="F1194" s="161" t="s">
        <v>178</v>
      </c>
      <c r="H1194" s="160" t="s">
        <v>1</v>
      </c>
      <c r="I1194" s="162"/>
      <c r="L1194" s="158"/>
      <c r="M1194" s="163"/>
      <c r="N1194" s="164"/>
      <c r="O1194" s="164"/>
      <c r="P1194" s="164"/>
      <c r="Q1194" s="164"/>
      <c r="R1194" s="164"/>
      <c r="S1194" s="164"/>
      <c r="T1194" s="165"/>
      <c r="AT1194" s="160" t="s">
        <v>165</v>
      </c>
      <c r="AU1194" s="160" t="s">
        <v>86</v>
      </c>
      <c r="AV1194" s="13" t="s">
        <v>84</v>
      </c>
      <c r="AW1194" s="13" t="s">
        <v>32</v>
      </c>
      <c r="AX1194" s="13" t="s">
        <v>76</v>
      </c>
      <c r="AY1194" s="160" t="s">
        <v>151</v>
      </c>
    </row>
    <row r="1195" spans="2:51" s="14" customFormat="1" ht="10.2">
      <c r="B1195" s="166"/>
      <c r="D1195" s="159" t="s">
        <v>165</v>
      </c>
      <c r="E1195" s="167" t="s">
        <v>1</v>
      </c>
      <c r="F1195" s="168" t="s">
        <v>86</v>
      </c>
      <c r="H1195" s="169">
        <v>2</v>
      </c>
      <c r="I1195" s="170"/>
      <c r="L1195" s="166"/>
      <c r="M1195" s="171"/>
      <c r="N1195" s="172"/>
      <c r="O1195" s="172"/>
      <c r="P1195" s="172"/>
      <c r="Q1195" s="172"/>
      <c r="R1195" s="172"/>
      <c r="S1195" s="172"/>
      <c r="T1195" s="173"/>
      <c r="AT1195" s="167" t="s">
        <v>165</v>
      </c>
      <c r="AU1195" s="167" t="s">
        <v>86</v>
      </c>
      <c r="AV1195" s="14" t="s">
        <v>86</v>
      </c>
      <c r="AW1195" s="14" t="s">
        <v>32</v>
      </c>
      <c r="AX1195" s="14" t="s">
        <v>76</v>
      </c>
      <c r="AY1195" s="167" t="s">
        <v>151</v>
      </c>
    </row>
    <row r="1196" spans="2:51" s="13" customFormat="1" ht="10.2">
      <c r="B1196" s="158"/>
      <c r="D1196" s="159" t="s">
        <v>165</v>
      </c>
      <c r="E1196" s="160" t="s">
        <v>1</v>
      </c>
      <c r="F1196" s="161" t="s">
        <v>179</v>
      </c>
      <c r="H1196" s="160" t="s">
        <v>1</v>
      </c>
      <c r="I1196" s="162"/>
      <c r="L1196" s="158"/>
      <c r="M1196" s="163"/>
      <c r="N1196" s="164"/>
      <c r="O1196" s="164"/>
      <c r="P1196" s="164"/>
      <c r="Q1196" s="164"/>
      <c r="R1196" s="164"/>
      <c r="S1196" s="164"/>
      <c r="T1196" s="165"/>
      <c r="AT1196" s="160" t="s">
        <v>165</v>
      </c>
      <c r="AU1196" s="160" t="s">
        <v>86</v>
      </c>
      <c r="AV1196" s="13" t="s">
        <v>84</v>
      </c>
      <c r="AW1196" s="13" t="s">
        <v>32</v>
      </c>
      <c r="AX1196" s="13" t="s">
        <v>76</v>
      </c>
      <c r="AY1196" s="160" t="s">
        <v>151</v>
      </c>
    </row>
    <row r="1197" spans="2:51" s="14" customFormat="1" ht="10.2">
      <c r="B1197" s="166"/>
      <c r="D1197" s="159" t="s">
        <v>165</v>
      </c>
      <c r="E1197" s="167" t="s">
        <v>1</v>
      </c>
      <c r="F1197" s="168" t="s">
        <v>8</v>
      </c>
      <c r="H1197" s="169">
        <v>15</v>
      </c>
      <c r="I1197" s="170"/>
      <c r="L1197" s="166"/>
      <c r="M1197" s="171"/>
      <c r="N1197" s="172"/>
      <c r="O1197" s="172"/>
      <c r="P1197" s="172"/>
      <c r="Q1197" s="172"/>
      <c r="R1197" s="172"/>
      <c r="S1197" s="172"/>
      <c r="T1197" s="173"/>
      <c r="AT1197" s="167" t="s">
        <v>165</v>
      </c>
      <c r="AU1197" s="167" t="s">
        <v>86</v>
      </c>
      <c r="AV1197" s="14" t="s">
        <v>86</v>
      </c>
      <c r="AW1197" s="14" t="s">
        <v>32</v>
      </c>
      <c r="AX1197" s="14" t="s">
        <v>76</v>
      </c>
      <c r="AY1197" s="167" t="s">
        <v>151</v>
      </c>
    </row>
    <row r="1198" spans="2:51" s="15" customFormat="1" ht="10.2">
      <c r="B1198" s="174"/>
      <c r="D1198" s="159" t="s">
        <v>165</v>
      </c>
      <c r="E1198" s="175" t="s">
        <v>1</v>
      </c>
      <c r="F1198" s="176" t="s">
        <v>172</v>
      </c>
      <c r="H1198" s="177">
        <v>17</v>
      </c>
      <c r="I1198" s="178"/>
      <c r="L1198" s="174"/>
      <c r="M1198" s="179"/>
      <c r="N1198" s="180"/>
      <c r="O1198" s="180"/>
      <c r="P1198" s="180"/>
      <c r="Q1198" s="180"/>
      <c r="R1198" s="180"/>
      <c r="S1198" s="180"/>
      <c r="T1198" s="181"/>
      <c r="AT1198" s="175" t="s">
        <v>165</v>
      </c>
      <c r="AU1198" s="175" t="s">
        <v>86</v>
      </c>
      <c r="AV1198" s="15" t="s">
        <v>152</v>
      </c>
      <c r="AW1198" s="15" t="s">
        <v>32</v>
      </c>
      <c r="AX1198" s="15" t="s">
        <v>76</v>
      </c>
      <c r="AY1198" s="175" t="s">
        <v>151</v>
      </c>
    </row>
    <row r="1199" spans="2:51" s="16" customFormat="1" ht="10.2">
      <c r="B1199" s="182"/>
      <c r="D1199" s="159" t="s">
        <v>165</v>
      </c>
      <c r="E1199" s="183" t="s">
        <v>1</v>
      </c>
      <c r="F1199" s="184" t="s">
        <v>173</v>
      </c>
      <c r="H1199" s="185">
        <v>17</v>
      </c>
      <c r="I1199" s="186"/>
      <c r="L1199" s="182"/>
      <c r="M1199" s="187"/>
      <c r="N1199" s="188"/>
      <c r="O1199" s="188"/>
      <c r="P1199" s="188"/>
      <c r="Q1199" s="188"/>
      <c r="R1199" s="188"/>
      <c r="S1199" s="188"/>
      <c r="T1199" s="189"/>
      <c r="AT1199" s="183" t="s">
        <v>165</v>
      </c>
      <c r="AU1199" s="183" t="s">
        <v>86</v>
      </c>
      <c r="AV1199" s="16" t="s">
        <v>159</v>
      </c>
      <c r="AW1199" s="16" t="s">
        <v>32</v>
      </c>
      <c r="AX1199" s="16" t="s">
        <v>84</v>
      </c>
      <c r="AY1199" s="183" t="s">
        <v>151</v>
      </c>
    </row>
    <row r="1200" spans="1:65" s="2" customFormat="1" ht="33" customHeight="1">
      <c r="A1200" s="33"/>
      <c r="B1200" s="144"/>
      <c r="C1200" s="145" t="s">
        <v>1245</v>
      </c>
      <c r="D1200" s="145" t="s">
        <v>154</v>
      </c>
      <c r="E1200" s="146" t="s">
        <v>1246</v>
      </c>
      <c r="F1200" s="147" t="s">
        <v>1247</v>
      </c>
      <c r="G1200" s="148" t="s">
        <v>157</v>
      </c>
      <c r="H1200" s="149">
        <v>2</v>
      </c>
      <c r="I1200" s="150"/>
      <c r="J1200" s="151">
        <f>ROUND(I1200*H1200,2)</f>
        <v>0</v>
      </c>
      <c r="K1200" s="147" t="s">
        <v>925</v>
      </c>
      <c r="L1200" s="34"/>
      <c r="M1200" s="152" t="s">
        <v>1</v>
      </c>
      <c r="N1200" s="153" t="s">
        <v>41</v>
      </c>
      <c r="O1200" s="59"/>
      <c r="P1200" s="154">
        <f>O1200*H1200</f>
        <v>0</v>
      </c>
      <c r="Q1200" s="154">
        <v>0</v>
      </c>
      <c r="R1200" s="154">
        <f>Q1200*H1200</f>
        <v>0</v>
      </c>
      <c r="S1200" s="154">
        <v>0</v>
      </c>
      <c r="T1200" s="155">
        <f>S1200*H1200</f>
        <v>0</v>
      </c>
      <c r="U1200" s="33"/>
      <c r="V1200" s="33"/>
      <c r="W1200" s="33"/>
      <c r="X1200" s="33"/>
      <c r="Y1200" s="33"/>
      <c r="Z1200" s="33"/>
      <c r="AA1200" s="33"/>
      <c r="AB1200" s="33"/>
      <c r="AC1200" s="33"/>
      <c r="AD1200" s="33"/>
      <c r="AE1200" s="33"/>
      <c r="AR1200" s="156" t="s">
        <v>159</v>
      </c>
      <c r="AT1200" s="156" t="s">
        <v>154</v>
      </c>
      <c r="AU1200" s="156" t="s">
        <v>86</v>
      </c>
      <c r="AY1200" s="18" t="s">
        <v>151</v>
      </c>
      <c r="BE1200" s="157">
        <f>IF(N1200="základní",J1200,0)</f>
        <v>0</v>
      </c>
      <c r="BF1200" s="157">
        <f>IF(N1200="snížená",J1200,0)</f>
        <v>0</v>
      </c>
      <c r="BG1200" s="157">
        <f>IF(N1200="zákl. přenesená",J1200,0)</f>
        <v>0</v>
      </c>
      <c r="BH1200" s="157">
        <f>IF(N1200="sníž. přenesená",J1200,0)</f>
        <v>0</v>
      </c>
      <c r="BI1200" s="157">
        <f>IF(N1200="nulová",J1200,0)</f>
        <v>0</v>
      </c>
      <c r="BJ1200" s="18" t="s">
        <v>84</v>
      </c>
      <c r="BK1200" s="157">
        <f>ROUND(I1200*H1200,2)</f>
        <v>0</v>
      </c>
      <c r="BL1200" s="18" t="s">
        <v>159</v>
      </c>
      <c r="BM1200" s="156" t="s">
        <v>1248</v>
      </c>
    </row>
    <row r="1201" spans="1:47" s="2" customFormat="1" ht="57.6">
      <c r="A1201" s="33"/>
      <c r="B1201" s="34"/>
      <c r="C1201" s="33"/>
      <c r="D1201" s="159" t="s">
        <v>215</v>
      </c>
      <c r="E1201" s="33"/>
      <c r="F1201" s="190" t="s">
        <v>1249</v>
      </c>
      <c r="G1201" s="33"/>
      <c r="H1201" s="33"/>
      <c r="I1201" s="191"/>
      <c r="J1201" s="33"/>
      <c r="K1201" s="33"/>
      <c r="L1201" s="34"/>
      <c r="M1201" s="192"/>
      <c r="N1201" s="193"/>
      <c r="O1201" s="59"/>
      <c r="P1201" s="59"/>
      <c r="Q1201" s="59"/>
      <c r="R1201" s="59"/>
      <c r="S1201" s="59"/>
      <c r="T1201" s="60"/>
      <c r="U1201" s="33"/>
      <c r="V1201" s="33"/>
      <c r="W1201" s="33"/>
      <c r="X1201" s="33"/>
      <c r="Y1201" s="33"/>
      <c r="Z1201" s="33"/>
      <c r="AA1201" s="33"/>
      <c r="AB1201" s="33"/>
      <c r="AC1201" s="33"/>
      <c r="AD1201" s="33"/>
      <c r="AE1201" s="33"/>
      <c r="AT1201" s="18" t="s">
        <v>215</v>
      </c>
      <c r="AU1201" s="18" t="s">
        <v>86</v>
      </c>
    </row>
    <row r="1202" spans="2:51" s="13" customFormat="1" ht="20.4">
      <c r="B1202" s="158"/>
      <c r="D1202" s="159" t="s">
        <v>165</v>
      </c>
      <c r="E1202" s="160" t="s">
        <v>1</v>
      </c>
      <c r="F1202" s="161" t="s">
        <v>1247</v>
      </c>
      <c r="H1202" s="160" t="s">
        <v>1</v>
      </c>
      <c r="I1202" s="162"/>
      <c r="L1202" s="158"/>
      <c r="M1202" s="163"/>
      <c r="N1202" s="164"/>
      <c r="O1202" s="164"/>
      <c r="P1202" s="164"/>
      <c r="Q1202" s="164"/>
      <c r="R1202" s="164"/>
      <c r="S1202" s="164"/>
      <c r="T1202" s="165"/>
      <c r="AT1202" s="160" t="s">
        <v>165</v>
      </c>
      <c r="AU1202" s="160" t="s">
        <v>86</v>
      </c>
      <c r="AV1202" s="13" t="s">
        <v>84</v>
      </c>
      <c r="AW1202" s="13" t="s">
        <v>32</v>
      </c>
      <c r="AX1202" s="13" t="s">
        <v>76</v>
      </c>
      <c r="AY1202" s="160" t="s">
        <v>151</v>
      </c>
    </row>
    <row r="1203" spans="2:51" s="14" customFormat="1" ht="10.2">
      <c r="B1203" s="166"/>
      <c r="D1203" s="159" t="s">
        <v>165</v>
      </c>
      <c r="E1203" s="167" t="s">
        <v>1</v>
      </c>
      <c r="F1203" s="168" t="s">
        <v>86</v>
      </c>
      <c r="H1203" s="169">
        <v>2</v>
      </c>
      <c r="I1203" s="170"/>
      <c r="L1203" s="166"/>
      <c r="M1203" s="171"/>
      <c r="N1203" s="172"/>
      <c r="O1203" s="172"/>
      <c r="P1203" s="172"/>
      <c r="Q1203" s="172"/>
      <c r="R1203" s="172"/>
      <c r="S1203" s="172"/>
      <c r="T1203" s="173"/>
      <c r="AT1203" s="167" t="s">
        <v>165</v>
      </c>
      <c r="AU1203" s="167" t="s">
        <v>86</v>
      </c>
      <c r="AV1203" s="14" t="s">
        <v>86</v>
      </c>
      <c r="AW1203" s="14" t="s">
        <v>32</v>
      </c>
      <c r="AX1203" s="14" t="s">
        <v>76</v>
      </c>
      <c r="AY1203" s="167" t="s">
        <v>151</v>
      </c>
    </row>
    <row r="1204" spans="2:51" s="15" customFormat="1" ht="10.2">
      <c r="B1204" s="174"/>
      <c r="D1204" s="159" t="s">
        <v>165</v>
      </c>
      <c r="E1204" s="175" t="s">
        <v>1</v>
      </c>
      <c r="F1204" s="176" t="s">
        <v>172</v>
      </c>
      <c r="H1204" s="177">
        <v>2</v>
      </c>
      <c r="I1204" s="178"/>
      <c r="L1204" s="174"/>
      <c r="M1204" s="179"/>
      <c r="N1204" s="180"/>
      <c r="O1204" s="180"/>
      <c r="P1204" s="180"/>
      <c r="Q1204" s="180"/>
      <c r="R1204" s="180"/>
      <c r="S1204" s="180"/>
      <c r="T1204" s="181"/>
      <c r="AT1204" s="175" t="s">
        <v>165</v>
      </c>
      <c r="AU1204" s="175" t="s">
        <v>86</v>
      </c>
      <c r="AV1204" s="15" t="s">
        <v>152</v>
      </c>
      <c r="AW1204" s="15" t="s">
        <v>32</v>
      </c>
      <c r="AX1204" s="15" t="s">
        <v>76</v>
      </c>
      <c r="AY1204" s="175" t="s">
        <v>151</v>
      </c>
    </row>
    <row r="1205" spans="2:51" s="16" customFormat="1" ht="10.2">
      <c r="B1205" s="182"/>
      <c r="D1205" s="159" t="s">
        <v>165</v>
      </c>
      <c r="E1205" s="183" t="s">
        <v>1</v>
      </c>
      <c r="F1205" s="184" t="s">
        <v>173</v>
      </c>
      <c r="H1205" s="185">
        <v>2</v>
      </c>
      <c r="I1205" s="186"/>
      <c r="L1205" s="182"/>
      <c r="M1205" s="187"/>
      <c r="N1205" s="188"/>
      <c r="O1205" s="188"/>
      <c r="P1205" s="188"/>
      <c r="Q1205" s="188"/>
      <c r="R1205" s="188"/>
      <c r="S1205" s="188"/>
      <c r="T1205" s="189"/>
      <c r="AT1205" s="183" t="s">
        <v>165</v>
      </c>
      <c r="AU1205" s="183" t="s">
        <v>86</v>
      </c>
      <c r="AV1205" s="16" t="s">
        <v>159</v>
      </c>
      <c r="AW1205" s="16" t="s">
        <v>32</v>
      </c>
      <c r="AX1205" s="16" t="s">
        <v>84</v>
      </c>
      <c r="AY1205" s="183" t="s">
        <v>151</v>
      </c>
    </row>
    <row r="1206" spans="1:65" s="2" customFormat="1" ht="33" customHeight="1">
      <c r="A1206" s="33"/>
      <c r="B1206" s="144"/>
      <c r="C1206" s="145" t="s">
        <v>1250</v>
      </c>
      <c r="D1206" s="145" t="s">
        <v>154</v>
      </c>
      <c r="E1206" s="146" t="s">
        <v>1251</v>
      </c>
      <c r="F1206" s="147" t="s">
        <v>1252</v>
      </c>
      <c r="G1206" s="148" t="s">
        <v>157</v>
      </c>
      <c r="H1206" s="149">
        <v>2</v>
      </c>
      <c r="I1206" s="150"/>
      <c r="J1206" s="151">
        <f>ROUND(I1206*H1206,2)</f>
        <v>0</v>
      </c>
      <c r="K1206" s="147" t="s">
        <v>925</v>
      </c>
      <c r="L1206" s="34"/>
      <c r="M1206" s="152" t="s">
        <v>1</v>
      </c>
      <c r="N1206" s="153" t="s">
        <v>41</v>
      </c>
      <c r="O1206" s="59"/>
      <c r="P1206" s="154">
        <f>O1206*H1206</f>
        <v>0</v>
      </c>
      <c r="Q1206" s="154">
        <v>0</v>
      </c>
      <c r="R1206" s="154">
        <f>Q1206*H1206</f>
        <v>0</v>
      </c>
      <c r="S1206" s="154">
        <v>0</v>
      </c>
      <c r="T1206" s="155">
        <f>S1206*H1206</f>
        <v>0</v>
      </c>
      <c r="U1206" s="33"/>
      <c r="V1206" s="33"/>
      <c r="W1206" s="33"/>
      <c r="X1206" s="33"/>
      <c r="Y1206" s="33"/>
      <c r="Z1206" s="33"/>
      <c r="AA1206" s="33"/>
      <c r="AB1206" s="33"/>
      <c r="AC1206" s="33"/>
      <c r="AD1206" s="33"/>
      <c r="AE1206" s="33"/>
      <c r="AR1206" s="156" t="s">
        <v>159</v>
      </c>
      <c r="AT1206" s="156" t="s">
        <v>154</v>
      </c>
      <c r="AU1206" s="156" t="s">
        <v>86</v>
      </c>
      <c r="AY1206" s="18" t="s">
        <v>151</v>
      </c>
      <c r="BE1206" s="157">
        <f>IF(N1206="základní",J1206,0)</f>
        <v>0</v>
      </c>
      <c r="BF1206" s="157">
        <f>IF(N1206="snížená",J1206,0)</f>
        <v>0</v>
      </c>
      <c r="BG1206" s="157">
        <f>IF(N1206="zákl. přenesená",J1206,0)</f>
        <v>0</v>
      </c>
      <c r="BH1206" s="157">
        <f>IF(N1206="sníž. přenesená",J1206,0)</f>
        <v>0</v>
      </c>
      <c r="BI1206" s="157">
        <f>IF(N1206="nulová",J1206,0)</f>
        <v>0</v>
      </c>
      <c r="BJ1206" s="18" t="s">
        <v>84</v>
      </c>
      <c r="BK1206" s="157">
        <f>ROUND(I1206*H1206,2)</f>
        <v>0</v>
      </c>
      <c r="BL1206" s="18" t="s">
        <v>159</v>
      </c>
      <c r="BM1206" s="156" t="s">
        <v>1253</v>
      </c>
    </row>
    <row r="1207" spans="1:47" s="2" customFormat="1" ht="57.6">
      <c r="A1207" s="33"/>
      <c r="B1207" s="34"/>
      <c r="C1207" s="33"/>
      <c r="D1207" s="159" t="s">
        <v>215</v>
      </c>
      <c r="E1207" s="33"/>
      <c r="F1207" s="190" t="s">
        <v>1249</v>
      </c>
      <c r="G1207" s="33"/>
      <c r="H1207" s="33"/>
      <c r="I1207" s="191"/>
      <c r="J1207" s="33"/>
      <c r="K1207" s="33"/>
      <c r="L1207" s="34"/>
      <c r="M1207" s="192"/>
      <c r="N1207" s="193"/>
      <c r="O1207" s="59"/>
      <c r="P1207" s="59"/>
      <c r="Q1207" s="59"/>
      <c r="R1207" s="59"/>
      <c r="S1207" s="59"/>
      <c r="T1207" s="60"/>
      <c r="U1207" s="33"/>
      <c r="V1207" s="33"/>
      <c r="W1207" s="33"/>
      <c r="X1207" s="33"/>
      <c r="Y1207" s="33"/>
      <c r="Z1207" s="33"/>
      <c r="AA1207" s="33"/>
      <c r="AB1207" s="33"/>
      <c r="AC1207" s="33"/>
      <c r="AD1207" s="33"/>
      <c r="AE1207" s="33"/>
      <c r="AT1207" s="18" t="s">
        <v>215</v>
      </c>
      <c r="AU1207" s="18" t="s">
        <v>86</v>
      </c>
    </row>
    <row r="1208" spans="2:51" s="13" customFormat="1" ht="20.4">
      <c r="B1208" s="158"/>
      <c r="D1208" s="159" t="s">
        <v>165</v>
      </c>
      <c r="E1208" s="160" t="s">
        <v>1</v>
      </c>
      <c r="F1208" s="161" t="s">
        <v>1252</v>
      </c>
      <c r="H1208" s="160" t="s">
        <v>1</v>
      </c>
      <c r="I1208" s="162"/>
      <c r="L1208" s="158"/>
      <c r="M1208" s="163"/>
      <c r="N1208" s="164"/>
      <c r="O1208" s="164"/>
      <c r="P1208" s="164"/>
      <c r="Q1208" s="164"/>
      <c r="R1208" s="164"/>
      <c r="S1208" s="164"/>
      <c r="T1208" s="165"/>
      <c r="AT1208" s="160" t="s">
        <v>165</v>
      </c>
      <c r="AU1208" s="160" t="s">
        <v>86</v>
      </c>
      <c r="AV1208" s="13" t="s">
        <v>84</v>
      </c>
      <c r="AW1208" s="13" t="s">
        <v>32</v>
      </c>
      <c r="AX1208" s="13" t="s">
        <v>76</v>
      </c>
      <c r="AY1208" s="160" t="s">
        <v>151</v>
      </c>
    </row>
    <row r="1209" spans="2:51" s="14" customFormat="1" ht="10.2">
      <c r="B1209" s="166"/>
      <c r="D1209" s="159" t="s">
        <v>165</v>
      </c>
      <c r="E1209" s="167" t="s">
        <v>1</v>
      </c>
      <c r="F1209" s="168" t="s">
        <v>86</v>
      </c>
      <c r="H1209" s="169">
        <v>2</v>
      </c>
      <c r="I1209" s="170"/>
      <c r="L1209" s="166"/>
      <c r="M1209" s="171"/>
      <c r="N1209" s="172"/>
      <c r="O1209" s="172"/>
      <c r="P1209" s="172"/>
      <c r="Q1209" s="172"/>
      <c r="R1209" s="172"/>
      <c r="S1209" s="172"/>
      <c r="T1209" s="173"/>
      <c r="AT1209" s="167" t="s">
        <v>165</v>
      </c>
      <c r="AU1209" s="167" t="s">
        <v>86</v>
      </c>
      <c r="AV1209" s="14" t="s">
        <v>86</v>
      </c>
      <c r="AW1209" s="14" t="s">
        <v>32</v>
      </c>
      <c r="AX1209" s="14" t="s">
        <v>76</v>
      </c>
      <c r="AY1209" s="167" t="s">
        <v>151</v>
      </c>
    </row>
    <row r="1210" spans="2:51" s="15" customFormat="1" ht="10.2">
      <c r="B1210" s="174"/>
      <c r="D1210" s="159" t="s">
        <v>165</v>
      </c>
      <c r="E1210" s="175" t="s">
        <v>1</v>
      </c>
      <c r="F1210" s="176" t="s">
        <v>172</v>
      </c>
      <c r="H1210" s="177">
        <v>2</v>
      </c>
      <c r="I1210" s="178"/>
      <c r="L1210" s="174"/>
      <c r="M1210" s="179"/>
      <c r="N1210" s="180"/>
      <c r="O1210" s="180"/>
      <c r="P1210" s="180"/>
      <c r="Q1210" s="180"/>
      <c r="R1210" s="180"/>
      <c r="S1210" s="180"/>
      <c r="T1210" s="181"/>
      <c r="AT1210" s="175" t="s">
        <v>165</v>
      </c>
      <c r="AU1210" s="175" t="s">
        <v>86</v>
      </c>
      <c r="AV1210" s="15" t="s">
        <v>152</v>
      </c>
      <c r="AW1210" s="15" t="s">
        <v>32</v>
      </c>
      <c r="AX1210" s="15" t="s">
        <v>76</v>
      </c>
      <c r="AY1210" s="175" t="s">
        <v>151</v>
      </c>
    </row>
    <row r="1211" spans="2:51" s="16" customFormat="1" ht="10.2">
      <c r="B1211" s="182"/>
      <c r="D1211" s="159" t="s">
        <v>165</v>
      </c>
      <c r="E1211" s="183" t="s">
        <v>1</v>
      </c>
      <c r="F1211" s="184" t="s">
        <v>173</v>
      </c>
      <c r="H1211" s="185">
        <v>2</v>
      </c>
      <c r="I1211" s="186"/>
      <c r="L1211" s="182"/>
      <c r="M1211" s="187"/>
      <c r="N1211" s="188"/>
      <c r="O1211" s="188"/>
      <c r="P1211" s="188"/>
      <c r="Q1211" s="188"/>
      <c r="R1211" s="188"/>
      <c r="S1211" s="188"/>
      <c r="T1211" s="189"/>
      <c r="AT1211" s="183" t="s">
        <v>165</v>
      </c>
      <c r="AU1211" s="183" t="s">
        <v>86</v>
      </c>
      <c r="AV1211" s="16" t="s">
        <v>159</v>
      </c>
      <c r="AW1211" s="16" t="s">
        <v>32</v>
      </c>
      <c r="AX1211" s="16" t="s">
        <v>84</v>
      </c>
      <c r="AY1211" s="183" t="s">
        <v>151</v>
      </c>
    </row>
    <row r="1212" spans="1:65" s="2" customFormat="1" ht="24.15" customHeight="1">
      <c r="A1212" s="33"/>
      <c r="B1212" s="144"/>
      <c r="C1212" s="145" t="s">
        <v>1254</v>
      </c>
      <c r="D1212" s="145" t="s">
        <v>154</v>
      </c>
      <c r="E1212" s="146" t="s">
        <v>1255</v>
      </c>
      <c r="F1212" s="147" t="s">
        <v>1256</v>
      </c>
      <c r="G1212" s="148" t="s">
        <v>157</v>
      </c>
      <c r="H1212" s="149">
        <v>2</v>
      </c>
      <c r="I1212" s="150"/>
      <c r="J1212" s="151">
        <f>ROUND(I1212*H1212,2)</f>
        <v>0</v>
      </c>
      <c r="K1212" s="147" t="s">
        <v>925</v>
      </c>
      <c r="L1212" s="34"/>
      <c r="M1212" s="152" t="s">
        <v>1</v>
      </c>
      <c r="N1212" s="153" t="s">
        <v>41</v>
      </c>
      <c r="O1212" s="59"/>
      <c r="P1212" s="154">
        <f>O1212*H1212</f>
        <v>0</v>
      </c>
      <c r="Q1212" s="154">
        <v>0</v>
      </c>
      <c r="R1212" s="154">
        <f>Q1212*H1212</f>
        <v>0</v>
      </c>
      <c r="S1212" s="154">
        <v>0</v>
      </c>
      <c r="T1212" s="155">
        <f>S1212*H1212</f>
        <v>0</v>
      </c>
      <c r="U1212" s="33"/>
      <c r="V1212" s="33"/>
      <c r="W1212" s="33"/>
      <c r="X1212" s="33"/>
      <c r="Y1212" s="33"/>
      <c r="Z1212" s="33"/>
      <c r="AA1212" s="33"/>
      <c r="AB1212" s="33"/>
      <c r="AC1212" s="33"/>
      <c r="AD1212" s="33"/>
      <c r="AE1212" s="33"/>
      <c r="AR1212" s="156" t="s">
        <v>159</v>
      </c>
      <c r="AT1212" s="156" t="s">
        <v>154</v>
      </c>
      <c r="AU1212" s="156" t="s">
        <v>86</v>
      </c>
      <c r="AY1212" s="18" t="s">
        <v>151</v>
      </c>
      <c r="BE1212" s="157">
        <f>IF(N1212="základní",J1212,0)</f>
        <v>0</v>
      </c>
      <c r="BF1212" s="157">
        <f>IF(N1212="snížená",J1212,0)</f>
        <v>0</v>
      </c>
      <c r="BG1212" s="157">
        <f>IF(N1212="zákl. přenesená",J1212,0)</f>
        <v>0</v>
      </c>
      <c r="BH1212" s="157">
        <f>IF(N1212="sníž. přenesená",J1212,0)</f>
        <v>0</v>
      </c>
      <c r="BI1212" s="157">
        <f>IF(N1212="nulová",J1212,0)</f>
        <v>0</v>
      </c>
      <c r="BJ1212" s="18" t="s">
        <v>84</v>
      </c>
      <c r="BK1212" s="157">
        <f>ROUND(I1212*H1212,2)</f>
        <v>0</v>
      </c>
      <c r="BL1212" s="18" t="s">
        <v>159</v>
      </c>
      <c r="BM1212" s="156" t="s">
        <v>1257</v>
      </c>
    </row>
    <row r="1213" spans="1:47" s="2" customFormat="1" ht="57.6">
      <c r="A1213" s="33"/>
      <c r="B1213" s="34"/>
      <c r="C1213" s="33"/>
      <c r="D1213" s="159" t="s">
        <v>215</v>
      </c>
      <c r="E1213" s="33"/>
      <c r="F1213" s="190" t="s">
        <v>1258</v>
      </c>
      <c r="G1213" s="33"/>
      <c r="H1213" s="33"/>
      <c r="I1213" s="191"/>
      <c r="J1213" s="33"/>
      <c r="K1213" s="33"/>
      <c r="L1213" s="34"/>
      <c r="M1213" s="192"/>
      <c r="N1213" s="193"/>
      <c r="O1213" s="59"/>
      <c r="P1213" s="59"/>
      <c r="Q1213" s="59"/>
      <c r="R1213" s="59"/>
      <c r="S1213" s="59"/>
      <c r="T1213" s="60"/>
      <c r="U1213" s="33"/>
      <c r="V1213" s="33"/>
      <c r="W1213" s="33"/>
      <c r="X1213" s="33"/>
      <c r="Y1213" s="33"/>
      <c r="Z1213" s="33"/>
      <c r="AA1213" s="33"/>
      <c r="AB1213" s="33"/>
      <c r="AC1213" s="33"/>
      <c r="AD1213" s="33"/>
      <c r="AE1213" s="33"/>
      <c r="AT1213" s="18" t="s">
        <v>215</v>
      </c>
      <c r="AU1213" s="18" t="s">
        <v>86</v>
      </c>
    </row>
    <row r="1214" spans="2:51" s="13" customFormat="1" ht="20.4">
      <c r="B1214" s="158"/>
      <c r="D1214" s="159" t="s">
        <v>165</v>
      </c>
      <c r="E1214" s="160" t="s">
        <v>1</v>
      </c>
      <c r="F1214" s="161" t="s">
        <v>1256</v>
      </c>
      <c r="H1214" s="160" t="s">
        <v>1</v>
      </c>
      <c r="I1214" s="162"/>
      <c r="L1214" s="158"/>
      <c r="M1214" s="163"/>
      <c r="N1214" s="164"/>
      <c r="O1214" s="164"/>
      <c r="P1214" s="164"/>
      <c r="Q1214" s="164"/>
      <c r="R1214" s="164"/>
      <c r="S1214" s="164"/>
      <c r="T1214" s="165"/>
      <c r="AT1214" s="160" t="s">
        <v>165</v>
      </c>
      <c r="AU1214" s="160" t="s">
        <v>86</v>
      </c>
      <c r="AV1214" s="13" t="s">
        <v>84</v>
      </c>
      <c r="AW1214" s="13" t="s">
        <v>32</v>
      </c>
      <c r="AX1214" s="13" t="s">
        <v>76</v>
      </c>
      <c r="AY1214" s="160" t="s">
        <v>151</v>
      </c>
    </row>
    <row r="1215" spans="2:51" s="14" customFormat="1" ht="10.2">
      <c r="B1215" s="166"/>
      <c r="D1215" s="159" t="s">
        <v>165</v>
      </c>
      <c r="E1215" s="167" t="s">
        <v>1</v>
      </c>
      <c r="F1215" s="168" t="s">
        <v>86</v>
      </c>
      <c r="H1215" s="169">
        <v>2</v>
      </c>
      <c r="I1215" s="170"/>
      <c r="L1215" s="166"/>
      <c r="M1215" s="171"/>
      <c r="N1215" s="172"/>
      <c r="O1215" s="172"/>
      <c r="P1215" s="172"/>
      <c r="Q1215" s="172"/>
      <c r="R1215" s="172"/>
      <c r="S1215" s="172"/>
      <c r="T1215" s="173"/>
      <c r="AT1215" s="167" t="s">
        <v>165</v>
      </c>
      <c r="AU1215" s="167" t="s">
        <v>86</v>
      </c>
      <c r="AV1215" s="14" t="s">
        <v>86</v>
      </c>
      <c r="AW1215" s="14" t="s">
        <v>32</v>
      </c>
      <c r="AX1215" s="14" t="s">
        <v>76</v>
      </c>
      <c r="AY1215" s="167" t="s">
        <v>151</v>
      </c>
    </row>
    <row r="1216" spans="2:51" s="15" customFormat="1" ht="10.2">
      <c r="B1216" s="174"/>
      <c r="D1216" s="159" t="s">
        <v>165</v>
      </c>
      <c r="E1216" s="175" t="s">
        <v>1</v>
      </c>
      <c r="F1216" s="176" t="s">
        <v>172</v>
      </c>
      <c r="H1216" s="177">
        <v>2</v>
      </c>
      <c r="I1216" s="178"/>
      <c r="L1216" s="174"/>
      <c r="M1216" s="179"/>
      <c r="N1216" s="180"/>
      <c r="O1216" s="180"/>
      <c r="P1216" s="180"/>
      <c r="Q1216" s="180"/>
      <c r="R1216" s="180"/>
      <c r="S1216" s="180"/>
      <c r="T1216" s="181"/>
      <c r="AT1216" s="175" t="s">
        <v>165</v>
      </c>
      <c r="AU1216" s="175" t="s">
        <v>86</v>
      </c>
      <c r="AV1216" s="15" t="s">
        <v>152</v>
      </c>
      <c r="AW1216" s="15" t="s">
        <v>32</v>
      </c>
      <c r="AX1216" s="15" t="s">
        <v>76</v>
      </c>
      <c r="AY1216" s="175" t="s">
        <v>151</v>
      </c>
    </row>
    <row r="1217" spans="2:51" s="16" customFormat="1" ht="10.2">
      <c r="B1217" s="182"/>
      <c r="D1217" s="159" t="s">
        <v>165</v>
      </c>
      <c r="E1217" s="183" t="s">
        <v>1</v>
      </c>
      <c r="F1217" s="184" t="s">
        <v>173</v>
      </c>
      <c r="H1217" s="185">
        <v>2</v>
      </c>
      <c r="I1217" s="186"/>
      <c r="L1217" s="182"/>
      <c r="M1217" s="187"/>
      <c r="N1217" s="188"/>
      <c r="O1217" s="188"/>
      <c r="P1217" s="188"/>
      <c r="Q1217" s="188"/>
      <c r="R1217" s="188"/>
      <c r="S1217" s="188"/>
      <c r="T1217" s="189"/>
      <c r="AT1217" s="183" t="s">
        <v>165</v>
      </c>
      <c r="AU1217" s="183" t="s">
        <v>86</v>
      </c>
      <c r="AV1217" s="16" t="s">
        <v>159</v>
      </c>
      <c r="AW1217" s="16" t="s">
        <v>32</v>
      </c>
      <c r="AX1217" s="16" t="s">
        <v>84</v>
      </c>
      <c r="AY1217" s="183" t="s">
        <v>151</v>
      </c>
    </row>
    <row r="1218" spans="1:65" s="2" customFormat="1" ht="33" customHeight="1">
      <c r="A1218" s="33"/>
      <c r="B1218" s="144"/>
      <c r="C1218" s="145" t="s">
        <v>1259</v>
      </c>
      <c r="D1218" s="145" t="s">
        <v>154</v>
      </c>
      <c r="E1218" s="146" t="s">
        <v>1260</v>
      </c>
      <c r="F1218" s="147" t="s">
        <v>1261</v>
      </c>
      <c r="G1218" s="148" t="s">
        <v>157</v>
      </c>
      <c r="H1218" s="149">
        <v>3</v>
      </c>
      <c r="I1218" s="150"/>
      <c r="J1218" s="151">
        <f>ROUND(I1218*H1218,2)</f>
        <v>0</v>
      </c>
      <c r="K1218" s="147" t="s">
        <v>925</v>
      </c>
      <c r="L1218" s="34"/>
      <c r="M1218" s="152" t="s">
        <v>1</v>
      </c>
      <c r="N1218" s="153" t="s">
        <v>41</v>
      </c>
      <c r="O1218" s="59"/>
      <c r="P1218" s="154">
        <f>O1218*H1218</f>
        <v>0</v>
      </c>
      <c r="Q1218" s="154">
        <v>0</v>
      </c>
      <c r="R1218" s="154">
        <f>Q1218*H1218</f>
        <v>0</v>
      </c>
      <c r="S1218" s="154">
        <v>0</v>
      </c>
      <c r="T1218" s="155">
        <f>S1218*H1218</f>
        <v>0</v>
      </c>
      <c r="U1218" s="33"/>
      <c r="V1218" s="33"/>
      <c r="W1218" s="33"/>
      <c r="X1218" s="33"/>
      <c r="Y1218" s="33"/>
      <c r="Z1218" s="33"/>
      <c r="AA1218" s="33"/>
      <c r="AB1218" s="33"/>
      <c r="AC1218" s="33"/>
      <c r="AD1218" s="33"/>
      <c r="AE1218" s="33"/>
      <c r="AR1218" s="156" t="s">
        <v>159</v>
      </c>
      <c r="AT1218" s="156" t="s">
        <v>154</v>
      </c>
      <c r="AU1218" s="156" t="s">
        <v>86</v>
      </c>
      <c r="AY1218" s="18" t="s">
        <v>151</v>
      </c>
      <c r="BE1218" s="157">
        <f>IF(N1218="základní",J1218,0)</f>
        <v>0</v>
      </c>
      <c r="BF1218" s="157">
        <f>IF(N1218="snížená",J1218,0)</f>
        <v>0</v>
      </c>
      <c r="BG1218" s="157">
        <f>IF(N1218="zákl. přenesená",J1218,0)</f>
        <v>0</v>
      </c>
      <c r="BH1218" s="157">
        <f>IF(N1218="sníž. přenesená",J1218,0)</f>
        <v>0</v>
      </c>
      <c r="BI1218" s="157">
        <f>IF(N1218="nulová",J1218,0)</f>
        <v>0</v>
      </c>
      <c r="BJ1218" s="18" t="s">
        <v>84</v>
      </c>
      <c r="BK1218" s="157">
        <f>ROUND(I1218*H1218,2)</f>
        <v>0</v>
      </c>
      <c r="BL1218" s="18" t="s">
        <v>159</v>
      </c>
      <c r="BM1218" s="156" t="s">
        <v>1262</v>
      </c>
    </row>
    <row r="1219" spans="1:47" s="2" customFormat="1" ht="57.6">
      <c r="A1219" s="33"/>
      <c r="B1219" s="34"/>
      <c r="C1219" s="33"/>
      <c r="D1219" s="159" t="s">
        <v>215</v>
      </c>
      <c r="E1219" s="33"/>
      <c r="F1219" s="190" t="s">
        <v>1258</v>
      </c>
      <c r="G1219" s="33"/>
      <c r="H1219" s="33"/>
      <c r="I1219" s="191"/>
      <c r="J1219" s="33"/>
      <c r="K1219" s="33"/>
      <c r="L1219" s="34"/>
      <c r="M1219" s="192"/>
      <c r="N1219" s="193"/>
      <c r="O1219" s="59"/>
      <c r="P1219" s="59"/>
      <c r="Q1219" s="59"/>
      <c r="R1219" s="59"/>
      <c r="S1219" s="59"/>
      <c r="T1219" s="60"/>
      <c r="U1219" s="33"/>
      <c r="V1219" s="33"/>
      <c r="W1219" s="33"/>
      <c r="X1219" s="33"/>
      <c r="Y1219" s="33"/>
      <c r="Z1219" s="33"/>
      <c r="AA1219" s="33"/>
      <c r="AB1219" s="33"/>
      <c r="AC1219" s="33"/>
      <c r="AD1219" s="33"/>
      <c r="AE1219" s="33"/>
      <c r="AT1219" s="18" t="s">
        <v>215</v>
      </c>
      <c r="AU1219" s="18" t="s">
        <v>86</v>
      </c>
    </row>
    <row r="1220" spans="2:51" s="13" customFormat="1" ht="20.4">
      <c r="B1220" s="158"/>
      <c r="D1220" s="159" t="s">
        <v>165</v>
      </c>
      <c r="E1220" s="160" t="s">
        <v>1</v>
      </c>
      <c r="F1220" s="161" t="s">
        <v>1261</v>
      </c>
      <c r="H1220" s="160" t="s">
        <v>1</v>
      </c>
      <c r="I1220" s="162"/>
      <c r="L1220" s="158"/>
      <c r="M1220" s="163"/>
      <c r="N1220" s="164"/>
      <c r="O1220" s="164"/>
      <c r="P1220" s="164"/>
      <c r="Q1220" s="164"/>
      <c r="R1220" s="164"/>
      <c r="S1220" s="164"/>
      <c r="T1220" s="165"/>
      <c r="AT1220" s="160" t="s">
        <v>165</v>
      </c>
      <c r="AU1220" s="160" t="s">
        <v>86</v>
      </c>
      <c r="AV1220" s="13" t="s">
        <v>84</v>
      </c>
      <c r="AW1220" s="13" t="s">
        <v>32</v>
      </c>
      <c r="AX1220" s="13" t="s">
        <v>76</v>
      </c>
      <c r="AY1220" s="160" t="s">
        <v>151</v>
      </c>
    </row>
    <row r="1221" spans="2:51" s="14" customFormat="1" ht="10.2">
      <c r="B1221" s="166"/>
      <c r="D1221" s="159" t="s">
        <v>165</v>
      </c>
      <c r="E1221" s="167" t="s">
        <v>1</v>
      </c>
      <c r="F1221" s="168" t="s">
        <v>152</v>
      </c>
      <c r="H1221" s="169">
        <v>3</v>
      </c>
      <c r="I1221" s="170"/>
      <c r="L1221" s="166"/>
      <c r="M1221" s="171"/>
      <c r="N1221" s="172"/>
      <c r="O1221" s="172"/>
      <c r="P1221" s="172"/>
      <c r="Q1221" s="172"/>
      <c r="R1221" s="172"/>
      <c r="S1221" s="172"/>
      <c r="T1221" s="173"/>
      <c r="AT1221" s="167" t="s">
        <v>165</v>
      </c>
      <c r="AU1221" s="167" t="s">
        <v>86</v>
      </c>
      <c r="AV1221" s="14" t="s">
        <v>86</v>
      </c>
      <c r="AW1221" s="14" t="s">
        <v>32</v>
      </c>
      <c r="AX1221" s="14" t="s">
        <v>76</v>
      </c>
      <c r="AY1221" s="167" t="s">
        <v>151</v>
      </c>
    </row>
    <row r="1222" spans="2:51" s="15" customFormat="1" ht="10.2">
      <c r="B1222" s="174"/>
      <c r="D1222" s="159" t="s">
        <v>165</v>
      </c>
      <c r="E1222" s="175" t="s">
        <v>1</v>
      </c>
      <c r="F1222" s="176" t="s">
        <v>172</v>
      </c>
      <c r="H1222" s="177">
        <v>3</v>
      </c>
      <c r="I1222" s="178"/>
      <c r="L1222" s="174"/>
      <c r="M1222" s="179"/>
      <c r="N1222" s="180"/>
      <c r="O1222" s="180"/>
      <c r="P1222" s="180"/>
      <c r="Q1222" s="180"/>
      <c r="R1222" s="180"/>
      <c r="S1222" s="180"/>
      <c r="T1222" s="181"/>
      <c r="AT1222" s="175" t="s">
        <v>165</v>
      </c>
      <c r="AU1222" s="175" t="s">
        <v>86</v>
      </c>
      <c r="AV1222" s="15" t="s">
        <v>152</v>
      </c>
      <c r="AW1222" s="15" t="s">
        <v>32</v>
      </c>
      <c r="AX1222" s="15" t="s">
        <v>76</v>
      </c>
      <c r="AY1222" s="175" t="s">
        <v>151</v>
      </c>
    </row>
    <row r="1223" spans="2:51" s="16" customFormat="1" ht="10.2">
      <c r="B1223" s="182"/>
      <c r="D1223" s="159" t="s">
        <v>165</v>
      </c>
      <c r="E1223" s="183" t="s">
        <v>1</v>
      </c>
      <c r="F1223" s="184" t="s">
        <v>173</v>
      </c>
      <c r="H1223" s="185">
        <v>3</v>
      </c>
      <c r="I1223" s="186"/>
      <c r="L1223" s="182"/>
      <c r="M1223" s="187"/>
      <c r="N1223" s="188"/>
      <c r="O1223" s="188"/>
      <c r="P1223" s="188"/>
      <c r="Q1223" s="188"/>
      <c r="R1223" s="188"/>
      <c r="S1223" s="188"/>
      <c r="T1223" s="189"/>
      <c r="AT1223" s="183" t="s">
        <v>165</v>
      </c>
      <c r="AU1223" s="183" t="s">
        <v>86</v>
      </c>
      <c r="AV1223" s="16" t="s">
        <v>159</v>
      </c>
      <c r="AW1223" s="16" t="s">
        <v>32</v>
      </c>
      <c r="AX1223" s="16" t="s">
        <v>84</v>
      </c>
      <c r="AY1223" s="183" t="s">
        <v>151</v>
      </c>
    </row>
    <row r="1224" spans="1:65" s="2" customFormat="1" ht="33" customHeight="1">
      <c r="A1224" s="33"/>
      <c r="B1224" s="144"/>
      <c r="C1224" s="145" t="s">
        <v>1263</v>
      </c>
      <c r="D1224" s="145" t="s">
        <v>154</v>
      </c>
      <c r="E1224" s="146" t="s">
        <v>1264</v>
      </c>
      <c r="F1224" s="147" t="s">
        <v>1265</v>
      </c>
      <c r="G1224" s="148" t="s">
        <v>157</v>
      </c>
      <c r="H1224" s="149">
        <v>3</v>
      </c>
      <c r="I1224" s="150"/>
      <c r="J1224" s="151">
        <f>ROUND(I1224*H1224,2)</f>
        <v>0</v>
      </c>
      <c r="K1224" s="147" t="s">
        <v>925</v>
      </c>
      <c r="L1224" s="34"/>
      <c r="M1224" s="152" t="s">
        <v>1</v>
      </c>
      <c r="N1224" s="153" t="s">
        <v>41</v>
      </c>
      <c r="O1224" s="59"/>
      <c r="P1224" s="154">
        <f>O1224*H1224</f>
        <v>0</v>
      </c>
      <c r="Q1224" s="154">
        <v>0</v>
      </c>
      <c r="R1224" s="154">
        <f>Q1224*H1224</f>
        <v>0</v>
      </c>
      <c r="S1224" s="154">
        <v>0</v>
      </c>
      <c r="T1224" s="155">
        <f>S1224*H1224</f>
        <v>0</v>
      </c>
      <c r="U1224" s="33"/>
      <c r="V1224" s="33"/>
      <c r="W1224" s="33"/>
      <c r="X1224" s="33"/>
      <c r="Y1224" s="33"/>
      <c r="Z1224" s="33"/>
      <c r="AA1224" s="33"/>
      <c r="AB1224" s="33"/>
      <c r="AC1224" s="33"/>
      <c r="AD1224" s="33"/>
      <c r="AE1224" s="33"/>
      <c r="AR1224" s="156" t="s">
        <v>159</v>
      </c>
      <c r="AT1224" s="156" t="s">
        <v>154</v>
      </c>
      <c r="AU1224" s="156" t="s">
        <v>86</v>
      </c>
      <c r="AY1224" s="18" t="s">
        <v>151</v>
      </c>
      <c r="BE1224" s="157">
        <f>IF(N1224="základní",J1224,0)</f>
        <v>0</v>
      </c>
      <c r="BF1224" s="157">
        <f>IF(N1224="snížená",J1224,0)</f>
        <v>0</v>
      </c>
      <c r="BG1224" s="157">
        <f>IF(N1224="zákl. přenesená",J1224,0)</f>
        <v>0</v>
      </c>
      <c r="BH1224" s="157">
        <f>IF(N1224="sníž. přenesená",J1224,0)</f>
        <v>0</v>
      </c>
      <c r="BI1224" s="157">
        <f>IF(N1224="nulová",J1224,0)</f>
        <v>0</v>
      </c>
      <c r="BJ1224" s="18" t="s">
        <v>84</v>
      </c>
      <c r="BK1224" s="157">
        <f>ROUND(I1224*H1224,2)</f>
        <v>0</v>
      </c>
      <c r="BL1224" s="18" t="s">
        <v>159</v>
      </c>
      <c r="BM1224" s="156" t="s">
        <v>1266</v>
      </c>
    </row>
    <row r="1225" spans="1:47" s="2" customFormat="1" ht="57.6">
      <c r="A1225" s="33"/>
      <c r="B1225" s="34"/>
      <c r="C1225" s="33"/>
      <c r="D1225" s="159" t="s">
        <v>215</v>
      </c>
      <c r="E1225" s="33"/>
      <c r="F1225" s="190" t="s">
        <v>1258</v>
      </c>
      <c r="G1225" s="33"/>
      <c r="H1225" s="33"/>
      <c r="I1225" s="191"/>
      <c r="J1225" s="33"/>
      <c r="K1225" s="33"/>
      <c r="L1225" s="34"/>
      <c r="M1225" s="192"/>
      <c r="N1225" s="193"/>
      <c r="O1225" s="59"/>
      <c r="P1225" s="59"/>
      <c r="Q1225" s="59"/>
      <c r="R1225" s="59"/>
      <c r="S1225" s="59"/>
      <c r="T1225" s="60"/>
      <c r="U1225" s="33"/>
      <c r="V1225" s="33"/>
      <c r="W1225" s="33"/>
      <c r="X1225" s="33"/>
      <c r="Y1225" s="33"/>
      <c r="Z1225" s="33"/>
      <c r="AA1225" s="33"/>
      <c r="AB1225" s="33"/>
      <c r="AC1225" s="33"/>
      <c r="AD1225" s="33"/>
      <c r="AE1225" s="33"/>
      <c r="AT1225" s="18" t="s">
        <v>215</v>
      </c>
      <c r="AU1225" s="18" t="s">
        <v>86</v>
      </c>
    </row>
    <row r="1226" spans="2:51" s="13" customFormat="1" ht="20.4">
      <c r="B1226" s="158"/>
      <c r="D1226" s="159" t="s">
        <v>165</v>
      </c>
      <c r="E1226" s="160" t="s">
        <v>1</v>
      </c>
      <c r="F1226" s="161" t="s">
        <v>1265</v>
      </c>
      <c r="H1226" s="160" t="s">
        <v>1</v>
      </c>
      <c r="I1226" s="162"/>
      <c r="L1226" s="158"/>
      <c r="M1226" s="163"/>
      <c r="N1226" s="164"/>
      <c r="O1226" s="164"/>
      <c r="P1226" s="164"/>
      <c r="Q1226" s="164"/>
      <c r="R1226" s="164"/>
      <c r="S1226" s="164"/>
      <c r="T1226" s="165"/>
      <c r="AT1226" s="160" t="s">
        <v>165</v>
      </c>
      <c r="AU1226" s="160" t="s">
        <v>86</v>
      </c>
      <c r="AV1226" s="13" t="s">
        <v>84</v>
      </c>
      <c r="AW1226" s="13" t="s">
        <v>32</v>
      </c>
      <c r="AX1226" s="13" t="s">
        <v>76</v>
      </c>
      <c r="AY1226" s="160" t="s">
        <v>151</v>
      </c>
    </row>
    <row r="1227" spans="2:51" s="14" customFormat="1" ht="10.2">
      <c r="B1227" s="166"/>
      <c r="D1227" s="159" t="s">
        <v>165</v>
      </c>
      <c r="E1227" s="167" t="s">
        <v>1</v>
      </c>
      <c r="F1227" s="168" t="s">
        <v>152</v>
      </c>
      <c r="H1227" s="169">
        <v>3</v>
      </c>
      <c r="I1227" s="170"/>
      <c r="L1227" s="166"/>
      <c r="M1227" s="171"/>
      <c r="N1227" s="172"/>
      <c r="O1227" s="172"/>
      <c r="P1227" s="172"/>
      <c r="Q1227" s="172"/>
      <c r="R1227" s="172"/>
      <c r="S1227" s="172"/>
      <c r="T1227" s="173"/>
      <c r="AT1227" s="167" t="s">
        <v>165</v>
      </c>
      <c r="AU1227" s="167" t="s">
        <v>86</v>
      </c>
      <c r="AV1227" s="14" t="s">
        <v>86</v>
      </c>
      <c r="AW1227" s="14" t="s">
        <v>32</v>
      </c>
      <c r="AX1227" s="14" t="s">
        <v>76</v>
      </c>
      <c r="AY1227" s="167" t="s">
        <v>151</v>
      </c>
    </row>
    <row r="1228" spans="2:51" s="15" customFormat="1" ht="10.2">
      <c r="B1228" s="174"/>
      <c r="D1228" s="159" t="s">
        <v>165</v>
      </c>
      <c r="E1228" s="175" t="s">
        <v>1</v>
      </c>
      <c r="F1228" s="176" t="s">
        <v>172</v>
      </c>
      <c r="H1228" s="177">
        <v>3</v>
      </c>
      <c r="I1228" s="178"/>
      <c r="L1228" s="174"/>
      <c r="M1228" s="179"/>
      <c r="N1228" s="180"/>
      <c r="O1228" s="180"/>
      <c r="P1228" s="180"/>
      <c r="Q1228" s="180"/>
      <c r="R1228" s="180"/>
      <c r="S1228" s="180"/>
      <c r="T1228" s="181"/>
      <c r="AT1228" s="175" t="s">
        <v>165</v>
      </c>
      <c r="AU1228" s="175" t="s">
        <v>86</v>
      </c>
      <c r="AV1228" s="15" t="s">
        <v>152</v>
      </c>
      <c r="AW1228" s="15" t="s">
        <v>32</v>
      </c>
      <c r="AX1228" s="15" t="s">
        <v>76</v>
      </c>
      <c r="AY1228" s="175" t="s">
        <v>151</v>
      </c>
    </row>
    <row r="1229" spans="2:51" s="16" customFormat="1" ht="10.2">
      <c r="B1229" s="182"/>
      <c r="D1229" s="159" t="s">
        <v>165</v>
      </c>
      <c r="E1229" s="183" t="s">
        <v>1</v>
      </c>
      <c r="F1229" s="184" t="s">
        <v>173</v>
      </c>
      <c r="H1229" s="185">
        <v>3</v>
      </c>
      <c r="I1229" s="186"/>
      <c r="L1229" s="182"/>
      <c r="M1229" s="187"/>
      <c r="N1229" s="188"/>
      <c r="O1229" s="188"/>
      <c r="P1229" s="188"/>
      <c r="Q1229" s="188"/>
      <c r="R1229" s="188"/>
      <c r="S1229" s="188"/>
      <c r="T1229" s="189"/>
      <c r="AT1229" s="183" t="s">
        <v>165</v>
      </c>
      <c r="AU1229" s="183" t="s">
        <v>86</v>
      </c>
      <c r="AV1229" s="16" t="s">
        <v>159</v>
      </c>
      <c r="AW1229" s="16" t="s">
        <v>32</v>
      </c>
      <c r="AX1229" s="16" t="s">
        <v>84</v>
      </c>
      <c r="AY1229" s="183" t="s">
        <v>151</v>
      </c>
    </row>
    <row r="1230" spans="1:65" s="2" customFormat="1" ht="37.8" customHeight="1">
      <c r="A1230" s="33"/>
      <c r="B1230" s="144"/>
      <c r="C1230" s="145" t="s">
        <v>1267</v>
      </c>
      <c r="D1230" s="145" t="s">
        <v>154</v>
      </c>
      <c r="E1230" s="146" t="s">
        <v>1268</v>
      </c>
      <c r="F1230" s="147" t="s">
        <v>1269</v>
      </c>
      <c r="G1230" s="148" t="s">
        <v>157</v>
      </c>
      <c r="H1230" s="149">
        <v>1</v>
      </c>
      <c r="I1230" s="150"/>
      <c r="J1230" s="151">
        <f>ROUND(I1230*H1230,2)</f>
        <v>0</v>
      </c>
      <c r="K1230" s="147" t="s">
        <v>925</v>
      </c>
      <c r="L1230" s="34"/>
      <c r="M1230" s="152" t="s">
        <v>1</v>
      </c>
      <c r="N1230" s="153" t="s">
        <v>41</v>
      </c>
      <c r="O1230" s="59"/>
      <c r="P1230" s="154">
        <f>O1230*H1230</f>
        <v>0</v>
      </c>
      <c r="Q1230" s="154">
        <v>0</v>
      </c>
      <c r="R1230" s="154">
        <f>Q1230*H1230</f>
        <v>0</v>
      </c>
      <c r="S1230" s="154">
        <v>0</v>
      </c>
      <c r="T1230" s="155">
        <f>S1230*H1230</f>
        <v>0</v>
      </c>
      <c r="U1230" s="33"/>
      <c r="V1230" s="33"/>
      <c r="W1230" s="33"/>
      <c r="X1230" s="33"/>
      <c r="Y1230" s="33"/>
      <c r="Z1230" s="33"/>
      <c r="AA1230" s="33"/>
      <c r="AB1230" s="33"/>
      <c r="AC1230" s="33"/>
      <c r="AD1230" s="33"/>
      <c r="AE1230" s="33"/>
      <c r="AR1230" s="156" t="s">
        <v>159</v>
      </c>
      <c r="AT1230" s="156" t="s">
        <v>154</v>
      </c>
      <c r="AU1230" s="156" t="s">
        <v>86</v>
      </c>
      <c r="AY1230" s="18" t="s">
        <v>151</v>
      </c>
      <c r="BE1230" s="157">
        <f>IF(N1230="základní",J1230,0)</f>
        <v>0</v>
      </c>
      <c r="BF1230" s="157">
        <f>IF(N1230="snížená",J1230,0)</f>
        <v>0</v>
      </c>
      <c r="BG1230" s="157">
        <f>IF(N1230="zákl. přenesená",J1230,0)</f>
        <v>0</v>
      </c>
      <c r="BH1230" s="157">
        <f>IF(N1230="sníž. přenesená",J1230,0)</f>
        <v>0</v>
      </c>
      <c r="BI1230" s="157">
        <f>IF(N1230="nulová",J1230,0)</f>
        <v>0</v>
      </c>
      <c r="BJ1230" s="18" t="s">
        <v>84</v>
      </c>
      <c r="BK1230" s="157">
        <f>ROUND(I1230*H1230,2)</f>
        <v>0</v>
      </c>
      <c r="BL1230" s="18" t="s">
        <v>159</v>
      </c>
      <c r="BM1230" s="156" t="s">
        <v>1270</v>
      </c>
    </row>
    <row r="1231" spans="1:47" s="2" customFormat="1" ht="67.2">
      <c r="A1231" s="33"/>
      <c r="B1231" s="34"/>
      <c r="C1231" s="33"/>
      <c r="D1231" s="159" t="s">
        <v>215</v>
      </c>
      <c r="E1231" s="33"/>
      <c r="F1231" s="190" t="s">
        <v>1271</v>
      </c>
      <c r="G1231" s="33"/>
      <c r="H1231" s="33"/>
      <c r="I1231" s="191"/>
      <c r="J1231" s="33"/>
      <c r="K1231" s="33"/>
      <c r="L1231" s="34"/>
      <c r="M1231" s="192"/>
      <c r="N1231" s="193"/>
      <c r="O1231" s="59"/>
      <c r="P1231" s="59"/>
      <c r="Q1231" s="59"/>
      <c r="R1231" s="59"/>
      <c r="S1231" s="59"/>
      <c r="T1231" s="60"/>
      <c r="U1231" s="33"/>
      <c r="V1231" s="33"/>
      <c r="W1231" s="33"/>
      <c r="X1231" s="33"/>
      <c r="Y1231" s="33"/>
      <c r="Z1231" s="33"/>
      <c r="AA1231" s="33"/>
      <c r="AB1231" s="33"/>
      <c r="AC1231" s="33"/>
      <c r="AD1231" s="33"/>
      <c r="AE1231" s="33"/>
      <c r="AT1231" s="18" t="s">
        <v>215</v>
      </c>
      <c r="AU1231" s="18" t="s">
        <v>86</v>
      </c>
    </row>
    <row r="1232" spans="2:51" s="13" customFormat="1" ht="20.4">
      <c r="B1232" s="158"/>
      <c r="D1232" s="159" t="s">
        <v>165</v>
      </c>
      <c r="E1232" s="160" t="s">
        <v>1</v>
      </c>
      <c r="F1232" s="161" t="s">
        <v>1272</v>
      </c>
      <c r="H1232" s="160" t="s">
        <v>1</v>
      </c>
      <c r="I1232" s="162"/>
      <c r="L1232" s="158"/>
      <c r="M1232" s="163"/>
      <c r="N1232" s="164"/>
      <c r="O1232" s="164"/>
      <c r="P1232" s="164"/>
      <c r="Q1232" s="164"/>
      <c r="R1232" s="164"/>
      <c r="S1232" s="164"/>
      <c r="T1232" s="165"/>
      <c r="AT1232" s="160" t="s">
        <v>165</v>
      </c>
      <c r="AU1232" s="160" t="s">
        <v>86</v>
      </c>
      <c r="AV1232" s="13" t="s">
        <v>84</v>
      </c>
      <c r="AW1232" s="13" t="s">
        <v>32</v>
      </c>
      <c r="AX1232" s="13" t="s">
        <v>76</v>
      </c>
      <c r="AY1232" s="160" t="s">
        <v>151</v>
      </c>
    </row>
    <row r="1233" spans="2:51" s="14" customFormat="1" ht="10.2">
      <c r="B1233" s="166"/>
      <c r="D1233" s="159" t="s">
        <v>165</v>
      </c>
      <c r="E1233" s="167" t="s">
        <v>1</v>
      </c>
      <c r="F1233" s="168" t="s">
        <v>84</v>
      </c>
      <c r="H1233" s="169">
        <v>1</v>
      </c>
      <c r="I1233" s="170"/>
      <c r="L1233" s="166"/>
      <c r="M1233" s="171"/>
      <c r="N1233" s="172"/>
      <c r="O1233" s="172"/>
      <c r="P1233" s="172"/>
      <c r="Q1233" s="172"/>
      <c r="R1233" s="172"/>
      <c r="S1233" s="172"/>
      <c r="T1233" s="173"/>
      <c r="AT1233" s="167" t="s">
        <v>165</v>
      </c>
      <c r="AU1233" s="167" t="s">
        <v>86</v>
      </c>
      <c r="AV1233" s="14" t="s">
        <v>86</v>
      </c>
      <c r="AW1233" s="14" t="s">
        <v>32</v>
      </c>
      <c r="AX1233" s="14" t="s">
        <v>76</v>
      </c>
      <c r="AY1233" s="167" t="s">
        <v>151</v>
      </c>
    </row>
    <row r="1234" spans="2:51" s="15" customFormat="1" ht="10.2">
      <c r="B1234" s="174"/>
      <c r="D1234" s="159" t="s">
        <v>165</v>
      </c>
      <c r="E1234" s="175" t="s">
        <v>1</v>
      </c>
      <c r="F1234" s="176" t="s">
        <v>172</v>
      </c>
      <c r="H1234" s="177">
        <v>1</v>
      </c>
      <c r="I1234" s="178"/>
      <c r="L1234" s="174"/>
      <c r="M1234" s="179"/>
      <c r="N1234" s="180"/>
      <c r="O1234" s="180"/>
      <c r="P1234" s="180"/>
      <c r="Q1234" s="180"/>
      <c r="R1234" s="180"/>
      <c r="S1234" s="180"/>
      <c r="T1234" s="181"/>
      <c r="AT1234" s="175" t="s">
        <v>165</v>
      </c>
      <c r="AU1234" s="175" t="s">
        <v>86</v>
      </c>
      <c r="AV1234" s="15" t="s">
        <v>152</v>
      </c>
      <c r="AW1234" s="15" t="s">
        <v>32</v>
      </c>
      <c r="AX1234" s="15" t="s">
        <v>76</v>
      </c>
      <c r="AY1234" s="175" t="s">
        <v>151</v>
      </c>
    </row>
    <row r="1235" spans="2:51" s="16" customFormat="1" ht="10.2">
      <c r="B1235" s="182"/>
      <c r="D1235" s="159" t="s">
        <v>165</v>
      </c>
      <c r="E1235" s="183" t="s">
        <v>1</v>
      </c>
      <c r="F1235" s="184" t="s">
        <v>173</v>
      </c>
      <c r="H1235" s="185">
        <v>1</v>
      </c>
      <c r="I1235" s="186"/>
      <c r="L1235" s="182"/>
      <c r="M1235" s="187"/>
      <c r="N1235" s="188"/>
      <c r="O1235" s="188"/>
      <c r="P1235" s="188"/>
      <c r="Q1235" s="188"/>
      <c r="R1235" s="188"/>
      <c r="S1235" s="188"/>
      <c r="T1235" s="189"/>
      <c r="AT1235" s="183" t="s">
        <v>165</v>
      </c>
      <c r="AU1235" s="183" t="s">
        <v>86</v>
      </c>
      <c r="AV1235" s="16" t="s">
        <v>159</v>
      </c>
      <c r="AW1235" s="16" t="s">
        <v>32</v>
      </c>
      <c r="AX1235" s="16" t="s">
        <v>84</v>
      </c>
      <c r="AY1235" s="183" t="s">
        <v>151</v>
      </c>
    </row>
    <row r="1236" spans="1:65" s="2" customFormat="1" ht="33" customHeight="1">
      <c r="A1236" s="33"/>
      <c r="B1236" s="144"/>
      <c r="C1236" s="145" t="s">
        <v>1273</v>
      </c>
      <c r="D1236" s="145" t="s">
        <v>154</v>
      </c>
      <c r="E1236" s="146" t="s">
        <v>1274</v>
      </c>
      <c r="F1236" s="147" t="s">
        <v>1275</v>
      </c>
      <c r="G1236" s="148" t="s">
        <v>157</v>
      </c>
      <c r="H1236" s="149">
        <v>1</v>
      </c>
      <c r="I1236" s="150"/>
      <c r="J1236" s="151">
        <f>ROUND(I1236*H1236,2)</f>
        <v>0</v>
      </c>
      <c r="K1236" s="147" t="s">
        <v>925</v>
      </c>
      <c r="L1236" s="34"/>
      <c r="M1236" s="152" t="s">
        <v>1</v>
      </c>
      <c r="N1236" s="153" t="s">
        <v>41</v>
      </c>
      <c r="O1236" s="59"/>
      <c r="P1236" s="154">
        <f>O1236*H1236</f>
        <v>0</v>
      </c>
      <c r="Q1236" s="154">
        <v>0</v>
      </c>
      <c r="R1236" s="154">
        <f>Q1236*H1236</f>
        <v>0</v>
      </c>
      <c r="S1236" s="154">
        <v>0</v>
      </c>
      <c r="T1236" s="155">
        <f>S1236*H1236</f>
        <v>0</v>
      </c>
      <c r="U1236" s="33"/>
      <c r="V1236" s="33"/>
      <c r="W1236" s="33"/>
      <c r="X1236" s="33"/>
      <c r="Y1236" s="33"/>
      <c r="Z1236" s="33"/>
      <c r="AA1236" s="33"/>
      <c r="AB1236" s="33"/>
      <c r="AC1236" s="33"/>
      <c r="AD1236" s="33"/>
      <c r="AE1236" s="33"/>
      <c r="AR1236" s="156" t="s">
        <v>159</v>
      </c>
      <c r="AT1236" s="156" t="s">
        <v>154</v>
      </c>
      <c r="AU1236" s="156" t="s">
        <v>86</v>
      </c>
      <c r="AY1236" s="18" t="s">
        <v>151</v>
      </c>
      <c r="BE1236" s="157">
        <f>IF(N1236="základní",J1236,0)</f>
        <v>0</v>
      </c>
      <c r="BF1236" s="157">
        <f>IF(N1236="snížená",J1236,0)</f>
        <v>0</v>
      </c>
      <c r="BG1236" s="157">
        <f>IF(N1236="zákl. přenesená",J1236,0)</f>
        <v>0</v>
      </c>
      <c r="BH1236" s="157">
        <f>IF(N1236="sníž. přenesená",J1236,0)</f>
        <v>0</v>
      </c>
      <c r="BI1236" s="157">
        <f>IF(N1236="nulová",J1236,0)</f>
        <v>0</v>
      </c>
      <c r="BJ1236" s="18" t="s">
        <v>84</v>
      </c>
      <c r="BK1236" s="157">
        <f>ROUND(I1236*H1236,2)</f>
        <v>0</v>
      </c>
      <c r="BL1236" s="18" t="s">
        <v>159</v>
      </c>
      <c r="BM1236" s="156" t="s">
        <v>1276</v>
      </c>
    </row>
    <row r="1237" spans="1:47" s="2" customFormat="1" ht="67.2">
      <c r="A1237" s="33"/>
      <c r="B1237" s="34"/>
      <c r="C1237" s="33"/>
      <c r="D1237" s="159" t="s">
        <v>215</v>
      </c>
      <c r="E1237" s="33"/>
      <c r="F1237" s="190" t="s">
        <v>1277</v>
      </c>
      <c r="G1237" s="33"/>
      <c r="H1237" s="33"/>
      <c r="I1237" s="191"/>
      <c r="J1237" s="33"/>
      <c r="K1237" s="33"/>
      <c r="L1237" s="34"/>
      <c r="M1237" s="192"/>
      <c r="N1237" s="193"/>
      <c r="O1237" s="59"/>
      <c r="P1237" s="59"/>
      <c r="Q1237" s="59"/>
      <c r="R1237" s="59"/>
      <c r="S1237" s="59"/>
      <c r="T1237" s="60"/>
      <c r="U1237" s="33"/>
      <c r="V1237" s="33"/>
      <c r="W1237" s="33"/>
      <c r="X1237" s="33"/>
      <c r="Y1237" s="33"/>
      <c r="Z1237" s="33"/>
      <c r="AA1237" s="33"/>
      <c r="AB1237" s="33"/>
      <c r="AC1237" s="33"/>
      <c r="AD1237" s="33"/>
      <c r="AE1237" s="33"/>
      <c r="AT1237" s="18" t="s">
        <v>215</v>
      </c>
      <c r="AU1237" s="18" t="s">
        <v>86</v>
      </c>
    </row>
    <row r="1238" spans="2:51" s="13" customFormat="1" ht="20.4">
      <c r="B1238" s="158"/>
      <c r="D1238" s="159" t="s">
        <v>165</v>
      </c>
      <c r="E1238" s="160" t="s">
        <v>1</v>
      </c>
      <c r="F1238" s="161" t="s">
        <v>1278</v>
      </c>
      <c r="H1238" s="160" t="s">
        <v>1</v>
      </c>
      <c r="I1238" s="162"/>
      <c r="L1238" s="158"/>
      <c r="M1238" s="163"/>
      <c r="N1238" s="164"/>
      <c r="O1238" s="164"/>
      <c r="P1238" s="164"/>
      <c r="Q1238" s="164"/>
      <c r="R1238" s="164"/>
      <c r="S1238" s="164"/>
      <c r="T1238" s="165"/>
      <c r="AT1238" s="160" t="s">
        <v>165</v>
      </c>
      <c r="AU1238" s="160" t="s">
        <v>86</v>
      </c>
      <c r="AV1238" s="13" t="s">
        <v>84</v>
      </c>
      <c r="AW1238" s="13" t="s">
        <v>32</v>
      </c>
      <c r="AX1238" s="13" t="s">
        <v>76</v>
      </c>
      <c r="AY1238" s="160" t="s">
        <v>151</v>
      </c>
    </row>
    <row r="1239" spans="2:51" s="14" customFormat="1" ht="10.2">
      <c r="B1239" s="166"/>
      <c r="D1239" s="159" t="s">
        <v>165</v>
      </c>
      <c r="E1239" s="167" t="s">
        <v>1</v>
      </c>
      <c r="F1239" s="168" t="s">
        <v>84</v>
      </c>
      <c r="H1239" s="169">
        <v>1</v>
      </c>
      <c r="I1239" s="170"/>
      <c r="L1239" s="166"/>
      <c r="M1239" s="171"/>
      <c r="N1239" s="172"/>
      <c r="O1239" s="172"/>
      <c r="P1239" s="172"/>
      <c r="Q1239" s="172"/>
      <c r="R1239" s="172"/>
      <c r="S1239" s="172"/>
      <c r="T1239" s="173"/>
      <c r="AT1239" s="167" t="s">
        <v>165</v>
      </c>
      <c r="AU1239" s="167" t="s">
        <v>86</v>
      </c>
      <c r="AV1239" s="14" t="s">
        <v>86</v>
      </c>
      <c r="AW1239" s="14" t="s">
        <v>32</v>
      </c>
      <c r="AX1239" s="14" t="s">
        <v>76</v>
      </c>
      <c r="AY1239" s="167" t="s">
        <v>151</v>
      </c>
    </row>
    <row r="1240" spans="2:51" s="15" customFormat="1" ht="10.2">
      <c r="B1240" s="174"/>
      <c r="D1240" s="159" t="s">
        <v>165</v>
      </c>
      <c r="E1240" s="175" t="s">
        <v>1</v>
      </c>
      <c r="F1240" s="176" t="s">
        <v>172</v>
      </c>
      <c r="H1240" s="177">
        <v>1</v>
      </c>
      <c r="I1240" s="178"/>
      <c r="L1240" s="174"/>
      <c r="M1240" s="179"/>
      <c r="N1240" s="180"/>
      <c r="O1240" s="180"/>
      <c r="P1240" s="180"/>
      <c r="Q1240" s="180"/>
      <c r="R1240" s="180"/>
      <c r="S1240" s="180"/>
      <c r="T1240" s="181"/>
      <c r="AT1240" s="175" t="s">
        <v>165</v>
      </c>
      <c r="AU1240" s="175" t="s">
        <v>86</v>
      </c>
      <c r="AV1240" s="15" t="s">
        <v>152</v>
      </c>
      <c r="AW1240" s="15" t="s">
        <v>32</v>
      </c>
      <c r="AX1240" s="15" t="s">
        <v>76</v>
      </c>
      <c r="AY1240" s="175" t="s">
        <v>151</v>
      </c>
    </row>
    <row r="1241" spans="2:51" s="16" customFormat="1" ht="10.2">
      <c r="B1241" s="182"/>
      <c r="D1241" s="159" t="s">
        <v>165</v>
      </c>
      <c r="E1241" s="183" t="s">
        <v>1</v>
      </c>
      <c r="F1241" s="184" t="s">
        <v>173</v>
      </c>
      <c r="H1241" s="185">
        <v>1</v>
      </c>
      <c r="I1241" s="186"/>
      <c r="L1241" s="182"/>
      <c r="M1241" s="187"/>
      <c r="N1241" s="188"/>
      <c r="O1241" s="188"/>
      <c r="P1241" s="188"/>
      <c r="Q1241" s="188"/>
      <c r="R1241" s="188"/>
      <c r="S1241" s="188"/>
      <c r="T1241" s="189"/>
      <c r="AT1241" s="183" t="s">
        <v>165</v>
      </c>
      <c r="AU1241" s="183" t="s">
        <v>86</v>
      </c>
      <c r="AV1241" s="16" t="s">
        <v>159</v>
      </c>
      <c r="AW1241" s="16" t="s">
        <v>32</v>
      </c>
      <c r="AX1241" s="16" t="s">
        <v>84</v>
      </c>
      <c r="AY1241" s="183" t="s">
        <v>151</v>
      </c>
    </row>
    <row r="1242" spans="1:65" s="2" customFormat="1" ht="33" customHeight="1">
      <c r="A1242" s="33"/>
      <c r="B1242" s="144"/>
      <c r="C1242" s="145" t="s">
        <v>1279</v>
      </c>
      <c r="D1242" s="145" t="s">
        <v>154</v>
      </c>
      <c r="E1242" s="146" t="s">
        <v>1280</v>
      </c>
      <c r="F1242" s="147" t="s">
        <v>1281</v>
      </c>
      <c r="G1242" s="148" t="s">
        <v>157</v>
      </c>
      <c r="H1242" s="149">
        <v>2</v>
      </c>
      <c r="I1242" s="150"/>
      <c r="J1242" s="151">
        <f>ROUND(I1242*H1242,2)</f>
        <v>0</v>
      </c>
      <c r="K1242" s="147" t="s">
        <v>1</v>
      </c>
      <c r="L1242" s="34"/>
      <c r="M1242" s="152" t="s">
        <v>1</v>
      </c>
      <c r="N1242" s="153" t="s">
        <v>41</v>
      </c>
      <c r="O1242" s="59"/>
      <c r="P1242" s="154">
        <f>O1242*H1242</f>
        <v>0</v>
      </c>
      <c r="Q1242" s="154">
        <v>0</v>
      </c>
      <c r="R1242" s="154">
        <f>Q1242*H1242</f>
        <v>0</v>
      </c>
      <c r="S1242" s="154">
        <v>0</v>
      </c>
      <c r="T1242" s="155">
        <f>S1242*H1242</f>
        <v>0</v>
      </c>
      <c r="U1242" s="33"/>
      <c r="V1242" s="33"/>
      <c r="W1242" s="33"/>
      <c r="X1242" s="33"/>
      <c r="Y1242" s="33"/>
      <c r="Z1242" s="33"/>
      <c r="AA1242" s="33"/>
      <c r="AB1242" s="33"/>
      <c r="AC1242" s="33"/>
      <c r="AD1242" s="33"/>
      <c r="AE1242" s="33"/>
      <c r="AR1242" s="156" t="s">
        <v>159</v>
      </c>
      <c r="AT1242" s="156" t="s">
        <v>154</v>
      </c>
      <c r="AU1242" s="156" t="s">
        <v>86</v>
      </c>
      <c r="AY1242" s="18" t="s">
        <v>151</v>
      </c>
      <c r="BE1242" s="157">
        <f>IF(N1242="základní",J1242,0)</f>
        <v>0</v>
      </c>
      <c r="BF1242" s="157">
        <f>IF(N1242="snížená",J1242,0)</f>
        <v>0</v>
      </c>
      <c r="BG1242" s="157">
        <f>IF(N1242="zákl. přenesená",J1242,0)</f>
        <v>0</v>
      </c>
      <c r="BH1242" s="157">
        <f>IF(N1242="sníž. přenesená",J1242,0)</f>
        <v>0</v>
      </c>
      <c r="BI1242" s="157">
        <f>IF(N1242="nulová",J1242,0)</f>
        <v>0</v>
      </c>
      <c r="BJ1242" s="18" t="s">
        <v>84</v>
      </c>
      <c r="BK1242" s="157">
        <f>ROUND(I1242*H1242,2)</f>
        <v>0</v>
      </c>
      <c r="BL1242" s="18" t="s">
        <v>159</v>
      </c>
      <c r="BM1242" s="156" t="s">
        <v>1282</v>
      </c>
    </row>
    <row r="1243" spans="1:47" s="2" customFormat="1" ht="67.2">
      <c r="A1243" s="33"/>
      <c r="B1243" s="34"/>
      <c r="C1243" s="33"/>
      <c r="D1243" s="159" t="s">
        <v>215</v>
      </c>
      <c r="E1243" s="33"/>
      <c r="F1243" s="190" t="s">
        <v>1277</v>
      </c>
      <c r="G1243" s="33"/>
      <c r="H1243" s="33"/>
      <c r="I1243" s="191"/>
      <c r="J1243" s="33"/>
      <c r="K1243" s="33"/>
      <c r="L1243" s="34"/>
      <c r="M1243" s="192"/>
      <c r="N1243" s="193"/>
      <c r="O1243" s="59"/>
      <c r="P1243" s="59"/>
      <c r="Q1243" s="59"/>
      <c r="R1243" s="59"/>
      <c r="S1243" s="59"/>
      <c r="T1243" s="60"/>
      <c r="U1243" s="33"/>
      <c r="V1243" s="33"/>
      <c r="W1243" s="33"/>
      <c r="X1243" s="33"/>
      <c r="Y1243" s="33"/>
      <c r="Z1243" s="33"/>
      <c r="AA1243" s="33"/>
      <c r="AB1243" s="33"/>
      <c r="AC1243" s="33"/>
      <c r="AD1243" s="33"/>
      <c r="AE1243" s="33"/>
      <c r="AT1243" s="18" t="s">
        <v>215</v>
      </c>
      <c r="AU1243" s="18" t="s">
        <v>86</v>
      </c>
    </row>
    <row r="1244" spans="2:51" s="13" customFormat="1" ht="20.4">
      <c r="B1244" s="158"/>
      <c r="D1244" s="159" t="s">
        <v>165</v>
      </c>
      <c r="E1244" s="160" t="s">
        <v>1</v>
      </c>
      <c r="F1244" s="161" t="s">
        <v>1283</v>
      </c>
      <c r="H1244" s="160" t="s">
        <v>1</v>
      </c>
      <c r="I1244" s="162"/>
      <c r="L1244" s="158"/>
      <c r="M1244" s="163"/>
      <c r="N1244" s="164"/>
      <c r="O1244" s="164"/>
      <c r="P1244" s="164"/>
      <c r="Q1244" s="164"/>
      <c r="R1244" s="164"/>
      <c r="S1244" s="164"/>
      <c r="T1244" s="165"/>
      <c r="AT1244" s="160" t="s">
        <v>165</v>
      </c>
      <c r="AU1244" s="160" t="s">
        <v>86</v>
      </c>
      <c r="AV1244" s="13" t="s">
        <v>84</v>
      </c>
      <c r="AW1244" s="13" t="s">
        <v>32</v>
      </c>
      <c r="AX1244" s="13" t="s">
        <v>76</v>
      </c>
      <c r="AY1244" s="160" t="s">
        <v>151</v>
      </c>
    </row>
    <row r="1245" spans="2:51" s="14" customFormat="1" ht="10.2">
      <c r="B1245" s="166"/>
      <c r="D1245" s="159" t="s">
        <v>165</v>
      </c>
      <c r="E1245" s="167" t="s">
        <v>1</v>
      </c>
      <c r="F1245" s="168" t="s">
        <v>86</v>
      </c>
      <c r="H1245" s="169">
        <v>2</v>
      </c>
      <c r="I1245" s="170"/>
      <c r="L1245" s="166"/>
      <c r="M1245" s="171"/>
      <c r="N1245" s="172"/>
      <c r="O1245" s="172"/>
      <c r="P1245" s="172"/>
      <c r="Q1245" s="172"/>
      <c r="R1245" s="172"/>
      <c r="S1245" s="172"/>
      <c r="T1245" s="173"/>
      <c r="AT1245" s="167" t="s">
        <v>165</v>
      </c>
      <c r="AU1245" s="167" t="s">
        <v>86</v>
      </c>
      <c r="AV1245" s="14" t="s">
        <v>86</v>
      </c>
      <c r="AW1245" s="14" t="s">
        <v>32</v>
      </c>
      <c r="AX1245" s="14" t="s">
        <v>76</v>
      </c>
      <c r="AY1245" s="167" t="s">
        <v>151</v>
      </c>
    </row>
    <row r="1246" spans="2:51" s="15" customFormat="1" ht="10.2">
      <c r="B1246" s="174"/>
      <c r="D1246" s="159" t="s">
        <v>165</v>
      </c>
      <c r="E1246" s="175" t="s">
        <v>1</v>
      </c>
      <c r="F1246" s="176" t="s">
        <v>172</v>
      </c>
      <c r="H1246" s="177">
        <v>2</v>
      </c>
      <c r="I1246" s="178"/>
      <c r="L1246" s="174"/>
      <c r="M1246" s="179"/>
      <c r="N1246" s="180"/>
      <c r="O1246" s="180"/>
      <c r="P1246" s="180"/>
      <c r="Q1246" s="180"/>
      <c r="R1246" s="180"/>
      <c r="S1246" s="180"/>
      <c r="T1246" s="181"/>
      <c r="AT1246" s="175" t="s">
        <v>165</v>
      </c>
      <c r="AU1246" s="175" t="s">
        <v>86</v>
      </c>
      <c r="AV1246" s="15" t="s">
        <v>152</v>
      </c>
      <c r="AW1246" s="15" t="s">
        <v>32</v>
      </c>
      <c r="AX1246" s="15" t="s">
        <v>76</v>
      </c>
      <c r="AY1246" s="175" t="s">
        <v>151</v>
      </c>
    </row>
    <row r="1247" spans="2:51" s="16" customFormat="1" ht="10.2">
      <c r="B1247" s="182"/>
      <c r="D1247" s="159" t="s">
        <v>165</v>
      </c>
      <c r="E1247" s="183" t="s">
        <v>1</v>
      </c>
      <c r="F1247" s="184" t="s">
        <v>173</v>
      </c>
      <c r="H1247" s="185">
        <v>2</v>
      </c>
      <c r="I1247" s="186"/>
      <c r="L1247" s="182"/>
      <c r="M1247" s="187"/>
      <c r="N1247" s="188"/>
      <c r="O1247" s="188"/>
      <c r="P1247" s="188"/>
      <c r="Q1247" s="188"/>
      <c r="R1247" s="188"/>
      <c r="S1247" s="188"/>
      <c r="T1247" s="189"/>
      <c r="AT1247" s="183" t="s">
        <v>165</v>
      </c>
      <c r="AU1247" s="183" t="s">
        <v>86</v>
      </c>
      <c r="AV1247" s="16" t="s">
        <v>159</v>
      </c>
      <c r="AW1247" s="16" t="s">
        <v>32</v>
      </c>
      <c r="AX1247" s="16" t="s">
        <v>84</v>
      </c>
      <c r="AY1247" s="183" t="s">
        <v>151</v>
      </c>
    </row>
    <row r="1248" spans="1:65" s="2" customFormat="1" ht="37.8" customHeight="1">
      <c r="A1248" s="33"/>
      <c r="B1248" s="144"/>
      <c r="C1248" s="145" t="s">
        <v>1284</v>
      </c>
      <c r="D1248" s="145" t="s">
        <v>154</v>
      </c>
      <c r="E1248" s="146" t="s">
        <v>1285</v>
      </c>
      <c r="F1248" s="147" t="s">
        <v>1286</v>
      </c>
      <c r="G1248" s="148" t="s">
        <v>157</v>
      </c>
      <c r="H1248" s="149">
        <v>1</v>
      </c>
      <c r="I1248" s="150"/>
      <c r="J1248" s="151">
        <f>ROUND(I1248*H1248,2)</f>
        <v>0</v>
      </c>
      <c r="K1248" s="147" t="s">
        <v>925</v>
      </c>
      <c r="L1248" s="34"/>
      <c r="M1248" s="152" t="s">
        <v>1</v>
      </c>
      <c r="N1248" s="153" t="s">
        <v>41</v>
      </c>
      <c r="O1248" s="59"/>
      <c r="P1248" s="154">
        <f>O1248*H1248</f>
        <v>0</v>
      </c>
      <c r="Q1248" s="154">
        <v>0</v>
      </c>
      <c r="R1248" s="154">
        <f>Q1248*H1248</f>
        <v>0</v>
      </c>
      <c r="S1248" s="154">
        <v>0</v>
      </c>
      <c r="T1248" s="155">
        <f>S1248*H1248</f>
        <v>0</v>
      </c>
      <c r="U1248" s="33"/>
      <c r="V1248" s="33"/>
      <c r="W1248" s="33"/>
      <c r="X1248" s="33"/>
      <c r="Y1248" s="33"/>
      <c r="Z1248" s="33"/>
      <c r="AA1248" s="33"/>
      <c r="AB1248" s="33"/>
      <c r="AC1248" s="33"/>
      <c r="AD1248" s="33"/>
      <c r="AE1248" s="33"/>
      <c r="AR1248" s="156" t="s">
        <v>159</v>
      </c>
      <c r="AT1248" s="156" t="s">
        <v>154</v>
      </c>
      <c r="AU1248" s="156" t="s">
        <v>86</v>
      </c>
      <c r="AY1248" s="18" t="s">
        <v>151</v>
      </c>
      <c r="BE1248" s="157">
        <f>IF(N1248="základní",J1248,0)</f>
        <v>0</v>
      </c>
      <c r="BF1248" s="157">
        <f>IF(N1248="snížená",J1248,0)</f>
        <v>0</v>
      </c>
      <c r="BG1248" s="157">
        <f>IF(N1248="zákl. přenesená",J1248,0)</f>
        <v>0</v>
      </c>
      <c r="BH1248" s="157">
        <f>IF(N1248="sníž. přenesená",J1248,0)</f>
        <v>0</v>
      </c>
      <c r="BI1248" s="157">
        <f>IF(N1248="nulová",J1248,0)</f>
        <v>0</v>
      </c>
      <c r="BJ1248" s="18" t="s">
        <v>84</v>
      </c>
      <c r="BK1248" s="157">
        <f>ROUND(I1248*H1248,2)</f>
        <v>0</v>
      </c>
      <c r="BL1248" s="18" t="s">
        <v>159</v>
      </c>
      <c r="BM1248" s="156" t="s">
        <v>1287</v>
      </c>
    </row>
    <row r="1249" spans="2:51" s="13" customFormat="1" ht="30.6">
      <c r="B1249" s="158"/>
      <c r="D1249" s="159" t="s">
        <v>165</v>
      </c>
      <c r="E1249" s="160" t="s">
        <v>1</v>
      </c>
      <c r="F1249" s="161" t="s">
        <v>1286</v>
      </c>
      <c r="H1249" s="160" t="s">
        <v>1</v>
      </c>
      <c r="I1249" s="162"/>
      <c r="L1249" s="158"/>
      <c r="M1249" s="163"/>
      <c r="N1249" s="164"/>
      <c r="O1249" s="164"/>
      <c r="P1249" s="164"/>
      <c r="Q1249" s="164"/>
      <c r="R1249" s="164"/>
      <c r="S1249" s="164"/>
      <c r="T1249" s="165"/>
      <c r="AT1249" s="160" t="s">
        <v>165</v>
      </c>
      <c r="AU1249" s="160" t="s">
        <v>86</v>
      </c>
      <c r="AV1249" s="13" t="s">
        <v>84</v>
      </c>
      <c r="AW1249" s="13" t="s">
        <v>32</v>
      </c>
      <c r="AX1249" s="13" t="s">
        <v>76</v>
      </c>
      <c r="AY1249" s="160" t="s">
        <v>151</v>
      </c>
    </row>
    <row r="1250" spans="2:51" s="14" customFormat="1" ht="10.2">
      <c r="B1250" s="166"/>
      <c r="D1250" s="159" t="s">
        <v>165</v>
      </c>
      <c r="E1250" s="167" t="s">
        <v>1</v>
      </c>
      <c r="F1250" s="168" t="s">
        <v>84</v>
      </c>
      <c r="H1250" s="169">
        <v>1</v>
      </c>
      <c r="I1250" s="170"/>
      <c r="L1250" s="166"/>
      <c r="M1250" s="171"/>
      <c r="N1250" s="172"/>
      <c r="O1250" s="172"/>
      <c r="P1250" s="172"/>
      <c r="Q1250" s="172"/>
      <c r="R1250" s="172"/>
      <c r="S1250" s="172"/>
      <c r="T1250" s="173"/>
      <c r="AT1250" s="167" t="s">
        <v>165</v>
      </c>
      <c r="AU1250" s="167" t="s">
        <v>86</v>
      </c>
      <c r="AV1250" s="14" t="s">
        <v>86</v>
      </c>
      <c r="AW1250" s="14" t="s">
        <v>32</v>
      </c>
      <c r="AX1250" s="14" t="s">
        <v>76</v>
      </c>
      <c r="AY1250" s="167" t="s">
        <v>151</v>
      </c>
    </row>
    <row r="1251" spans="2:51" s="15" customFormat="1" ht="10.2">
      <c r="B1251" s="174"/>
      <c r="D1251" s="159" t="s">
        <v>165</v>
      </c>
      <c r="E1251" s="175" t="s">
        <v>1</v>
      </c>
      <c r="F1251" s="176" t="s">
        <v>172</v>
      </c>
      <c r="H1251" s="177">
        <v>1</v>
      </c>
      <c r="I1251" s="178"/>
      <c r="L1251" s="174"/>
      <c r="M1251" s="179"/>
      <c r="N1251" s="180"/>
      <c r="O1251" s="180"/>
      <c r="P1251" s="180"/>
      <c r="Q1251" s="180"/>
      <c r="R1251" s="180"/>
      <c r="S1251" s="180"/>
      <c r="T1251" s="181"/>
      <c r="AT1251" s="175" t="s">
        <v>165</v>
      </c>
      <c r="AU1251" s="175" t="s">
        <v>86</v>
      </c>
      <c r="AV1251" s="15" t="s">
        <v>152</v>
      </c>
      <c r="AW1251" s="15" t="s">
        <v>32</v>
      </c>
      <c r="AX1251" s="15" t="s">
        <v>76</v>
      </c>
      <c r="AY1251" s="175" t="s">
        <v>151</v>
      </c>
    </row>
    <row r="1252" spans="2:51" s="16" customFormat="1" ht="10.2">
      <c r="B1252" s="182"/>
      <c r="D1252" s="159" t="s">
        <v>165</v>
      </c>
      <c r="E1252" s="183" t="s">
        <v>1</v>
      </c>
      <c r="F1252" s="184" t="s">
        <v>173</v>
      </c>
      <c r="H1252" s="185">
        <v>1</v>
      </c>
      <c r="I1252" s="186"/>
      <c r="L1252" s="182"/>
      <c r="M1252" s="187"/>
      <c r="N1252" s="188"/>
      <c r="O1252" s="188"/>
      <c r="P1252" s="188"/>
      <c r="Q1252" s="188"/>
      <c r="R1252" s="188"/>
      <c r="S1252" s="188"/>
      <c r="T1252" s="189"/>
      <c r="AT1252" s="183" t="s">
        <v>165</v>
      </c>
      <c r="AU1252" s="183" t="s">
        <v>86</v>
      </c>
      <c r="AV1252" s="16" t="s">
        <v>159</v>
      </c>
      <c r="AW1252" s="16" t="s">
        <v>32</v>
      </c>
      <c r="AX1252" s="16" t="s">
        <v>84</v>
      </c>
      <c r="AY1252" s="183" t="s">
        <v>151</v>
      </c>
    </row>
    <row r="1253" spans="1:65" s="2" customFormat="1" ht="24.15" customHeight="1">
      <c r="A1253" s="33"/>
      <c r="B1253" s="144"/>
      <c r="C1253" s="145" t="s">
        <v>1288</v>
      </c>
      <c r="D1253" s="145" t="s">
        <v>154</v>
      </c>
      <c r="E1253" s="146" t="s">
        <v>1289</v>
      </c>
      <c r="F1253" s="147" t="s">
        <v>1290</v>
      </c>
      <c r="G1253" s="148" t="s">
        <v>157</v>
      </c>
      <c r="H1253" s="149">
        <v>1</v>
      </c>
      <c r="I1253" s="150"/>
      <c r="J1253" s="151">
        <f>ROUND(I1253*H1253,2)</f>
        <v>0</v>
      </c>
      <c r="K1253" s="147" t="s">
        <v>925</v>
      </c>
      <c r="L1253" s="34"/>
      <c r="M1253" s="152" t="s">
        <v>1</v>
      </c>
      <c r="N1253" s="153" t="s">
        <v>41</v>
      </c>
      <c r="O1253" s="59"/>
      <c r="P1253" s="154">
        <f>O1253*H1253</f>
        <v>0</v>
      </c>
      <c r="Q1253" s="154">
        <v>0</v>
      </c>
      <c r="R1253" s="154">
        <f>Q1253*H1253</f>
        <v>0</v>
      </c>
      <c r="S1253" s="154">
        <v>0</v>
      </c>
      <c r="T1253" s="155">
        <f>S1253*H1253</f>
        <v>0</v>
      </c>
      <c r="U1253" s="33"/>
      <c r="V1253" s="33"/>
      <c r="W1253" s="33"/>
      <c r="X1253" s="33"/>
      <c r="Y1253" s="33"/>
      <c r="Z1253" s="33"/>
      <c r="AA1253" s="33"/>
      <c r="AB1253" s="33"/>
      <c r="AC1253" s="33"/>
      <c r="AD1253" s="33"/>
      <c r="AE1253" s="33"/>
      <c r="AR1253" s="156" t="s">
        <v>159</v>
      </c>
      <c r="AT1253" s="156" t="s">
        <v>154</v>
      </c>
      <c r="AU1253" s="156" t="s">
        <v>86</v>
      </c>
      <c r="AY1253" s="18" t="s">
        <v>151</v>
      </c>
      <c r="BE1253" s="157">
        <f>IF(N1253="základní",J1253,0)</f>
        <v>0</v>
      </c>
      <c r="BF1253" s="157">
        <f>IF(N1253="snížená",J1253,0)</f>
        <v>0</v>
      </c>
      <c r="BG1253" s="157">
        <f>IF(N1253="zákl. přenesená",J1253,0)</f>
        <v>0</v>
      </c>
      <c r="BH1253" s="157">
        <f>IF(N1253="sníž. přenesená",J1253,0)</f>
        <v>0</v>
      </c>
      <c r="BI1253" s="157">
        <f>IF(N1253="nulová",J1253,0)</f>
        <v>0</v>
      </c>
      <c r="BJ1253" s="18" t="s">
        <v>84</v>
      </c>
      <c r="BK1253" s="157">
        <f>ROUND(I1253*H1253,2)</f>
        <v>0</v>
      </c>
      <c r="BL1253" s="18" t="s">
        <v>159</v>
      </c>
      <c r="BM1253" s="156" t="s">
        <v>1291</v>
      </c>
    </row>
    <row r="1254" spans="2:51" s="13" customFormat="1" ht="10.2">
      <c r="B1254" s="158"/>
      <c r="D1254" s="159" t="s">
        <v>165</v>
      </c>
      <c r="E1254" s="160" t="s">
        <v>1</v>
      </c>
      <c r="F1254" s="161" t="s">
        <v>1290</v>
      </c>
      <c r="H1254" s="160" t="s">
        <v>1</v>
      </c>
      <c r="I1254" s="162"/>
      <c r="L1254" s="158"/>
      <c r="M1254" s="163"/>
      <c r="N1254" s="164"/>
      <c r="O1254" s="164"/>
      <c r="P1254" s="164"/>
      <c r="Q1254" s="164"/>
      <c r="R1254" s="164"/>
      <c r="S1254" s="164"/>
      <c r="T1254" s="165"/>
      <c r="AT1254" s="160" t="s">
        <v>165</v>
      </c>
      <c r="AU1254" s="160" t="s">
        <v>86</v>
      </c>
      <c r="AV1254" s="13" t="s">
        <v>84</v>
      </c>
      <c r="AW1254" s="13" t="s">
        <v>32</v>
      </c>
      <c r="AX1254" s="13" t="s">
        <v>76</v>
      </c>
      <c r="AY1254" s="160" t="s">
        <v>151</v>
      </c>
    </row>
    <row r="1255" spans="2:51" s="14" customFormat="1" ht="10.2">
      <c r="B1255" s="166"/>
      <c r="D1255" s="159" t="s">
        <v>165</v>
      </c>
      <c r="E1255" s="167" t="s">
        <v>1</v>
      </c>
      <c r="F1255" s="168" t="s">
        <v>84</v>
      </c>
      <c r="H1255" s="169">
        <v>1</v>
      </c>
      <c r="I1255" s="170"/>
      <c r="L1255" s="166"/>
      <c r="M1255" s="171"/>
      <c r="N1255" s="172"/>
      <c r="O1255" s="172"/>
      <c r="P1255" s="172"/>
      <c r="Q1255" s="172"/>
      <c r="R1255" s="172"/>
      <c r="S1255" s="172"/>
      <c r="T1255" s="173"/>
      <c r="AT1255" s="167" t="s">
        <v>165</v>
      </c>
      <c r="AU1255" s="167" t="s">
        <v>86</v>
      </c>
      <c r="AV1255" s="14" t="s">
        <v>86</v>
      </c>
      <c r="AW1255" s="14" t="s">
        <v>32</v>
      </c>
      <c r="AX1255" s="14" t="s">
        <v>76</v>
      </c>
      <c r="AY1255" s="167" t="s">
        <v>151</v>
      </c>
    </row>
    <row r="1256" spans="2:51" s="15" customFormat="1" ht="10.2">
      <c r="B1256" s="174"/>
      <c r="D1256" s="159" t="s">
        <v>165</v>
      </c>
      <c r="E1256" s="175" t="s">
        <v>1</v>
      </c>
      <c r="F1256" s="176" t="s">
        <v>172</v>
      </c>
      <c r="H1256" s="177">
        <v>1</v>
      </c>
      <c r="I1256" s="178"/>
      <c r="L1256" s="174"/>
      <c r="M1256" s="179"/>
      <c r="N1256" s="180"/>
      <c r="O1256" s="180"/>
      <c r="P1256" s="180"/>
      <c r="Q1256" s="180"/>
      <c r="R1256" s="180"/>
      <c r="S1256" s="180"/>
      <c r="T1256" s="181"/>
      <c r="AT1256" s="175" t="s">
        <v>165</v>
      </c>
      <c r="AU1256" s="175" t="s">
        <v>86</v>
      </c>
      <c r="AV1256" s="15" t="s">
        <v>152</v>
      </c>
      <c r="AW1256" s="15" t="s">
        <v>32</v>
      </c>
      <c r="AX1256" s="15" t="s">
        <v>76</v>
      </c>
      <c r="AY1256" s="175" t="s">
        <v>151</v>
      </c>
    </row>
    <row r="1257" spans="2:51" s="16" customFormat="1" ht="10.2">
      <c r="B1257" s="182"/>
      <c r="D1257" s="159" t="s">
        <v>165</v>
      </c>
      <c r="E1257" s="183" t="s">
        <v>1</v>
      </c>
      <c r="F1257" s="184" t="s">
        <v>173</v>
      </c>
      <c r="H1257" s="185">
        <v>1</v>
      </c>
      <c r="I1257" s="186"/>
      <c r="L1257" s="182"/>
      <c r="M1257" s="187"/>
      <c r="N1257" s="188"/>
      <c r="O1257" s="188"/>
      <c r="P1257" s="188"/>
      <c r="Q1257" s="188"/>
      <c r="R1257" s="188"/>
      <c r="S1257" s="188"/>
      <c r="T1257" s="189"/>
      <c r="AT1257" s="183" t="s">
        <v>165</v>
      </c>
      <c r="AU1257" s="183" t="s">
        <v>86</v>
      </c>
      <c r="AV1257" s="16" t="s">
        <v>159</v>
      </c>
      <c r="AW1257" s="16" t="s">
        <v>32</v>
      </c>
      <c r="AX1257" s="16" t="s">
        <v>84</v>
      </c>
      <c r="AY1257" s="183" t="s">
        <v>151</v>
      </c>
    </row>
    <row r="1258" spans="1:65" s="2" customFormat="1" ht="24.15" customHeight="1">
      <c r="A1258" s="33"/>
      <c r="B1258" s="144"/>
      <c r="C1258" s="145" t="s">
        <v>1292</v>
      </c>
      <c r="D1258" s="145" t="s">
        <v>154</v>
      </c>
      <c r="E1258" s="146" t="s">
        <v>1293</v>
      </c>
      <c r="F1258" s="147" t="s">
        <v>1294</v>
      </c>
      <c r="G1258" s="148" t="s">
        <v>157</v>
      </c>
      <c r="H1258" s="149">
        <v>1</v>
      </c>
      <c r="I1258" s="150"/>
      <c r="J1258" s="151">
        <f>ROUND(I1258*H1258,2)</f>
        <v>0</v>
      </c>
      <c r="K1258" s="147" t="s">
        <v>925</v>
      </c>
      <c r="L1258" s="34"/>
      <c r="M1258" s="152" t="s">
        <v>1</v>
      </c>
      <c r="N1258" s="153" t="s">
        <v>41</v>
      </c>
      <c r="O1258" s="59"/>
      <c r="P1258" s="154">
        <f>O1258*H1258</f>
        <v>0</v>
      </c>
      <c r="Q1258" s="154">
        <v>0</v>
      </c>
      <c r="R1258" s="154">
        <f>Q1258*H1258</f>
        <v>0</v>
      </c>
      <c r="S1258" s="154">
        <v>0</v>
      </c>
      <c r="T1258" s="155">
        <f>S1258*H1258</f>
        <v>0</v>
      </c>
      <c r="U1258" s="33"/>
      <c r="V1258" s="33"/>
      <c r="W1258" s="33"/>
      <c r="X1258" s="33"/>
      <c r="Y1258" s="33"/>
      <c r="Z1258" s="33"/>
      <c r="AA1258" s="33"/>
      <c r="AB1258" s="33"/>
      <c r="AC1258" s="33"/>
      <c r="AD1258" s="33"/>
      <c r="AE1258" s="33"/>
      <c r="AR1258" s="156" t="s">
        <v>159</v>
      </c>
      <c r="AT1258" s="156" t="s">
        <v>154</v>
      </c>
      <c r="AU1258" s="156" t="s">
        <v>86</v>
      </c>
      <c r="AY1258" s="18" t="s">
        <v>151</v>
      </c>
      <c r="BE1258" s="157">
        <f>IF(N1258="základní",J1258,0)</f>
        <v>0</v>
      </c>
      <c r="BF1258" s="157">
        <f>IF(N1258="snížená",J1258,0)</f>
        <v>0</v>
      </c>
      <c r="BG1258" s="157">
        <f>IF(N1258="zákl. přenesená",J1258,0)</f>
        <v>0</v>
      </c>
      <c r="BH1258" s="157">
        <f>IF(N1258="sníž. přenesená",J1258,0)</f>
        <v>0</v>
      </c>
      <c r="BI1258" s="157">
        <f>IF(N1258="nulová",J1258,0)</f>
        <v>0</v>
      </c>
      <c r="BJ1258" s="18" t="s">
        <v>84</v>
      </c>
      <c r="BK1258" s="157">
        <f>ROUND(I1258*H1258,2)</f>
        <v>0</v>
      </c>
      <c r="BL1258" s="18" t="s">
        <v>159</v>
      </c>
      <c r="BM1258" s="156" t="s">
        <v>1295</v>
      </c>
    </row>
    <row r="1259" spans="2:51" s="13" customFormat="1" ht="10.2">
      <c r="B1259" s="158"/>
      <c r="D1259" s="159" t="s">
        <v>165</v>
      </c>
      <c r="E1259" s="160" t="s">
        <v>1</v>
      </c>
      <c r="F1259" s="161" t="s">
        <v>1294</v>
      </c>
      <c r="H1259" s="160" t="s">
        <v>1</v>
      </c>
      <c r="I1259" s="162"/>
      <c r="L1259" s="158"/>
      <c r="M1259" s="163"/>
      <c r="N1259" s="164"/>
      <c r="O1259" s="164"/>
      <c r="P1259" s="164"/>
      <c r="Q1259" s="164"/>
      <c r="R1259" s="164"/>
      <c r="S1259" s="164"/>
      <c r="T1259" s="165"/>
      <c r="AT1259" s="160" t="s">
        <v>165</v>
      </c>
      <c r="AU1259" s="160" t="s">
        <v>86</v>
      </c>
      <c r="AV1259" s="13" t="s">
        <v>84</v>
      </c>
      <c r="AW1259" s="13" t="s">
        <v>32</v>
      </c>
      <c r="AX1259" s="13" t="s">
        <v>76</v>
      </c>
      <c r="AY1259" s="160" t="s">
        <v>151</v>
      </c>
    </row>
    <row r="1260" spans="2:51" s="14" customFormat="1" ht="10.2">
      <c r="B1260" s="166"/>
      <c r="D1260" s="159" t="s">
        <v>165</v>
      </c>
      <c r="E1260" s="167" t="s">
        <v>1</v>
      </c>
      <c r="F1260" s="168" t="s">
        <v>84</v>
      </c>
      <c r="H1260" s="169">
        <v>1</v>
      </c>
      <c r="I1260" s="170"/>
      <c r="L1260" s="166"/>
      <c r="M1260" s="171"/>
      <c r="N1260" s="172"/>
      <c r="O1260" s="172"/>
      <c r="P1260" s="172"/>
      <c r="Q1260" s="172"/>
      <c r="R1260" s="172"/>
      <c r="S1260" s="172"/>
      <c r="T1260" s="173"/>
      <c r="AT1260" s="167" t="s">
        <v>165</v>
      </c>
      <c r="AU1260" s="167" t="s">
        <v>86</v>
      </c>
      <c r="AV1260" s="14" t="s">
        <v>86</v>
      </c>
      <c r="AW1260" s="14" t="s">
        <v>32</v>
      </c>
      <c r="AX1260" s="14" t="s">
        <v>76</v>
      </c>
      <c r="AY1260" s="167" t="s">
        <v>151</v>
      </c>
    </row>
    <row r="1261" spans="2:51" s="15" customFormat="1" ht="10.2">
      <c r="B1261" s="174"/>
      <c r="D1261" s="159" t="s">
        <v>165</v>
      </c>
      <c r="E1261" s="175" t="s">
        <v>1</v>
      </c>
      <c r="F1261" s="176" t="s">
        <v>172</v>
      </c>
      <c r="H1261" s="177">
        <v>1</v>
      </c>
      <c r="I1261" s="178"/>
      <c r="L1261" s="174"/>
      <c r="M1261" s="179"/>
      <c r="N1261" s="180"/>
      <c r="O1261" s="180"/>
      <c r="P1261" s="180"/>
      <c r="Q1261" s="180"/>
      <c r="R1261" s="180"/>
      <c r="S1261" s="180"/>
      <c r="T1261" s="181"/>
      <c r="AT1261" s="175" t="s">
        <v>165</v>
      </c>
      <c r="AU1261" s="175" t="s">
        <v>86</v>
      </c>
      <c r="AV1261" s="15" t="s">
        <v>152</v>
      </c>
      <c r="AW1261" s="15" t="s">
        <v>32</v>
      </c>
      <c r="AX1261" s="15" t="s">
        <v>76</v>
      </c>
      <c r="AY1261" s="175" t="s">
        <v>151</v>
      </c>
    </row>
    <row r="1262" spans="2:51" s="16" customFormat="1" ht="10.2">
      <c r="B1262" s="182"/>
      <c r="D1262" s="159" t="s">
        <v>165</v>
      </c>
      <c r="E1262" s="183" t="s">
        <v>1</v>
      </c>
      <c r="F1262" s="184" t="s">
        <v>173</v>
      </c>
      <c r="H1262" s="185">
        <v>1</v>
      </c>
      <c r="I1262" s="186"/>
      <c r="L1262" s="182"/>
      <c r="M1262" s="187"/>
      <c r="N1262" s="188"/>
      <c r="O1262" s="188"/>
      <c r="P1262" s="188"/>
      <c r="Q1262" s="188"/>
      <c r="R1262" s="188"/>
      <c r="S1262" s="188"/>
      <c r="T1262" s="189"/>
      <c r="AT1262" s="183" t="s">
        <v>165</v>
      </c>
      <c r="AU1262" s="183" t="s">
        <v>86</v>
      </c>
      <c r="AV1262" s="16" t="s">
        <v>159</v>
      </c>
      <c r="AW1262" s="16" t="s">
        <v>32</v>
      </c>
      <c r="AX1262" s="16" t="s">
        <v>84</v>
      </c>
      <c r="AY1262" s="183" t="s">
        <v>151</v>
      </c>
    </row>
    <row r="1263" spans="1:65" s="2" customFormat="1" ht="24.15" customHeight="1">
      <c r="A1263" s="33"/>
      <c r="B1263" s="144"/>
      <c r="C1263" s="145" t="s">
        <v>1296</v>
      </c>
      <c r="D1263" s="145" t="s">
        <v>154</v>
      </c>
      <c r="E1263" s="146" t="s">
        <v>1297</v>
      </c>
      <c r="F1263" s="147" t="s">
        <v>1298</v>
      </c>
      <c r="G1263" s="148" t="s">
        <v>157</v>
      </c>
      <c r="H1263" s="149">
        <v>1</v>
      </c>
      <c r="I1263" s="150"/>
      <c r="J1263" s="151">
        <f>ROUND(I1263*H1263,2)</f>
        <v>0</v>
      </c>
      <c r="K1263" s="147" t="s">
        <v>925</v>
      </c>
      <c r="L1263" s="34"/>
      <c r="M1263" s="152" t="s">
        <v>1</v>
      </c>
      <c r="N1263" s="153" t="s">
        <v>41</v>
      </c>
      <c r="O1263" s="59"/>
      <c r="P1263" s="154">
        <f>O1263*H1263</f>
        <v>0</v>
      </c>
      <c r="Q1263" s="154">
        <v>0</v>
      </c>
      <c r="R1263" s="154">
        <f>Q1263*H1263</f>
        <v>0</v>
      </c>
      <c r="S1263" s="154">
        <v>0</v>
      </c>
      <c r="T1263" s="155">
        <f>S1263*H1263</f>
        <v>0</v>
      </c>
      <c r="U1263" s="33"/>
      <c r="V1263" s="33"/>
      <c r="W1263" s="33"/>
      <c r="X1263" s="33"/>
      <c r="Y1263" s="33"/>
      <c r="Z1263" s="33"/>
      <c r="AA1263" s="33"/>
      <c r="AB1263" s="33"/>
      <c r="AC1263" s="33"/>
      <c r="AD1263" s="33"/>
      <c r="AE1263" s="33"/>
      <c r="AR1263" s="156" t="s">
        <v>159</v>
      </c>
      <c r="AT1263" s="156" t="s">
        <v>154</v>
      </c>
      <c r="AU1263" s="156" t="s">
        <v>86</v>
      </c>
      <c r="AY1263" s="18" t="s">
        <v>151</v>
      </c>
      <c r="BE1263" s="157">
        <f>IF(N1263="základní",J1263,0)</f>
        <v>0</v>
      </c>
      <c r="BF1263" s="157">
        <f>IF(N1263="snížená",J1263,0)</f>
        <v>0</v>
      </c>
      <c r="BG1263" s="157">
        <f>IF(N1263="zákl. přenesená",J1263,0)</f>
        <v>0</v>
      </c>
      <c r="BH1263" s="157">
        <f>IF(N1263="sníž. přenesená",J1263,0)</f>
        <v>0</v>
      </c>
      <c r="BI1263" s="157">
        <f>IF(N1263="nulová",J1263,0)</f>
        <v>0</v>
      </c>
      <c r="BJ1263" s="18" t="s">
        <v>84</v>
      </c>
      <c r="BK1263" s="157">
        <f>ROUND(I1263*H1263,2)</f>
        <v>0</v>
      </c>
      <c r="BL1263" s="18" t="s">
        <v>159</v>
      </c>
      <c r="BM1263" s="156" t="s">
        <v>1299</v>
      </c>
    </row>
    <row r="1264" spans="2:51" s="13" customFormat="1" ht="10.2">
      <c r="B1264" s="158"/>
      <c r="D1264" s="159" t="s">
        <v>165</v>
      </c>
      <c r="E1264" s="160" t="s">
        <v>1</v>
      </c>
      <c r="F1264" s="161" t="s">
        <v>1298</v>
      </c>
      <c r="H1264" s="160" t="s">
        <v>1</v>
      </c>
      <c r="I1264" s="162"/>
      <c r="L1264" s="158"/>
      <c r="M1264" s="163"/>
      <c r="N1264" s="164"/>
      <c r="O1264" s="164"/>
      <c r="P1264" s="164"/>
      <c r="Q1264" s="164"/>
      <c r="R1264" s="164"/>
      <c r="S1264" s="164"/>
      <c r="T1264" s="165"/>
      <c r="AT1264" s="160" t="s">
        <v>165</v>
      </c>
      <c r="AU1264" s="160" t="s">
        <v>86</v>
      </c>
      <c r="AV1264" s="13" t="s">
        <v>84</v>
      </c>
      <c r="AW1264" s="13" t="s">
        <v>32</v>
      </c>
      <c r="AX1264" s="13" t="s">
        <v>76</v>
      </c>
      <c r="AY1264" s="160" t="s">
        <v>151</v>
      </c>
    </row>
    <row r="1265" spans="2:51" s="14" customFormat="1" ht="10.2">
      <c r="B1265" s="166"/>
      <c r="D1265" s="159" t="s">
        <v>165</v>
      </c>
      <c r="E1265" s="167" t="s">
        <v>1</v>
      </c>
      <c r="F1265" s="168" t="s">
        <v>84</v>
      </c>
      <c r="H1265" s="169">
        <v>1</v>
      </c>
      <c r="I1265" s="170"/>
      <c r="L1265" s="166"/>
      <c r="M1265" s="171"/>
      <c r="N1265" s="172"/>
      <c r="O1265" s="172"/>
      <c r="P1265" s="172"/>
      <c r="Q1265" s="172"/>
      <c r="R1265" s="172"/>
      <c r="S1265" s="172"/>
      <c r="T1265" s="173"/>
      <c r="AT1265" s="167" t="s">
        <v>165</v>
      </c>
      <c r="AU1265" s="167" t="s">
        <v>86</v>
      </c>
      <c r="AV1265" s="14" t="s">
        <v>86</v>
      </c>
      <c r="AW1265" s="14" t="s">
        <v>32</v>
      </c>
      <c r="AX1265" s="14" t="s">
        <v>76</v>
      </c>
      <c r="AY1265" s="167" t="s">
        <v>151</v>
      </c>
    </row>
    <row r="1266" spans="2:51" s="15" customFormat="1" ht="10.2">
      <c r="B1266" s="174"/>
      <c r="D1266" s="159" t="s">
        <v>165</v>
      </c>
      <c r="E1266" s="175" t="s">
        <v>1</v>
      </c>
      <c r="F1266" s="176" t="s">
        <v>172</v>
      </c>
      <c r="H1266" s="177">
        <v>1</v>
      </c>
      <c r="I1266" s="178"/>
      <c r="L1266" s="174"/>
      <c r="M1266" s="179"/>
      <c r="N1266" s="180"/>
      <c r="O1266" s="180"/>
      <c r="P1266" s="180"/>
      <c r="Q1266" s="180"/>
      <c r="R1266" s="180"/>
      <c r="S1266" s="180"/>
      <c r="T1266" s="181"/>
      <c r="AT1266" s="175" t="s">
        <v>165</v>
      </c>
      <c r="AU1266" s="175" t="s">
        <v>86</v>
      </c>
      <c r="AV1266" s="15" t="s">
        <v>152</v>
      </c>
      <c r="AW1266" s="15" t="s">
        <v>32</v>
      </c>
      <c r="AX1266" s="15" t="s">
        <v>76</v>
      </c>
      <c r="AY1266" s="175" t="s">
        <v>151</v>
      </c>
    </row>
    <row r="1267" spans="2:51" s="16" customFormat="1" ht="10.2">
      <c r="B1267" s="182"/>
      <c r="D1267" s="159" t="s">
        <v>165</v>
      </c>
      <c r="E1267" s="183" t="s">
        <v>1</v>
      </c>
      <c r="F1267" s="184" t="s">
        <v>173</v>
      </c>
      <c r="H1267" s="185">
        <v>1</v>
      </c>
      <c r="I1267" s="186"/>
      <c r="L1267" s="182"/>
      <c r="M1267" s="187"/>
      <c r="N1267" s="188"/>
      <c r="O1267" s="188"/>
      <c r="P1267" s="188"/>
      <c r="Q1267" s="188"/>
      <c r="R1267" s="188"/>
      <c r="S1267" s="188"/>
      <c r="T1267" s="189"/>
      <c r="AT1267" s="183" t="s">
        <v>165</v>
      </c>
      <c r="AU1267" s="183" t="s">
        <v>86</v>
      </c>
      <c r="AV1267" s="16" t="s">
        <v>159</v>
      </c>
      <c r="AW1267" s="16" t="s">
        <v>32</v>
      </c>
      <c r="AX1267" s="16" t="s">
        <v>84</v>
      </c>
      <c r="AY1267" s="183" t="s">
        <v>151</v>
      </c>
    </row>
    <row r="1268" spans="1:65" s="2" customFormat="1" ht="24.15" customHeight="1">
      <c r="A1268" s="33"/>
      <c r="B1268" s="144"/>
      <c r="C1268" s="145" t="s">
        <v>1300</v>
      </c>
      <c r="D1268" s="145" t="s">
        <v>154</v>
      </c>
      <c r="E1268" s="146" t="s">
        <v>1301</v>
      </c>
      <c r="F1268" s="147" t="s">
        <v>1302</v>
      </c>
      <c r="G1268" s="148" t="s">
        <v>157</v>
      </c>
      <c r="H1268" s="149">
        <v>41</v>
      </c>
      <c r="I1268" s="150"/>
      <c r="J1268" s="151">
        <f>ROUND(I1268*H1268,2)</f>
        <v>0</v>
      </c>
      <c r="K1268" s="147" t="s">
        <v>925</v>
      </c>
      <c r="L1268" s="34"/>
      <c r="M1268" s="152" t="s">
        <v>1</v>
      </c>
      <c r="N1268" s="153" t="s">
        <v>41</v>
      </c>
      <c r="O1268" s="59"/>
      <c r="P1268" s="154">
        <f>O1268*H1268</f>
        <v>0</v>
      </c>
      <c r="Q1268" s="154">
        <v>0</v>
      </c>
      <c r="R1268" s="154">
        <f>Q1268*H1268</f>
        <v>0</v>
      </c>
      <c r="S1268" s="154">
        <v>0</v>
      </c>
      <c r="T1268" s="155">
        <f>S1268*H1268</f>
        <v>0</v>
      </c>
      <c r="U1268" s="33"/>
      <c r="V1268" s="33"/>
      <c r="W1268" s="33"/>
      <c r="X1268" s="33"/>
      <c r="Y1268" s="33"/>
      <c r="Z1268" s="33"/>
      <c r="AA1268" s="33"/>
      <c r="AB1268" s="33"/>
      <c r="AC1268" s="33"/>
      <c r="AD1268" s="33"/>
      <c r="AE1268" s="33"/>
      <c r="AR1268" s="156" t="s">
        <v>159</v>
      </c>
      <c r="AT1268" s="156" t="s">
        <v>154</v>
      </c>
      <c r="AU1268" s="156" t="s">
        <v>86</v>
      </c>
      <c r="AY1268" s="18" t="s">
        <v>151</v>
      </c>
      <c r="BE1268" s="157">
        <f>IF(N1268="základní",J1268,0)</f>
        <v>0</v>
      </c>
      <c r="BF1268" s="157">
        <f>IF(N1268="snížená",J1268,0)</f>
        <v>0</v>
      </c>
      <c r="BG1268" s="157">
        <f>IF(N1268="zákl. přenesená",J1268,0)</f>
        <v>0</v>
      </c>
      <c r="BH1268" s="157">
        <f>IF(N1268="sníž. přenesená",J1268,0)</f>
        <v>0</v>
      </c>
      <c r="BI1268" s="157">
        <f>IF(N1268="nulová",J1268,0)</f>
        <v>0</v>
      </c>
      <c r="BJ1268" s="18" t="s">
        <v>84</v>
      </c>
      <c r="BK1268" s="157">
        <f>ROUND(I1268*H1268,2)</f>
        <v>0</v>
      </c>
      <c r="BL1268" s="18" t="s">
        <v>159</v>
      </c>
      <c r="BM1268" s="156" t="s">
        <v>1303</v>
      </c>
    </row>
    <row r="1269" spans="2:51" s="13" customFormat="1" ht="20.4">
      <c r="B1269" s="158"/>
      <c r="D1269" s="159" t="s">
        <v>165</v>
      </c>
      <c r="E1269" s="160" t="s">
        <v>1</v>
      </c>
      <c r="F1269" s="161" t="s">
        <v>1302</v>
      </c>
      <c r="H1269" s="160" t="s">
        <v>1</v>
      </c>
      <c r="I1269" s="162"/>
      <c r="L1269" s="158"/>
      <c r="M1269" s="163"/>
      <c r="N1269" s="164"/>
      <c r="O1269" s="164"/>
      <c r="P1269" s="164"/>
      <c r="Q1269" s="164"/>
      <c r="R1269" s="164"/>
      <c r="S1269" s="164"/>
      <c r="T1269" s="165"/>
      <c r="AT1269" s="160" t="s">
        <v>165</v>
      </c>
      <c r="AU1269" s="160" t="s">
        <v>86</v>
      </c>
      <c r="AV1269" s="13" t="s">
        <v>84</v>
      </c>
      <c r="AW1269" s="13" t="s">
        <v>32</v>
      </c>
      <c r="AX1269" s="13" t="s">
        <v>76</v>
      </c>
      <c r="AY1269" s="160" t="s">
        <v>151</v>
      </c>
    </row>
    <row r="1270" spans="2:51" s="14" customFormat="1" ht="10.2">
      <c r="B1270" s="166"/>
      <c r="D1270" s="159" t="s">
        <v>165</v>
      </c>
      <c r="E1270" s="167" t="s">
        <v>1</v>
      </c>
      <c r="F1270" s="168" t="s">
        <v>449</v>
      </c>
      <c r="H1270" s="169">
        <v>41</v>
      </c>
      <c r="I1270" s="170"/>
      <c r="L1270" s="166"/>
      <c r="M1270" s="171"/>
      <c r="N1270" s="172"/>
      <c r="O1270" s="172"/>
      <c r="P1270" s="172"/>
      <c r="Q1270" s="172"/>
      <c r="R1270" s="172"/>
      <c r="S1270" s="172"/>
      <c r="T1270" s="173"/>
      <c r="AT1270" s="167" t="s">
        <v>165</v>
      </c>
      <c r="AU1270" s="167" t="s">
        <v>86</v>
      </c>
      <c r="AV1270" s="14" t="s">
        <v>86</v>
      </c>
      <c r="AW1270" s="14" t="s">
        <v>32</v>
      </c>
      <c r="AX1270" s="14" t="s">
        <v>76</v>
      </c>
      <c r="AY1270" s="167" t="s">
        <v>151</v>
      </c>
    </row>
    <row r="1271" spans="2:51" s="15" customFormat="1" ht="10.2">
      <c r="B1271" s="174"/>
      <c r="D1271" s="159" t="s">
        <v>165</v>
      </c>
      <c r="E1271" s="175" t="s">
        <v>1</v>
      </c>
      <c r="F1271" s="176" t="s">
        <v>172</v>
      </c>
      <c r="H1271" s="177">
        <v>41</v>
      </c>
      <c r="I1271" s="178"/>
      <c r="L1271" s="174"/>
      <c r="M1271" s="179"/>
      <c r="N1271" s="180"/>
      <c r="O1271" s="180"/>
      <c r="P1271" s="180"/>
      <c r="Q1271" s="180"/>
      <c r="R1271" s="180"/>
      <c r="S1271" s="180"/>
      <c r="T1271" s="181"/>
      <c r="AT1271" s="175" t="s">
        <v>165</v>
      </c>
      <c r="AU1271" s="175" t="s">
        <v>86</v>
      </c>
      <c r="AV1271" s="15" t="s">
        <v>152</v>
      </c>
      <c r="AW1271" s="15" t="s">
        <v>32</v>
      </c>
      <c r="AX1271" s="15" t="s">
        <v>76</v>
      </c>
      <c r="AY1271" s="175" t="s">
        <v>151</v>
      </c>
    </row>
    <row r="1272" spans="2:51" s="16" customFormat="1" ht="10.2">
      <c r="B1272" s="182"/>
      <c r="D1272" s="159" t="s">
        <v>165</v>
      </c>
      <c r="E1272" s="183" t="s">
        <v>1</v>
      </c>
      <c r="F1272" s="184" t="s">
        <v>173</v>
      </c>
      <c r="H1272" s="185">
        <v>41</v>
      </c>
      <c r="I1272" s="186"/>
      <c r="L1272" s="182"/>
      <c r="M1272" s="187"/>
      <c r="N1272" s="188"/>
      <c r="O1272" s="188"/>
      <c r="P1272" s="188"/>
      <c r="Q1272" s="188"/>
      <c r="R1272" s="188"/>
      <c r="S1272" s="188"/>
      <c r="T1272" s="189"/>
      <c r="AT1272" s="183" t="s">
        <v>165</v>
      </c>
      <c r="AU1272" s="183" t="s">
        <v>86</v>
      </c>
      <c r="AV1272" s="16" t="s">
        <v>159</v>
      </c>
      <c r="AW1272" s="16" t="s">
        <v>32</v>
      </c>
      <c r="AX1272" s="16" t="s">
        <v>84</v>
      </c>
      <c r="AY1272" s="183" t="s">
        <v>151</v>
      </c>
    </row>
    <row r="1273" spans="1:65" s="2" customFormat="1" ht="24.15" customHeight="1">
      <c r="A1273" s="33"/>
      <c r="B1273" s="144"/>
      <c r="C1273" s="145" t="s">
        <v>1304</v>
      </c>
      <c r="D1273" s="145" t="s">
        <v>154</v>
      </c>
      <c r="E1273" s="146" t="s">
        <v>1305</v>
      </c>
      <c r="F1273" s="147" t="s">
        <v>1306</v>
      </c>
      <c r="G1273" s="148" t="s">
        <v>231</v>
      </c>
      <c r="H1273" s="149">
        <v>11.2</v>
      </c>
      <c r="I1273" s="150"/>
      <c r="J1273" s="151">
        <f>ROUND(I1273*H1273,2)</f>
        <v>0</v>
      </c>
      <c r="K1273" s="147" t="s">
        <v>1</v>
      </c>
      <c r="L1273" s="34"/>
      <c r="M1273" s="152" t="s">
        <v>1</v>
      </c>
      <c r="N1273" s="153" t="s">
        <v>41</v>
      </c>
      <c r="O1273" s="59"/>
      <c r="P1273" s="154">
        <f>O1273*H1273</f>
        <v>0</v>
      </c>
      <c r="Q1273" s="154">
        <v>0</v>
      </c>
      <c r="R1273" s="154">
        <f>Q1273*H1273</f>
        <v>0</v>
      </c>
      <c r="S1273" s="154">
        <v>0</v>
      </c>
      <c r="T1273" s="155">
        <f>S1273*H1273</f>
        <v>0</v>
      </c>
      <c r="U1273" s="33"/>
      <c r="V1273" s="33"/>
      <c r="W1273" s="33"/>
      <c r="X1273" s="33"/>
      <c r="Y1273" s="33"/>
      <c r="Z1273" s="33"/>
      <c r="AA1273" s="33"/>
      <c r="AB1273" s="33"/>
      <c r="AC1273" s="33"/>
      <c r="AD1273" s="33"/>
      <c r="AE1273" s="33"/>
      <c r="AR1273" s="156" t="s">
        <v>270</v>
      </c>
      <c r="AT1273" s="156" t="s">
        <v>154</v>
      </c>
      <c r="AU1273" s="156" t="s">
        <v>86</v>
      </c>
      <c r="AY1273" s="18" t="s">
        <v>151</v>
      </c>
      <c r="BE1273" s="157">
        <f>IF(N1273="základní",J1273,0)</f>
        <v>0</v>
      </c>
      <c r="BF1273" s="157">
        <f>IF(N1273="snížená",J1273,0)</f>
        <v>0</v>
      </c>
      <c r="BG1273" s="157">
        <f>IF(N1273="zákl. přenesená",J1273,0)</f>
        <v>0</v>
      </c>
      <c r="BH1273" s="157">
        <f>IF(N1273="sníž. přenesená",J1273,0)</f>
        <v>0</v>
      </c>
      <c r="BI1273" s="157">
        <f>IF(N1273="nulová",J1273,0)</f>
        <v>0</v>
      </c>
      <c r="BJ1273" s="18" t="s">
        <v>84</v>
      </c>
      <c r="BK1273" s="157">
        <f>ROUND(I1273*H1273,2)</f>
        <v>0</v>
      </c>
      <c r="BL1273" s="18" t="s">
        <v>270</v>
      </c>
      <c r="BM1273" s="156" t="s">
        <v>1307</v>
      </c>
    </row>
    <row r="1274" spans="1:47" s="2" customFormat="1" ht="86.4">
      <c r="A1274" s="33"/>
      <c r="B1274" s="34"/>
      <c r="C1274" s="33"/>
      <c r="D1274" s="159" t="s">
        <v>215</v>
      </c>
      <c r="E1274" s="33"/>
      <c r="F1274" s="190" t="s">
        <v>1308</v>
      </c>
      <c r="G1274" s="33"/>
      <c r="H1274" s="33"/>
      <c r="I1274" s="191"/>
      <c r="J1274" s="33"/>
      <c r="K1274" s="33"/>
      <c r="L1274" s="34"/>
      <c r="M1274" s="192"/>
      <c r="N1274" s="193"/>
      <c r="O1274" s="59"/>
      <c r="P1274" s="59"/>
      <c r="Q1274" s="59"/>
      <c r="R1274" s="59"/>
      <c r="S1274" s="59"/>
      <c r="T1274" s="60"/>
      <c r="U1274" s="33"/>
      <c r="V1274" s="33"/>
      <c r="W1274" s="33"/>
      <c r="X1274" s="33"/>
      <c r="Y1274" s="33"/>
      <c r="Z1274" s="33"/>
      <c r="AA1274" s="33"/>
      <c r="AB1274" s="33"/>
      <c r="AC1274" s="33"/>
      <c r="AD1274" s="33"/>
      <c r="AE1274" s="33"/>
      <c r="AT1274" s="18" t="s">
        <v>215</v>
      </c>
      <c r="AU1274" s="18" t="s">
        <v>86</v>
      </c>
    </row>
    <row r="1275" spans="2:51" s="13" customFormat="1" ht="20.4">
      <c r="B1275" s="158"/>
      <c r="D1275" s="159" t="s">
        <v>165</v>
      </c>
      <c r="E1275" s="160" t="s">
        <v>1</v>
      </c>
      <c r="F1275" s="161" t="s">
        <v>1306</v>
      </c>
      <c r="H1275" s="160" t="s">
        <v>1</v>
      </c>
      <c r="I1275" s="162"/>
      <c r="L1275" s="158"/>
      <c r="M1275" s="163"/>
      <c r="N1275" s="164"/>
      <c r="O1275" s="164"/>
      <c r="P1275" s="164"/>
      <c r="Q1275" s="164"/>
      <c r="R1275" s="164"/>
      <c r="S1275" s="164"/>
      <c r="T1275" s="165"/>
      <c r="AT1275" s="160" t="s">
        <v>165</v>
      </c>
      <c r="AU1275" s="160" t="s">
        <v>86</v>
      </c>
      <c r="AV1275" s="13" t="s">
        <v>84</v>
      </c>
      <c r="AW1275" s="13" t="s">
        <v>32</v>
      </c>
      <c r="AX1275" s="13" t="s">
        <v>76</v>
      </c>
      <c r="AY1275" s="160" t="s">
        <v>151</v>
      </c>
    </row>
    <row r="1276" spans="2:51" s="14" customFormat="1" ht="10.2">
      <c r="B1276" s="166"/>
      <c r="D1276" s="159" t="s">
        <v>165</v>
      </c>
      <c r="E1276" s="167" t="s">
        <v>1</v>
      </c>
      <c r="F1276" s="168" t="s">
        <v>1309</v>
      </c>
      <c r="H1276" s="169">
        <v>11.2</v>
      </c>
      <c r="I1276" s="170"/>
      <c r="L1276" s="166"/>
      <c r="M1276" s="171"/>
      <c r="N1276" s="172"/>
      <c r="O1276" s="172"/>
      <c r="P1276" s="172"/>
      <c r="Q1276" s="172"/>
      <c r="R1276" s="172"/>
      <c r="S1276" s="172"/>
      <c r="T1276" s="173"/>
      <c r="AT1276" s="167" t="s">
        <v>165</v>
      </c>
      <c r="AU1276" s="167" t="s">
        <v>86</v>
      </c>
      <c r="AV1276" s="14" t="s">
        <v>86</v>
      </c>
      <c r="AW1276" s="14" t="s">
        <v>32</v>
      </c>
      <c r="AX1276" s="14" t="s">
        <v>76</v>
      </c>
      <c r="AY1276" s="167" t="s">
        <v>151</v>
      </c>
    </row>
    <row r="1277" spans="2:51" s="15" customFormat="1" ht="10.2">
      <c r="B1277" s="174"/>
      <c r="D1277" s="159" t="s">
        <v>165</v>
      </c>
      <c r="E1277" s="175" t="s">
        <v>1</v>
      </c>
      <c r="F1277" s="176" t="s">
        <v>172</v>
      </c>
      <c r="H1277" s="177">
        <v>11.2</v>
      </c>
      <c r="I1277" s="178"/>
      <c r="L1277" s="174"/>
      <c r="M1277" s="179"/>
      <c r="N1277" s="180"/>
      <c r="O1277" s="180"/>
      <c r="P1277" s="180"/>
      <c r="Q1277" s="180"/>
      <c r="R1277" s="180"/>
      <c r="S1277" s="180"/>
      <c r="T1277" s="181"/>
      <c r="AT1277" s="175" t="s">
        <v>165</v>
      </c>
      <c r="AU1277" s="175" t="s">
        <v>86</v>
      </c>
      <c r="AV1277" s="15" t="s">
        <v>152</v>
      </c>
      <c r="AW1277" s="15" t="s">
        <v>32</v>
      </c>
      <c r="AX1277" s="15" t="s">
        <v>76</v>
      </c>
      <c r="AY1277" s="175" t="s">
        <v>151</v>
      </c>
    </row>
    <row r="1278" spans="2:51" s="16" customFormat="1" ht="10.2">
      <c r="B1278" s="182"/>
      <c r="D1278" s="159" t="s">
        <v>165</v>
      </c>
      <c r="E1278" s="183" t="s">
        <v>1</v>
      </c>
      <c r="F1278" s="184" t="s">
        <v>173</v>
      </c>
      <c r="H1278" s="185">
        <v>11.2</v>
      </c>
      <c r="I1278" s="186"/>
      <c r="L1278" s="182"/>
      <c r="M1278" s="187"/>
      <c r="N1278" s="188"/>
      <c r="O1278" s="188"/>
      <c r="P1278" s="188"/>
      <c r="Q1278" s="188"/>
      <c r="R1278" s="188"/>
      <c r="S1278" s="188"/>
      <c r="T1278" s="189"/>
      <c r="AT1278" s="183" t="s">
        <v>165</v>
      </c>
      <c r="AU1278" s="183" t="s">
        <v>86</v>
      </c>
      <c r="AV1278" s="16" t="s">
        <v>159</v>
      </c>
      <c r="AW1278" s="16" t="s">
        <v>32</v>
      </c>
      <c r="AX1278" s="16" t="s">
        <v>84</v>
      </c>
      <c r="AY1278" s="183" t="s">
        <v>151</v>
      </c>
    </row>
    <row r="1279" spans="1:65" s="2" customFormat="1" ht="16.5" customHeight="1">
      <c r="A1279" s="33"/>
      <c r="B1279" s="144"/>
      <c r="C1279" s="145" t="s">
        <v>1310</v>
      </c>
      <c r="D1279" s="145" t="s">
        <v>154</v>
      </c>
      <c r="E1279" s="146" t="s">
        <v>1311</v>
      </c>
      <c r="F1279" s="147" t="s">
        <v>1312</v>
      </c>
      <c r="G1279" s="148" t="s">
        <v>231</v>
      </c>
      <c r="H1279" s="149">
        <v>11.2</v>
      </c>
      <c r="I1279" s="150"/>
      <c r="J1279" s="151">
        <f>ROUND(I1279*H1279,2)</f>
        <v>0</v>
      </c>
      <c r="K1279" s="147" t="s">
        <v>1</v>
      </c>
      <c r="L1279" s="34"/>
      <c r="M1279" s="152" t="s">
        <v>1</v>
      </c>
      <c r="N1279" s="153" t="s">
        <v>41</v>
      </c>
      <c r="O1279" s="59"/>
      <c r="P1279" s="154">
        <f>O1279*H1279</f>
        <v>0</v>
      </c>
      <c r="Q1279" s="154">
        <v>0</v>
      </c>
      <c r="R1279" s="154">
        <f>Q1279*H1279</f>
        <v>0</v>
      </c>
      <c r="S1279" s="154">
        <v>0</v>
      </c>
      <c r="T1279" s="155">
        <f>S1279*H1279</f>
        <v>0</v>
      </c>
      <c r="U1279" s="33"/>
      <c r="V1279" s="33"/>
      <c r="W1279" s="33"/>
      <c r="X1279" s="33"/>
      <c r="Y1279" s="33"/>
      <c r="Z1279" s="33"/>
      <c r="AA1279" s="33"/>
      <c r="AB1279" s="33"/>
      <c r="AC1279" s="33"/>
      <c r="AD1279" s="33"/>
      <c r="AE1279" s="33"/>
      <c r="AR1279" s="156" t="s">
        <v>270</v>
      </c>
      <c r="AT1279" s="156" t="s">
        <v>154</v>
      </c>
      <c r="AU1279" s="156" t="s">
        <v>86</v>
      </c>
      <c r="AY1279" s="18" t="s">
        <v>151</v>
      </c>
      <c r="BE1279" s="157">
        <f>IF(N1279="základní",J1279,0)</f>
        <v>0</v>
      </c>
      <c r="BF1279" s="157">
        <f>IF(N1279="snížená",J1279,0)</f>
        <v>0</v>
      </c>
      <c r="BG1279" s="157">
        <f>IF(N1279="zákl. přenesená",J1279,0)</f>
        <v>0</v>
      </c>
      <c r="BH1279" s="157">
        <f>IF(N1279="sníž. přenesená",J1279,0)</f>
        <v>0</v>
      </c>
      <c r="BI1279" s="157">
        <f>IF(N1279="nulová",J1279,0)</f>
        <v>0</v>
      </c>
      <c r="BJ1279" s="18" t="s">
        <v>84</v>
      </c>
      <c r="BK1279" s="157">
        <f>ROUND(I1279*H1279,2)</f>
        <v>0</v>
      </c>
      <c r="BL1279" s="18" t="s">
        <v>270</v>
      </c>
      <c r="BM1279" s="156" t="s">
        <v>1313</v>
      </c>
    </row>
    <row r="1280" spans="1:47" s="2" customFormat="1" ht="86.4">
      <c r="A1280" s="33"/>
      <c r="B1280" s="34"/>
      <c r="C1280" s="33"/>
      <c r="D1280" s="159" t="s">
        <v>215</v>
      </c>
      <c r="E1280" s="33"/>
      <c r="F1280" s="190" t="s">
        <v>1314</v>
      </c>
      <c r="G1280" s="33"/>
      <c r="H1280" s="33"/>
      <c r="I1280" s="191"/>
      <c r="J1280" s="33"/>
      <c r="K1280" s="33"/>
      <c r="L1280" s="34"/>
      <c r="M1280" s="192"/>
      <c r="N1280" s="193"/>
      <c r="O1280" s="59"/>
      <c r="P1280" s="59"/>
      <c r="Q1280" s="59"/>
      <c r="R1280" s="59"/>
      <c r="S1280" s="59"/>
      <c r="T1280" s="60"/>
      <c r="U1280" s="33"/>
      <c r="V1280" s="33"/>
      <c r="W1280" s="33"/>
      <c r="X1280" s="33"/>
      <c r="Y1280" s="33"/>
      <c r="Z1280" s="33"/>
      <c r="AA1280" s="33"/>
      <c r="AB1280" s="33"/>
      <c r="AC1280" s="33"/>
      <c r="AD1280" s="33"/>
      <c r="AE1280" s="33"/>
      <c r="AT1280" s="18" t="s">
        <v>215</v>
      </c>
      <c r="AU1280" s="18" t="s">
        <v>86</v>
      </c>
    </row>
    <row r="1281" spans="2:51" s="13" customFormat="1" ht="10.2">
      <c r="B1281" s="158"/>
      <c r="D1281" s="159" t="s">
        <v>165</v>
      </c>
      <c r="E1281" s="160" t="s">
        <v>1</v>
      </c>
      <c r="F1281" s="161" t="s">
        <v>1312</v>
      </c>
      <c r="H1281" s="160" t="s">
        <v>1</v>
      </c>
      <c r="I1281" s="162"/>
      <c r="L1281" s="158"/>
      <c r="M1281" s="163"/>
      <c r="N1281" s="164"/>
      <c r="O1281" s="164"/>
      <c r="P1281" s="164"/>
      <c r="Q1281" s="164"/>
      <c r="R1281" s="164"/>
      <c r="S1281" s="164"/>
      <c r="T1281" s="165"/>
      <c r="AT1281" s="160" t="s">
        <v>165</v>
      </c>
      <c r="AU1281" s="160" t="s">
        <v>86</v>
      </c>
      <c r="AV1281" s="13" t="s">
        <v>84</v>
      </c>
      <c r="AW1281" s="13" t="s">
        <v>32</v>
      </c>
      <c r="AX1281" s="13" t="s">
        <v>76</v>
      </c>
      <c r="AY1281" s="160" t="s">
        <v>151</v>
      </c>
    </row>
    <row r="1282" spans="2:51" s="14" customFormat="1" ht="10.2">
      <c r="B1282" s="166"/>
      <c r="D1282" s="159" t="s">
        <v>165</v>
      </c>
      <c r="E1282" s="167" t="s">
        <v>1</v>
      </c>
      <c r="F1282" s="168" t="s">
        <v>1309</v>
      </c>
      <c r="H1282" s="169">
        <v>11.2</v>
      </c>
      <c r="I1282" s="170"/>
      <c r="L1282" s="166"/>
      <c r="M1282" s="171"/>
      <c r="N1282" s="172"/>
      <c r="O1282" s="172"/>
      <c r="P1282" s="172"/>
      <c r="Q1282" s="172"/>
      <c r="R1282" s="172"/>
      <c r="S1282" s="172"/>
      <c r="T1282" s="173"/>
      <c r="AT1282" s="167" t="s">
        <v>165</v>
      </c>
      <c r="AU1282" s="167" t="s">
        <v>86</v>
      </c>
      <c r="AV1282" s="14" t="s">
        <v>86</v>
      </c>
      <c r="AW1282" s="14" t="s">
        <v>32</v>
      </c>
      <c r="AX1282" s="14" t="s">
        <v>76</v>
      </c>
      <c r="AY1282" s="167" t="s">
        <v>151</v>
      </c>
    </row>
    <row r="1283" spans="2:51" s="15" customFormat="1" ht="10.2">
      <c r="B1283" s="174"/>
      <c r="D1283" s="159" t="s">
        <v>165</v>
      </c>
      <c r="E1283" s="175" t="s">
        <v>1</v>
      </c>
      <c r="F1283" s="176" t="s">
        <v>172</v>
      </c>
      <c r="H1283" s="177">
        <v>11.2</v>
      </c>
      <c r="I1283" s="178"/>
      <c r="L1283" s="174"/>
      <c r="M1283" s="179"/>
      <c r="N1283" s="180"/>
      <c r="O1283" s="180"/>
      <c r="P1283" s="180"/>
      <c r="Q1283" s="180"/>
      <c r="R1283" s="180"/>
      <c r="S1283" s="180"/>
      <c r="T1283" s="181"/>
      <c r="AT1283" s="175" t="s">
        <v>165</v>
      </c>
      <c r="AU1283" s="175" t="s">
        <v>86</v>
      </c>
      <c r="AV1283" s="15" t="s">
        <v>152</v>
      </c>
      <c r="AW1283" s="15" t="s">
        <v>32</v>
      </c>
      <c r="AX1283" s="15" t="s">
        <v>76</v>
      </c>
      <c r="AY1283" s="175" t="s">
        <v>151</v>
      </c>
    </row>
    <row r="1284" spans="2:51" s="16" customFormat="1" ht="10.2">
      <c r="B1284" s="182"/>
      <c r="D1284" s="159" t="s">
        <v>165</v>
      </c>
      <c r="E1284" s="183" t="s">
        <v>1</v>
      </c>
      <c r="F1284" s="184" t="s">
        <v>173</v>
      </c>
      <c r="H1284" s="185">
        <v>11.2</v>
      </c>
      <c r="I1284" s="186"/>
      <c r="L1284" s="182"/>
      <c r="M1284" s="187"/>
      <c r="N1284" s="188"/>
      <c r="O1284" s="188"/>
      <c r="P1284" s="188"/>
      <c r="Q1284" s="188"/>
      <c r="R1284" s="188"/>
      <c r="S1284" s="188"/>
      <c r="T1284" s="189"/>
      <c r="AT1284" s="183" t="s">
        <v>165</v>
      </c>
      <c r="AU1284" s="183" t="s">
        <v>86</v>
      </c>
      <c r="AV1284" s="16" t="s">
        <v>159</v>
      </c>
      <c r="AW1284" s="16" t="s">
        <v>32</v>
      </c>
      <c r="AX1284" s="16" t="s">
        <v>84</v>
      </c>
      <c r="AY1284" s="183" t="s">
        <v>151</v>
      </c>
    </row>
    <row r="1285" spans="1:65" s="2" customFormat="1" ht="24.15" customHeight="1">
      <c r="A1285" s="33"/>
      <c r="B1285" s="144"/>
      <c r="C1285" s="145" t="s">
        <v>1315</v>
      </c>
      <c r="D1285" s="145" t="s">
        <v>154</v>
      </c>
      <c r="E1285" s="146" t="s">
        <v>1316</v>
      </c>
      <c r="F1285" s="147" t="s">
        <v>1317</v>
      </c>
      <c r="G1285" s="148" t="s">
        <v>1318</v>
      </c>
      <c r="H1285" s="149">
        <v>6</v>
      </c>
      <c r="I1285" s="150"/>
      <c r="J1285" s="151">
        <f>ROUND(I1285*H1285,2)</f>
        <v>0</v>
      </c>
      <c r="K1285" s="147" t="s">
        <v>1</v>
      </c>
      <c r="L1285" s="34"/>
      <c r="M1285" s="152" t="s">
        <v>1</v>
      </c>
      <c r="N1285" s="153" t="s">
        <v>41</v>
      </c>
      <c r="O1285" s="59"/>
      <c r="P1285" s="154">
        <f>O1285*H1285</f>
        <v>0</v>
      </c>
      <c r="Q1285" s="154">
        <v>0</v>
      </c>
      <c r="R1285" s="154">
        <f>Q1285*H1285</f>
        <v>0</v>
      </c>
      <c r="S1285" s="154">
        <v>0</v>
      </c>
      <c r="T1285" s="155">
        <f>S1285*H1285</f>
        <v>0</v>
      </c>
      <c r="U1285" s="33"/>
      <c r="V1285" s="33"/>
      <c r="W1285" s="33"/>
      <c r="X1285" s="33"/>
      <c r="Y1285" s="33"/>
      <c r="Z1285" s="33"/>
      <c r="AA1285" s="33"/>
      <c r="AB1285" s="33"/>
      <c r="AC1285" s="33"/>
      <c r="AD1285" s="33"/>
      <c r="AE1285" s="33"/>
      <c r="AR1285" s="156" t="s">
        <v>270</v>
      </c>
      <c r="AT1285" s="156" t="s">
        <v>154</v>
      </c>
      <c r="AU1285" s="156" t="s">
        <v>86</v>
      </c>
      <c r="AY1285" s="18" t="s">
        <v>151</v>
      </c>
      <c r="BE1285" s="157">
        <f>IF(N1285="základní",J1285,0)</f>
        <v>0</v>
      </c>
      <c r="BF1285" s="157">
        <f>IF(N1285="snížená",J1285,0)</f>
        <v>0</v>
      </c>
      <c r="BG1285" s="157">
        <f>IF(N1285="zákl. přenesená",J1285,0)</f>
        <v>0</v>
      </c>
      <c r="BH1285" s="157">
        <f>IF(N1285="sníž. přenesená",J1285,0)</f>
        <v>0</v>
      </c>
      <c r="BI1285" s="157">
        <f>IF(N1285="nulová",J1285,0)</f>
        <v>0</v>
      </c>
      <c r="BJ1285" s="18" t="s">
        <v>84</v>
      </c>
      <c r="BK1285" s="157">
        <f>ROUND(I1285*H1285,2)</f>
        <v>0</v>
      </c>
      <c r="BL1285" s="18" t="s">
        <v>270</v>
      </c>
      <c r="BM1285" s="156" t="s">
        <v>1319</v>
      </c>
    </row>
    <row r="1286" spans="1:47" s="2" customFormat="1" ht="28.8">
      <c r="A1286" s="33"/>
      <c r="B1286" s="34"/>
      <c r="C1286" s="33"/>
      <c r="D1286" s="159" t="s">
        <v>215</v>
      </c>
      <c r="E1286" s="33"/>
      <c r="F1286" s="190" t="s">
        <v>1320</v>
      </c>
      <c r="G1286" s="33"/>
      <c r="H1286" s="33"/>
      <c r="I1286" s="191"/>
      <c r="J1286" s="33"/>
      <c r="K1286" s="33"/>
      <c r="L1286" s="34"/>
      <c r="M1286" s="192"/>
      <c r="N1286" s="193"/>
      <c r="O1286" s="59"/>
      <c r="P1286" s="59"/>
      <c r="Q1286" s="59"/>
      <c r="R1286" s="59"/>
      <c r="S1286" s="59"/>
      <c r="T1286" s="60"/>
      <c r="U1286" s="33"/>
      <c r="V1286" s="33"/>
      <c r="W1286" s="33"/>
      <c r="X1286" s="33"/>
      <c r="Y1286" s="33"/>
      <c r="Z1286" s="33"/>
      <c r="AA1286" s="33"/>
      <c r="AB1286" s="33"/>
      <c r="AC1286" s="33"/>
      <c r="AD1286" s="33"/>
      <c r="AE1286" s="33"/>
      <c r="AT1286" s="18" t="s">
        <v>215</v>
      </c>
      <c r="AU1286" s="18" t="s">
        <v>86</v>
      </c>
    </row>
    <row r="1287" spans="2:51" s="13" customFormat="1" ht="20.4">
      <c r="B1287" s="158"/>
      <c r="D1287" s="159" t="s">
        <v>165</v>
      </c>
      <c r="E1287" s="160" t="s">
        <v>1</v>
      </c>
      <c r="F1287" s="161" t="s">
        <v>1317</v>
      </c>
      <c r="H1287" s="160" t="s">
        <v>1</v>
      </c>
      <c r="I1287" s="162"/>
      <c r="L1287" s="158"/>
      <c r="M1287" s="163"/>
      <c r="N1287" s="164"/>
      <c r="O1287" s="164"/>
      <c r="P1287" s="164"/>
      <c r="Q1287" s="164"/>
      <c r="R1287" s="164"/>
      <c r="S1287" s="164"/>
      <c r="T1287" s="165"/>
      <c r="AT1287" s="160" t="s">
        <v>165</v>
      </c>
      <c r="AU1287" s="160" t="s">
        <v>86</v>
      </c>
      <c r="AV1287" s="13" t="s">
        <v>84</v>
      </c>
      <c r="AW1287" s="13" t="s">
        <v>32</v>
      </c>
      <c r="AX1287" s="13" t="s">
        <v>76</v>
      </c>
      <c r="AY1287" s="160" t="s">
        <v>151</v>
      </c>
    </row>
    <row r="1288" spans="2:51" s="14" customFormat="1" ht="10.2">
      <c r="B1288" s="166"/>
      <c r="D1288" s="159" t="s">
        <v>165</v>
      </c>
      <c r="E1288" s="167" t="s">
        <v>1</v>
      </c>
      <c r="F1288" s="168" t="s">
        <v>1321</v>
      </c>
      <c r="H1288" s="169">
        <v>6</v>
      </c>
      <c r="I1288" s="170"/>
      <c r="L1288" s="166"/>
      <c r="M1288" s="171"/>
      <c r="N1288" s="172"/>
      <c r="O1288" s="172"/>
      <c r="P1288" s="172"/>
      <c r="Q1288" s="172"/>
      <c r="R1288" s="172"/>
      <c r="S1288" s="172"/>
      <c r="T1288" s="173"/>
      <c r="AT1288" s="167" t="s">
        <v>165</v>
      </c>
      <c r="AU1288" s="167" t="s">
        <v>86</v>
      </c>
      <c r="AV1288" s="14" t="s">
        <v>86</v>
      </c>
      <c r="AW1288" s="14" t="s">
        <v>32</v>
      </c>
      <c r="AX1288" s="14" t="s">
        <v>76</v>
      </c>
      <c r="AY1288" s="167" t="s">
        <v>151</v>
      </c>
    </row>
    <row r="1289" spans="2:51" s="15" customFormat="1" ht="10.2">
      <c r="B1289" s="174"/>
      <c r="D1289" s="159" t="s">
        <v>165</v>
      </c>
      <c r="E1289" s="175" t="s">
        <v>1</v>
      </c>
      <c r="F1289" s="176" t="s">
        <v>172</v>
      </c>
      <c r="H1289" s="177">
        <v>6</v>
      </c>
      <c r="I1289" s="178"/>
      <c r="L1289" s="174"/>
      <c r="M1289" s="179"/>
      <c r="N1289" s="180"/>
      <c r="O1289" s="180"/>
      <c r="P1289" s="180"/>
      <c r="Q1289" s="180"/>
      <c r="R1289" s="180"/>
      <c r="S1289" s="180"/>
      <c r="T1289" s="181"/>
      <c r="AT1289" s="175" t="s">
        <v>165</v>
      </c>
      <c r="AU1289" s="175" t="s">
        <v>86</v>
      </c>
      <c r="AV1289" s="15" t="s">
        <v>152</v>
      </c>
      <c r="AW1289" s="15" t="s">
        <v>32</v>
      </c>
      <c r="AX1289" s="15" t="s">
        <v>76</v>
      </c>
      <c r="AY1289" s="175" t="s">
        <v>151</v>
      </c>
    </row>
    <row r="1290" spans="2:51" s="16" customFormat="1" ht="10.2">
      <c r="B1290" s="182"/>
      <c r="D1290" s="159" t="s">
        <v>165</v>
      </c>
      <c r="E1290" s="183" t="s">
        <v>1</v>
      </c>
      <c r="F1290" s="184" t="s">
        <v>173</v>
      </c>
      <c r="H1290" s="185">
        <v>6</v>
      </c>
      <c r="I1290" s="186"/>
      <c r="L1290" s="182"/>
      <c r="M1290" s="187"/>
      <c r="N1290" s="188"/>
      <c r="O1290" s="188"/>
      <c r="P1290" s="188"/>
      <c r="Q1290" s="188"/>
      <c r="R1290" s="188"/>
      <c r="S1290" s="188"/>
      <c r="T1290" s="189"/>
      <c r="AT1290" s="183" t="s">
        <v>165</v>
      </c>
      <c r="AU1290" s="183" t="s">
        <v>86</v>
      </c>
      <c r="AV1290" s="16" t="s">
        <v>159</v>
      </c>
      <c r="AW1290" s="16" t="s">
        <v>32</v>
      </c>
      <c r="AX1290" s="16" t="s">
        <v>84</v>
      </c>
      <c r="AY1290" s="183" t="s">
        <v>151</v>
      </c>
    </row>
    <row r="1291" spans="1:65" s="2" customFormat="1" ht="24.15" customHeight="1">
      <c r="A1291" s="33"/>
      <c r="B1291" s="144"/>
      <c r="C1291" s="145" t="s">
        <v>1322</v>
      </c>
      <c r="D1291" s="145" t="s">
        <v>154</v>
      </c>
      <c r="E1291" s="146" t="s">
        <v>1323</v>
      </c>
      <c r="F1291" s="147" t="s">
        <v>1324</v>
      </c>
      <c r="G1291" s="148" t="s">
        <v>194</v>
      </c>
      <c r="H1291" s="149">
        <v>3.256</v>
      </c>
      <c r="I1291" s="150"/>
      <c r="J1291" s="151">
        <f>ROUND(I1291*H1291,2)</f>
        <v>0</v>
      </c>
      <c r="K1291" s="147" t="s">
        <v>158</v>
      </c>
      <c r="L1291" s="34"/>
      <c r="M1291" s="152" t="s">
        <v>1</v>
      </c>
      <c r="N1291" s="153" t="s">
        <v>41</v>
      </c>
      <c r="O1291" s="59"/>
      <c r="P1291" s="154">
        <f>O1291*H1291</f>
        <v>0</v>
      </c>
      <c r="Q1291" s="154">
        <v>0</v>
      </c>
      <c r="R1291" s="154">
        <f>Q1291*H1291</f>
        <v>0</v>
      </c>
      <c r="S1291" s="154">
        <v>0</v>
      </c>
      <c r="T1291" s="155">
        <f>S1291*H1291</f>
        <v>0</v>
      </c>
      <c r="U1291" s="33"/>
      <c r="V1291" s="33"/>
      <c r="W1291" s="33"/>
      <c r="X1291" s="33"/>
      <c r="Y1291" s="33"/>
      <c r="Z1291" s="33"/>
      <c r="AA1291" s="33"/>
      <c r="AB1291" s="33"/>
      <c r="AC1291" s="33"/>
      <c r="AD1291" s="33"/>
      <c r="AE1291" s="33"/>
      <c r="AR1291" s="156" t="s">
        <v>270</v>
      </c>
      <c r="AT1291" s="156" t="s">
        <v>154</v>
      </c>
      <c r="AU1291" s="156" t="s">
        <v>86</v>
      </c>
      <c r="AY1291" s="18" t="s">
        <v>151</v>
      </c>
      <c r="BE1291" s="157">
        <f>IF(N1291="základní",J1291,0)</f>
        <v>0</v>
      </c>
      <c r="BF1291" s="157">
        <f>IF(N1291="snížená",J1291,0)</f>
        <v>0</v>
      </c>
      <c r="BG1291" s="157">
        <f>IF(N1291="zákl. přenesená",J1291,0)</f>
        <v>0</v>
      </c>
      <c r="BH1291" s="157">
        <f>IF(N1291="sníž. přenesená",J1291,0)</f>
        <v>0</v>
      </c>
      <c r="BI1291" s="157">
        <f>IF(N1291="nulová",J1291,0)</f>
        <v>0</v>
      </c>
      <c r="BJ1291" s="18" t="s">
        <v>84</v>
      </c>
      <c r="BK1291" s="157">
        <f>ROUND(I1291*H1291,2)</f>
        <v>0</v>
      </c>
      <c r="BL1291" s="18" t="s">
        <v>270</v>
      </c>
      <c r="BM1291" s="156" t="s">
        <v>1325</v>
      </c>
    </row>
    <row r="1292" spans="2:63" s="12" customFormat="1" ht="22.8" customHeight="1">
      <c r="B1292" s="131"/>
      <c r="D1292" s="132" t="s">
        <v>75</v>
      </c>
      <c r="E1292" s="142" t="s">
        <v>1326</v>
      </c>
      <c r="F1292" s="142" t="s">
        <v>1327</v>
      </c>
      <c r="I1292" s="134"/>
      <c r="J1292" s="143">
        <f>BK1292</f>
        <v>0</v>
      </c>
      <c r="L1292" s="131"/>
      <c r="M1292" s="136"/>
      <c r="N1292" s="137"/>
      <c r="O1292" s="137"/>
      <c r="P1292" s="138">
        <f>SUM(P1293:P1331)</f>
        <v>0</v>
      </c>
      <c r="Q1292" s="137"/>
      <c r="R1292" s="138">
        <f>SUM(R1293:R1331)</f>
        <v>0.00716</v>
      </c>
      <c r="S1292" s="137"/>
      <c r="T1292" s="139">
        <f>SUM(T1293:T1331)</f>
        <v>4</v>
      </c>
      <c r="AR1292" s="132" t="s">
        <v>86</v>
      </c>
      <c r="AT1292" s="140" t="s">
        <v>75</v>
      </c>
      <c r="AU1292" s="140" t="s">
        <v>84</v>
      </c>
      <c r="AY1292" s="132" t="s">
        <v>151</v>
      </c>
      <c r="BK1292" s="141">
        <f>SUM(BK1293:BK1331)</f>
        <v>0</v>
      </c>
    </row>
    <row r="1293" spans="1:65" s="2" customFormat="1" ht="24.15" customHeight="1">
      <c r="A1293" s="33"/>
      <c r="B1293" s="144"/>
      <c r="C1293" s="145" t="s">
        <v>1328</v>
      </c>
      <c r="D1293" s="145" t="s">
        <v>154</v>
      </c>
      <c r="E1293" s="146" t="s">
        <v>1329</v>
      </c>
      <c r="F1293" s="147" t="s">
        <v>1330</v>
      </c>
      <c r="G1293" s="148" t="s">
        <v>207</v>
      </c>
      <c r="H1293" s="149">
        <v>2</v>
      </c>
      <c r="I1293" s="150"/>
      <c r="J1293" s="151">
        <f>ROUND(I1293*H1293,2)</f>
        <v>0</v>
      </c>
      <c r="K1293" s="147" t="s">
        <v>158</v>
      </c>
      <c r="L1293" s="34"/>
      <c r="M1293" s="152" t="s">
        <v>1</v>
      </c>
      <c r="N1293" s="153" t="s">
        <v>41</v>
      </c>
      <c r="O1293" s="59"/>
      <c r="P1293" s="154">
        <f>O1293*H1293</f>
        <v>0</v>
      </c>
      <c r="Q1293" s="154">
        <v>0.00018</v>
      </c>
      <c r="R1293" s="154">
        <f>Q1293*H1293</f>
        <v>0.00036</v>
      </c>
      <c r="S1293" s="154">
        <v>0</v>
      </c>
      <c r="T1293" s="155">
        <f>S1293*H1293</f>
        <v>0</v>
      </c>
      <c r="U1293" s="33"/>
      <c r="V1293" s="33"/>
      <c r="W1293" s="33"/>
      <c r="X1293" s="33"/>
      <c r="Y1293" s="33"/>
      <c r="Z1293" s="33"/>
      <c r="AA1293" s="33"/>
      <c r="AB1293" s="33"/>
      <c r="AC1293" s="33"/>
      <c r="AD1293" s="33"/>
      <c r="AE1293" s="33"/>
      <c r="AR1293" s="156" t="s">
        <v>270</v>
      </c>
      <c r="AT1293" s="156" t="s">
        <v>154</v>
      </c>
      <c r="AU1293" s="156" t="s">
        <v>86</v>
      </c>
      <c r="AY1293" s="18" t="s">
        <v>151</v>
      </c>
      <c r="BE1293" s="157">
        <f>IF(N1293="základní",J1293,0)</f>
        <v>0</v>
      </c>
      <c r="BF1293" s="157">
        <f>IF(N1293="snížená",J1293,0)</f>
        <v>0</v>
      </c>
      <c r="BG1293" s="157">
        <f>IF(N1293="zákl. přenesená",J1293,0)</f>
        <v>0</v>
      </c>
      <c r="BH1293" s="157">
        <f>IF(N1293="sníž. přenesená",J1293,0)</f>
        <v>0</v>
      </c>
      <c r="BI1293" s="157">
        <f>IF(N1293="nulová",J1293,0)</f>
        <v>0</v>
      </c>
      <c r="BJ1293" s="18" t="s">
        <v>84</v>
      </c>
      <c r="BK1293" s="157">
        <f>ROUND(I1293*H1293,2)</f>
        <v>0</v>
      </c>
      <c r="BL1293" s="18" t="s">
        <v>270</v>
      </c>
      <c r="BM1293" s="156" t="s">
        <v>1331</v>
      </c>
    </row>
    <row r="1294" spans="2:51" s="13" customFormat="1" ht="10.2">
      <c r="B1294" s="158"/>
      <c r="D1294" s="159" t="s">
        <v>165</v>
      </c>
      <c r="E1294" s="160" t="s">
        <v>1</v>
      </c>
      <c r="F1294" s="161" t="s">
        <v>1332</v>
      </c>
      <c r="H1294" s="160" t="s">
        <v>1</v>
      </c>
      <c r="I1294" s="162"/>
      <c r="L1294" s="158"/>
      <c r="M1294" s="163"/>
      <c r="N1294" s="164"/>
      <c r="O1294" s="164"/>
      <c r="P1294" s="164"/>
      <c r="Q1294" s="164"/>
      <c r="R1294" s="164"/>
      <c r="S1294" s="164"/>
      <c r="T1294" s="165"/>
      <c r="AT1294" s="160" t="s">
        <v>165</v>
      </c>
      <c r="AU1294" s="160" t="s">
        <v>86</v>
      </c>
      <c r="AV1294" s="13" t="s">
        <v>84</v>
      </c>
      <c r="AW1294" s="13" t="s">
        <v>32</v>
      </c>
      <c r="AX1294" s="13" t="s">
        <v>76</v>
      </c>
      <c r="AY1294" s="160" t="s">
        <v>151</v>
      </c>
    </row>
    <row r="1295" spans="2:51" s="14" customFormat="1" ht="10.2">
      <c r="B1295" s="166"/>
      <c r="D1295" s="159" t="s">
        <v>165</v>
      </c>
      <c r="E1295" s="167" t="s">
        <v>1</v>
      </c>
      <c r="F1295" s="168" t="s">
        <v>84</v>
      </c>
      <c r="H1295" s="169">
        <v>1</v>
      </c>
      <c r="I1295" s="170"/>
      <c r="L1295" s="166"/>
      <c r="M1295" s="171"/>
      <c r="N1295" s="172"/>
      <c r="O1295" s="172"/>
      <c r="P1295" s="172"/>
      <c r="Q1295" s="172"/>
      <c r="R1295" s="172"/>
      <c r="S1295" s="172"/>
      <c r="T1295" s="173"/>
      <c r="AT1295" s="167" t="s">
        <v>165</v>
      </c>
      <c r="AU1295" s="167" t="s">
        <v>86</v>
      </c>
      <c r="AV1295" s="14" t="s">
        <v>86</v>
      </c>
      <c r="AW1295" s="14" t="s">
        <v>32</v>
      </c>
      <c r="AX1295" s="14" t="s">
        <v>76</v>
      </c>
      <c r="AY1295" s="167" t="s">
        <v>151</v>
      </c>
    </row>
    <row r="1296" spans="2:51" s="13" customFormat="1" ht="10.2">
      <c r="B1296" s="158"/>
      <c r="D1296" s="159" t="s">
        <v>165</v>
      </c>
      <c r="E1296" s="160" t="s">
        <v>1</v>
      </c>
      <c r="F1296" s="161" t="s">
        <v>1333</v>
      </c>
      <c r="H1296" s="160" t="s">
        <v>1</v>
      </c>
      <c r="I1296" s="162"/>
      <c r="L1296" s="158"/>
      <c r="M1296" s="163"/>
      <c r="N1296" s="164"/>
      <c r="O1296" s="164"/>
      <c r="P1296" s="164"/>
      <c r="Q1296" s="164"/>
      <c r="R1296" s="164"/>
      <c r="S1296" s="164"/>
      <c r="T1296" s="165"/>
      <c r="AT1296" s="160" t="s">
        <v>165</v>
      </c>
      <c r="AU1296" s="160" t="s">
        <v>86</v>
      </c>
      <c r="AV1296" s="13" t="s">
        <v>84</v>
      </c>
      <c r="AW1296" s="13" t="s">
        <v>32</v>
      </c>
      <c r="AX1296" s="13" t="s">
        <v>76</v>
      </c>
      <c r="AY1296" s="160" t="s">
        <v>151</v>
      </c>
    </row>
    <row r="1297" spans="2:51" s="14" customFormat="1" ht="10.2">
      <c r="B1297" s="166"/>
      <c r="D1297" s="159" t="s">
        <v>165</v>
      </c>
      <c r="E1297" s="167" t="s">
        <v>1</v>
      </c>
      <c r="F1297" s="168" t="s">
        <v>84</v>
      </c>
      <c r="H1297" s="169">
        <v>1</v>
      </c>
      <c r="I1297" s="170"/>
      <c r="L1297" s="166"/>
      <c r="M1297" s="171"/>
      <c r="N1297" s="172"/>
      <c r="O1297" s="172"/>
      <c r="P1297" s="172"/>
      <c r="Q1297" s="172"/>
      <c r="R1297" s="172"/>
      <c r="S1297" s="172"/>
      <c r="T1297" s="173"/>
      <c r="AT1297" s="167" t="s">
        <v>165</v>
      </c>
      <c r="AU1297" s="167" t="s">
        <v>86</v>
      </c>
      <c r="AV1297" s="14" t="s">
        <v>86</v>
      </c>
      <c r="AW1297" s="14" t="s">
        <v>32</v>
      </c>
      <c r="AX1297" s="14" t="s">
        <v>76</v>
      </c>
      <c r="AY1297" s="167" t="s">
        <v>151</v>
      </c>
    </row>
    <row r="1298" spans="2:51" s="15" customFormat="1" ht="10.2">
      <c r="B1298" s="174"/>
      <c r="D1298" s="159" t="s">
        <v>165</v>
      </c>
      <c r="E1298" s="175" t="s">
        <v>1</v>
      </c>
      <c r="F1298" s="176" t="s">
        <v>172</v>
      </c>
      <c r="H1298" s="177">
        <v>2</v>
      </c>
      <c r="I1298" s="178"/>
      <c r="L1298" s="174"/>
      <c r="M1298" s="179"/>
      <c r="N1298" s="180"/>
      <c r="O1298" s="180"/>
      <c r="P1298" s="180"/>
      <c r="Q1298" s="180"/>
      <c r="R1298" s="180"/>
      <c r="S1298" s="180"/>
      <c r="T1298" s="181"/>
      <c r="AT1298" s="175" t="s">
        <v>165</v>
      </c>
      <c r="AU1298" s="175" t="s">
        <v>86</v>
      </c>
      <c r="AV1298" s="15" t="s">
        <v>152</v>
      </c>
      <c r="AW1298" s="15" t="s">
        <v>32</v>
      </c>
      <c r="AX1298" s="15" t="s">
        <v>76</v>
      </c>
      <c r="AY1298" s="175" t="s">
        <v>151</v>
      </c>
    </row>
    <row r="1299" spans="2:51" s="16" customFormat="1" ht="10.2">
      <c r="B1299" s="182"/>
      <c r="D1299" s="159" t="s">
        <v>165</v>
      </c>
      <c r="E1299" s="183" t="s">
        <v>1</v>
      </c>
      <c r="F1299" s="184" t="s">
        <v>173</v>
      </c>
      <c r="H1299" s="185">
        <v>2</v>
      </c>
      <c r="I1299" s="186"/>
      <c r="L1299" s="182"/>
      <c r="M1299" s="187"/>
      <c r="N1299" s="188"/>
      <c r="O1299" s="188"/>
      <c r="P1299" s="188"/>
      <c r="Q1299" s="188"/>
      <c r="R1299" s="188"/>
      <c r="S1299" s="188"/>
      <c r="T1299" s="189"/>
      <c r="AT1299" s="183" t="s">
        <v>165</v>
      </c>
      <c r="AU1299" s="183" t="s">
        <v>86</v>
      </c>
      <c r="AV1299" s="16" t="s">
        <v>159</v>
      </c>
      <c r="AW1299" s="16" t="s">
        <v>32</v>
      </c>
      <c r="AX1299" s="16" t="s">
        <v>84</v>
      </c>
      <c r="AY1299" s="183" t="s">
        <v>151</v>
      </c>
    </row>
    <row r="1300" spans="1:65" s="2" customFormat="1" ht="21.75" customHeight="1">
      <c r="A1300" s="33"/>
      <c r="B1300" s="144"/>
      <c r="C1300" s="194" t="s">
        <v>1334</v>
      </c>
      <c r="D1300" s="194" t="s">
        <v>300</v>
      </c>
      <c r="E1300" s="195" t="s">
        <v>1335</v>
      </c>
      <c r="F1300" s="196" t="s">
        <v>1336</v>
      </c>
      <c r="G1300" s="197" t="s">
        <v>157</v>
      </c>
      <c r="H1300" s="198">
        <v>1</v>
      </c>
      <c r="I1300" s="199"/>
      <c r="J1300" s="200">
        <f>ROUND(I1300*H1300,2)</f>
        <v>0</v>
      </c>
      <c r="K1300" s="196" t="s">
        <v>158</v>
      </c>
      <c r="L1300" s="201"/>
      <c r="M1300" s="202" t="s">
        <v>1</v>
      </c>
      <c r="N1300" s="203" t="s">
        <v>41</v>
      </c>
      <c r="O1300" s="59"/>
      <c r="P1300" s="154">
        <f>O1300*H1300</f>
        <v>0</v>
      </c>
      <c r="Q1300" s="154">
        <v>0.0032</v>
      </c>
      <c r="R1300" s="154">
        <f>Q1300*H1300</f>
        <v>0.0032</v>
      </c>
      <c r="S1300" s="154">
        <v>0</v>
      </c>
      <c r="T1300" s="155">
        <f>S1300*H1300</f>
        <v>0</v>
      </c>
      <c r="U1300" s="33"/>
      <c r="V1300" s="33"/>
      <c r="W1300" s="33"/>
      <c r="X1300" s="33"/>
      <c r="Y1300" s="33"/>
      <c r="Z1300" s="33"/>
      <c r="AA1300" s="33"/>
      <c r="AB1300" s="33"/>
      <c r="AC1300" s="33"/>
      <c r="AD1300" s="33"/>
      <c r="AE1300" s="33"/>
      <c r="AR1300" s="156" t="s">
        <v>366</v>
      </c>
      <c r="AT1300" s="156" t="s">
        <v>300</v>
      </c>
      <c r="AU1300" s="156" t="s">
        <v>86</v>
      </c>
      <c r="AY1300" s="18" t="s">
        <v>151</v>
      </c>
      <c r="BE1300" s="157">
        <f>IF(N1300="základní",J1300,0)</f>
        <v>0</v>
      </c>
      <c r="BF1300" s="157">
        <f>IF(N1300="snížená",J1300,0)</f>
        <v>0</v>
      </c>
      <c r="BG1300" s="157">
        <f>IF(N1300="zákl. přenesená",J1300,0)</f>
        <v>0</v>
      </c>
      <c r="BH1300" s="157">
        <f>IF(N1300="sníž. přenesená",J1300,0)</f>
        <v>0</v>
      </c>
      <c r="BI1300" s="157">
        <f>IF(N1300="nulová",J1300,0)</f>
        <v>0</v>
      </c>
      <c r="BJ1300" s="18" t="s">
        <v>84</v>
      </c>
      <c r="BK1300" s="157">
        <f>ROUND(I1300*H1300,2)</f>
        <v>0</v>
      </c>
      <c r="BL1300" s="18" t="s">
        <v>270</v>
      </c>
      <c r="BM1300" s="156" t="s">
        <v>1337</v>
      </c>
    </row>
    <row r="1301" spans="1:65" s="2" customFormat="1" ht="24.15" customHeight="1">
      <c r="A1301" s="33"/>
      <c r="B1301" s="144"/>
      <c r="C1301" s="194" t="s">
        <v>1338</v>
      </c>
      <c r="D1301" s="194" t="s">
        <v>300</v>
      </c>
      <c r="E1301" s="195" t="s">
        <v>1339</v>
      </c>
      <c r="F1301" s="196" t="s">
        <v>1340</v>
      </c>
      <c r="G1301" s="197" t="s">
        <v>157</v>
      </c>
      <c r="H1301" s="198">
        <v>1</v>
      </c>
      <c r="I1301" s="199"/>
      <c r="J1301" s="200">
        <f>ROUND(I1301*H1301,2)</f>
        <v>0</v>
      </c>
      <c r="K1301" s="196" t="s">
        <v>158</v>
      </c>
      <c r="L1301" s="201"/>
      <c r="M1301" s="202" t="s">
        <v>1</v>
      </c>
      <c r="N1301" s="203" t="s">
        <v>41</v>
      </c>
      <c r="O1301" s="59"/>
      <c r="P1301" s="154">
        <f>O1301*H1301</f>
        <v>0</v>
      </c>
      <c r="Q1301" s="154">
        <v>0.0036</v>
      </c>
      <c r="R1301" s="154">
        <f>Q1301*H1301</f>
        <v>0.0036</v>
      </c>
      <c r="S1301" s="154">
        <v>0</v>
      </c>
      <c r="T1301" s="155">
        <f>S1301*H1301</f>
        <v>0</v>
      </c>
      <c r="U1301" s="33"/>
      <c r="V1301" s="33"/>
      <c r="W1301" s="33"/>
      <c r="X1301" s="33"/>
      <c r="Y1301" s="33"/>
      <c r="Z1301" s="33"/>
      <c r="AA1301" s="33"/>
      <c r="AB1301" s="33"/>
      <c r="AC1301" s="33"/>
      <c r="AD1301" s="33"/>
      <c r="AE1301" s="33"/>
      <c r="AR1301" s="156" t="s">
        <v>366</v>
      </c>
      <c r="AT1301" s="156" t="s">
        <v>300</v>
      </c>
      <c r="AU1301" s="156" t="s">
        <v>86</v>
      </c>
      <c r="AY1301" s="18" t="s">
        <v>151</v>
      </c>
      <c r="BE1301" s="157">
        <f>IF(N1301="základní",J1301,0)</f>
        <v>0</v>
      </c>
      <c r="BF1301" s="157">
        <f>IF(N1301="snížená",J1301,0)</f>
        <v>0</v>
      </c>
      <c r="BG1301" s="157">
        <f>IF(N1301="zákl. přenesená",J1301,0)</f>
        <v>0</v>
      </c>
      <c r="BH1301" s="157">
        <f>IF(N1301="sníž. přenesená",J1301,0)</f>
        <v>0</v>
      </c>
      <c r="BI1301" s="157">
        <f>IF(N1301="nulová",J1301,0)</f>
        <v>0</v>
      </c>
      <c r="BJ1301" s="18" t="s">
        <v>84</v>
      </c>
      <c r="BK1301" s="157">
        <f>ROUND(I1301*H1301,2)</f>
        <v>0</v>
      </c>
      <c r="BL1301" s="18" t="s">
        <v>270</v>
      </c>
      <c r="BM1301" s="156" t="s">
        <v>1341</v>
      </c>
    </row>
    <row r="1302" spans="1:65" s="2" customFormat="1" ht="24.15" customHeight="1">
      <c r="A1302" s="33"/>
      <c r="B1302" s="144"/>
      <c r="C1302" s="145" t="s">
        <v>1342</v>
      </c>
      <c r="D1302" s="145" t="s">
        <v>154</v>
      </c>
      <c r="E1302" s="146" t="s">
        <v>1343</v>
      </c>
      <c r="F1302" s="147" t="s">
        <v>1344</v>
      </c>
      <c r="G1302" s="148" t="s">
        <v>324</v>
      </c>
      <c r="H1302" s="149">
        <v>4000</v>
      </c>
      <c r="I1302" s="150"/>
      <c r="J1302" s="151">
        <f>ROUND(I1302*H1302,2)</f>
        <v>0</v>
      </c>
      <c r="K1302" s="147" t="s">
        <v>158</v>
      </c>
      <c r="L1302" s="34"/>
      <c r="M1302" s="152" t="s">
        <v>1</v>
      </c>
      <c r="N1302" s="153" t="s">
        <v>41</v>
      </c>
      <c r="O1302" s="59"/>
      <c r="P1302" s="154">
        <f>O1302*H1302</f>
        <v>0</v>
      </c>
      <c r="Q1302" s="154">
        <v>0</v>
      </c>
      <c r="R1302" s="154">
        <f>Q1302*H1302</f>
        <v>0</v>
      </c>
      <c r="S1302" s="154">
        <v>0.001</v>
      </c>
      <c r="T1302" s="155">
        <f>S1302*H1302</f>
        <v>4</v>
      </c>
      <c r="U1302" s="33"/>
      <c r="V1302" s="33"/>
      <c r="W1302" s="33"/>
      <c r="X1302" s="33"/>
      <c r="Y1302" s="33"/>
      <c r="Z1302" s="33"/>
      <c r="AA1302" s="33"/>
      <c r="AB1302" s="33"/>
      <c r="AC1302" s="33"/>
      <c r="AD1302" s="33"/>
      <c r="AE1302" s="33"/>
      <c r="AR1302" s="156" t="s">
        <v>270</v>
      </c>
      <c r="AT1302" s="156" t="s">
        <v>154</v>
      </c>
      <c r="AU1302" s="156" t="s">
        <v>86</v>
      </c>
      <c r="AY1302" s="18" t="s">
        <v>151</v>
      </c>
      <c r="BE1302" s="157">
        <f>IF(N1302="základní",J1302,0)</f>
        <v>0</v>
      </c>
      <c r="BF1302" s="157">
        <f>IF(N1302="snížená",J1302,0)</f>
        <v>0</v>
      </c>
      <c r="BG1302" s="157">
        <f>IF(N1302="zákl. přenesená",J1302,0)</f>
        <v>0</v>
      </c>
      <c r="BH1302" s="157">
        <f>IF(N1302="sníž. přenesená",J1302,0)</f>
        <v>0</v>
      </c>
      <c r="BI1302" s="157">
        <f>IF(N1302="nulová",J1302,0)</f>
        <v>0</v>
      </c>
      <c r="BJ1302" s="18" t="s">
        <v>84</v>
      </c>
      <c r="BK1302" s="157">
        <f>ROUND(I1302*H1302,2)</f>
        <v>0</v>
      </c>
      <c r="BL1302" s="18" t="s">
        <v>270</v>
      </c>
      <c r="BM1302" s="156" t="s">
        <v>1345</v>
      </c>
    </row>
    <row r="1303" spans="2:51" s="13" customFormat="1" ht="10.2">
      <c r="B1303" s="158"/>
      <c r="D1303" s="159" t="s">
        <v>165</v>
      </c>
      <c r="E1303" s="160" t="s">
        <v>1</v>
      </c>
      <c r="F1303" s="161" t="s">
        <v>1346</v>
      </c>
      <c r="H1303" s="160" t="s">
        <v>1</v>
      </c>
      <c r="I1303" s="162"/>
      <c r="L1303" s="158"/>
      <c r="M1303" s="163"/>
      <c r="N1303" s="164"/>
      <c r="O1303" s="164"/>
      <c r="P1303" s="164"/>
      <c r="Q1303" s="164"/>
      <c r="R1303" s="164"/>
      <c r="S1303" s="164"/>
      <c r="T1303" s="165"/>
      <c r="AT1303" s="160" t="s">
        <v>165</v>
      </c>
      <c r="AU1303" s="160" t="s">
        <v>86</v>
      </c>
      <c r="AV1303" s="13" t="s">
        <v>84</v>
      </c>
      <c r="AW1303" s="13" t="s">
        <v>32</v>
      </c>
      <c r="AX1303" s="13" t="s">
        <v>76</v>
      </c>
      <c r="AY1303" s="160" t="s">
        <v>151</v>
      </c>
    </row>
    <row r="1304" spans="2:51" s="14" customFormat="1" ht="10.2">
      <c r="B1304" s="166"/>
      <c r="D1304" s="159" t="s">
        <v>165</v>
      </c>
      <c r="E1304" s="167" t="s">
        <v>1</v>
      </c>
      <c r="F1304" s="168" t="s">
        <v>1347</v>
      </c>
      <c r="H1304" s="169">
        <v>4000</v>
      </c>
      <c r="I1304" s="170"/>
      <c r="L1304" s="166"/>
      <c r="M1304" s="171"/>
      <c r="N1304" s="172"/>
      <c r="O1304" s="172"/>
      <c r="P1304" s="172"/>
      <c r="Q1304" s="172"/>
      <c r="R1304" s="172"/>
      <c r="S1304" s="172"/>
      <c r="T1304" s="173"/>
      <c r="AT1304" s="167" t="s">
        <v>165</v>
      </c>
      <c r="AU1304" s="167" t="s">
        <v>86</v>
      </c>
      <c r="AV1304" s="14" t="s">
        <v>86</v>
      </c>
      <c r="AW1304" s="14" t="s">
        <v>32</v>
      </c>
      <c r="AX1304" s="14" t="s">
        <v>76</v>
      </c>
      <c r="AY1304" s="167" t="s">
        <v>151</v>
      </c>
    </row>
    <row r="1305" spans="2:51" s="15" customFormat="1" ht="10.2">
      <c r="B1305" s="174"/>
      <c r="D1305" s="159" t="s">
        <v>165</v>
      </c>
      <c r="E1305" s="175" t="s">
        <v>1</v>
      </c>
      <c r="F1305" s="176" t="s">
        <v>172</v>
      </c>
      <c r="H1305" s="177">
        <v>4000</v>
      </c>
      <c r="I1305" s="178"/>
      <c r="L1305" s="174"/>
      <c r="M1305" s="179"/>
      <c r="N1305" s="180"/>
      <c r="O1305" s="180"/>
      <c r="P1305" s="180"/>
      <c r="Q1305" s="180"/>
      <c r="R1305" s="180"/>
      <c r="S1305" s="180"/>
      <c r="T1305" s="181"/>
      <c r="AT1305" s="175" t="s">
        <v>165</v>
      </c>
      <c r="AU1305" s="175" t="s">
        <v>86</v>
      </c>
      <c r="AV1305" s="15" t="s">
        <v>152</v>
      </c>
      <c r="AW1305" s="15" t="s">
        <v>32</v>
      </c>
      <c r="AX1305" s="15" t="s">
        <v>76</v>
      </c>
      <c r="AY1305" s="175" t="s">
        <v>151</v>
      </c>
    </row>
    <row r="1306" spans="2:51" s="16" customFormat="1" ht="10.2">
      <c r="B1306" s="182"/>
      <c r="D1306" s="159" t="s">
        <v>165</v>
      </c>
      <c r="E1306" s="183" t="s">
        <v>1</v>
      </c>
      <c r="F1306" s="184" t="s">
        <v>173</v>
      </c>
      <c r="H1306" s="185">
        <v>4000</v>
      </c>
      <c r="I1306" s="186"/>
      <c r="L1306" s="182"/>
      <c r="M1306" s="187"/>
      <c r="N1306" s="188"/>
      <c r="O1306" s="188"/>
      <c r="P1306" s="188"/>
      <c r="Q1306" s="188"/>
      <c r="R1306" s="188"/>
      <c r="S1306" s="188"/>
      <c r="T1306" s="189"/>
      <c r="AT1306" s="183" t="s">
        <v>165</v>
      </c>
      <c r="AU1306" s="183" t="s">
        <v>86</v>
      </c>
      <c r="AV1306" s="16" t="s">
        <v>159</v>
      </c>
      <c r="AW1306" s="16" t="s">
        <v>32</v>
      </c>
      <c r="AX1306" s="16" t="s">
        <v>84</v>
      </c>
      <c r="AY1306" s="183" t="s">
        <v>151</v>
      </c>
    </row>
    <row r="1307" spans="1:65" s="2" customFormat="1" ht="16.5" customHeight="1">
      <c r="A1307" s="33"/>
      <c r="B1307" s="144"/>
      <c r="C1307" s="145" t="s">
        <v>1348</v>
      </c>
      <c r="D1307" s="145" t="s">
        <v>154</v>
      </c>
      <c r="E1307" s="146" t="s">
        <v>1349</v>
      </c>
      <c r="F1307" s="147" t="s">
        <v>1350</v>
      </c>
      <c r="G1307" s="148" t="s">
        <v>157</v>
      </c>
      <c r="H1307" s="149">
        <v>6</v>
      </c>
      <c r="I1307" s="150"/>
      <c r="J1307" s="151">
        <f>ROUND(I1307*H1307,2)</f>
        <v>0</v>
      </c>
      <c r="K1307" s="147" t="s">
        <v>925</v>
      </c>
      <c r="L1307" s="34"/>
      <c r="M1307" s="152" t="s">
        <v>1</v>
      </c>
      <c r="N1307" s="153" t="s">
        <v>41</v>
      </c>
      <c r="O1307" s="59"/>
      <c r="P1307" s="154">
        <f>O1307*H1307</f>
        <v>0</v>
      </c>
      <c r="Q1307" s="154">
        <v>0</v>
      </c>
      <c r="R1307" s="154">
        <f>Q1307*H1307</f>
        <v>0</v>
      </c>
      <c r="S1307" s="154">
        <v>0</v>
      </c>
      <c r="T1307" s="155">
        <f>S1307*H1307</f>
        <v>0</v>
      </c>
      <c r="U1307" s="33"/>
      <c r="V1307" s="33"/>
      <c r="W1307" s="33"/>
      <c r="X1307" s="33"/>
      <c r="Y1307" s="33"/>
      <c r="Z1307" s="33"/>
      <c r="AA1307" s="33"/>
      <c r="AB1307" s="33"/>
      <c r="AC1307" s="33"/>
      <c r="AD1307" s="33"/>
      <c r="AE1307" s="33"/>
      <c r="AR1307" s="156" t="s">
        <v>270</v>
      </c>
      <c r="AT1307" s="156" t="s">
        <v>154</v>
      </c>
      <c r="AU1307" s="156" t="s">
        <v>86</v>
      </c>
      <c r="AY1307" s="18" t="s">
        <v>151</v>
      </c>
      <c r="BE1307" s="157">
        <f>IF(N1307="základní",J1307,0)</f>
        <v>0</v>
      </c>
      <c r="BF1307" s="157">
        <f>IF(N1307="snížená",J1307,0)</f>
        <v>0</v>
      </c>
      <c r="BG1307" s="157">
        <f>IF(N1307="zákl. přenesená",J1307,0)</f>
        <v>0</v>
      </c>
      <c r="BH1307" s="157">
        <f>IF(N1307="sníž. přenesená",J1307,0)</f>
        <v>0</v>
      </c>
      <c r="BI1307" s="157">
        <f>IF(N1307="nulová",J1307,0)</f>
        <v>0</v>
      </c>
      <c r="BJ1307" s="18" t="s">
        <v>84</v>
      </c>
      <c r="BK1307" s="157">
        <f>ROUND(I1307*H1307,2)</f>
        <v>0</v>
      </c>
      <c r="BL1307" s="18" t="s">
        <v>270</v>
      </c>
      <c r="BM1307" s="156" t="s">
        <v>1351</v>
      </c>
    </row>
    <row r="1308" spans="2:51" s="13" customFormat="1" ht="10.2">
      <c r="B1308" s="158"/>
      <c r="D1308" s="159" t="s">
        <v>165</v>
      </c>
      <c r="E1308" s="160" t="s">
        <v>1</v>
      </c>
      <c r="F1308" s="161" t="s">
        <v>1352</v>
      </c>
      <c r="H1308" s="160" t="s">
        <v>1</v>
      </c>
      <c r="I1308" s="162"/>
      <c r="L1308" s="158"/>
      <c r="M1308" s="163"/>
      <c r="N1308" s="164"/>
      <c r="O1308" s="164"/>
      <c r="P1308" s="164"/>
      <c r="Q1308" s="164"/>
      <c r="R1308" s="164"/>
      <c r="S1308" s="164"/>
      <c r="T1308" s="165"/>
      <c r="AT1308" s="160" t="s">
        <v>165</v>
      </c>
      <c r="AU1308" s="160" t="s">
        <v>86</v>
      </c>
      <c r="AV1308" s="13" t="s">
        <v>84</v>
      </c>
      <c r="AW1308" s="13" t="s">
        <v>32</v>
      </c>
      <c r="AX1308" s="13" t="s">
        <v>76</v>
      </c>
      <c r="AY1308" s="160" t="s">
        <v>151</v>
      </c>
    </row>
    <row r="1309" spans="2:51" s="14" customFormat="1" ht="10.2">
      <c r="B1309" s="166"/>
      <c r="D1309" s="159" t="s">
        <v>165</v>
      </c>
      <c r="E1309" s="167" t="s">
        <v>1</v>
      </c>
      <c r="F1309" s="168" t="s">
        <v>204</v>
      </c>
      <c r="H1309" s="169">
        <v>6</v>
      </c>
      <c r="I1309" s="170"/>
      <c r="L1309" s="166"/>
      <c r="M1309" s="171"/>
      <c r="N1309" s="172"/>
      <c r="O1309" s="172"/>
      <c r="P1309" s="172"/>
      <c r="Q1309" s="172"/>
      <c r="R1309" s="172"/>
      <c r="S1309" s="172"/>
      <c r="T1309" s="173"/>
      <c r="AT1309" s="167" t="s">
        <v>165</v>
      </c>
      <c r="AU1309" s="167" t="s">
        <v>86</v>
      </c>
      <c r="AV1309" s="14" t="s">
        <v>86</v>
      </c>
      <c r="AW1309" s="14" t="s">
        <v>32</v>
      </c>
      <c r="AX1309" s="14" t="s">
        <v>76</v>
      </c>
      <c r="AY1309" s="167" t="s">
        <v>151</v>
      </c>
    </row>
    <row r="1310" spans="2:51" s="15" customFormat="1" ht="10.2">
      <c r="B1310" s="174"/>
      <c r="D1310" s="159" t="s">
        <v>165</v>
      </c>
      <c r="E1310" s="175" t="s">
        <v>1</v>
      </c>
      <c r="F1310" s="176" t="s">
        <v>172</v>
      </c>
      <c r="H1310" s="177">
        <v>6</v>
      </c>
      <c r="I1310" s="178"/>
      <c r="L1310" s="174"/>
      <c r="M1310" s="179"/>
      <c r="N1310" s="180"/>
      <c r="O1310" s="180"/>
      <c r="P1310" s="180"/>
      <c r="Q1310" s="180"/>
      <c r="R1310" s="180"/>
      <c r="S1310" s="180"/>
      <c r="T1310" s="181"/>
      <c r="AT1310" s="175" t="s">
        <v>165</v>
      </c>
      <c r="AU1310" s="175" t="s">
        <v>86</v>
      </c>
      <c r="AV1310" s="15" t="s">
        <v>152</v>
      </c>
      <c r="AW1310" s="15" t="s">
        <v>32</v>
      </c>
      <c r="AX1310" s="15" t="s">
        <v>76</v>
      </c>
      <c r="AY1310" s="175" t="s">
        <v>151</v>
      </c>
    </row>
    <row r="1311" spans="2:51" s="16" customFormat="1" ht="10.2">
      <c r="B1311" s="182"/>
      <c r="D1311" s="159" t="s">
        <v>165</v>
      </c>
      <c r="E1311" s="183" t="s">
        <v>1</v>
      </c>
      <c r="F1311" s="184" t="s">
        <v>173</v>
      </c>
      <c r="H1311" s="185">
        <v>6</v>
      </c>
      <c r="I1311" s="186"/>
      <c r="L1311" s="182"/>
      <c r="M1311" s="187"/>
      <c r="N1311" s="188"/>
      <c r="O1311" s="188"/>
      <c r="P1311" s="188"/>
      <c r="Q1311" s="188"/>
      <c r="R1311" s="188"/>
      <c r="S1311" s="188"/>
      <c r="T1311" s="189"/>
      <c r="AT1311" s="183" t="s">
        <v>165</v>
      </c>
      <c r="AU1311" s="183" t="s">
        <v>86</v>
      </c>
      <c r="AV1311" s="16" t="s">
        <v>159</v>
      </c>
      <c r="AW1311" s="16" t="s">
        <v>32</v>
      </c>
      <c r="AX1311" s="16" t="s">
        <v>84</v>
      </c>
      <c r="AY1311" s="183" t="s">
        <v>151</v>
      </c>
    </row>
    <row r="1312" spans="1:65" s="2" customFormat="1" ht="16.5" customHeight="1">
      <c r="A1312" s="33"/>
      <c r="B1312" s="144"/>
      <c r="C1312" s="145" t="s">
        <v>1353</v>
      </c>
      <c r="D1312" s="145" t="s">
        <v>154</v>
      </c>
      <c r="E1312" s="146" t="s">
        <v>1354</v>
      </c>
      <c r="F1312" s="147" t="s">
        <v>1355</v>
      </c>
      <c r="G1312" s="148" t="s">
        <v>157</v>
      </c>
      <c r="H1312" s="149">
        <v>1</v>
      </c>
      <c r="I1312" s="150"/>
      <c r="J1312" s="151">
        <f aca="true" t="shared" si="10" ref="J1312:J1319">ROUND(I1312*H1312,2)</f>
        <v>0</v>
      </c>
      <c r="K1312" s="147" t="s">
        <v>925</v>
      </c>
      <c r="L1312" s="34"/>
      <c r="M1312" s="152" t="s">
        <v>1</v>
      </c>
      <c r="N1312" s="153" t="s">
        <v>41</v>
      </c>
      <c r="O1312" s="59"/>
      <c r="P1312" s="154">
        <f aca="true" t="shared" si="11" ref="P1312:P1319">O1312*H1312</f>
        <v>0</v>
      </c>
      <c r="Q1312" s="154">
        <v>0</v>
      </c>
      <c r="R1312" s="154">
        <f aca="true" t="shared" si="12" ref="R1312:R1319">Q1312*H1312</f>
        <v>0</v>
      </c>
      <c r="S1312" s="154">
        <v>0</v>
      </c>
      <c r="T1312" s="155">
        <f aca="true" t="shared" si="13" ref="T1312:T1319">S1312*H1312</f>
        <v>0</v>
      </c>
      <c r="U1312" s="33"/>
      <c r="V1312" s="33"/>
      <c r="W1312" s="33"/>
      <c r="X1312" s="33"/>
      <c r="Y1312" s="33"/>
      <c r="Z1312" s="33"/>
      <c r="AA1312" s="33"/>
      <c r="AB1312" s="33"/>
      <c r="AC1312" s="33"/>
      <c r="AD1312" s="33"/>
      <c r="AE1312" s="33"/>
      <c r="AR1312" s="156" t="s">
        <v>270</v>
      </c>
      <c r="AT1312" s="156" t="s">
        <v>154</v>
      </c>
      <c r="AU1312" s="156" t="s">
        <v>86</v>
      </c>
      <c r="AY1312" s="18" t="s">
        <v>151</v>
      </c>
      <c r="BE1312" s="157">
        <f aca="true" t="shared" si="14" ref="BE1312:BE1319">IF(N1312="základní",J1312,0)</f>
        <v>0</v>
      </c>
      <c r="BF1312" s="157">
        <f aca="true" t="shared" si="15" ref="BF1312:BF1319">IF(N1312="snížená",J1312,0)</f>
        <v>0</v>
      </c>
      <c r="BG1312" s="157">
        <f aca="true" t="shared" si="16" ref="BG1312:BG1319">IF(N1312="zákl. přenesená",J1312,0)</f>
        <v>0</v>
      </c>
      <c r="BH1312" s="157">
        <f aca="true" t="shared" si="17" ref="BH1312:BH1319">IF(N1312="sníž. přenesená",J1312,0)</f>
        <v>0</v>
      </c>
      <c r="BI1312" s="157">
        <f aca="true" t="shared" si="18" ref="BI1312:BI1319">IF(N1312="nulová",J1312,0)</f>
        <v>0</v>
      </c>
      <c r="BJ1312" s="18" t="s">
        <v>84</v>
      </c>
      <c r="BK1312" s="157">
        <f aca="true" t="shared" si="19" ref="BK1312:BK1319">ROUND(I1312*H1312,2)</f>
        <v>0</v>
      </c>
      <c r="BL1312" s="18" t="s">
        <v>270</v>
      </c>
      <c r="BM1312" s="156" t="s">
        <v>1356</v>
      </c>
    </row>
    <row r="1313" spans="1:65" s="2" customFormat="1" ht="16.5" customHeight="1">
      <c r="A1313" s="33"/>
      <c r="B1313" s="144"/>
      <c r="C1313" s="145" t="s">
        <v>1357</v>
      </c>
      <c r="D1313" s="145" t="s">
        <v>154</v>
      </c>
      <c r="E1313" s="146" t="s">
        <v>1358</v>
      </c>
      <c r="F1313" s="147" t="s">
        <v>1359</v>
      </c>
      <c r="G1313" s="148" t="s">
        <v>157</v>
      </c>
      <c r="H1313" s="149">
        <v>1</v>
      </c>
      <c r="I1313" s="150"/>
      <c r="J1313" s="151">
        <f t="shared" si="10"/>
        <v>0</v>
      </c>
      <c r="K1313" s="147" t="s">
        <v>925</v>
      </c>
      <c r="L1313" s="34"/>
      <c r="M1313" s="152" t="s">
        <v>1</v>
      </c>
      <c r="N1313" s="153" t="s">
        <v>41</v>
      </c>
      <c r="O1313" s="59"/>
      <c r="P1313" s="154">
        <f t="shared" si="11"/>
        <v>0</v>
      </c>
      <c r="Q1313" s="154">
        <v>0</v>
      </c>
      <c r="R1313" s="154">
        <f t="shared" si="12"/>
        <v>0</v>
      </c>
      <c r="S1313" s="154">
        <v>0</v>
      </c>
      <c r="T1313" s="155">
        <f t="shared" si="13"/>
        <v>0</v>
      </c>
      <c r="U1313" s="33"/>
      <c r="V1313" s="33"/>
      <c r="W1313" s="33"/>
      <c r="X1313" s="33"/>
      <c r="Y1313" s="33"/>
      <c r="Z1313" s="33"/>
      <c r="AA1313" s="33"/>
      <c r="AB1313" s="33"/>
      <c r="AC1313" s="33"/>
      <c r="AD1313" s="33"/>
      <c r="AE1313" s="33"/>
      <c r="AR1313" s="156" t="s">
        <v>270</v>
      </c>
      <c r="AT1313" s="156" t="s">
        <v>154</v>
      </c>
      <c r="AU1313" s="156" t="s">
        <v>86</v>
      </c>
      <c r="AY1313" s="18" t="s">
        <v>151</v>
      </c>
      <c r="BE1313" s="157">
        <f t="shared" si="14"/>
        <v>0</v>
      </c>
      <c r="BF1313" s="157">
        <f t="shared" si="15"/>
        <v>0</v>
      </c>
      <c r="BG1313" s="157">
        <f t="shared" si="16"/>
        <v>0</v>
      </c>
      <c r="BH1313" s="157">
        <f t="shared" si="17"/>
        <v>0</v>
      </c>
      <c r="BI1313" s="157">
        <f t="shared" si="18"/>
        <v>0</v>
      </c>
      <c r="BJ1313" s="18" t="s">
        <v>84</v>
      </c>
      <c r="BK1313" s="157">
        <f t="shared" si="19"/>
        <v>0</v>
      </c>
      <c r="BL1313" s="18" t="s">
        <v>270</v>
      </c>
      <c r="BM1313" s="156" t="s">
        <v>1360</v>
      </c>
    </row>
    <row r="1314" spans="1:65" s="2" customFormat="1" ht="16.5" customHeight="1">
      <c r="A1314" s="33"/>
      <c r="B1314" s="144"/>
      <c r="C1314" s="145" t="s">
        <v>1361</v>
      </c>
      <c r="D1314" s="145" t="s">
        <v>154</v>
      </c>
      <c r="E1314" s="146" t="s">
        <v>1362</v>
      </c>
      <c r="F1314" s="147" t="s">
        <v>1363</v>
      </c>
      <c r="G1314" s="148" t="s">
        <v>157</v>
      </c>
      <c r="H1314" s="149">
        <v>1</v>
      </c>
      <c r="I1314" s="150"/>
      <c r="J1314" s="151">
        <f t="shared" si="10"/>
        <v>0</v>
      </c>
      <c r="K1314" s="147" t="s">
        <v>925</v>
      </c>
      <c r="L1314" s="34"/>
      <c r="M1314" s="152" t="s">
        <v>1</v>
      </c>
      <c r="N1314" s="153" t="s">
        <v>41</v>
      </c>
      <c r="O1314" s="59"/>
      <c r="P1314" s="154">
        <f t="shared" si="11"/>
        <v>0</v>
      </c>
      <c r="Q1314" s="154">
        <v>0</v>
      </c>
      <c r="R1314" s="154">
        <f t="shared" si="12"/>
        <v>0</v>
      </c>
      <c r="S1314" s="154">
        <v>0</v>
      </c>
      <c r="T1314" s="155">
        <f t="shared" si="13"/>
        <v>0</v>
      </c>
      <c r="U1314" s="33"/>
      <c r="V1314" s="33"/>
      <c r="W1314" s="33"/>
      <c r="X1314" s="33"/>
      <c r="Y1314" s="33"/>
      <c r="Z1314" s="33"/>
      <c r="AA1314" s="33"/>
      <c r="AB1314" s="33"/>
      <c r="AC1314" s="33"/>
      <c r="AD1314" s="33"/>
      <c r="AE1314" s="33"/>
      <c r="AR1314" s="156" t="s">
        <v>270</v>
      </c>
      <c r="AT1314" s="156" t="s">
        <v>154</v>
      </c>
      <c r="AU1314" s="156" t="s">
        <v>86</v>
      </c>
      <c r="AY1314" s="18" t="s">
        <v>151</v>
      </c>
      <c r="BE1314" s="157">
        <f t="shared" si="14"/>
        <v>0</v>
      </c>
      <c r="BF1314" s="157">
        <f t="shared" si="15"/>
        <v>0</v>
      </c>
      <c r="BG1314" s="157">
        <f t="shared" si="16"/>
        <v>0</v>
      </c>
      <c r="BH1314" s="157">
        <f t="shared" si="17"/>
        <v>0</v>
      </c>
      <c r="BI1314" s="157">
        <f t="shared" si="18"/>
        <v>0</v>
      </c>
      <c r="BJ1314" s="18" t="s">
        <v>84</v>
      </c>
      <c r="BK1314" s="157">
        <f t="shared" si="19"/>
        <v>0</v>
      </c>
      <c r="BL1314" s="18" t="s">
        <v>270</v>
      </c>
      <c r="BM1314" s="156" t="s">
        <v>1364</v>
      </c>
    </row>
    <row r="1315" spans="1:65" s="2" customFormat="1" ht="24.15" customHeight="1">
      <c r="A1315" s="33"/>
      <c r="B1315" s="144"/>
      <c r="C1315" s="145" t="s">
        <v>1365</v>
      </c>
      <c r="D1315" s="145" t="s">
        <v>154</v>
      </c>
      <c r="E1315" s="146" t="s">
        <v>1366</v>
      </c>
      <c r="F1315" s="147" t="s">
        <v>1367</v>
      </c>
      <c r="G1315" s="148" t="s">
        <v>157</v>
      </c>
      <c r="H1315" s="149">
        <v>15</v>
      </c>
      <c r="I1315" s="150"/>
      <c r="J1315" s="151">
        <f t="shared" si="10"/>
        <v>0</v>
      </c>
      <c r="K1315" s="147" t="s">
        <v>925</v>
      </c>
      <c r="L1315" s="34"/>
      <c r="M1315" s="152" t="s">
        <v>1</v>
      </c>
      <c r="N1315" s="153" t="s">
        <v>41</v>
      </c>
      <c r="O1315" s="59"/>
      <c r="P1315" s="154">
        <f t="shared" si="11"/>
        <v>0</v>
      </c>
      <c r="Q1315" s="154">
        <v>0</v>
      </c>
      <c r="R1315" s="154">
        <f t="shared" si="12"/>
        <v>0</v>
      </c>
      <c r="S1315" s="154">
        <v>0</v>
      </c>
      <c r="T1315" s="155">
        <f t="shared" si="13"/>
        <v>0</v>
      </c>
      <c r="U1315" s="33"/>
      <c r="V1315" s="33"/>
      <c r="W1315" s="33"/>
      <c r="X1315" s="33"/>
      <c r="Y1315" s="33"/>
      <c r="Z1315" s="33"/>
      <c r="AA1315" s="33"/>
      <c r="AB1315" s="33"/>
      <c r="AC1315" s="33"/>
      <c r="AD1315" s="33"/>
      <c r="AE1315" s="33"/>
      <c r="AR1315" s="156" t="s">
        <v>270</v>
      </c>
      <c r="AT1315" s="156" t="s">
        <v>154</v>
      </c>
      <c r="AU1315" s="156" t="s">
        <v>86</v>
      </c>
      <c r="AY1315" s="18" t="s">
        <v>151</v>
      </c>
      <c r="BE1315" s="157">
        <f t="shared" si="14"/>
        <v>0</v>
      </c>
      <c r="BF1315" s="157">
        <f t="shared" si="15"/>
        <v>0</v>
      </c>
      <c r="BG1315" s="157">
        <f t="shared" si="16"/>
        <v>0</v>
      </c>
      <c r="BH1315" s="157">
        <f t="shared" si="17"/>
        <v>0</v>
      </c>
      <c r="BI1315" s="157">
        <f t="shared" si="18"/>
        <v>0</v>
      </c>
      <c r="BJ1315" s="18" t="s">
        <v>84</v>
      </c>
      <c r="BK1315" s="157">
        <f t="shared" si="19"/>
        <v>0</v>
      </c>
      <c r="BL1315" s="18" t="s">
        <v>270</v>
      </c>
      <c r="BM1315" s="156" t="s">
        <v>1368</v>
      </c>
    </row>
    <row r="1316" spans="1:65" s="2" customFormat="1" ht="16.5" customHeight="1">
      <c r="A1316" s="33"/>
      <c r="B1316" s="144"/>
      <c r="C1316" s="145" t="s">
        <v>1369</v>
      </c>
      <c r="D1316" s="145" t="s">
        <v>154</v>
      </c>
      <c r="E1316" s="146" t="s">
        <v>1370</v>
      </c>
      <c r="F1316" s="147" t="s">
        <v>1371</v>
      </c>
      <c r="G1316" s="148" t="s">
        <v>157</v>
      </c>
      <c r="H1316" s="149">
        <v>2</v>
      </c>
      <c r="I1316" s="150"/>
      <c r="J1316" s="151">
        <f t="shared" si="10"/>
        <v>0</v>
      </c>
      <c r="K1316" s="147" t="s">
        <v>925</v>
      </c>
      <c r="L1316" s="34"/>
      <c r="M1316" s="152" t="s">
        <v>1</v>
      </c>
      <c r="N1316" s="153" t="s">
        <v>41</v>
      </c>
      <c r="O1316" s="59"/>
      <c r="P1316" s="154">
        <f t="shared" si="11"/>
        <v>0</v>
      </c>
      <c r="Q1316" s="154">
        <v>0</v>
      </c>
      <c r="R1316" s="154">
        <f t="shared" si="12"/>
        <v>0</v>
      </c>
      <c r="S1316" s="154">
        <v>0</v>
      </c>
      <c r="T1316" s="155">
        <f t="shared" si="13"/>
        <v>0</v>
      </c>
      <c r="U1316" s="33"/>
      <c r="V1316" s="33"/>
      <c r="W1316" s="33"/>
      <c r="X1316" s="33"/>
      <c r="Y1316" s="33"/>
      <c r="Z1316" s="33"/>
      <c r="AA1316" s="33"/>
      <c r="AB1316" s="33"/>
      <c r="AC1316" s="33"/>
      <c r="AD1316" s="33"/>
      <c r="AE1316" s="33"/>
      <c r="AR1316" s="156" t="s">
        <v>270</v>
      </c>
      <c r="AT1316" s="156" t="s">
        <v>154</v>
      </c>
      <c r="AU1316" s="156" t="s">
        <v>86</v>
      </c>
      <c r="AY1316" s="18" t="s">
        <v>151</v>
      </c>
      <c r="BE1316" s="157">
        <f t="shared" si="14"/>
        <v>0</v>
      </c>
      <c r="BF1316" s="157">
        <f t="shared" si="15"/>
        <v>0</v>
      </c>
      <c r="BG1316" s="157">
        <f t="shared" si="16"/>
        <v>0</v>
      </c>
      <c r="BH1316" s="157">
        <f t="shared" si="17"/>
        <v>0</v>
      </c>
      <c r="BI1316" s="157">
        <f t="shared" si="18"/>
        <v>0</v>
      </c>
      <c r="BJ1316" s="18" t="s">
        <v>84</v>
      </c>
      <c r="BK1316" s="157">
        <f t="shared" si="19"/>
        <v>0</v>
      </c>
      <c r="BL1316" s="18" t="s">
        <v>270</v>
      </c>
      <c r="BM1316" s="156" t="s">
        <v>1372</v>
      </c>
    </row>
    <row r="1317" spans="1:65" s="2" customFormat="1" ht="16.5" customHeight="1">
      <c r="A1317" s="33"/>
      <c r="B1317" s="144"/>
      <c r="C1317" s="145" t="s">
        <v>1373</v>
      </c>
      <c r="D1317" s="145" t="s">
        <v>154</v>
      </c>
      <c r="E1317" s="146" t="s">
        <v>1374</v>
      </c>
      <c r="F1317" s="147" t="s">
        <v>1375</v>
      </c>
      <c r="G1317" s="148" t="s">
        <v>157</v>
      </c>
      <c r="H1317" s="149">
        <v>1</v>
      </c>
      <c r="I1317" s="150"/>
      <c r="J1317" s="151">
        <f t="shared" si="10"/>
        <v>0</v>
      </c>
      <c r="K1317" s="147" t="s">
        <v>925</v>
      </c>
      <c r="L1317" s="34"/>
      <c r="M1317" s="152" t="s">
        <v>1</v>
      </c>
      <c r="N1317" s="153" t="s">
        <v>41</v>
      </c>
      <c r="O1317" s="59"/>
      <c r="P1317" s="154">
        <f t="shared" si="11"/>
        <v>0</v>
      </c>
      <c r="Q1317" s="154">
        <v>0</v>
      </c>
      <c r="R1317" s="154">
        <f t="shared" si="12"/>
        <v>0</v>
      </c>
      <c r="S1317" s="154">
        <v>0</v>
      </c>
      <c r="T1317" s="155">
        <f t="shared" si="13"/>
        <v>0</v>
      </c>
      <c r="U1317" s="33"/>
      <c r="V1317" s="33"/>
      <c r="W1317" s="33"/>
      <c r="X1317" s="33"/>
      <c r="Y1317" s="33"/>
      <c r="Z1317" s="33"/>
      <c r="AA1317" s="33"/>
      <c r="AB1317" s="33"/>
      <c r="AC1317" s="33"/>
      <c r="AD1317" s="33"/>
      <c r="AE1317" s="33"/>
      <c r="AR1317" s="156" t="s">
        <v>270</v>
      </c>
      <c r="AT1317" s="156" t="s">
        <v>154</v>
      </c>
      <c r="AU1317" s="156" t="s">
        <v>86</v>
      </c>
      <c r="AY1317" s="18" t="s">
        <v>151</v>
      </c>
      <c r="BE1317" s="157">
        <f t="shared" si="14"/>
        <v>0</v>
      </c>
      <c r="BF1317" s="157">
        <f t="shared" si="15"/>
        <v>0</v>
      </c>
      <c r="BG1317" s="157">
        <f t="shared" si="16"/>
        <v>0</v>
      </c>
      <c r="BH1317" s="157">
        <f t="shared" si="17"/>
        <v>0</v>
      </c>
      <c r="BI1317" s="157">
        <f t="shared" si="18"/>
        <v>0</v>
      </c>
      <c r="BJ1317" s="18" t="s">
        <v>84</v>
      </c>
      <c r="BK1317" s="157">
        <f t="shared" si="19"/>
        <v>0</v>
      </c>
      <c r="BL1317" s="18" t="s">
        <v>270</v>
      </c>
      <c r="BM1317" s="156" t="s">
        <v>1376</v>
      </c>
    </row>
    <row r="1318" spans="1:65" s="2" customFormat="1" ht="16.5" customHeight="1">
      <c r="A1318" s="33"/>
      <c r="B1318" s="144"/>
      <c r="C1318" s="145" t="s">
        <v>1377</v>
      </c>
      <c r="D1318" s="145" t="s">
        <v>154</v>
      </c>
      <c r="E1318" s="146" t="s">
        <v>1378</v>
      </c>
      <c r="F1318" s="147" t="s">
        <v>1379</v>
      </c>
      <c r="G1318" s="148" t="s">
        <v>157</v>
      </c>
      <c r="H1318" s="149">
        <v>2</v>
      </c>
      <c r="I1318" s="150"/>
      <c r="J1318" s="151">
        <f t="shared" si="10"/>
        <v>0</v>
      </c>
      <c r="K1318" s="147" t="s">
        <v>925</v>
      </c>
      <c r="L1318" s="34"/>
      <c r="M1318" s="152" t="s">
        <v>1</v>
      </c>
      <c r="N1318" s="153" t="s">
        <v>41</v>
      </c>
      <c r="O1318" s="59"/>
      <c r="P1318" s="154">
        <f t="shared" si="11"/>
        <v>0</v>
      </c>
      <c r="Q1318" s="154">
        <v>0</v>
      </c>
      <c r="R1318" s="154">
        <f t="shared" si="12"/>
        <v>0</v>
      </c>
      <c r="S1318" s="154">
        <v>0</v>
      </c>
      <c r="T1318" s="155">
        <f t="shared" si="13"/>
        <v>0</v>
      </c>
      <c r="U1318" s="33"/>
      <c r="V1318" s="33"/>
      <c r="W1318" s="33"/>
      <c r="X1318" s="33"/>
      <c r="Y1318" s="33"/>
      <c r="Z1318" s="33"/>
      <c r="AA1318" s="33"/>
      <c r="AB1318" s="33"/>
      <c r="AC1318" s="33"/>
      <c r="AD1318" s="33"/>
      <c r="AE1318" s="33"/>
      <c r="AR1318" s="156" t="s">
        <v>270</v>
      </c>
      <c r="AT1318" s="156" t="s">
        <v>154</v>
      </c>
      <c r="AU1318" s="156" t="s">
        <v>86</v>
      </c>
      <c r="AY1318" s="18" t="s">
        <v>151</v>
      </c>
      <c r="BE1318" s="157">
        <f t="shared" si="14"/>
        <v>0</v>
      </c>
      <c r="BF1318" s="157">
        <f t="shared" si="15"/>
        <v>0</v>
      </c>
      <c r="BG1318" s="157">
        <f t="shared" si="16"/>
        <v>0</v>
      </c>
      <c r="BH1318" s="157">
        <f t="shared" si="17"/>
        <v>0</v>
      </c>
      <c r="BI1318" s="157">
        <f t="shared" si="18"/>
        <v>0</v>
      </c>
      <c r="BJ1318" s="18" t="s">
        <v>84</v>
      </c>
      <c r="BK1318" s="157">
        <f t="shared" si="19"/>
        <v>0</v>
      </c>
      <c r="BL1318" s="18" t="s">
        <v>270</v>
      </c>
      <c r="BM1318" s="156" t="s">
        <v>1380</v>
      </c>
    </row>
    <row r="1319" spans="1:65" s="2" customFormat="1" ht="21.75" customHeight="1">
      <c r="A1319" s="33"/>
      <c r="B1319" s="144"/>
      <c r="C1319" s="145" t="s">
        <v>1381</v>
      </c>
      <c r="D1319" s="145" t="s">
        <v>154</v>
      </c>
      <c r="E1319" s="146" t="s">
        <v>1382</v>
      </c>
      <c r="F1319" s="147" t="s">
        <v>1383</v>
      </c>
      <c r="G1319" s="148" t="s">
        <v>324</v>
      </c>
      <c r="H1319" s="149">
        <v>678.446</v>
      </c>
      <c r="I1319" s="150"/>
      <c r="J1319" s="151">
        <f t="shared" si="10"/>
        <v>0</v>
      </c>
      <c r="K1319" s="147" t="s">
        <v>925</v>
      </c>
      <c r="L1319" s="34"/>
      <c r="M1319" s="152" t="s">
        <v>1</v>
      </c>
      <c r="N1319" s="153" t="s">
        <v>41</v>
      </c>
      <c r="O1319" s="59"/>
      <c r="P1319" s="154">
        <f t="shared" si="11"/>
        <v>0</v>
      </c>
      <c r="Q1319" s="154">
        <v>0</v>
      </c>
      <c r="R1319" s="154">
        <f t="shared" si="12"/>
        <v>0</v>
      </c>
      <c r="S1319" s="154">
        <v>0</v>
      </c>
      <c r="T1319" s="155">
        <f t="shared" si="13"/>
        <v>0</v>
      </c>
      <c r="U1319" s="33"/>
      <c r="V1319" s="33"/>
      <c r="W1319" s="33"/>
      <c r="X1319" s="33"/>
      <c r="Y1319" s="33"/>
      <c r="Z1319" s="33"/>
      <c r="AA1319" s="33"/>
      <c r="AB1319" s="33"/>
      <c r="AC1319" s="33"/>
      <c r="AD1319" s="33"/>
      <c r="AE1319" s="33"/>
      <c r="AR1319" s="156" t="s">
        <v>270</v>
      </c>
      <c r="AT1319" s="156" t="s">
        <v>154</v>
      </c>
      <c r="AU1319" s="156" t="s">
        <v>86</v>
      </c>
      <c r="AY1319" s="18" t="s">
        <v>151</v>
      </c>
      <c r="BE1319" s="157">
        <f t="shared" si="14"/>
        <v>0</v>
      </c>
      <c r="BF1319" s="157">
        <f t="shared" si="15"/>
        <v>0</v>
      </c>
      <c r="BG1319" s="157">
        <f t="shared" si="16"/>
        <v>0</v>
      </c>
      <c r="BH1319" s="157">
        <f t="shared" si="17"/>
        <v>0</v>
      </c>
      <c r="BI1319" s="157">
        <f t="shared" si="18"/>
        <v>0</v>
      </c>
      <c r="BJ1319" s="18" t="s">
        <v>84</v>
      </c>
      <c r="BK1319" s="157">
        <f t="shared" si="19"/>
        <v>0</v>
      </c>
      <c r="BL1319" s="18" t="s">
        <v>270</v>
      </c>
      <c r="BM1319" s="156" t="s">
        <v>1384</v>
      </c>
    </row>
    <row r="1320" spans="2:51" s="13" customFormat="1" ht="10.2">
      <c r="B1320" s="158"/>
      <c r="D1320" s="159" t="s">
        <v>165</v>
      </c>
      <c r="E1320" s="160" t="s">
        <v>1</v>
      </c>
      <c r="F1320" s="161" t="s">
        <v>1385</v>
      </c>
      <c r="H1320" s="160" t="s">
        <v>1</v>
      </c>
      <c r="I1320" s="162"/>
      <c r="L1320" s="158"/>
      <c r="M1320" s="163"/>
      <c r="N1320" s="164"/>
      <c r="O1320" s="164"/>
      <c r="P1320" s="164"/>
      <c r="Q1320" s="164"/>
      <c r="R1320" s="164"/>
      <c r="S1320" s="164"/>
      <c r="T1320" s="165"/>
      <c r="AT1320" s="160" t="s">
        <v>165</v>
      </c>
      <c r="AU1320" s="160" t="s">
        <v>86</v>
      </c>
      <c r="AV1320" s="13" t="s">
        <v>84</v>
      </c>
      <c r="AW1320" s="13" t="s">
        <v>32</v>
      </c>
      <c r="AX1320" s="13" t="s">
        <v>76</v>
      </c>
      <c r="AY1320" s="160" t="s">
        <v>151</v>
      </c>
    </row>
    <row r="1321" spans="2:51" s="14" customFormat="1" ht="10.2">
      <c r="B1321" s="166"/>
      <c r="D1321" s="159" t="s">
        <v>165</v>
      </c>
      <c r="E1321" s="167" t="s">
        <v>1</v>
      </c>
      <c r="F1321" s="168" t="s">
        <v>1386</v>
      </c>
      <c r="H1321" s="169">
        <v>237.706</v>
      </c>
      <c r="I1321" s="170"/>
      <c r="L1321" s="166"/>
      <c r="M1321" s="171"/>
      <c r="N1321" s="172"/>
      <c r="O1321" s="172"/>
      <c r="P1321" s="172"/>
      <c r="Q1321" s="172"/>
      <c r="R1321" s="172"/>
      <c r="S1321" s="172"/>
      <c r="T1321" s="173"/>
      <c r="AT1321" s="167" t="s">
        <v>165</v>
      </c>
      <c r="AU1321" s="167" t="s">
        <v>86</v>
      </c>
      <c r="AV1321" s="14" t="s">
        <v>86</v>
      </c>
      <c r="AW1321" s="14" t="s">
        <v>32</v>
      </c>
      <c r="AX1321" s="14" t="s">
        <v>76</v>
      </c>
      <c r="AY1321" s="167" t="s">
        <v>151</v>
      </c>
    </row>
    <row r="1322" spans="2:51" s="13" customFormat="1" ht="10.2">
      <c r="B1322" s="158"/>
      <c r="D1322" s="159" t="s">
        <v>165</v>
      </c>
      <c r="E1322" s="160" t="s">
        <v>1</v>
      </c>
      <c r="F1322" s="161" t="s">
        <v>1387</v>
      </c>
      <c r="H1322" s="160" t="s">
        <v>1</v>
      </c>
      <c r="I1322" s="162"/>
      <c r="L1322" s="158"/>
      <c r="M1322" s="163"/>
      <c r="N1322" s="164"/>
      <c r="O1322" s="164"/>
      <c r="P1322" s="164"/>
      <c r="Q1322" s="164"/>
      <c r="R1322" s="164"/>
      <c r="S1322" s="164"/>
      <c r="T1322" s="165"/>
      <c r="AT1322" s="160" t="s">
        <v>165</v>
      </c>
      <c r="AU1322" s="160" t="s">
        <v>86</v>
      </c>
      <c r="AV1322" s="13" t="s">
        <v>84</v>
      </c>
      <c r="AW1322" s="13" t="s">
        <v>32</v>
      </c>
      <c r="AX1322" s="13" t="s">
        <v>76</v>
      </c>
      <c r="AY1322" s="160" t="s">
        <v>151</v>
      </c>
    </row>
    <row r="1323" spans="2:51" s="14" customFormat="1" ht="10.2">
      <c r="B1323" s="166"/>
      <c r="D1323" s="159" t="s">
        <v>165</v>
      </c>
      <c r="E1323" s="167" t="s">
        <v>1</v>
      </c>
      <c r="F1323" s="168" t="s">
        <v>1388</v>
      </c>
      <c r="H1323" s="169">
        <v>83.288</v>
      </c>
      <c r="I1323" s="170"/>
      <c r="L1323" s="166"/>
      <c r="M1323" s="171"/>
      <c r="N1323" s="172"/>
      <c r="O1323" s="172"/>
      <c r="P1323" s="172"/>
      <c r="Q1323" s="172"/>
      <c r="R1323" s="172"/>
      <c r="S1323" s="172"/>
      <c r="T1323" s="173"/>
      <c r="AT1323" s="167" t="s">
        <v>165</v>
      </c>
      <c r="AU1323" s="167" t="s">
        <v>86</v>
      </c>
      <c r="AV1323" s="14" t="s">
        <v>86</v>
      </c>
      <c r="AW1323" s="14" t="s">
        <v>32</v>
      </c>
      <c r="AX1323" s="14" t="s">
        <v>76</v>
      </c>
      <c r="AY1323" s="167" t="s">
        <v>151</v>
      </c>
    </row>
    <row r="1324" spans="2:51" s="14" customFormat="1" ht="10.2">
      <c r="B1324" s="166"/>
      <c r="D1324" s="159" t="s">
        <v>165</v>
      </c>
      <c r="E1324" s="167" t="s">
        <v>1</v>
      </c>
      <c r="F1324" s="168" t="s">
        <v>1389</v>
      </c>
      <c r="H1324" s="169">
        <v>39.452</v>
      </c>
      <c r="I1324" s="170"/>
      <c r="L1324" s="166"/>
      <c r="M1324" s="171"/>
      <c r="N1324" s="172"/>
      <c r="O1324" s="172"/>
      <c r="P1324" s="172"/>
      <c r="Q1324" s="172"/>
      <c r="R1324" s="172"/>
      <c r="S1324" s="172"/>
      <c r="T1324" s="173"/>
      <c r="AT1324" s="167" t="s">
        <v>165</v>
      </c>
      <c r="AU1324" s="167" t="s">
        <v>86</v>
      </c>
      <c r="AV1324" s="14" t="s">
        <v>86</v>
      </c>
      <c r="AW1324" s="14" t="s">
        <v>32</v>
      </c>
      <c r="AX1324" s="14" t="s">
        <v>76</v>
      </c>
      <c r="AY1324" s="167" t="s">
        <v>151</v>
      </c>
    </row>
    <row r="1325" spans="2:51" s="13" customFormat="1" ht="10.2">
      <c r="B1325" s="158"/>
      <c r="D1325" s="159" t="s">
        <v>165</v>
      </c>
      <c r="E1325" s="160" t="s">
        <v>1</v>
      </c>
      <c r="F1325" s="161" t="s">
        <v>1390</v>
      </c>
      <c r="H1325" s="160" t="s">
        <v>1</v>
      </c>
      <c r="I1325" s="162"/>
      <c r="L1325" s="158"/>
      <c r="M1325" s="163"/>
      <c r="N1325" s="164"/>
      <c r="O1325" s="164"/>
      <c r="P1325" s="164"/>
      <c r="Q1325" s="164"/>
      <c r="R1325" s="164"/>
      <c r="S1325" s="164"/>
      <c r="T1325" s="165"/>
      <c r="AT1325" s="160" t="s">
        <v>165</v>
      </c>
      <c r="AU1325" s="160" t="s">
        <v>86</v>
      </c>
      <c r="AV1325" s="13" t="s">
        <v>84</v>
      </c>
      <c r="AW1325" s="13" t="s">
        <v>32</v>
      </c>
      <c r="AX1325" s="13" t="s">
        <v>76</v>
      </c>
      <c r="AY1325" s="160" t="s">
        <v>151</v>
      </c>
    </row>
    <row r="1326" spans="2:51" s="14" customFormat="1" ht="10.2">
      <c r="B1326" s="166"/>
      <c r="D1326" s="159" t="s">
        <v>165</v>
      </c>
      <c r="E1326" s="167" t="s">
        <v>1</v>
      </c>
      <c r="F1326" s="168" t="s">
        <v>1391</v>
      </c>
      <c r="H1326" s="169">
        <v>168</v>
      </c>
      <c r="I1326" s="170"/>
      <c r="L1326" s="166"/>
      <c r="M1326" s="171"/>
      <c r="N1326" s="172"/>
      <c r="O1326" s="172"/>
      <c r="P1326" s="172"/>
      <c r="Q1326" s="172"/>
      <c r="R1326" s="172"/>
      <c r="S1326" s="172"/>
      <c r="T1326" s="173"/>
      <c r="AT1326" s="167" t="s">
        <v>165</v>
      </c>
      <c r="AU1326" s="167" t="s">
        <v>86</v>
      </c>
      <c r="AV1326" s="14" t="s">
        <v>86</v>
      </c>
      <c r="AW1326" s="14" t="s">
        <v>32</v>
      </c>
      <c r="AX1326" s="14" t="s">
        <v>76</v>
      </c>
      <c r="AY1326" s="167" t="s">
        <v>151</v>
      </c>
    </row>
    <row r="1327" spans="2:51" s="13" customFormat="1" ht="10.2">
      <c r="B1327" s="158"/>
      <c r="D1327" s="159" t="s">
        <v>165</v>
      </c>
      <c r="E1327" s="160" t="s">
        <v>1</v>
      </c>
      <c r="F1327" s="161" t="s">
        <v>1392</v>
      </c>
      <c r="H1327" s="160" t="s">
        <v>1</v>
      </c>
      <c r="I1327" s="162"/>
      <c r="L1327" s="158"/>
      <c r="M1327" s="163"/>
      <c r="N1327" s="164"/>
      <c r="O1327" s="164"/>
      <c r="P1327" s="164"/>
      <c r="Q1327" s="164"/>
      <c r="R1327" s="164"/>
      <c r="S1327" s="164"/>
      <c r="T1327" s="165"/>
      <c r="AT1327" s="160" t="s">
        <v>165</v>
      </c>
      <c r="AU1327" s="160" t="s">
        <v>86</v>
      </c>
      <c r="AV1327" s="13" t="s">
        <v>84</v>
      </c>
      <c r="AW1327" s="13" t="s">
        <v>32</v>
      </c>
      <c r="AX1327" s="13" t="s">
        <v>76</v>
      </c>
      <c r="AY1327" s="160" t="s">
        <v>151</v>
      </c>
    </row>
    <row r="1328" spans="2:51" s="14" customFormat="1" ht="10.2">
      <c r="B1328" s="166"/>
      <c r="D1328" s="159" t="s">
        <v>165</v>
      </c>
      <c r="E1328" s="167" t="s">
        <v>1</v>
      </c>
      <c r="F1328" s="168" t="s">
        <v>1393</v>
      </c>
      <c r="H1328" s="169">
        <v>150</v>
      </c>
      <c r="I1328" s="170"/>
      <c r="L1328" s="166"/>
      <c r="M1328" s="171"/>
      <c r="N1328" s="172"/>
      <c r="O1328" s="172"/>
      <c r="P1328" s="172"/>
      <c r="Q1328" s="172"/>
      <c r="R1328" s="172"/>
      <c r="S1328" s="172"/>
      <c r="T1328" s="173"/>
      <c r="AT1328" s="167" t="s">
        <v>165</v>
      </c>
      <c r="AU1328" s="167" t="s">
        <v>86</v>
      </c>
      <c r="AV1328" s="14" t="s">
        <v>86</v>
      </c>
      <c r="AW1328" s="14" t="s">
        <v>32</v>
      </c>
      <c r="AX1328" s="14" t="s">
        <v>76</v>
      </c>
      <c r="AY1328" s="167" t="s">
        <v>151</v>
      </c>
    </row>
    <row r="1329" spans="2:51" s="15" customFormat="1" ht="10.2">
      <c r="B1329" s="174"/>
      <c r="D1329" s="159" t="s">
        <v>165</v>
      </c>
      <c r="E1329" s="175" t="s">
        <v>1</v>
      </c>
      <c r="F1329" s="176" t="s">
        <v>172</v>
      </c>
      <c r="H1329" s="177">
        <v>678.4459999999999</v>
      </c>
      <c r="I1329" s="178"/>
      <c r="L1329" s="174"/>
      <c r="M1329" s="179"/>
      <c r="N1329" s="180"/>
      <c r="O1329" s="180"/>
      <c r="P1329" s="180"/>
      <c r="Q1329" s="180"/>
      <c r="R1329" s="180"/>
      <c r="S1329" s="180"/>
      <c r="T1329" s="181"/>
      <c r="AT1329" s="175" t="s">
        <v>165</v>
      </c>
      <c r="AU1329" s="175" t="s">
        <v>86</v>
      </c>
      <c r="AV1329" s="15" t="s">
        <v>152</v>
      </c>
      <c r="AW1329" s="15" t="s">
        <v>32</v>
      </c>
      <c r="AX1329" s="15" t="s">
        <v>76</v>
      </c>
      <c r="AY1329" s="175" t="s">
        <v>151</v>
      </c>
    </row>
    <row r="1330" spans="2:51" s="16" customFormat="1" ht="10.2">
      <c r="B1330" s="182"/>
      <c r="D1330" s="159" t="s">
        <v>165</v>
      </c>
      <c r="E1330" s="183" t="s">
        <v>1</v>
      </c>
      <c r="F1330" s="184" t="s">
        <v>173</v>
      </c>
      <c r="H1330" s="185">
        <v>678.4459999999999</v>
      </c>
      <c r="I1330" s="186"/>
      <c r="L1330" s="182"/>
      <c r="M1330" s="187"/>
      <c r="N1330" s="188"/>
      <c r="O1330" s="188"/>
      <c r="P1330" s="188"/>
      <c r="Q1330" s="188"/>
      <c r="R1330" s="188"/>
      <c r="S1330" s="188"/>
      <c r="T1330" s="189"/>
      <c r="AT1330" s="183" t="s">
        <v>165</v>
      </c>
      <c r="AU1330" s="183" t="s">
        <v>86</v>
      </c>
      <c r="AV1330" s="16" t="s">
        <v>159</v>
      </c>
      <c r="AW1330" s="16" t="s">
        <v>32</v>
      </c>
      <c r="AX1330" s="16" t="s">
        <v>84</v>
      </c>
      <c r="AY1330" s="183" t="s">
        <v>151</v>
      </c>
    </row>
    <row r="1331" spans="1:65" s="2" customFormat="1" ht="24.15" customHeight="1">
      <c r="A1331" s="33"/>
      <c r="B1331" s="144"/>
      <c r="C1331" s="145" t="s">
        <v>1394</v>
      </c>
      <c r="D1331" s="145" t="s">
        <v>154</v>
      </c>
      <c r="E1331" s="146" t="s">
        <v>1395</v>
      </c>
      <c r="F1331" s="147" t="s">
        <v>1396</v>
      </c>
      <c r="G1331" s="148" t="s">
        <v>194</v>
      </c>
      <c r="H1331" s="149">
        <v>6.007</v>
      </c>
      <c r="I1331" s="150"/>
      <c r="J1331" s="151">
        <f>ROUND(I1331*H1331,2)</f>
        <v>0</v>
      </c>
      <c r="K1331" s="147" t="s">
        <v>158</v>
      </c>
      <c r="L1331" s="34"/>
      <c r="M1331" s="152" t="s">
        <v>1</v>
      </c>
      <c r="N1331" s="153" t="s">
        <v>41</v>
      </c>
      <c r="O1331" s="59"/>
      <c r="P1331" s="154">
        <f>O1331*H1331</f>
        <v>0</v>
      </c>
      <c r="Q1331" s="154">
        <v>0</v>
      </c>
      <c r="R1331" s="154">
        <f>Q1331*H1331</f>
        <v>0</v>
      </c>
      <c r="S1331" s="154">
        <v>0</v>
      </c>
      <c r="T1331" s="155">
        <f>S1331*H1331</f>
        <v>0</v>
      </c>
      <c r="U1331" s="33"/>
      <c r="V1331" s="33"/>
      <c r="W1331" s="33"/>
      <c r="X1331" s="33"/>
      <c r="Y1331" s="33"/>
      <c r="Z1331" s="33"/>
      <c r="AA1331" s="33"/>
      <c r="AB1331" s="33"/>
      <c r="AC1331" s="33"/>
      <c r="AD1331" s="33"/>
      <c r="AE1331" s="33"/>
      <c r="AR1331" s="156" t="s">
        <v>270</v>
      </c>
      <c r="AT1331" s="156" t="s">
        <v>154</v>
      </c>
      <c r="AU1331" s="156" t="s">
        <v>86</v>
      </c>
      <c r="AY1331" s="18" t="s">
        <v>151</v>
      </c>
      <c r="BE1331" s="157">
        <f>IF(N1331="základní",J1331,0)</f>
        <v>0</v>
      </c>
      <c r="BF1331" s="157">
        <f>IF(N1331="snížená",J1331,0)</f>
        <v>0</v>
      </c>
      <c r="BG1331" s="157">
        <f>IF(N1331="zákl. přenesená",J1331,0)</f>
        <v>0</v>
      </c>
      <c r="BH1331" s="157">
        <f>IF(N1331="sníž. přenesená",J1331,0)</f>
        <v>0</v>
      </c>
      <c r="BI1331" s="157">
        <f>IF(N1331="nulová",J1331,0)</f>
        <v>0</v>
      </c>
      <c r="BJ1331" s="18" t="s">
        <v>84</v>
      </c>
      <c r="BK1331" s="157">
        <f>ROUND(I1331*H1331,2)</f>
        <v>0</v>
      </c>
      <c r="BL1331" s="18" t="s">
        <v>270</v>
      </c>
      <c r="BM1331" s="156" t="s">
        <v>1397</v>
      </c>
    </row>
    <row r="1332" spans="2:63" s="12" customFormat="1" ht="22.8" customHeight="1">
      <c r="B1332" s="131"/>
      <c r="D1332" s="132" t="s">
        <v>75</v>
      </c>
      <c r="E1332" s="142" t="s">
        <v>1398</v>
      </c>
      <c r="F1332" s="142" t="s">
        <v>1399</v>
      </c>
      <c r="I1332" s="134"/>
      <c r="J1332" s="143">
        <f>BK1332</f>
        <v>0</v>
      </c>
      <c r="L1332" s="131"/>
      <c r="M1332" s="136"/>
      <c r="N1332" s="137"/>
      <c r="O1332" s="137"/>
      <c r="P1332" s="138">
        <f>SUM(P1333:P1387)</f>
        <v>0</v>
      </c>
      <c r="Q1332" s="137"/>
      <c r="R1332" s="138">
        <f>SUM(R1333:R1387)</f>
        <v>3.1143335000000003</v>
      </c>
      <c r="S1332" s="137"/>
      <c r="T1332" s="139">
        <f>SUM(T1333:T1387)</f>
        <v>0</v>
      </c>
      <c r="AR1332" s="132" t="s">
        <v>86</v>
      </c>
      <c r="AT1332" s="140" t="s">
        <v>75</v>
      </c>
      <c r="AU1332" s="140" t="s">
        <v>84</v>
      </c>
      <c r="AY1332" s="132" t="s">
        <v>151</v>
      </c>
      <c r="BK1332" s="141">
        <f>SUM(BK1333:BK1387)</f>
        <v>0</v>
      </c>
    </row>
    <row r="1333" spans="1:65" s="2" customFormat="1" ht="16.5" customHeight="1">
      <c r="A1333" s="33"/>
      <c r="B1333" s="144"/>
      <c r="C1333" s="145" t="s">
        <v>1400</v>
      </c>
      <c r="D1333" s="145" t="s">
        <v>154</v>
      </c>
      <c r="E1333" s="146" t="s">
        <v>1401</v>
      </c>
      <c r="F1333" s="147" t="s">
        <v>1402</v>
      </c>
      <c r="G1333" s="148" t="s">
        <v>207</v>
      </c>
      <c r="H1333" s="149">
        <v>80.9</v>
      </c>
      <c r="I1333" s="150"/>
      <c r="J1333" s="151">
        <f>ROUND(I1333*H1333,2)</f>
        <v>0</v>
      </c>
      <c r="K1333" s="147" t="s">
        <v>158</v>
      </c>
      <c r="L1333" s="34"/>
      <c r="M1333" s="152" t="s">
        <v>1</v>
      </c>
      <c r="N1333" s="153" t="s">
        <v>41</v>
      </c>
      <c r="O1333" s="59"/>
      <c r="P1333" s="154">
        <f>O1333*H1333</f>
        <v>0</v>
      </c>
      <c r="Q1333" s="154">
        <v>0.0003</v>
      </c>
      <c r="R1333" s="154">
        <f>Q1333*H1333</f>
        <v>0.02427</v>
      </c>
      <c r="S1333" s="154">
        <v>0</v>
      </c>
      <c r="T1333" s="155">
        <f>S1333*H1333</f>
        <v>0</v>
      </c>
      <c r="U1333" s="33"/>
      <c r="V1333" s="33"/>
      <c r="W1333" s="33"/>
      <c r="X1333" s="33"/>
      <c r="Y1333" s="33"/>
      <c r="Z1333" s="33"/>
      <c r="AA1333" s="33"/>
      <c r="AB1333" s="33"/>
      <c r="AC1333" s="33"/>
      <c r="AD1333" s="33"/>
      <c r="AE1333" s="33"/>
      <c r="AR1333" s="156" t="s">
        <v>270</v>
      </c>
      <c r="AT1333" s="156" t="s">
        <v>154</v>
      </c>
      <c r="AU1333" s="156" t="s">
        <v>86</v>
      </c>
      <c r="AY1333" s="18" t="s">
        <v>151</v>
      </c>
      <c r="BE1333" s="157">
        <f>IF(N1333="základní",J1333,0)</f>
        <v>0</v>
      </c>
      <c r="BF1333" s="157">
        <f>IF(N1333="snížená",J1333,0)</f>
        <v>0</v>
      </c>
      <c r="BG1333" s="157">
        <f>IF(N1333="zákl. přenesená",J1333,0)</f>
        <v>0</v>
      </c>
      <c r="BH1333" s="157">
        <f>IF(N1333="sníž. přenesená",J1333,0)</f>
        <v>0</v>
      </c>
      <c r="BI1333" s="157">
        <f>IF(N1333="nulová",J1333,0)</f>
        <v>0</v>
      </c>
      <c r="BJ1333" s="18" t="s">
        <v>84</v>
      </c>
      <c r="BK1333" s="157">
        <f>ROUND(I1333*H1333,2)</f>
        <v>0</v>
      </c>
      <c r="BL1333" s="18" t="s">
        <v>270</v>
      </c>
      <c r="BM1333" s="156" t="s">
        <v>1403</v>
      </c>
    </row>
    <row r="1334" spans="1:65" s="2" customFormat="1" ht="24.15" customHeight="1">
      <c r="A1334" s="33"/>
      <c r="B1334" s="144"/>
      <c r="C1334" s="145" t="s">
        <v>1404</v>
      </c>
      <c r="D1334" s="145" t="s">
        <v>154</v>
      </c>
      <c r="E1334" s="146" t="s">
        <v>1405</v>
      </c>
      <c r="F1334" s="147" t="s">
        <v>1406</v>
      </c>
      <c r="G1334" s="148" t="s">
        <v>207</v>
      </c>
      <c r="H1334" s="149">
        <v>80.9</v>
      </c>
      <c r="I1334" s="150"/>
      <c r="J1334" s="151">
        <f>ROUND(I1334*H1334,2)</f>
        <v>0</v>
      </c>
      <c r="K1334" s="147" t="s">
        <v>158</v>
      </c>
      <c r="L1334" s="34"/>
      <c r="M1334" s="152" t="s">
        <v>1</v>
      </c>
      <c r="N1334" s="153" t="s">
        <v>41</v>
      </c>
      <c r="O1334" s="59"/>
      <c r="P1334" s="154">
        <f>O1334*H1334</f>
        <v>0</v>
      </c>
      <c r="Q1334" s="154">
        <v>0.00758</v>
      </c>
      <c r="R1334" s="154">
        <f>Q1334*H1334</f>
        <v>0.613222</v>
      </c>
      <c r="S1334" s="154">
        <v>0</v>
      </c>
      <c r="T1334" s="155">
        <f>S1334*H1334</f>
        <v>0</v>
      </c>
      <c r="U1334" s="33"/>
      <c r="V1334" s="33"/>
      <c r="W1334" s="33"/>
      <c r="X1334" s="33"/>
      <c r="Y1334" s="33"/>
      <c r="Z1334" s="33"/>
      <c r="AA1334" s="33"/>
      <c r="AB1334" s="33"/>
      <c r="AC1334" s="33"/>
      <c r="AD1334" s="33"/>
      <c r="AE1334" s="33"/>
      <c r="AR1334" s="156" t="s">
        <v>270</v>
      </c>
      <c r="AT1334" s="156" t="s">
        <v>154</v>
      </c>
      <c r="AU1334" s="156" t="s">
        <v>86</v>
      </c>
      <c r="AY1334" s="18" t="s">
        <v>151</v>
      </c>
      <c r="BE1334" s="157">
        <f>IF(N1334="základní",J1334,0)</f>
        <v>0</v>
      </c>
      <c r="BF1334" s="157">
        <f>IF(N1334="snížená",J1334,0)</f>
        <v>0</v>
      </c>
      <c r="BG1334" s="157">
        <f>IF(N1334="zákl. přenesená",J1334,0)</f>
        <v>0</v>
      </c>
      <c r="BH1334" s="157">
        <f>IF(N1334="sníž. přenesená",J1334,0)</f>
        <v>0</v>
      </c>
      <c r="BI1334" s="157">
        <f>IF(N1334="nulová",J1334,0)</f>
        <v>0</v>
      </c>
      <c r="BJ1334" s="18" t="s">
        <v>84</v>
      </c>
      <c r="BK1334" s="157">
        <f>ROUND(I1334*H1334,2)</f>
        <v>0</v>
      </c>
      <c r="BL1334" s="18" t="s">
        <v>270</v>
      </c>
      <c r="BM1334" s="156" t="s">
        <v>1407</v>
      </c>
    </row>
    <row r="1335" spans="1:65" s="2" customFormat="1" ht="24.15" customHeight="1">
      <c r="A1335" s="33"/>
      <c r="B1335" s="144"/>
      <c r="C1335" s="145" t="s">
        <v>1408</v>
      </c>
      <c r="D1335" s="145" t="s">
        <v>154</v>
      </c>
      <c r="E1335" s="146" t="s">
        <v>1409</v>
      </c>
      <c r="F1335" s="147" t="s">
        <v>1410</v>
      </c>
      <c r="G1335" s="148" t="s">
        <v>231</v>
      </c>
      <c r="H1335" s="149">
        <v>85.95</v>
      </c>
      <c r="I1335" s="150"/>
      <c r="J1335" s="151">
        <f>ROUND(I1335*H1335,2)</f>
        <v>0</v>
      </c>
      <c r="K1335" s="147" t="s">
        <v>158</v>
      </c>
      <c r="L1335" s="34"/>
      <c r="M1335" s="152" t="s">
        <v>1</v>
      </c>
      <c r="N1335" s="153" t="s">
        <v>41</v>
      </c>
      <c r="O1335" s="59"/>
      <c r="P1335" s="154">
        <f>O1335*H1335</f>
        <v>0</v>
      </c>
      <c r="Q1335" s="154">
        <v>0.00043</v>
      </c>
      <c r="R1335" s="154">
        <f>Q1335*H1335</f>
        <v>0.0369585</v>
      </c>
      <c r="S1335" s="154">
        <v>0</v>
      </c>
      <c r="T1335" s="155">
        <f>S1335*H1335</f>
        <v>0</v>
      </c>
      <c r="U1335" s="33"/>
      <c r="V1335" s="33"/>
      <c r="W1335" s="33"/>
      <c r="X1335" s="33"/>
      <c r="Y1335" s="33"/>
      <c r="Z1335" s="33"/>
      <c r="AA1335" s="33"/>
      <c r="AB1335" s="33"/>
      <c r="AC1335" s="33"/>
      <c r="AD1335" s="33"/>
      <c r="AE1335" s="33"/>
      <c r="AR1335" s="156" t="s">
        <v>270</v>
      </c>
      <c r="AT1335" s="156" t="s">
        <v>154</v>
      </c>
      <c r="AU1335" s="156" t="s">
        <v>86</v>
      </c>
      <c r="AY1335" s="18" t="s">
        <v>151</v>
      </c>
      <c r="BE1335" s="157">
        <f>IF(N1335="základní",J1335,0)</f>
        <v>0</v>
      </c>
      <c r="BF1335" s="157">
        <f>IF(N1335="snížená",J1335,0)</f>
        <v>0</v>
      </c>
      <c r="BG1335" s="157">
        <f>IF(N1335="zákl. přenesená",J1335,0)</f>
        <v>0</v>
      </c>
      <c r="BH1335" s="157">
        <f>IF(N1335="sníž. přenesená",J1335,0)</f>
        <v>0</v>
      </c>
      <c r="BI1335" s="157">
        <f>IF(N1335="nulová",J1335,0)</f>
        <v>0</v>
      </c>
      <c r="BJ1335" s="18" t="s">
        <v>84</v>
      </c>
      <c r="BK1335" s="157">
        <f>ROUND(I1335*H1335,2)</f>
        <v>0</v>
      </c>
      <c r="BL1335" s="18" t="s">
        <v>270</v>
      </c>
      <c r="BM1335" s="156" t="s">
        <v>1411</v>
      </c>
    </row>
    <row r="1336" spans="2:51" s="13" customFormat="1" ht="10.2">
      <c r="B1336" s="158"/>
      <c r="D1336" s="159" t="s">
        <v>165</v>
      </c>
      <c r="E1336" s="160" t="s">
        <v>1</v>
      </c>
      <c r="F1336" s="161" t="s">
        <v>1412</v>
      </c>
      <c r="H1336" s="160" t="s">
        <v>1</v>
      </c>
      <c r="I1336" s="162"/>
      <c r="L1336" s="158"/>
      <c r="M1336" s="163"/>
      <c r="N1336" s="164"/>
      <c r="O1336" s="164"/>
      <c r="P1336" s="164"/>
      <c r="Q1336" s="164"/>
      <c r="R1336" s="164"/>
      <c r="S1336" s="164"/>
      <c r="T1336" s="165"/>
      <c r="AT1336" s="160" t="s">
        <v>165</v>
      </c>
      <c r="AU1336" s="160" t="s">
        <v>86</v>
      </c>
      <c r="AV1336" s="13" t="s">
        <v>84</v>
      </c>
      <c r="AW1336" s="13" t="s">
        <v>32</v>
      </c>
      <c r="AX1336" s="13" t="s">
        <v>76</v>
      </c>
      <c r="AY1336" s="160" t="s">
        <v>151</v>
      </c>
    </row>
    <row r="1337" spans="2:51" s="13" customFormat="1" ht="10.2">
      <c r="B1337" s="158"/>
      <c r="D1337" s="159" t="s">
        <v>165</v>
      </c>
      <c r="E1337" s="160" t="s">
        <v>1</v>
      </c>
      <c r="F1337" s="161" t="s">
        <v>1413</v>
      </c>
      <c r="H1337" s="160" t="s">
        <v>1</v>
      </c>
      <c r="I1337" s="162"/>
      <c r="L1337" s="158"/>
      <c r="M1337" s="163"/>
      <c r="N1337" s="164"/>
      <c r="O1337" s="164"/>
      <c r="P1337" s="164"/>
      <c r="Q1337" s="164"/>
      <c r="R1337" s="164"/>
      <c r="S1337" s="164"/>
      <c r="T1337" s="165"/>
      <c r="AT1337" s="160" t="s">
        <v>165</v>
      </c>
      <c r="AU1337" s="160" t="s">
        <v>86</v>
      </c>
      <c r="AV1337" s="13" t="s">
        <v>84</v>
      </c>
      <c r="AW1337" s="13" t="s">
        <v>32</v>
      </c>
      <c r="AX1337" s="13" t="s">
        <v>76</v>
      </c>
      <c r="AY1337" s="160" t="s">
        <v>151</v>
      </c>
    </row>
    <row r="1338" spans="2:51" s="14" customFormat="1" ht="10.2">
      <c r="B1338" s="166"/>
      <c r="D1338" s="159" t="s">
        <v>165</v>
      </c>
      <c r="E1338" s="167" t="s">
        <v>1</v>
      </c>
      <c r="F1338" s="168" t="s">
        <v>1414</v>
      </c>
      <c r="H1338" s="169">
        <v>12.8</v>
      </c>
      <c r="I1338" s="170"/>
      <c r="L1338" s="166"/>
      <c r="M1338" s="171"/>
      <c r="N1338" s="172"/>
      <c r="O1338" s="172"/>
      <c r="P1338" s="172"/>
      <c r="Q1338" s="172"/>
      <c r="R1338" s="172"/>
      <c r="S1338" s="172"/>
      <c r="T1338" s="173"/>
      <c r="AT1338" s="167" t="s">
        <v>165</v>
      </c>
      <c r="AU1338" s="167" t="s">
        <v>86</v>
      </c>
      <c r="AV1338" s="14" t="s">
        <v>86</v>
      </c>
      <c r="AW1338" s="14" t="s">
        <v>32</v>
      </c>
      <c r="AX1338" s="14" t="s">
        <v>76</v>
      </c>
      <c r="AY1338" s="167" t="s">
        <v>151</v>
      </c>
    </row>
    <row r="1339" spans="2:51" s="13" customFormat="1" ht="10.2">
      <c r="B1339" s="158"/>
      <c r="D1339" s="159" t="s">
        <v>165</v>
      </c>
      <c r="E1339" s="160" t="s">
        <v>1</v>
      </c>
      <c r="F1339" s="161" t="s">
        <v>417</v>
      </c>
      <c r="H1339" s="160" t="s">
        <v>1</v>
      </c>
      <c r="I1339" s="162"/>
      <c r="L1339" s="158"/>
      <c r="M1339" s="163"/>
      <c r="N1339" s="164"/>
      <c r="O1339" s="164"/>
      <c r="P1339" s="164"/>
      <c r="Q1339" s="164"/>
      <c r="R1339" s="164"/>
      <c r="S1339" s="164"/>
      <c r="T1339" s="165"/>
      <c r="AT1339" s="160" t="s">
        <v>165</v>
      </c>
      <c r="AU1339" s="160" t="s">
        <v>86</v>
      </c>
      <c r="AV1339" s="13" t="s">
        <v>84</v>
      </c>
      <c r="AW1339" s="13" t="s">
        <v>32</v>
      </c>
      <c r="AX1339" s="13" t="s">
        <v>76</v>
      </c>
      <c r="AY1339" s="160" t="s">
        <v>151</v>
      </c>
    </row>
    <row r="1340" spans="2:51" s="14" customFormat="1" ht="10.2">
      <c r="B1340" s="166"/>
      <c r="D1340" s="159" t="s">
        <v>165</v>
      </c>
      <c r="E1340" s="167" t="s">
        <v>1</v>
      </c>
      <c r="F1340" s="168" t="s">
        <v>1415</v>
      </c>
      <c r="H1340" s="169">
        <v>18.3</v>
      </c>
      <c r="I1340" s="170"/>
      <c r="L1340" s="166"/>
      <c r="M1340" s="171"/>
      <c r="N1340" s="172"/>
      <c r="O1340" s="172"/>
      <c r="P1340" s="172"/>
      <c r="Q1340" s="172"/>
      <c r="R1340" s="172"/>
      <c r="S1340" s="172"/>
      <c r="T1340" s="173"/>
      <c r="AT1340" s="167" t="s">
        <v>165</v>
      </c>
      <c r="AU1340" s="167" t="s">
        <v>86</v>
      </c>
      <c r="AV1340" s="14" t="s">
        <v>86</v>
      </c>
      <c r="AW1340" s="14" t="s">
        <v>32</v>
      </c>
      <c r="AX1340" s="14" t="s">
        <v>76</v>
      </c>
      <c r="AY1340" s="167" t="s">
        <v>151</v>
      </c>
    </row>
    <row r="1341" spans="2:51" s="13" customFormat="1" ht="10.2">
      <c r="B1341" s="158"/>
      <c r="D1341" s="159" t="s">
        <v>165</v>
      </c>
      <c r="E1341" s="160" t="s">
        <v>1</v>
      </c>
      <c r="F1341" s="161" t="s">
        <v>421</v>
      </c>
      <c r="H1341" s="160" t="s">
        <v>1</v>
      </c>
      <c r="I1341" s="162"/>
      <c r="L1341" s="158"/>
      <c r="M1341" s="163"/>
      <c r="N1341" s="164"/>
      <c r="O1341" s="164"/>
      <c r="P1341" s="164"/>
      <c r="Q1341" s="164"/>
      <c r="R1341" s="164"/>
      <c r="S1341" s="164"/>
      <c r="T1341" s="165"/>
      <c r="AT1341" s="160" t="s">
        <v>165</v>
      </c>
      <c r="AU1341" s="160" t="s">
        <v>86</v>
      </c>
      <c r="AV1341" s="13" t="s">
        <v>84</v>
      </c>
      <c r="AW1341" s="13" t="s">
        <v>32</v>
      </c>
      <c r="AX1341" s="13" t="s">
        <v>76</v>
      </c>
      <c r="AY1341" s="160" t="s">
        <v>151</v>
      </c>
    </row>
    <row r="1342" spans="2:51" s="14" customFormat="1" ht="10.2">
      <c r="B1342" s="166"/>
      <c r="D1342" s="159" t="s">
        <v>165</v>
      </c>
      <c r="E1342" s="167" t="s">
        <v>1</v>
      </c>
      <c r="F1342" s="168" t="s">
        <v>1416</v>
      </c>
      <c r="H1342" s="169">
        <v>17.4</v>
      </c>
      <c r="I1342" s="170"/>
      <c r="L1342" s="166"/>
      <c r="M1342" s="171"/>
      <c r="N1342" s="172"/>
      <c r="O1342" s="172"/>
      <c r="P1342" s="172"/>
      <c r="Q1342" s="172"/>
      <c r="R1342" s="172"/>
      <c r="S1342" s="172"/>
      <c r="T1342" s="173"/>
      <c r="AT1342" s="167" t="s">
        <v>165</v>
      </c>
      <c r="AU1342" s="167" t="s">
        <v>86</v>
      </c>
      <c r="AV1342" s="14" t="s">
        <v>86</v>
      </c>
      <c r="AW1342" s="14" t="s">
        <v>32</v>
      </c>
      <c r="AX1342" s="14" t="s">
        <v>76</v>
      </c>
      <c r="AY1342" s="167" t="s">
        <v>151</v>
      </c>
    </row>
    <row r="1343" spans="2:51" s="13" customFormat="1" ht="10.2">
      <c r="B1343" s="158"/>
      <c r="D1343" s="159" t="s">
        <v>165</v>
      </c>
      <c r="E1343" s="160" t="s">
        <v>1</v>
      </c>
      <c r="F1343" s="161" t="s">
        <v>423</v>
      </c>
      <c r="H1343" s="160" t="s">
        <v>1</v>
      </c>
      <c r="I1343" s="162"/>
      <c r="L1343" s="158"/>
      <c r="M1343" s="163"/>
      <c r="N1343" s="164"/>
      <c r="O1343" s="164"/>
      <c r="P1343" s="164"/>
      <c r="Q1343" s="164"/>
      <c r="R1343" s="164"/>
      <c r="S1343" s="164"/>
      <c r="T1343" s="165"/>
      <c r="AT1343" s="160" t="s">
        <v>165</v>
      </c>
      <c r="AU1343" s="160" t="s">
        <v>86</v>
      </c>
      <c r="AV1343" s="13" t="s">
        <v>84</v>
      </c>
      <c r="AW1343" s="13" t="s">
        <v>32</v>
      </c>
      <c r="AX1343" s="13" t="s">
        <v>76</v>
      </c>
      <c r="AY1343" s="160" t="s">
        <v>151</v>
      </c>
    </row>
    <row r="1344" spans="2:51" s="14" customFormat="1" ht="10.2">
      <c r="B1344" s="166"/>
      <c r="D1344" s="159" t="s">
        <v>165</v>
      </c>
      <c r="E1344" s="167" t="s">
        <v>1</v>
      </c>
      <c r="F1344" s="168" t="s">
        <v>1417</v>
      </c>
      <c r="H1344" s="169">
        <v>9</v>
      </c>
      <c r="I1344" s="170"/>
      <c r="L1344" s="166"/>
      <c r="M1344" s="171"/>
      <c r="N1344" s="172"/>
      <c r="O1344" s="172"/>
      <c r="P1344" s="172"/>
      <c r="Q1344" s="172"/>
      <c r="R1344" s="172"/>
      <c r="S1344" s="172"/>
      <c r="T1344" s="173"/>
      <c r="AT1344" s="167" t="s">
        <v>165</v>
      </c>
      <c r="AU1344" s="167" t="s">
        <v>86</v>
      </c>
      <c r="AV1344" s="14" t="s">
        <v>86</v>
      </c>
      <c r="AW1344" s="14" t="s">
        <v>32</v>
      </c>
      <c r="AX1344" s="14" t="s">
        <v>76</v>
      </c>
      <c r="AY1344" s="167" t="s">
        <v>151</v>
      </c>
    </row>
    <row r="1345" spans="2:51" s="13" customFormat="1" ht="10.2">
      <c r="B1345" s="158"/>
      <c r="D1345" s="159" t="s">
        <v>165</v>
      </c>
      <c r="E1345" s="160" t="s">
        <v>1</v>
      </c>
      <c r="F1345" s="161" t="s">
        <v>425</v>
      </c>
      <c r="H1345" s="160" t="s">
        <v>1</v>
      </c>
      <c r="I1345" s="162"/>
      <c r="L1345" s="158"/>
      <c r="M1345" s="163"/>
      <c r="N1345" s="164"/>
      <c r="O1345" s="164"/>
      <c r="P1345" s="164"/>
      <c r="Q1345" s="164"/>
      <c r="R1345" s="164"/>
      <c r="S1345" s="164"/>
      <c r="T1345" s="165"/>
      <c r="AT1345" s="160" t="s">
        <v>165</v>
      </c>
      <c r="AU1345" s="160" t="s">
        <v>86</v>
      </c>
      <c r="AV1345" s="13" t="s">
        <v>84</v>
      </c>
      <c r="AW1345" s="13" t="s">
        <v>32</v>
      </c>
      <c r="AX1345" s="13" t="s">
        <v>76</v>
      </c>
      <c r="AY1345" s="160" t="s">
        <v>151</v>
      </c>
    </row>
    <row r="1346" spans="2:51" s="14" customFormat="1" ht="10.2">
      <c r="B1346" s="166"/>
      <c r="D1346" s="159" t="s">
        <v>165</v>
      </c>
      <c r="E1346" s="167" t="s">
        <v>1</v>
      </c>
      <c r="F1346" s="168" t="s">
        <v>1418</v>
      </c>
      <c r="H1346" s="169">
        <v>20.3</v>
      </c>
      <c r="I1346" s="170"/>
      <c r="L1346" s="166"/>
      <c r="M1346" s="171"/>
      <c r="N1346" s="172"/>
      <c r="O1346" s="172"/>
      <c r="P1346" s="172"/>
      <c r="Q1346" s="172"/>
      <c r="R1346" s="172"/>
      <c r="S1346" s="172"/>
      <c r="T1346" s="173"/>
      <c r="AT1346" s="167" t="s">
        <v>165</v>
      </c>
      <c r="AU1346" s="167" t="s">
        <v>86</v>
      </c>
      <c r="AV1346" s="14" t="s">
        <v>86</v>
      </c>
      <c r="AW1346" s="14" t="s">
        <v>32</v>
      </c>
      <c r="AX1346" s="14" t="s">
        <v>76</v>
      </c>
      <c r="AY1346" s="167" t="s">
        <v>151</v>
      </c>
    </row>
    <row r="1347" spans="2:51" s="13" customFormat="1" ht="10.2">
      <c r="B1347" s="158"/>
      <c r="D1347" s="159" t="s">
        <v>165</v>
      </c>
      <c r="E1347" s="160" t="s">
        <v>1</v>
      </c>
      <c r="F1347" s="161" t="s">
        <v>1419</v>
      </c>
      <c r="H1347" s="160" t="s">
        <v>1</v>
      </c>
      <c r="I1347" s="162"/>
      <c r="L1347" s="158"/>
      <c r="M1347" s="163"/>
      <c r="N1347" s="164"/>
      <c r="O1347" s="164"/>
      <c r="P1347" s="164"/>
      <c r="Q1347" s="164"/>
      <c r="R1347" s="164"/>
      <c r="S1347" s="164"/>
      <c r="T1347" s="165"/>
      <c r="AT1347" s="160" t="s">
        <v>165</v>
      </c>
      <c r="AU1347" s="160" t="s">
        <v>86</v>
      </c>
      <c r="AV1347" s="13" t="s">
        <v>84</v>
      </c>
      <c r="AW1347" s="13" t="s">
        <v>32</v>
      </c>
      <c r="AX1347" s="13" t="s">
        <v>76</v>
      </c>
      <c r="AY1347" s="160" t="s">
        <v>151</v>
      </c>
    </row>
    <row r="1348" spans="2:51" s="14" customFormat="1" ht="10.2">
      <c r="B1348" s="166"/>
      <c r="D1348" s="159" t="s">
        <v>165</v>
      </c>
      <c r="E1348" s="167" t="s">
        <v>1</v>
      </c>
      <c r="F1348" s="168" t="s">
        <v>1420</v>
      </c>
      <c r="H1348" s="169">
        <v>8.15</v>
      </c>
      <c r="I1348" s="170"/>
      <c r="L1348" s="166"/>
      <c r="M1348" s="171"/>
      <c r="N1348" s="172"/>
      <c r="O1348" s="172"/>
      <c r="P1348" s="172"/>
      <c r="Q1348" s="172"/>
      <c r="R1348" s="172"/>
      <c r="S1348" s="172"/>
      <c r="T1348" s="173"/>
      <c r="AT1348" s="167" t="s">
        <v>165</v>
      </c>
      <c r="AU1348" s="167" t="s">
        <v>86</v>
      </c>
      <c r="AV1348" s="14" t="s">
        <v>86</v>
      </c>
      <c r="AW1348" s="14" t="s">
        <v>32</v>
      </c>
      <c r="AX1348" s="14" t="s">
        <v>76</v>
      </c>
      <c r="AY1348" s="167" t="s">
        <v>151</v>
      </c>
    </row>
    <row r="1349" spans="2:51" s="15" customFormat="1" ht="10.2">
      <c r="B1349" s="174"/>
      <c r="D1349" s="159" t="s">
        <v>165</v>
      </c>
      <c r="E1349" s="175" t="s">
        <v>1</v>
      </c>
      <c r="F1349" s="176" t="s">
        <v>172</v>
      </c>
      <c r="H1349" s="177">
        <v>85.95</v>
      </c>
      <c r="I1349" s="178"/>
      <c r="L1349" s="174"/>
      <c r="M1349" s="179"/>
      <c r="N1349" s="180"/>
      <c r="O1349" s="180"/>
      <c r="P1349" s="180"/>
      <c r="Q1349" s="180"/>
      <c r="R1349" s="180"/>
      <c r="S1349" s="180"/>
      <c r="T1349" s="181"/>
      <c r="AT1349" s="175" t="s">
        <v>165</v>
      </c>
      <c r="AU1349" s="175" t="s">
        <v>86</v>
      </c>
      <c r="AV1349" s="15" t="s">
        <v>152</v>
      </c>
      <c r="AW1349" s="15" t="s">
        <v>32</v>
      </c>
      <c r="AX1349" s="15" t="s">
        <v>76</v>
      </c>
      <c r="AY1349" s="175" t="s">
        <v>151</v>
      </c>
    </row>
    <row r="1350" spans="2:51" s="16" customFormat="1" ht="10.2">
      <c r="B1350" s="182"/>
      <c r="D1350" s="159" t="s">
        <v>165</v>
      </c>
      <c r="E1350" s="183" t="s">
        <v>1</v>
      </c>
      <c r="F1350" s="184" t="s">
        <v>173</v>
      </c>
      <c r="H1350" s="185">
        <v>85.95</v>
      </c>
      <c r="I1350" s="186"/>
      <c r="L1350" s="182"/>
      <c r="M1350" s="187"/>
      <c r="N1350" s="188"/>
      <c r="O1350" s="188"/>
      <c r="P1350" s="188"/>
      <c r="Q1350" s="188"/>
      <c r="R1350" s="188"/>
      <c r="S1350" s="188"/>
      <c r="T1350" s="189"/>
      <c r="AT1350" s="183" t="s">
        <v>165</v>
      </c>
      <c r="AU1350" s="183" t="s">
        <v>86</v>
      </c>
      <c r="AV1350" s="16" t="s">
        <v>159</v>
      </c>
      <c r="AW1350" s="16" t="s">
        <v>32</v>
      </c>
      <c r="AX1350" s="16" t="s">
        <v>84</v>
      </c>
      <c r="AY1350" s="183" t="s">
        <v>151</v>
      </c>
    </row>
    <row r="1351" spans="1:65" s="2" customFormat="1" ht="24.15" customHeight="1">
      <c r="A1351" s="33"/>
      <c r="B1351" s="144"/>
      <c r="C1351" s="194" t="s">
        <v>1421</v>
      </c>
      <c r="D1351" s="194" t="s">
        <v>300</v>
      </c>
      <c r="E1351" s="195" t="s">
        <v>1422</v>
      </c>
      <c r="F1351" s="196" t="s">
        <v>1423</v>
      </c>
      <c r="G1351" s="197" t="s">
        <v>157</v>
      </c>
      <c r="H1351" s="198">
        <v>201</v>
      </c>
      <c r="I1351" s="199"/>
      <c r="J1351" s="200">
        <f>ROUND(I1351*H1351,2)</f>
        <v>0</v>
      </c>
      <c r="K1351" s="196" t="s">
        <v>158</v>
      </c>
      <c r="L1351" s="201"/>
      <c r="M1351" s="202" t="s">
        <v>1</v>
      </c>
      <c r="N1351" s="203" t="s">
        <v>41</v>
      </c>
      <c r="O1351" s="59"/>
      <c r="P1351" s="154">
        <f>O1351*H1351</f>
        <v>0</v>
      </c>
      <c r="Q1351" s="154">
        <v>0.0009</v>
      </c>
      <c r="R1351" s="154">
        <f>Q1351*H1351</f>
        <v>0.1809</v>
      </c>
      <c r="S1351" s="154">
        <v>0</v>
      </c>
      <c r="T1351" s="155">
        <f>S1351*H1351</f>
        <v>0</v>
      </c>
      <c r="U1351" s="33"/>
      <c r="V1351" s="33"/>
      <c r="W1351" s="33"/>
      <c r="X1351" s="33"/>
      <c r="Y1351" s="33"/>
      <c r="Z1351" s="33"/>
      <c r="AA1351" s="33"/>
      <c r="AB1351" s="33"/>
      <c r="AC1351" s="33"/>
      <c r="AD1351" s="33"/>
      <c r="AE1351" s="33"/>
      <c r="AR1351" s="156" t="s">
        <v>366</v>
      </c>
      <c r="AT1351" s="156" t="s">
        <v>300</v>
      </c>
      <c r="AU1351" s="156" t="s">
        <v>86</v>
      </c>
      <c r="AY1351" s="18" t="s">
        <v>151</v>
      </c>
      <c r="BE1351" s="157">
        <f>IF(N1351="základní",J1351,0)</f>
        <v>0</v>
      </c>
      <c r="BF1351" s="157">
        <f>IF(N1351="snížená",J1351,0)</f>
        <v>0</v>
      </c>
      <c r="BG1351" s="157">
        <f>IF(N1351="zákl. přenesená",J1351,0)</f>
        <v>0</v>
      </c>
      <c r="BH1351" s="157">
        <f>IF(N1351="sníž. přenesená",J1351,0)</f>
        <v>0</v>
      </c>
      <c r="BI1351" s="157">
        <f>IF(N1351="nulová",J1351,0)</f>
        <v>0</v>
      </c>
      <c r="BJ1351" s="18" t="s">
        <v>84</v>
      </c>
      <c r="BK1351" s="157">
        <f>ROUND(I1351*H1351,2)</f>
        <v>0</v>
      </c>
      <c r="BL1351" s="18" t="s">
        <v>270</v>
      </c>
      <c r="BM1351" s="156" t="s">
        <v>1424</v>
      </c>
    </row>
    <row r="1352" spans="2:51" s="13" customFormat="1" ht="10.2">
      <c r="B1352" s="158"/>
      <c r="D1352" s="159" t="s">
        <v>165</v>
      </c>
      <c r="E1352" s="160" t="s">
        <v>1</v>
      </c>
      <c r="F1352" s="161" t="s">
        <v>305</v>
      </c>
      <c r="H1352" s="160" t="s">
        <v>1</v>
      </c>
      <c r="I1352" s="162"/>
      <c r="L1352" s="158"/>
      <c r="M1352" s="163"/>
      <c r="N1352" s="164"/>
      <c r="O1352" s="164"/>
      <c r="P1352" s="164"/>
      <c r="Q1352" s="164"/>
      <c r="R1352" s="164"/>
      <c r="S1352" s="164"/>
      <c r="T1352" s="165"/>
      <c r="AT1352" s="160" t="s">
        <v>165</v>
      </c>
      <c r="AU1352" s="160" t="s">
        <v>86</v>
      </c>
      <c r="AV1352" s="13" t="s">
        <v>84</v>
      </c>
      <c r="AW1352" s="13" t="s">
        <v>32</v>
      </c>
      <c r="AX1352" s="13" t="s">
        <v>76</v>
      </c>
      <c r="AY1352" s="160" t="s">
        <v>151</v>
      </c>
    </row>
    <row r="1353" spans="2:51" s="14" customFormat="1" ht="10.2">
      <c r="B1353" s="166"/>
      <c r="D1353" s="159" t="s">
        <v>165</v>
      </c>
      <c r="E1353" s="167" t="s">
        <v>1</v>
      </c>
      <c r="F1353" s="168" t="s">
        <v>1425</v>
      </c>
      <c r="H1353" s="169">
        <v>201</v>
      </c>
      <c r="I1353" s="170"/>
      <c r="L1353" s="166"/>
      <c r="M1353" s="171"/>
      <c r="N1353" s="172"/>
      <c r="O1353" s="172"/>
      <c r="P1353" s="172"/>
      <c r="Q1353" s="172"/>
      <c r="R1353" s="172"/>
      <c r="S1353" s="172"/>
      <c r="T1353" s="173"/>
      <c r="AT1353" s="167" t="s">
        <v>165</v>
      </c>
      <c r="AU1353" s="167" t="s">
        <v>86</v>
      </c>
      <c r="AV1353" s="14" t="s">
        <v>86</v>
      </c>
      <c r="AW1353" s="14" t="s">
        <v>32</v>
      </c>
      <c r="AX1353" s="14" t="s">
        <v>76</v>
      </c>
      <c r="AY1353" s="167" t="s">
        <v>151</v>
      </c>
    </row>
    <row r="1354" spans="2:51" s="15" customFormat="1" ht="10.2">
      <c r="B1354" s="174"/>
      <c r="D1354" s="159" t="s">
        <v>165</v>
      </c>
      <c r="E1354" s="175" t="s">
        <v>1</v>
      </c>
      <c r="F1354" s="176" t="s">
        <v>172</v>
      </c>
      <c r="H1354" s="177">
        <v>201</v>
      </c>
      <c r="I1354" s="178"/>
      <c r="L1354" s="174"/>
      <c r="M1354" s="179"/>
      <c r="N1354" s="180"/>
      <c r="O1354" s="180"/>
      <c r="P1354" s="180"/>
      <c r="Q1354" s="180"/>
      <c r="R1354" s="180"/>
      <c r="S1354" s="180"/>
      <c r="T1354" s="181"/>
      <c r="AT1354" s="175" t="s">
        <v>165</v>
      </c>
      <c r="AU1354" s="175" t="s">
        <v>86</v>
      </c>
      <c r="AV1354" s="15" t="s">
        <v>152</v>
      </c>
      <c r="AW1354" s="15" t="s">
        <v>32</v>
      </c>
      <c r="AX1354" s="15" t="s">
        <v>76</v>
      </c>
      <c r="AY1354" s="175" t="s">
        <v>151</v>
      </c>
    </row>
    <row r="1355" spans="2:51" s="16" customFormat="1" ht="10.2">
      <c r="B1355" s="182"/>
      <c r="D1355" s="159" t="s">
        <v>165</v>
      </c>
      <c r="E1355" s="183" t="s">
        <v>1</v>
      </c>
      <c r="F1355" s="184" t="s">
        <v>173</v>
      </c>
      <c r="H1355" s="185">
        <v>201</v>
      </c>
      <c r="I1355" s="186"/>
      <c r="L1355" s="182"/>
      <c r="M1355" s="187"/>
      <c r="N1355" s="188"/>
      <c r="O1355" s="188"/>
      <c r="P1355" s="188"/>
      <c r="Q1355" s="188"/>
      <c r="R1355" s="188"/>
      <c r="S1355" s="188"/>
      <c r="T1355" s="189"/>
      <c r="AT1355" s="183" t="s">
        <v>165</v>
      </c>
      <c r="AU1355" s="183" t="s">
        <v>86</v>
      </c>
      <c r="AV1355" s="16" t="s">
        <v>159</v>
      </c>
      <c r="AW1355" s="16" t="s">
        <v>32</v>
      </c>
      <c r="AX1355" s="16" t="s">
        <v>84</v>
      </c>
      <c r="AY1355" s="183" t="s">
        <v>151</v>
      </c>
    </row>
    <row r="1356" spans="1:65" s="2" customFormat="1" ht="24.15" customHeight="1">
      <c r="A1356" s="33"/>
      <c r="B1356" s="144"/>
      <c r="C1356" s="145" t="s">
        <v>1426</v>
      </c>
      <c r="D1356" s="145" t="s">
        <v>154</v>
      </c>
      <c r="E1356" s="146" t="s">
        <v>1427</v>
      </c>
      <c r="F1356" s="147" t="s">
        <v>1428</v>
      </c>
      <c r="G1356" s="148" t="s">
        <v>207</v>
      </c>
      <c r="H1356" s="149">
        <v>80.9</v>
      </c>
      <c r="I1356" s="150"/>
      <c r="J1356" s="151">
        <f>ROUND(I1356*H1356,2)</f>
        <v>0</v>
      </c>
      <c r="K1356" s="147" t="s">
        <v>158</v>
      </c>
      <c r="L1356" s="34"/>
      <c r="M1356" s="152" t="s">
        <v>1</v>
      </c>
      <c r="N1356" s="153" t="s">
        <v>41</v>
      </c>
      <c r="O1356" s="59"/>
      <c r="P1356" s="154">
        <f>O1356*H1356</f>
        <v>0</v>
      </c>
      <c r="Q1356" s="154">
        <v>0.0075</v>
      </c>
      <c r="R1356" s="154">
        <f>Q1356*H1356</f>
        <v>0.60675</v>
      </c>
      <c r="S1356" s="154">
        <v>0</v>
      </c>
      <c r="T1356" s="155">
        <f>S1356*H1356</f>
        <v>0</v>
      </c>
      <c r="U1356" s="33"/>
      <c r="V1356" s="33"/>
      <c r="W1356" s="33"/>
      <c r="X1356" s="33"/>
      <c r="Y1356" s="33"/>
      <c r="Z1356" s="33"/>
      <c r="AA1356" s="33"/>
      <c r="AB1356" s="33"/>
      <c r="AC1356" s="33"/>
      <c r="AD1356" s="33"/>
      <c r="AE1356" s="33"/>
      <c r="AR1356" s="156" t="s">
        <v>270</v>
      </c>
      <c r="AT1356" s="156" t="s">
        <v>154</v>
      </c>
      <c r="AU1356" s="156" t="s">
        <v>86</v>
      </c>
      <c r="AY1356" s="18" t="s">
        <v>151</v>
      </c>
      <c r="BE1356" s="157">
        <f>IF(N1356="základní",J1356,0)</f>
        <v>0</v>
      </c>
      <c r="BF1356" s="157">
        <f>IF(N1356="snížená",J1356,0)</f>
        <v>0</v>
      </c>
      <c r="BG1356" s="157">
        <f>IF(N1356="zákl. přenesená",J1356,0)</f>
        <v>0</v>
      </c>
      <c r="BH1356" s="157">
        <f>IF(N1356="sníž. přenesená",J1356,0)</f>
        <v>0</v>
      </c>
      <c r="BI1356" s="157">
        <f>IF(N1356="nulová",J1356,0)</f>
        <v>0</v>
      </c>
      <c r="BJ1356" s="18" t="s">
        <v>84</v>
      </c>
      <c r="BK1356" s="157">
        <f>ROUND(I1356*H1356,2)</f>
        <v>0</v>
      </c>
      <c r="BL1356" s="18" t="s">
        <v>270</v>
      </c>
      <c r="BM1356" s="156" t="s">
        <v>1429</v>
      </c>
    </row>
    <row r="1357" spans="2:51" s="13" customFormat="1" ht="10.2">
      <c r="B1357" s="158"/>
      <c r="D1357" s="159" t="s">
        <v>165</v>
      </c>
      <c r="E1357" s="160" t="s">
        <v>1</v>
      </c>
      <c r="F1357" s="161" t="s">
        <v>1430</v>
      </c>
      <c r="H1357" s="160" t="s">
        <v>1</v>
      </c>
      <c r="I1357" s="162"/>
      <c r="L1357" s="158"/>
      <c r="M1357" s="163"/>
      <c r="N1357" s="164"/>
      <c r="O1357" s="164"/>
      <c r="P1357" s="164"/>
      <c r="Q1357" s="164"/>
      <c r="R1357" s="164"/>
      <c r="S1357" s="164"/>
      <c r="T1357" s="165"/>
      <c r="AT1357" s="160" t="s">
        <v>165</v>
      </c>
      <c r="AU1357" s="160" t="s">
        <v>86</v>
      </c>
      <c r="AV1357" s="13" t="s">
        <v>84</v>
      </c>
      <c r="AW1357" s="13" t="s">
        <v>32</v>
      </c>
      <c r="AX1357" s="13" t="s">
        <v>76</v>
      </c>
      <c r="AY1357" s="160" t="s">
        <v>151</v>
      </c>
    </row>
    <row r="1358" spans="2:51" s="13" customFormat="1" ht="10.2">
      <c r="B1358" s="158"/>
      <c r="D1358" s="159" t="s">
        <v>165</v>
      </c>
      <c r="E1358" s="160" t="s">
        <v>1</v>
      </c>
      <c r="F1358" s="161" t="s">
        <v>178</v>
      </c>
      <c r="H1358" s="160" t="s">
        <v>1</v>
      </c>
      <c r="I1358" s="162"/>
      <c r="L1358" s="158"/>
      <c r="M1358" s="163"/>
      <c r="N1358" s="164"/>
      <c r="O1358" s="164"/>
      <c r="P1358" s="164"/>
      <c r="Q1358" s="164"/>
      <c r="R1358" s="164"/>
      <c r="S1358" s="164"/>
      <c r="T1358" s="165"/>
      <c r="AT1358" s="160" t="s">
        <v>165</v>
      </c>
      <c r="AU1358" s="160" t="s">
        <v>86</v>
      </c>
      <c r="AV1358" s="13" t="s">
        <v>84</v>
      </c>
      <c r="AW1358" s="13" t="s">
        <v>32</v>
      </c>
      <c r="AX1358" s="13" t="s">
        <v>76</v>
      </c>
      <c r="AY1358" s="160" t="s">
        <v>151</v>
      </c>
    </row>
    <row r="1359" spans="2:51" s="14" customFormat="1" ht="10.2">
      <c r="B1359" s="166"/>
      <c r="D1359" s="159" t="s">
        <v>165</v>
      </c>
      <c r="E1359" s="167" t="s">
        <v>1</v>
      </c>
      <c r="F1359" s="168" t="s">
        <v>1431</v>
      </c>
      <c r="H1359" s="169">
        <v>7.63</v>
      </c>
      <c r="I1359" s="170"/>
      <c r="L1359" s="166"/>
      <c r="M1359" s="171"/>
      <c r="N1359" s="172"/>
      <c r="O1359" s="172"/>
      <c r="P1359" s="172"/>
      <c r="Q1359" s="172"/>
      <c r="R1359" s="172"/>
      <c r="S1359" s="172"/>
      <c r="T1359" s="173"/>
      <c r="AT1359" s="167" t="s">
        <v>165</v>
      </c>
      <c r="AU1359" s="167" t="s">
        <v>86</v>
      </c>
      <c r="AV1359" s="14" t="s">
        <v>86</v>
      </c>
      <c r="AW1359" s="14" t="s">
        <v>32</v>
      </c>
      <c r="AX1359" s="14" t="s">
        <v>76</v>
      </c>
      <c r="AY1359" s="167" t="s">
        <v>151</v>
      </c>
    </row>
    <row r="1360" spans="2:51" s="13" customFormat="1" ht="10.2">
      <c r="B1360" s="158"/>
      <c r="D1360" s="159" t="s">
        <v>165</v>
      </c>
      <c r="E1360" s="160" t="s">
        <v>1</v>
      </c>
      <c r="F1360" s="161" t="s">
        <v>179</v>
      </c>
      <c r="H1360" s="160" t="s">
        <v>1</v>
      </c>
      <c r="I1360" s="162"/>
      <c r="L1360" s="158"/>
      <c r="M1360" s="163"/>
      <c r="N1360" s="164"/>
      <c r="O1360" s="164"/>
      <c r="P1360" s="164"/>
      <c r="Q1360" s="164"/>
      <c r="R1360" s="164"/>
      <c r="S1360" s="164"/>
      <c r="T1360" s="165"/>
      <c r="AT1360" s="160" t="s">
        <v>165</v>
      </c>
      <c r="AU1360" s="160" t="s">
        <v>86</v>
      </c>
      <c r="AV1360" s="13" t="s">
        <v>84</v>
      </c>
      <c r="AW1360" s="13" t="s">
        <v>32</v>
      </c>
      <c r="AX1360" s="13" t="s">
        <v>76</v>
      </c>
      <c r="AY1360" s="160" t="s">
        <v>151</v>
      </c>
    </row>
    <row r="1361" spans="2:51" s="14" customFormat="1" ht="10.2">
      <c r="B1361" s="166"/>
      <c r="D1361" s="159" t="s">
        <v>165</v>
      </c>
      <c r="E1361" s="167" t="s">
        <v>1</v>
      </c>
      <c r="F1361" s="168" t="s">
        <v>1432</v>
      </c>
      <c r="H1361" s="169">
        <v>73.27</v>
      </c>
      <c r="I1361" s="170"/>
      <c r="L1361" s="166"/>
      <c r="M1361" s="171"/>
      <c r="N1361" s="172"/>
      <c r="O1361" s="172"/>
      <c r="P1361" s="172"/>
      <c r="Q1361" s="172"/>
      <c r="R1361" s="172"/>
      <c r="S1361" s="172"/>
      <c r="T1361" s="173"/>
      <c r="AT1361" s="167" t="s">
        <v>165</v>
      </c>
      <c r="AU1361" s="167" t="s">
        <v>86</v>
      </c>
      <c r="AV1361" s="14" t="s">
        <v>86</v>
      </c>
      <c r="AW1361" s="14" t="s">
        <v>32</v>
      </c>
      <c r="AX1361" s="14" t="s">
        <v>76</v>
      </c>
      <c r="AY1361" s="167" t="s">
        <v>151</v>
      </c>
    </row>
    <row r="1362" spans="2:51" s="15" customFormat="1" ht="10.2">
      <c r="B1362" s="174"/>
      <c r="D1362" s="159" t="s">
        <v>165</v>
      </c>
      <c r="E1362" s="175" t="s">
        <v>1</v>
      </c>
      <c r="F1362" s="176" t="s">
        <v>172</v>
      </c>
      <c r="H1362" s="177">
        <v>80.89999999999999</v>
      </c>
      <c r="I1362" s="178"/>
      <c r="L1362" s="174"/>
      <c r="M1362" s="179"/>
      <c r="N1362" s="180"/>
      <c r="O1362" s="180"/>
      <c r="P1362" s="180"/>
      <c r="Q1362" s="180"/>
      <c r="R1362" s="180"/>
      <c r="S1362" s="180"/>
      <c r="T1362" s="181"/>
      <c r="AT1362" s="175" t="s">
        <v>165</v>
      </c>
      <c r="AU1362" s="175" t="s">
        <v>86</v>
      </c>
      <c r="AV1362" s="15" t="s">
        <v>152</v>
      </c>
      <c r="AW1362" s="15" t="s">
        <v>32</v>
      </c>
      <c r="AX1362" s="15" t="s">
        <v>76</v>
      </c>
      <c r="AY1362" s="175" t="s">
        <v>151</v>
      </c>
    </row>
    <row r="1363" spans="2:51" s="16" customFormat="1" ht="10.2">
      <c r="B1363" s="182"/>
      <c r="D1363" s="159" t="s">
        <v>165</v>
      </c>
      <c r="E1363" s="183" t="s">
        <v>1</v>
      </c>
      <c r="F1363" s="184" t="s">
        <v>173</v>
      </c>
      <c r="H1363" s="185">
        <v>80.89999999999999</v>
      </c>
      <c r="I1363" s="186"/>
      <c r="L1363" s="182"/>
      <c r="M1363" s="187"/>
      <c r="N1363" s="188"/>
      <c r="O1363" s="188"/>
      <c r="P1363" s="188"/>
      <c r="Q1363" s="188"/>
      <c r="R1363" s="188"/>
      <c r="S1363" s="188"/>
      <c r="T1363" s="189"/>
      <c r="AT1363" s="183" t="s">
        <v>165</v>
      </c>
      <c r="AU1363" s="183" t="s">
        <v>86</v>
      </c>
      <c r="AV1363" s="16" t="s">
        <v>159</v>
      </c>
      <c r="AW1363" s="16" t="s">
        <v>32</v>
      </c>
      <c r="AX1363" s="16" t="s">
        <v>84</v>
      </c>
      <c r="AY1363" s="183" t="s">
        <v>151</v>
      </c>
    </row>
    <row r="1364" spans="1:65" s="2" customFormat="1" ht="24.15" customHeight="1">
      <c r="A1364" s="33"/>
      <c r="B1364" s="144"/>
      <c r="C1364" s="194" t="s">
        <v>1433</v>
      </c>
      <c r="D1364" s="194" t="s">
        <v>300</v>
      </c>
      <c r="E1364" s="195" t="s">
        <v>1434</v>
      </c>
      <c r="F1364" s="196" t="s">
        <v>1435</v>
      </c>
      <c r="G1364" s="197" t="s">
        <v>207</v>
      </c>
      <c r="H1364" s="198">
        <v>88.99</v>
      </c>
      <c r="I1364" s="199"/>
      <c r="J1364" s="200">
        <f>ROUND(I1364*H1364,2)</f>
        <v>0</v>
      </c>
      <c r="K1364" s="196" t="s">
        <v>158</v>
      </c>
      <c r="L1364" s="201"/>
      <c r="M1364" s="202" t="s">
        <v>1</v>
      </c>
      <c r="N1364" s="203" t="s">
        <v>41</v>
      </c>
      <c r="O1364" s="59"/>
      <c r="P1364" s="154">
        <f>O1364*H1364</f>
        <v>0</v>
      </c>
      <c r="Q1364" s="154">
        <v>0.0177</v>
      </c>
      <c r="R1364" s="154">
        <f>Q1364*H1364</f>
        <v>1.575123</v>
      </c>
      <c r="S1364" s="154">
        <v>0</v>
      </c>
      <c r="T1364" s="155">
        <f>S1364*H1364</f>
        <v>0</v>
      </c>
      <c r="U1364" s="33"/>
      <c r="V1364" s="33"/>
      <c r="W1364" s="33"/>
      <c r="X1364" s="33"/>
      <c r="Y1364" s="33"/>
      <c r="Z1364" s="33"/>
      <c r="AA1364" s="33"/>
      <c r="AB1364" s="33"/>
      <c r="AC1364" s="33"/>
      <c r="AD1364" s="33"/>
      <c r="AE1364" s="33"/>
      <c r="AR1364" s="156" t="s">
        <v>366</v>
      </c>
      <c r="AT1364" s="156" t="s">
        <v>300</v>
      </c>
      <c r="AU1364" s="156" t="s">
        <v>86</v>
      </c>
      <c r="AY1364" s="18" t="s">
        <v>151</v>
      </c>
      <c r="BE1364" s="157">
        <f>IF(N1364="základní",J1364,0)</f>
        <v>0</v>
      </c>
      <c r="BF1364" s="157">
        <f>IF(N1364="snížená",J1364,0)</f>
        <v>0</v>
      </c>
      <c r="BG1364" s="157">
        <f>IF(N1364="zákl. přenesená",J1364,0)</f>
        <v>0</v>
      </c>
      <c r="BH1364" s="157">
        <f>IF(N1364="sníž. přenesená",J1364,0)</f>
        <v>0</v>
      </c>
      <c r="BI1364" s="157">
        <f>IF(N1364="nulová",J1364,0)</f>
        <v>0</v>
      </c>
      <c r="BJ1364" s="18" t="s">
        <v>84</v>
      </c>
      <c r="BK1364" s="157">
        <f>ROUND(I1364*H1364,2)</f>
        <v>0</v>
      </c>
      <c r="BL1364" s="18" t="s">
        <v>270</v>
      </c>
      <c r="BM1364" s="156" t="s">
        <v>1436</v>
      </c>
    </row>
    <row r="1365" spans="2:51" s="13" customFormat="1" ht="10.2">
      <c r="B1365" s="158"/>
      <c r="D1365" s="159" t="s">
        <v>165</v>
      </c>
      <c r="E1365" s="160" t="s">
        <v>1</v>
      </c>
      <c r="F1365" s="161" t="s">
        <v>305</v>
      </c>
      <c r="H1365" s="160" t="s">
        <v>1</v>
      </c>
      <c r="I1365" s="162"/>
      <c r="L1365" s="158"/>
      <c r="M1365" s="163"/>
      <c r="N1365" s="164"/>
      <c r="O1365" s="164"/>
      <c r="P1365" s="164"/>
      <c r="Q1365" s="164"/>
      <c r="R1365" s="164"/>
      <c r="S1365" s="164"/>
      <c r="T1365" s="165"/>
      <c r="AT1365" s="160" t="s">
        <v>165</v>
      </c>
      <c r="AU1365" s="160" t="s">
        <v>86</v>
      </c>
      <c r="AV1365" s="13" t="s">
        <v>84</v>
      </c>
      <c r="AW1365" s="13" t="s">
        <v>32</v>
      </c>
      <c r="AX1365" s="13" t="s">
        <v>76</v>
      </c>
      <c r="AY1365" s="160" t="s">
        <v>151</v>
      </c>
    </row>
    <row r="1366" spans="2:51" s="14" customFormat="1" ht="10.2">
      <c r="B1366" s="166"/>
      <c r="D1366" s="159" t="s">
        <v>165</v>
      </c>
      <c r="E1366" s="167" t="s">
        <v>1</v>
      </c>
      <c r="F1366" s="168" t="s">
        <v>1437</v>
      </c>
      <c r="H1366" s="169">
        <v>88.99</v>
      </c>
      <c r="I1366" s="170"/>
      <c r="L1366" s="166"/>
      <c r="M1366" s="171"/>
      <c r="N1366" s="172"/>
      <c r="O1366" s="172"/>
      <c r="P1366" s="172"/>
      <c r="Q1366" s="172"/>
      <c r="R1366" s="172"/>
      <c r="S1366" s="172"/>
      <c r="T1366" s="173"/>
      <c r="AT1366" s="167" t="s">
        <v>165</v>
      </c>
      <c r="AU1366" s="167" t="s">
        <v>86</v>
      </c>
      <c r="AV1366" s="14" t="s">
        <v>86</v>
      </c>
      <c r="AW1366" s="14" t="s">
        <v>32</v>
      </c>
      <c r="AX1366" s="14" t="s">
        <v>76</v>
      </c>
      <c r="AY1366" s="167" t="s">
        <v>151</v>
      </c>
    </row>
    <row r="1367" spans="2:51" s="15" customFormat="1" ht="10.2">
      <c r="B1367" s="174"/>
      <c r="D1367" s="159" t="s">
        <v>165</v>
      </c>
      <c r="E1367" s="175" t="s">
        <v>1</v>
      </c>
      <c r="F1367" s="176" t="s">
        <v>172</v>
      </c>
      <c r="H1367" s="177">
        <v>88.99</v>
      </c>
      <c r="I1367" s="178"/>
      <c r="L1367" s="174"/>
      <c r="M1367" s="179"/>
      <c r="N1367" s="180"/>
      <c r="O1367" s="180"/>
      <c r="P1367" s="180"/>
      <c r="Q1367" s="180"/>
      <c r="R1367" s="180"/>
      <c r="S1367" s="180"/>
      <c r="T1367" s="181"/>
      <c r="AT1367" s="175" t="s">
        <v>165</v>
      </c>
      <c r="AU1367" s="175" t="s">
        <v>86</v>
      </c>
      <c r="AV1367" s="15" t="s">
        <v>152</v>
      </c>
      <c r="AW1367" s="15" t="s">
        <v>32</v>
      </c>
      <c r="AX1367" s="15" t="s">
        <v>76</v>
      </c>
      <c r="AY1367" s="175" t="s">
        <v>151</v>
      </c>
    </row>
    <row r="1368" spans="2:51" s="16" customFormat="1" ht="10.2">
      <c r="B1368" s="182"/>
      <c r="D1368" s="159" t="s">
        <v>165</v>
      </c>
      <c r="E1368" s="183" t="s">
        <v>1</v>
      </c>
      <c r="F1368" s="184" t="s">
        <v>173</v>
      </c>
      <c r="H1368" s="185">
        <v>88.99</v>
      </c>
      <c r="I1368" s="186"/>
      <c r="L1368" s="182"/>
      <c r="M1368" s="187"/>
      <c r="N1368" s="188"/>
      <c r="O1368" s="188"/>
      <c r="P1368" s="188"/>
      <c r="Q1368" s="188"/>
      <c r="R1368" s="188"/>
      <c r="S1368" s="188"/>
      <c r="T1368" s="189"/>
      <c r="AT1368" s="183" t="s">
        <v>165</v>
      </c>
      <c r="AU1368" s="183" t="s">
        <v>86</v>
      </c>
      <c r="AV1368" s="16" t="s">
        <v>159</v>
      </c>
      <c r="AW1368" s="16" t="s">
        <v>32</v>
      </c>
      <c r="AX1368" s="16" t="s">
        <v>84</v>
      </c>
      <c r="AY1368" s="183" t="s">
        <v>151</v>
      </c>
    </row>
    <row r="1369" spans="1:65" s="2" customFormat="1" ht="24.15" customHeight="1">
      <c r="A1369" s="33"/>
      <c r="B1369" s="144"/>
      <c r="C1369" s="145" t="s">
        <v>1438</v>
      </c>
      <c r="D1369" s="145" t="s">
        <v>154</v>
      </c>
      <c r="E1369" s="146" t="s">
        <v>1439</v>
      </c>
      <c r="F1369" s="147" t="s">
        <v>1440</v>
      </c>
      <c r="G1369" s="148" t="s">
        <v>207</v>
      </c>
      <c r="H1369" s="149">
        <v>80.9</v>
      </c>
      <c r="I1369" s="150"/>
      <c r="J1369" s="151">
        <f>ROUND(I1369*H1369,2)</f>
        <v>0</v>
      </c>
      <c r="K1369" s="147" t="s">
        <v>158</v>
      </c>
      <c r="L1369" s="34"/>
      <c r="M1369" s="152" t="s">
        <v>1</v>
      </c>
      <c r="N1369" s="153" t="s">
        <v>41</v>
      </c>
      <c r="O1369" s="59"/>
      <c r="P1369" s="154">
        <f>O1369*H1369</f>
        <v>0</v>
      </c>
      <c r="Q1369" s="154">
        <v>0.00062</v>
      </c>
      <c r="R1369" s="154">
        <f>Q1369*H1369</f>
        <v>0.050158</v>
      </c>
      <c r="S1369" s="154">
        <v>0</v>
      </c>
      <c r="T1369" s="155">
        <f>S1369*H1369</f>
        <v>0</v>
      </c>
      <c r="U1369" s="33"/>
      <c r="V1369" s="33"/>
      <c r="W1369" s="33"/>
      <c r="X1369" s="33"/>
      <c r="Y1369" s="33"/>
      <c r="Z1369" s="33"/>
      <c r="AA1369" s="33"/>
      <c r="AB1369" s="33"/>
      <c r="AC1369" s="33"/>
      <c r="AD1369" s="33"/>
      <c r="AE1369" s="33"/>
      <c r="AR1369" s="156" t="s">
        <v>270</v>
      </c>
      <c r="AT1369" s="156" t="s">
        <v>154</v>
      </c>
      <c r="AU1369" s="156" t="s">
        <v>86</v>
      </c>
      <c r="AY1369" s="18" t="s">
        <v>151</v>
      </c>
      <c r="BE1369" s="157">
        <f>IF(N1369="základní",J1369,0)</f>
        <v>0</v>
      </c>
      <c r="BF1369" s="157">
        <f>IF(N1369="snížená",J1369,0)</f>
        <v>0</v>
      </c>
      <c r="BG1369" s="157">
        <f>IF(N1369="zákl. přenesená",J1369,0)</f>
        <v>0</v>
      </c>
      <c r="BH1369" s="157">
        <f>IF(N1369="sníž. přenesená",J1369,0)</f>
        <v>0</v>
      </c>
      <c r="BI1369" s="157">
        <f>IF(N1369="nulová",J1369,0)</f>
        <v>0</v>
      </c>
      <c r="BJ1369" s="18" t="s">
        <v>84</v>
      </c>
      <c r="BK1369" s="157">
        <f>ROUND(I1369*H1369,2)</f>
        <v>0</v>
      </c>
      <c r="BL1369" s="18" t="s">
        <v>270</v>
      </c>
      <c r="BM1369" s="156" t="s">
        <v>1441</v>
      </c>
    </row>
    <row r="1370" spans="1:65" s="2" customFormat="1" ht="24.15" customHeight="1">
      <c r="A1370" s="33"/>
      <c r="B1370" s="144"/>
      <c r="C1370" s="145" t="s">
        <v>1442</v>
      </c>
      <c r="D1370" s="145" t="s">
        <v>154</v>
      </c>
      <c r="E1370" s="146" t="s">
        <v>1443</v>
      </c>
      <c r="F1370" s="147" t="s">
        <v>1444</v>
      </c>
      <c r="G1370" s="148" t="s">
        <v>207</v>
      </c>
      <c r="H1370" s="149">
        <v>17.33</v>
      </c>
      <c r="I1370" s="150"/>
      <c r="J1370" s="151">
        <f>ROUND(I1370*H1370,2)</f>
        <v>0</v>
      </c>
      <c r="K1370" s="147" t="s">
        <v>158</v>
      </c>
      <c r="L1370" s="34"/>
      <c r="M1370" s="152" t="s">
        <v>1</v>
      </c>
      <c r="N1370" s="153" t="s">
        <v>41</v>
      </c>
      <c r="O1370" s="59"/>
      <c r="P1370" s="154">
        <f>O1370*H1370</f>
        <v>0</v>
      </c>
      <c r="Q1370" s="154">
        <v>0.0015</v>
      </c>
      <c r="R1370" s="154">
        <f>Q1370*H1370</f>
        <v>0.025994999999999997</v>
      </c>
      <c r="S1370" s="154">
        <v>0</v>
      </c>
      <c r="T1370" s="155">
        <f>S1370*H1370</f>
        <v>0</v>
      </c>
      <c r="U1370" s="33"/>
      <c r="V1370" s="33"/>
      <c r="W1370" s="33"/>
      <c r="X1370" s="33"/>
      <c r="Y1370" s="33"/>
      <c r="Z1370" s="33"/>
      <c r="AA1370" s="33"/>
      <c r="AB1370" s="33"/>
      <c r="AC1370" s="33"/>
      <c r="AD1370" s="33"/>
      <c r="AE1370" s="33"/>
      <c r="AR1370" s="156" t="s">
        <v>270</v>
      </c>
      <c r="AT1370" s="156" t="s">
        <v>154</v>
      </c>
      <c r="AU1370" s="156" t="s">
        <v>86</v>
      </c>
      <c r="AY1370" s="18" t="s">
        <v>151</v>
      </c>
      <c r="BE1370" s="157">
        <f>IF(N1370="základní",J1370,0)</f>
        <v>0</v>
      </c>
      <c r="BF1370" s="157">
        <f>IF(N1370="snížená",J1370,0)</f>
        <v>0</v>
      </c>
      <c r="BG1370" s="157">
        <f>IF(N1370="zákl. přenesená",J1370,0)</f>
        <v>0</v>
      </c>
      <c r="BH1370" s="157">
        <f>IF(N1370="sníž. přenesená",J1370,0)</f>
        <v>0</v>
      </c>
      <c r="BI1370" s="157">
        <f>IF(N1370="nulová",J1370,0)</f>
        <v>0</v>
      </c>
      <c r="BJ1370" s="18" t="s">
        <v>84</v>
      </c>
      <c r="BK1370" s="157">
        <f>ROUND(I1370*H1370,2)</f>
        <v>0</v>
      </c>
      <c r="BL1370" s="18" t="s">
        <v>270</v>
      </c>
      <c r="BM1370" s="156" t="s">
        <v>1445</v>
      </c>
    </row>
    <row r="1371" spans="2:51" s="13" customFormat="1" ht="10.2">
      <c r="B1371" s="158"/>
      <c r="D1371" s="159" t="s">
        <v>165</v>
      </c>
      <c r="E1371" s="160" t="s">
        <v>1</v>
      </c>
      <c r="F1371" s="161" t="s">
        <v>1446</v>
      </c>
      <c r="H1371" s="160" t="s">
        <v>1</v>
      </c>
      <c r="I1371" s="162"/>
      <c r="L1371" s="158"/>
      <c r="M1371" s="163"/>
      <c r="N1371" s="164"/>
      <c r="O1371" s="164"/>
      <c r="P1371" s="164"/>
      <c r="Q1371" s="164"/>
      <c r="R1371" s="164"/>
      <c r="S1371" s="164"/>
      <c r="T1371" s="165"/>
      <c r="AT1371" s="160" t="s">
        <v>165</v>
      </c>
      <c r="AU1371" s="160" t="s">
        <v>86</v>
      </c>
      <c r="AV1371" s="13" t="s">
        <v>84</v>
      </c>
      <c r="AW1371" s="13" t="s">
        <v>32</v>
      </c>
      <c r="AX1371" s="13" t="s">
        <v>76</v>
      </c>
      <c r="AY1371" s="160" t="s">
        <v>151</v>
      </c>
    </row>
    <row r="1372" spans="2:51" s="14" customFormat="1" ht="10.2">
      <c r="B1372" s="166"/>
      <c r="D1372" s="159" t="s">
        <v>165</v>
      </c>
      <c r="E1372" s="167" t="s">
        <v>1</v>
      </c>
      <c r="F1372" s="168" t="s">
        <v>1447</v>
      </c>
      <c r="H1372" s="169">
        <v>17.33</v>
      </c>
      <c r="I1372" s="170"/>
      <c r="L1372" s="166"/>
      <c r="M1372" s="171"/>
      <c r="N1372" s="172"/>
      <c r="O1372" s="172"/>
      <c r="P1372" s="172"/>
      <c r="Q1372" s="172"/>
      <c r="R1372" s="172"/>
      <c r="S1372" s="172"/>
      <c r="T1372" s="173"/>
      <c r="AT1372" s="167" t="s">
        <v>165</v>
      </c>
      <c r="AU1372" s="167" t="s">
        <v>86</v>
      </c>
      <c r="AV1372" s="14" t="s">
        <v>86</v>
      </c>
      <c r="AW1372" s="14" t="s">
        <v>32</v>
      </c>
      <c r="AX1372" s="14" t="s">
        <v>76</v>
      </c>
      <c r="AY1372" s="167" t="s">
        <v>151</v>
      </c>
    </row>
    <row r="1373" spans="2:51" s="15" customFormat="1" ht="10.2">
      <c r="B1373" s="174"/>
      <c r="D1373" s="159" t="s">
        <v>165</v>
      </c>
      <c r="E1373" s="175" t="s">
        <v>1</v>
      </c>
      <c r="F1373" s="176" t="s">
        <v>172</v>
      </c>
      <c r="H1373" s="177">
        <v>17.33</v>
      </c>
      <c r="I1373" s="178"/>
      <c r="L1373" s="174"/>
      <c r="M1373" s="179"/>
      <c r="N1373" s="180"/>
      <c r="O1373" s="180"/>
      <c r="P1373" s="180"/>
      <c r="Q1373" s="180"/>
      <c r="R1373" s="180"/>
      <c r="S1373" s="180"/>
      <c r="T1373" s="181"/>
      <c r="AT1373" s="175" t="s">
        <v>165</v>
      </c>
      <c r="AU1373" s="175" t="s">
        <v>86</v>
      </c>
      <c r="AV1373" s="15" t="s">
        <v>152</v>
      </c>
      <c r="AW1373" s="15" t="s">
        <v>32</v>
      </c>
      <c r="AX1373" s="15" t="s">
        <v>76</v>
      </c>
      <c r="AY1373" s="175" t="s">
        <v>151</v>
      </c>
    </row>
    <row r="1374" spans="2:51" s="16" customFormat="1" ht="10.2">
      <c r="B1374" s="182"/>
      <c r="D1374" s="159" t="s">
        <v>165</v>
      </c>
      <c r="E1374" s="183" t="s">
        <v>1</v>
      </c>
      <c r="F1374" s="184" t="s">
        <v>173</v>
      </c>
      <c r="H1374" s="185">
        <v>17.33</v>
      </c>
      <c r="I1374" s="186"/>
      <c r="L1374" s="182"/>
      <c r="M1374" s="187"/>
      <c r="N1374" s="188"/>
      <c r="O1374" s="188"/>
      <c r="P1374" s="188"/>
      <c r="Q1374" s="188"/>
      <c r="R1374" s="188"/>
      <c r="S1374" s="188"/>
      <c r="T1374" s="189"/>
      <c r="AT1374" s="183" t="s">
        <v>165</v>
      </c>
      <c r="AU1374" s="183" t="s">
        <v>86</v>
      </c>
      <c r="AV1374" s="16" t="s">
        <v>159</v>
      </c>
      <c r="AW1374" s="16" t="s">
        <v>32</v>
      </c>
      <c r="AX1374" s="16" t="s">
        <v>84</v>
      </c>
      <c r="AY1374" s="183" t="s">
        <v>151</v>
      </c>
    </row>
    <row r="1375" spans="1:65" s="2" customFormat="1" ht="16.5" customHeight="1">
      <c r="A1375" s="33"/>
      <c r="B1375" s="144"/>
      <c r="C1375" s="145" t="s">
        <v>1448</v>
      </c>
      <c r="D1375" s="145" t="s">
        <v>154</v>
      </c>
      <c r="E1375" s="146" t="s">
        <v>1449</v>
      </c>
      <c r="F1375" s="147" t="s">
        <v>1450</v>
      </c>
      <c r="G1375" s="148" t="s">
        <v>231</v>
      </c>
      <c r="H1375" s="149">
        <v>31.9</v>
      </c>
      <c r="I1375" s="150"/>
      <c r="J1375" s="151">
        <f>ROUND(I1375*H1375,2)</f>
        <v>0</v>
      </c>
      <c r="K1375" s="147" t="s">
        <v>158</v>
      </c>
      <c r="L1375" s="34"/>
      <c r="M1375" s="152" t="s">
        <v>1</v>
      </c>
      <c r="N1375" s="153" t="s">
        <v>41</v>
      </c>
      <c r="O1375" s="59"/>
      <c r="P1375" s="154">
        <f>O1375*H1375</f>
        <v>0</v>
      </c>
      <c r="Q1375" s="154">
        <v>3E-05</v>
      </c>
      <c r="R1375" s="154">
        <f>Q1375*H1375</f>
        <v>0.000957</v>
      </c>
      <c r="S1375" s="154">
        <v>0</v>
      </c>
      <c r="T1375" s="155">
        <f>S1375*H1375</f>
        <v>0</v>
      </c>
      <c r="U1375" s="33"/>
      <c r="V1375" s="33"/>
      <c r="W1375" s="33"/>
      <c r="X1375" s="33"/>
      <c r="Y1375" s="33"/>
      <c r="Z1375" s="33"/>
      <c r="AA1375" s="33"/>
      <c r="AB1375" s="33"/>
      <c r="AC1375" s="33"/>
      <c r="AD1375" s="33"/>
      <c r="AE1375" s="33"/>
      <c r="AR1375" s="156" t="s">
        <v>270</v>
      </c>
      <c r="AT1375" s="156" t="s">
        <v>154</v>
      </c>
      <c r="AU1375" s="156" t="s">
        <v>86</v>
      </c>
      <c r="AY1375" s="18" t="s">
        <v>151</v>
      </c>
      <c r="BE1375" s="157">
        <f>IF(N1375="základní",J1375,0)</f>
        <v>0</v>
      </c>
      <c r="BF1375" s="157">
        <f>IF(N1375="snížená",J1375,0)</f>
        <v>0</v>
      </c>
      <c r="BG1375" s="157">
        <f>IF(N1375="zákl. přenesená",J1375,0)</f>
        <v>0</v>
      </c>
      <c r="BH1375" s="157">
        <f>IF(N1375="sníž. přenesená",J1375,0)</f>
        <v>0</v>
      </c>
      <c r="BI1375" s="157">
        <f>IF(N1375="nulová",J1375,0)</f>
        <v>0</v>
      </c>
      <c r="BJ1375" s="18" t="s">
        <v>84</v>
      </c>
      <c r="BK1375" s="157">
        <f>ROUND(I1375*H1375,2)</f>
        <v>0</v>
      </c>
      <c r="BL1375" s="18" t="s">
        <v>270</v>
      </c>
      <c r="BM1375" s="156" t="s">
        <v>1451</v>
      </c>
    </row>
    <row r="1376" spans="2:51" s="13" customFormat="1" ht="10.2">
      <c r="B1376" s="158"/>
      <c r="D1376" s="159" t="s">
        <v>165</v>
      </c>
      <c r="E1376" s="160" t="s">
        <v>1</v>
      </c>
      <c r="F1376" s="161" t="s">
        <v>1452</v>
      </c>
      <c r="H1376" s="160" t="s">
        <v>1</v>
      </c>
      <c r="I1376" s="162"/>
      <c r="L1376" s="158"/>
      <c r="M1376" s="163"/>
      <c r="N1376" s="164"/>
      <c r="O1376" s="164"/>
      <c r="P1376" s="164"/>
      <c r="Q1376" s="164"/>
      <c r="R1376" s="164"/>
      <c r="S1376" s="164"/>
      <c r="T1376" s="165"/>
      <c r="AT1376" s="160" t="s">
        <v>165</v>
      </c>
      <c r="AU1376" s="160" t="s">
        <v>86</v>
      </c>
      <c r="AV1376" s="13" t="s">
        <v>84</v>
      </c>
      <c r="AW1376" s="13" t="s">
        <v>32</v>
      </c>
      <c r="AX1376" s="13" t="s">
        <v>76</v>
      </c>
      <c r="AY1376" s="160" t="s">
        <v>151</v>
      </c>
    </row>
    <row r="1377" spans="2:51" s="13" customFormat="1" ht="10.2">
      <c r="B1377" s="158"/>
      <c r="D1377" s="159" t="s">
        <v>165</v>
      </c>
      <c r="E1377" s="160" t="s">
        <v>1</v>
      </c>
      <c r="F1377" s="161" t="s">
        <v>423</v>
      </c>
      <c r="H1377" s="160" t="s">
        <v>1</v>
      </c>
      <c r="I1377" s="162"/>
      <c r="L1377" s="158"/>
      <c r="M1377" s="163"/>
      <c r="N1377" s="164"/>
      <c r="O1377" s="164"/>
      <c r="P1377" s="164"/>
      <c r="Q1377" s="164"/>
      <c r="R1377" s="164"/>
      <c r="S1377" s="164"/>
      <c r="T1377" s="165"/>
      <c r="AT1377" s="160" t="s">
        <v>165</v>
      </c>
      <c r="AU1377" s="160" t="s">
        <v>86</v>
      </c>
      <c r="AV1377" s="13" t="s">
        <v>84</v>
      </c>
      <c r="AW1377" s="13" t="s">
        <v>32</v>
      </c>
      <c r="AX1377" s="13" t="s">
        <v>76</v>
      </c>
      <c r="AY1377" s="160" t="s">
        <v>151</v>
      </c>
    </row>
    <row r="1378" spans="2:51" s="14" customFormat="1" ht="10.2">
      <c r="B1378" s="166"/>
      <c r="D1378" s="159" t="s">
        <v>165</v>
      </c>
      <c r="E1378" s="167" t="s">
        <v>1</v>
      </c>
      <c r="F1378" s="168" t="s">
        <v>1453</v>
      </c>
      <c r="H1378" s="169">
        <v>5.7</v>
      </c>
      <c r="I1378" s="170"/>
      <c r="L1378" s="166"/>
      <c r="M1378" s="171"/>
      <c r="N1378" s="172"/>
      <c r="O1378" s="172"/>
      <c r="P1378" s="172"/>
      <c r="Q1378" s="172"/>
      <c r="R1378" s="172"/>
      <c r="S1378" s="172"/>
      <c r="T1378" s="173"/>
      <c r="AT1378" s="167" t="s">
        <v>165</v>
      </c>
      <c r="AU1378" s="167" t="s">
        <v>86</v>
      </c>
      <c r="AV1378" s="14" t="s">
        <v>86</v>
      </c>
      <c r="AW1378" s="14" t="s">
        <v>32</v>
      </c>
      <c r="AX1378" s="14" t="s">
        <v>76</v>
      </c>
      <c r="AY1378" s="167" t="s">
        <v>151</v>
      </c>
    </row>
    <row r="1379" spans="2:51" s="14" customFormat="1" ht="10.2">
      <c r="B1379" s="166"/>
      <c r="D1379" s="159" t="s">
        <v>165</v>
      </c>
      <c r="E1379" s="167" t="s">
        <v>1</v>
      </c>
      <c r="F1379" s="168" t="s">
        <v>1454</v>
      </c>
      <c r="H1379" s="169">
        <v>5.3</v>
      </c>
      <c r="I1379" s="170"/>
      <c r="L1379" s="166"/>
      <c r="M1379" s="171"/>
      <c r="N1379" s="172"/>
      <c r="O1379" s="172"/>
      <c r="P1379" s="172"/>
      <c r="Q1379" s="172"/>
      <c r="R1379" s="172"/>
      <c r="S1379" s="172"/>
      <c r="T1379" s="173"/>
      <c r="AT1379" s="167" t="s">
        <v>165</v>
      </c>
      <c r="AU1379" s="167" t="s">
        <v>86</v>
      </c>
      <c r="AV1379" s="14" t="s">
        <v>86</v>
      </c>
      <c r="AW1379" s="14" t="s">
        <v>32</v>
      </c>
      <c r="AX1379" s="14" t="s">
        <v>76</v>
      </c>
      <c r="AY1379" s="167" t="s">
        <v>151</v>
      </c>
    </row>
    <row r="1380" spans="2:51" s="13" customFormat="1" ht="10.2">
      <c r="B1380" s="158"/>
      <c r="D1380" s="159" t="s">
        <v>165</v>
      </c>
      <c r="E1380" s="160" t="s">
        <v>1</v>
      </c>
      <c r="F1380" s="161" t="s">
        <v>427</v>
      </c>
      <c r="H1380" s="160" t="s">
        <v>1</v>
      </c>
      <c r="I1380" s="162"/>
      <c r="L1380" s="158"/>
      <c r="M1380" s="163"/>
      <c r="N1380" s="164"/>
      <c r="O1380" s="164"/>
      <c r="P1380" s="164"/>
      <c r="Q1380" s="164"/>
      <c r="R1380" s="164"/>
      <c r="S1380" s="164"/>
      <c r="T1380" s="165"/>
      <c r="AT1380" s="160" t="s">
        <v>165</v>
      </c>
      <c r="AU1380" s="160" t="s">
        <v>86</v>
      </c>
      <c r="AV1380" s="13" t="s">
        <v>84</v>
      </c>
      <c r="AW1380" s="13" t="s">
        <v>32</v>
      </c>
      <c r="AX1380" s="13" t="s">
        <v>76</v>
      </c>
      <c r="AY1380" s="160" t="s">
        <v>151</v>
      </c>
    </row>
    <row r="1381" spans="2:51" s="14" customFormat="1" ht="10.2">
      <c r="B1381" s="166"/>
      <c r="D1381" s="159" t="s">
        <v>165</v>
      </c>
      <c r="E1381" s="167" t="s">
        <v>1</v>
      </c>
      <c r="F1381" s="168" t="s">
        <v>1455</v>
      </c>
      <c r="H1381" s="169">
        <v>5</v>
      </c>
      <c r="I1381" s="170"/>
      <c r="L1381" s="166"/>
      <c r="M1381" s="171"/>
      <c r="N1381" s="172"/>
      <c r="O1381" s="172"/>
      <c r="P1381" s="172"/>
      <c r="Q1381" s="172"/>
      <c r="R1381" s="172"/>
      <c r="S1381" s="172"/>
      <c r="T1381" s="173"/>
      <c r="AT1381" s="167" t="s">
        <v>165</v>
      </c>
      <c r="AU1381" s="167" t="s">
        <v>86</v>
      </c>
      <c r="AV1381" s="14" t="s">
        <v>86</v>
      </c>
      <c r="AW1381" s="14" t="s">
        <v>32</v>
      </c>
      <c r="AX1381" s="14" t="s">
        <v>76</v>
      </c>
      <c r="AY1381" s="167" t="s">
        <v>151</v>
      </c>
    </row>
    <row r="1382" spans="2:51" s="14" customFormat="1" ht="10.2">
      <c r="B1382" s="166"/>
      <c r="D1382" s="159" t="s">
        <v>165</v>
      </c>
      <c r="E1382" s="167" t="s">
        <v>1</v>
      </c>
      <c r="F1382" s="168" t="s">
        <v>1456</v>
      </c>
      <c r="H1382" s="169">
        <v>9.3</v>
      </c>
      <c r="I1382" s="170"/>
      <c r="L1382" s="166"/>
      <c r="M1382" s="171"/>
      <c r="N1382" s="172"/>
      <c r="O1382" s="172"/>
      <c r="P1382" s="172"/>
      <c r="Q1382" s="172"/>
      <c r="R1382" s="172"/>
      <c r="S1382" s="172"/>
      <c r="T1382" s="173"/>
      <c r="AT1382" s="167" t="s">
        <v>165</v>
      </c>
      <c r="AU1382" s="167" t="s">
        <v>86</v>
      </c>
      <c r="AV1382" s="14" t="s">
        <v>86</v>
      </c>
      <c r="AW1382" s="14" t="s">
        <v>32</v>
      </c>
      <c r="AX1382" s="14" t="s">
        <v>76</v>
      </c>
      <c r="AY1382" s="167" t="s">
        <v>151</v>
      </c>
    </row>
    <row r="1383" spans="2:51" s="13" customFormat="1" ht="10.2">
      <c r="B1383" s="158"/>
      <c r="D1383" s="159" t="s">
        <v>165</v>
      </c>
      <c r="E1383" s="160" t="s">
        <v>1</v>
      </c>
      <c r="F1383" s="161" t="s">
        <v>431</v>
      </c>
      <c r="H1383" s="160" t="s">
        <v>1</v>
      </c>
      <c r="I1383" s="162"/>
      <c r="L1383" s="158"/>
      <c r="M1383" s="163"/>
      <c r="N1383" s="164"/>
      <c r="O1383" s="164"/>
      <c r="P1383" s="164"/>
      <c r="Q1383" s="164"/>
      <c r="R1383" s="164"/>
      <c r="S1383" s="164"/>
      <c r="T1383" s="165"/>
      <c r="AT1383" s="160" t="s">
        <v>165</v>
      </c>
      <c r="AU1383" s="160" t="s">
        <v>86</v>
      </c>
      <c r="AV1383" s="13" t="s">
        <v>84</v>
      </c>
      <c r="AW1383" s="13" t="s">
        <v>32</v>
      </c>
      <c r="AX1383" s="13" t="s">
        <v>76</v>
      </c>
      <c r="AY1383" s="160" t="s">
        <v>151</v>
      </c>
    </row>
    <row r="1384" spans="2:51" s="14" customFormat="1" ht="10.2">
      <c r="B1384" s="166"/>
      <c r="D1384" s="159" t="s">
        <v>165</v>
      </c>
      <c r="E1384" s="167" t="s">
        <v>1</v>
      </c>
      <c r="F1384" s="168" t="s">
        <v>1457</v>
      </c>
      <c r="H1384" s="169">
        <v>6.6</v>
      </c>
      <c r="I1384" s="170"/>
      <c r="L1384" s="166"/>
      <c r="M1384" s="171"/>
      <c r="N1384" s="172"/>
      <c r="O1384" s="172"/>
      <c r="P1384" s="172"/>
      <c r="Q1384" s="172"/>
      <c r="R1384" s="172"/>
      <c r="S1384" s="172"/>
      <c r="T1384" s="173"/>
      <c r="AT1384" s="167" t="s">
        <v>165</v>
      </c>
      <c r="AU1384" s="167" t="s">
        <v>86</v>
      </c>
      <c r="AV1384" s="14" t="s">
        <v>86</v>
      </c>
      <c r="AW1384" s="14" t="s">
        <v>32</v>
      </c>
      <c r="AX1384" s="14" t="s">
        <v>76</v>
      </c>
      <c r="AY1384" s="167" t="s">
        <v>151</v>
      </c>
    </row>
    <row r="1385" spans="2:51" s="15" customFormat="1" ht="10.2">
      <c r="B1385" s="174"/>
      <c r="D1385" s="159" t="s">
        <v>165</v>
      </c>
      <c r="E1385" s="175" t="s">
        <v>1</v>
      </c>
      <c r="F1385" s="176" t="s">
        <v>172</v>
      </c>
      <c r="H1385" s="177">
        <v>31.9</v>
      </c>
      <c r="I1385" s="178"/>
      <c r="L1385" s="174"/>
      <c r="M1385" s="179"/>
      <c r="N1385" s="180"/>
      <c r="O1385" s="180"/>
      <c r="P1385" s="180"/>
      <c r="Q1385" s="180"/>
      <c r="R1385" s="180"/>
      <c r="S1385" s="180"/>
      <c r="T1385" s="181"/>
      <c r="AT1385" s="175" t="s">
        <v>165</v>
      </c>
      <c r="AU1385" s="175" t="s">
        <v>86</v>
      </c>
      <c r="AV1385" s="15" t="s">
        <v>152</v>
      </c>
      <c r="AW1385" s="15" t="s">
        <v>32</v>
      </c>
      <c r="AX1385" s="15" t="s">
        <v>76</v>
      </c>
      <c r="AY1385" s="175" t="s">
        <v>151</v>
      </c>
    </row>
    <row r="1386" spans="2:51" s="16" customFormat="1" ht="10.2">
      <c r="B1386" s="182"/>
      <c r="D1386" s="159" t="s">
        <v>165</v>
      </c>
      <c r="E1386" s="183" t="s">
        <v>1</v>
      </c>
      <c r="F1386" s="184" t="s">
        <v>173</v>
      </c>
      <c r="H1386" s="185">
        <v>31.9</v>
      </c>
      <c r="I1386" s="186"/>
      <c r="L1386" s="182"/>
      <c r="M1386" s="187"/>
      <c r="N1386" s="188"/>
      <c r="O1386" s="188"/>
      <c r="P1386" s="188"/>
      <c r="Q1386" s="188"/>
      <c r="R1386" s="188"/>
      <c r="S1386" s="188"/>
      <c r="T1386" s="189"/>
      <c r="AT1386" s="183" t="s">
        <v>165</v>
      </c>
      <c r="AU1386" s="183" t="s">
        <v>86</v>
      </c>
      <c r="AV1386" s="16" t="s">
        <v>159</v>
      </c>
      <c r="AW1386" s="16" t="s">
        <v>32</v>
      </c>
      <c r="AX1386" s="16" t="s">
        <v>84</v>
      </c>
      <c r="AY1386" s="183" t="s">
        <v>151</v>
      </c>
    </row>
    <row r="1387" spans="1:65" s="2" customFormat="1" ht="24.15" customHeight="1">
      <c r="A1387" s="33"/>
      <c r="B1387" s="144"/>
      <c r="C1387" s="145" t="s">
        <v>1458</v>
      </c>
      <c r="D1387" s="145" t="s">
        <v>154</v>
      </c>
      <c r="E1387" s="146" t="s">
        <v>1459</v>
      </c>
      <c r="F1387" s="147" t="s">
        <v>1460</v>
      </c>
      <c r="G1387" s="148" t="s">
        <v>194</v>
      </c>
      <c r="H1387" s="149">
        <v>3.114</v>
      </c>
      <c r="I1387" s="150"/>
      <c r="J1387" s="151">
        <f>ROUND(I1387*H1387,2)</f>
        <v>0</v>
      </c>
      <c r="K1387" s="147" t="s">
        <v>158</v>
      </c>
      <c r="L1387" s="34"/>
      <c r="M1387" s="152" t="s">
        <v>1</v>
      </c>
      <c r="N1387" s="153" t="s">
        <v>41</v>
      </c>
      <c r="O1387" s="59"/>
      <c r="P1387" s="154">
        <f>O1387*H1387</f>
        <v>0</v>
      </c>
      <c r="Q1387" s="154">
        <v>0</v>
      </c>
      <c r="R1387" s="154">
        <f>Q1387*H1387</f>
        <v>0</v>
      </c>
      <c r="S1387" s="154">
        <v>0</v>
      </c>
      <c r="T1387" s="155">
        <f>S1387*H1387</f>
        <v>0</v>
      </c>
      <c r="U1387" s="33"/>
      <c r="V1387" s="33"/>
      <c r="W1387" s="33"/>
      <c r="X1387" s="33"/>
      <c r="Y1387" s="33"/>
      <c r="Z1387" s="33"/>
      <c r="AA1387" s="33"/>
      <c r="AB1387" s="33"/>
      <c r="AC1387" s="33"/>
      <c r="AD1387" s="33"/>
      <c r="AE1387" s="33"/>
      <c r="AR1387" s="156" t="s">
        <v>270</v>
      </c>
      <c r="AT1387" s="156" t="s">
        <v>154</v>
      </c>
      <c r="AU1387" s="156" t="s">
        <v>86</v>
      </c>
      <c r="AY1387" s="18" t="s">
        <v>151</v>
      </c>
      <c r="BE1387" s="157">
        <f>IF(N1387="základní",J1387,0)</f>
        <v>0</v>
      </c>
      <c r="BF1387" s="157">
        <f>IF(N1387="snížená",J1387,0)</f>
        <v>0</v>
      </c>
      <c r="BG1387" s="157">
        <f>IF(N1387="zákl. přenesená",J1387,0)</f>
        <v>0</v>
      </c>
      <c r="BH1387" s="157">
        <f>IF(N1387="sníž. přenesená",J1387,0)</f>
        <v>0</v>
      </c>
      <c r="BI1387" s="157">
        <f>IF(N1387="nulová",J1387,0)</f>
        <v>0</v>
      </c>
      <c r="BJ1387" s="18" t="s">
        <v>84</v>
      </c>
      <c r="BK1387" s="157">
        <f>ROUND(I1387*H1387,2)</f>
        <v>0</v>
      </c>
      <c r="BL1387" s="18" t="s">
        <v>270</v>
      </c>
      <c r="BM1387" s="156" t="s">
        <v>1461</v>
      </c>
    </row>
    <row r="1388" spans="2:63" s="12" customFormat="1" ht="22.8" customHeight="1">
      <c r="B1388" s="131"/>
      <c r="D1388" s="132" t="s">
        <v>75</v>
      </c>
      <c r="E1388" s="142" t="s">
        <v>1462</v>
      </c>
      <c r="F1388" s="142" t="s">
        <v>1463</v>
      </c>
      <c r="I1388" s="134"/>
      <c r="J1388" s="143">
        <f>BK1388</f>
        <v>0</v>
      </c>
      <c r="L1388" s="131"/>
      <c r="M1388" s="136"/>
      <c r="N1388" s="137"/>
      <c r="O1388" s="137"/>
      <c r="P1388" s="138">
        <f>SUM(P1389:P1448)</f>
        <v>0</v>
      </c>
      <c r="Q1388" s="137"/>
      <c r="R1388" s="138">
        <f>SUM(R1389:R1448)</f>
        <v>2.1495665500000003</v>
      </c>
      <c r="S1388" s="137"/>
      <c r="T1388" s="139">
        <f>SUM(T1389:T1448)</f>
        <v>0</v>
      </c>
      <c r="AR1388" s="132" t="s">
        <v>86</v>
      </c>
      <c r="AT1388" s="140" t="s">
        <v>75</v>
      </c>
      <c r="AU1388" s="140" t="s">
        <v>84</v>
      </c>
      <c r="AY1388" s="132" t="s">
        <v>151</v>
      </c>
      <c r="BK1388" s="141">
        <f>SUM(BK1389:BK1448)</f>
        <v>0</v>
      </c>
    </row>
    <row r="1389" spans="1:65" s="2" customFormat="1" ht="24.15" customHeight="1">
      <c r="A1389" s="33"/>
      <c r="B1389" s="144"/>
      <c r="C1389" s="145" t="s">
        <v>1464</v>
      </c>
      <c r="D1389" s="145" t="s">
        <v>154</v>
      </c>
      <c r="E1389" s="146" t="s">
        <v>1465</v>
      </c>
      <c r="F1389" s="147" t="s">
        <v>1466</v>
      </c>
      <c r="G1389" s="148" t="s">
        <v>207</v>
      </c>
      <c r="H1389" s="149">
        <v>123.56</v>
      </c>
      <c r="I1389" s="150"/>
      <c r="J1389" s="151">
        <f>ROUND(I1389*H1389,2)</f>
        <v>0</v>
      </c>
      <c r="K1389" s="147" t="s">
        <v>158</v>
      </c>
      <c r="L1389" s="34"/>
      <c r="M1389" s="152" t="s">
        <v>1</v>
      </c>
      <c r="N1389" s="153" t="s">
        <v>41</v>
      </c>
      <c r="O1389" s="59"/>
      <c r="P1389" s="154">
        <f>O1389*H1389</f>
        <v>0</v>
      </c>
      <c r="Q1389" s="154">
        <v>3E-05</v>
      </c>
      <c r="R1389" s="154">
        <f>Q1389*H1389</f>
        <v>0.0037068</v>
      </c>
      <c r="S1389" s="154">
        <v>0</v>
      </c>
      <c r="T1389" s="155">
        <f>S1389*H1389</f>
        <v>0</v>
      </c>
      <c r="U1389" s="33"/>
      <c r="V1389" s="33"/>
      <c r="W1389" s="33"/>
      <c r="X1389" s="33"/>
      <c r="Y1389" s="33"/>
      <c r="Z1389" s="33"/>
      <c r="AA1389" s="33"/>
      <c r="AB1389" s="33"/>
      <c r="AC1389" s="33"/>
      <c r="AD1389" s="33"/>
      <c r="AE1389" s="33"/>
      <c r="AR1389" s="156" t="s">
        <v>270</v>
      </c>
      <c r="AT1389" s="156" t="s">
        <v>154</v>
      </c>
      <c r="AU1389" s="156" t="s">
        <v>86</v>
      </c>
      <c r="AY1389" s="18" t="s">
        <v>151</v>
      </c>
      <c r="BE1389" s="157">
        <f>IF(N1389="základní",J1389,0)</f>
        <v>0</v>
      </c>
      <c r="BF1389" s="157">
        <f>IF(N1389="snížená",J1389,0)</f>
        <v>0</v>
      </c>
      <c r="BG1389" s="157">
        <f>IF(N1389="zákl. přenesená",J1389,0)</f>
        <v>0</v>
      </c>
      <c r="BH1389" s="157">
        <f>IF(N1389="sníž. přenesená",J1389,0)</f>
        <v>0</v>
      </c>
      <c r="BI1389" s="157">
        <f>IF(N1389="nulová",J1389,0)</f>
        <v>0</v>
      </c>
      <c r="BJ1389" s="18" t="s">
        <v>84</v>
      </c>
      <c r="BK1389" s="157">
        <f>ROUND(I1389*H1389,2)</f>
        <v>0</v>
      </c>
      <c r="BL1389" s="18" t="s">
        <v>270</v>
      </c>
      <c r="BM1389" s="156" t="s">
        <v>1467</v>
      </c>
    </row>
    <row r="1390" spans="2:51" s="13" customFormat="1" ht="10.2">
      <c r="B1390" s="158"/>
      <c r="D1390" s="159" t="s">
        <v>165</v>
      </c>
      <c r="E1390" s="160" t="s">
        <v>1</v>
      </c>
      <c r="F1390" s="161" t="s">
        <v>1468</v>
      </c>
      <c r="H1390" s="160" t="s">
        <v>1</v>
      </c>
      <c r="I1390" s="162"/>
      <c r="L1390" s="158"/>
      <c r="M1390" s="163"/>
      <c r="N1390" s="164"/>
      <c r="O1390" s="164"/>
      <c r="P1390" s="164"/>
      <c r="Q1390" s="164"/>
      <c r="R1390" s="164"/>
      <c r="S1390" s="164"/>
      <c r="T1390" s="165"/>
      <c r="AT1390" s="160" t="s">
        <v>165</v>
      </c>
      <c r="AU1390" s="160" t="s">
        <v>86</v>
      </c>
      <c r="AV1390" s="13" t="s">
        <v>84</v>
      </c>
      <c r="AW1390" s="13" t="s">
        <v>32</v>
      </c>
      <c r="AX1390" s="13" t="s">
        <v>76</v>
      </c>
      <c r="AY1390" s="160" t="s">
        <v>151</v>
      </c>
    </row>
    <row r="1391" spans="2:51" s="14" customFormat="1" ht="10.2">
      <c r="B1391" s="166"/>
      <c r="D1391" s="159" t="s">
        <v>165</v>
      </c>
      <c r="E1391" s="167" t="s">
        <v>1</v>
      </c>
      <c r="F1391" s="168" t="s">
        <v>1469</v>
      </c>
      <c r="H1391" s="169">
        <v>123.56</v>
      </c>
      <c r="I1391" s="170"/>
      <c r="L1391" s="166"/>
      <c r="M1391" s="171"/>
      <c r="N1391" s="172"/>
      <c r="O1391" s="172"/>
      <c r="P1391" s="172"/>
      <c r="Q1391" s="172"/>
      <c r="R1391" s="172"/>
      <c r="S1391" s="172"/>
      <c r="T1391" s="173"/>
      <c r="AT1391" s="167" t="s">
        <v>165</v>
      </c>
      <c r="AU1391" s="167" t="s">
        <v>86</v>
      </c>
      <c r="AV1391" s="14" t="s">
        <v>86</v>
      </c>
      <c r="AW1391" s="14" t="s">
        <v>32</v>
      </c>
      <c r="AX1391" s="14" t="s">
        <v>76</v>
      </c>
      <c r="AY1391" s="167" t="s">
        <v>151</v>
      </c>
    </row>
    <row r="1392" spans="2:51" s="15" customFormat="1" ht="10.2">
      <c r="B1392" s="174"/>
      <c r="D1392" s="159" t="s">
        <v>165</v>
      </c>
      <c r="E1392" s="175" t="s">
        <v>1</v>
      </c>
      <c r="F1392" s="176" t="s">
        <v>172</v>
      </c>
      <c r="H1392" s="177">
        <v>123.56</v>
      </c>
      <c r="I1392" s="178"/>
      <c r="L1392" s="174"/>
      <c r="M1392" s="179"/>
      <c r="N1392" s="180"/>
      <c r="O1392" s="180"/>
      <c r="P1392" s="180"/>
      <c r="Q1392" s="180"/>
      <c r="R1392" s="180"/>
      <c r="S1392" s="180"/>
      <c r="T1392" s="181"/>
      <c r="AT1392" s="175" t="s">
        <v>165</v>
      </c>
      <c r="AU1392" s="175" t="s">
        <v>86</v>
      </c>
      <c r="AV1392" s="15" t="s">
        <v>152</v>
      </c>
      <c r="AW1392" s="15" t="s">
        <v>32</v>
      </c>
      <c r="AX1392" s="15" t="s">
        <v>76</v>
      </c>
      <c r="AY1392" s="175" t="s">
        <v>151</v>
      </c>
    </row>
    <row r="1393" spans="2:51" s="16" customFormat="1" ht="10.2">
      <c r="B1393" s="182"/>
      <c r="D1393" s="159" t="s">
        <v>165</v>
      </c>
      <c r="E1393" s="183" t="s">
        <v>1</v>
      </c>
      <c r="F1393" s="184" t="s">
        <v>173</v>
      </c>
      <c r="H1393" s="185">
        <v>123.56</v>
      </c>
      <c r="I1393" s="186"/>
      <c r="L1393" s="182"/>
      <c r="M1393" s="187"/>
      <c r="N1393" s="188"/>
      <c r="O1393" s="188"/>
      <c r="P1393" s="188"/>
      <c r="Q1393" s="188"/>
      <c r="R1393" s="188"/>
      <c r="S1393" s="188"/>
      <c r="T1393" s="189"/>
      <c r="AT1393" s="183" t="s">
        <v>165</v>
      </c>
      <c r="AU1393" s="183" t="s">
        <v>86</v>
      </c>
      <c r="AV1393" s="16" t="s">
        <v>159</v>
      </c>
      <c r="AW1393" s="16" t="s">
        <v>32</v>
      </c>
      <c r="AX1393" s="16" t="s">
        <v>84</v>
      </c>
      <c r="AY1393" s="183" t="s">
        <v>151</v>
      </c>
    </row>
    <row r="1394" spans="1:65" s="2" customFormat="1" ht="24.15" customHeight="1">
      <c r="A1394" s="33"/>
      <c r="B1394" s="144"/>
      <c r="C1394" s="145" t="s">
        <v>1470</v>
      </c>
      <c r="D1394" s="145" t="s">
        <v>154</v>
      </c>
      <c r="E1394" s="146" t="s">
        <v>1471</v>
      </c>
      <c r="F1394" s="147" t="s">
        <v>1472</v>
      </c>
      <c r="G1394" s="148" t="s">
        <v>207</v>
      </c>
      <c r="H1394" s="149">
        <v>56.45</v>
      </c>
      <c r="I1394" s="150"/>
      <c r="J1394" s="151">
        <f>ROUND(I1394*H1394,2)</f>
        <v>0</v>
      </c>
      <c r="K1394" s="147" t="s">
        <v>158</v>
      </c>
      <c r="L1394" s="34"/>
      <c r="M1394" s="152" t="s">
        <v>1</v>
      </c>
      <c r="N1394" s="153" t="s">
        <v>41</v>
      </c>
      <c r="O1394" s="59"/>
      <c r="P1394" s="154">
        <f>O1394*H1394</f>
        <v>0</v>
      </c>
      <c r="Q1394" s="154">
        <v>0.0005</v>
      </c>
      <c r="R1394" s="154">
        <f>Q1394*H1394</f>
        <v>0.028225000000000004</v>
      </c>
      <c r="S1394" s="154">
        <v>0</v>
      </c>
      <c r="T1394" s="155">
        <f>S1394*H1394</f>
        <v>0</v>
      </c>
      <c r="U1394" s="33"/>
      <c r="V1394" s="33"/>
      <c r="W1394" s="33"/>
      <c r="X1394" s="33"/>
      <c r="Y1394" s="33"/>
      <c r="Z1394" s="33"/>
      <c r="AA1394" s="33"/>
      <c r="AB1394" s="33"/>
      <c r="AC1394" s="33"/>
      <c r="AD1394" s="33"/>
      <c r="AE1394" s="33"/>
      <c r="AR1394" s="156" t="s">
        <v>270</v>
      </c>
      <c r="AT1394" s="156" t="s">
        <v>154</v>
      </c>
      <c r="AU1394" s="156" t="s">
        <v>86</v>
      </c>
      <c r="AY1394" s="18" t="s">
        <v>151</v>
      </c>
      <c r="BE1394" s="157">
        <f>IF(N1394="základní",J1394,0)</f>
        <v>0</v>
      </c>
      <c r="BF1394" s="157">
        <f>IF(N1394="snížená",J1394,0)</f>
        <v>0</v>
      </c>
      <c r="BG1394" s="157">
        <f>IF(N1394="zákl. přenesená",J1394,0)</f>
        <v>0</v>
      </c>
      <c r="BH1394" s="157">
        <f>IF(N1394="sníž. přenesená",J1394,0)</f>
        <v>0</v>
      </c>
      <c r="BI1394" s="157">
        <f>IF(N1394="nulová",J1394,0)</f>
        <v>0</v>
      </c>
      <c r="BJ1394" s="18" t="s">
        <v>84</v>
      </c>
      <c r="BK1394" s="157">
        <f>ROUND(I1394*H1394,2)</f>
        <v>0</v>
      </c>
      <c r="BL1394" s="18" t="s">
        <v>270</v>
      </c>
      <c r="BM1394" s="156" t="s">
        <v>1473</v>
      </c>
    </row>
    <row r="1395" spans="2:51" s="13" customFormat="1" ht="10.2">
      <c r="B1395" s="158"/>
      <c r="D1395" s="159" t="s">
        <v>165</v>
      </c>
      <c r="E1395" s="160" t="s">
        <v>1</v>
      </c>
      <c r="F1395" s="161" t="s">
        <v>1474</v>
      </c>
      <c r="H1395" s="160" t="s">
        <v>1</v>
      </c>
      <c r="I1395" s="162"/>
      <c r="L1395" s="158"/>
      <c r="M1395" s="163"/>
      <c r="N1395" s="164"/>
      <c r="O1395" s="164"/>
      <c r="P1395" s="164"/>
      <c r="Q1395" s="164"/>
      <c r="R1395" s="164"/>
      <c r="S1395" s="164"/>
      <c r="T1395" s="165"/>
      <c r="AT1395" s="160" t="s">
        <v>165</v>
      </c>
      <c r="AU1395" s="160" t="s">
        <v>86</v>
      </c>
      <c r="AV1395" s="13" t="s">
        <v>84</v>
      </c>
      <c r="AW1395" s="13" t="s">
        <v>32</v>
      </c>
      <c r="AX1395" s="13" t="s">
        <v>76</v>
      </c>
      <c r="AY1395" s="160" t="s">
        <v>151</v>
      </c>
    </row>
    <row r="1396" spans="2:51" s="14" customFormat="1" ht="10.2">
      <c r="B1396" s="166"/>
      <c r="D1396" s="159" t="s">
        <v>165</v>
      </c>
      <c r="E1396" s="167" t="s">
        <v>1</v>
      </c>
      <c r="F1396" s="168" t="s">
        <v>911</v>
      </c>
      <c r="H1396" s="169">
        <v>49.25</v>
      </c>
      <c r="I1396" s="170"/>
      <c r="L1396" s="166"/>
      <c r="M1396" s="171"/>
      <c r="N1396" s="172"/>
      <c r="O1396" s="172"/>
      <c r="P1396" s="172"/>
      <c r="Q1396" s="172"/>
      <c r="R1396" s="172"/>
      <c r="S1396" s="172"/>
      <c r="T1396" s="173"/>
      <c r="AT1396" s="167" t="s">
        <v>165</v>
      </c>
      <c r="AU1396" s="167" t="s">
        <v>86</v>
      </c>
      <c r="AV1396" s="14" t="s">
        <v>86</v>
      </c>
      <c r="AW1396" s="14" t="s">
        <v>32</v>
      </c>
      <c r="AX1396" s="14" t="s">
        <v>76</v>
      </c>
      <c r="AY1396" s="167" t="s">
        <v>151</v>
      </c>
    </row>
    <row r="1397" spans="2:51" s="14" customFormat="1" ht="10.2">
      <c r="B1397" s="166"/>
      <c r="D1397" s="159" t="s">
        <v>165</v>
      </c>
      <c r="E1397" s="167" t="s">
        <v>1</v>
      </c>
      <c r="F1397" s="168" t="s">
        <v>1475</v>
      </c>
      <c r="H1397" s="169">
        <v>7.2</v>
      </c>
      <c r="I1397" s="170"/>
      <c r="L1397" s="166"/>
      <c r="M1397" s="171"/>
      <c r="N1397" s="172"/>
      <c r="O1397" s="172"/>
      <c r="P1397" s="172"/>
      <c r="Q1397" s="172"/>
      <c r="R1397" s="172"/>
      <c r="S1397" s="172"/>
      <c r="T1397" s="173"/>
      <c r="AT1397" s="167" t="s">
        <v>165</v>
      </c>
      <c r="AU1397" s="167" t="s">
        <v>86</v>
      </c>
      <c r="AV1397" s="14" t="s">
        <v>86</v>
      </c>
      <c r="AW1397" s="14" t="s">
        <v>32</v>
      </c>
      <c r="AX1397" s="14" t="s">
        <v>76</v>
      </c>
      <c r="AY1397" s="167" t="s">
        <v>151</v>
      </c>
    </row>
    <row r="1398" spans="2:51" s="15" customFormat="1" ht="10.2">
      <c r="B1398" s="174"/>
      <c r="D1398" s="159" t="s">
        <v>165</v>
      </c>
      <c r="E1398" s="175" t="s">
        <v>1</v>
      </c>
      <c r="F1398" s="176" t="s">
        <v>172</v>
      </c>
      <c r="H1398" s="177">
        <v>56.45</v>
      </c>
      <c r="I1398" s="178"/>
      <c r="L1398" s="174"/>
      <c r="M1398" s="179"/>
      <c r="N1398" s="180"/>
      <c r="O1398" s="180"/>
      <c r="P1398" s="180"/>
      <c r="Q1398" s="180"/>
      <c r="R1398" s="180"/>
      <c r="S1398" s="180"/>
      <c r="T1398" s="181"/>
      <c r="AT1398" s="175" t="s">
        <v>165</v>
      </c>
      <c r="AU1398" s="175" t="s">
        <v>86</v>
      </c>
      <c r="AV1398" s="15" t="s">
        <v>152</v>
      </c>
      <c r="AW1398" s="15" t="s">
        <v>32</v>
      </c>
      <c r="AX1398" s="15" t="s">
        <v>76</v>
      </c>
      <c r="AY1398" s="175" t="s">
        <v>151</v>
      </c>
    </row>
    <row r="1399" spans="2:51" s="16" customFormat="1" ht="10.2">
      <c r="B1399" s="182"/>
      <c r="D1399" s="159" t="s">
        <v>165</v>
      </c>
      <c r="E1399" s="183" t="s">
        <v>1</v>
      </c>
      <c r="F1399" s="184" t="s">
        <v>173</v>
      </c>
      <c r="H1399" s="185">
        <v>56.45</v>
      </c>
      <c r="I1399" s="186"/>
      <c r="L1399" s="182"/>
      <c r="M1399" s="187"/>
      <c r="N1399" s="188"/>
      <c r="O1399" s="188"/>
      <c r="P1399" s="188"/>
      <c r="Q1399" s="188"/>
      <c r="R1399" s="188"/>
      <c r="S1399" s="188"/>
      <c r="T1399" s="189"/>
      <c r="AT1399" s="183" t="s">
        <v>165</v>
      </c>
      <c r="AU1399" s="183" t="s">
        <v>86</v>
      </c>
      <c r="AV1399" s="16" t="s">
        <v>159</v>
      </c>
      <c r="AW1399" s="16" t="s">
        <v>32</v>
      </c>
      <c r="AX1399" s="16" t="s">
        <v>84</v>
      </c>
      <c r="AY1399" s="183" t="s">
        <v>151</v>
      </c>
    </row>
    <row r="1400" spans="1:65" s="2" customFormat="1" ht="37.8" customHeight="1">
      <c r="A1400" s="33"/>
      <c r="B1400" s="144"/>
      <c r="C1400" s="145" t="s">
        <v>1476</v>
      </c>
      <c r="D1400" s="145" t="s">
        <v>154</v>
      </c>
      <c r="E1400" s="146" t="s">
        <v>1477</v>
      </c>
      <c r="F1400" s="147" t="s">
        <v>1478</v>
      </c>
      <c r="G1400" s="148" t="s">
        <v>207</v>
      </c>
      <c r="H1400" s="149">
        <v>123.56</v>
      </c>
      <c r="I1400" s="150"/>
      <c r="J1400" s="151">
        <f>ROUND(I1400*H1400,2)</f>
        <v>0</v>
      </c>
      <c r="K1400" s="147" t="s">
        <v>158</v>
      </c>
      <c r="L1400" s="34"/>
      <c r="M1400" s="152" t="s">
        <v>1</v>
      </c>
      <c r="N1400" s="153" t="s">
        <v>41</v>
      </c>
      <c r="O1400" s="59"/>
      <c r="P1400" s="154">
        <f>O1400*H1400</f>
        <v>0</v>
      </c>
      <c r="Q1400" s="154">
        <v>0.015</v>
      </c>
      <c r="R1400" s="154">
        <f>Q1400*H1400</f>
        <v>1.8534</v>
      </c>
      <c r="S1400" s="154">
        <v>0</v>
      </c>
      <c r="T1400" s="155">
        <f>S1400*H1400</f>
        <v>0</v>
      </c>
      <c r="U1400" s="33"/>
      <c r="V1400" s="33"/>
      <c r="W1400" s="33"/>
      <c r="X1400" s="33"/>
      <c r="Y1400" s="33"/>
      <c r="Z1400" s="33"/>
      <c r="AA1400" s="33"/>
      <c r="AB1400" s="33"/>
      <c r="AC1400" s="33"/>
      <c r="AD1400" s="33"/>
      <c r="AE1400" s="33"/>
      <c r="AR1400" s="156" t="s">
        <v>270</v>
      </c>
      <c r="AT1400" s="156" t="s">
        <v>154</v>
      </c>
      <c r="AU1400" s="156" t="s">
        <v>86</v>
      </c>
      <c r="AY1400" s="18" t="s">
        <v>151</v>
      </c>
      <c r="BE1400" s="157">
        <f>IF(N1400="základní",J1400,0)</f>
        <v>0</v>
      </c>
      <c r="BF1400" s="157">
        <f>IF(N1400="snížená",J1400,0)</f>
        <v>0</v>
      </c>
      <c r="BG1400" s="157">
        <f>IF(N1400="zákl. přenesená",J1400,0)</f>
        <v>0</v>
      </c>
      <c r="BH1400" s="157">
        <f>IF(N1400="sníž. přenesená",J1400,0)</f>
        <v>0</v>
      </c>
      <c r="BI1400" s="157">
        <f>IF(N1400="nulová",J1400,0)</f>
        <v>0</v>
      </c>
      <c r="BJ1400" s="18" t="s">
        <v>84</v>
      </c>
      <c r="BK1400" s="157">
        <f>ROUND(I1400*H1400,2)</f>
        <v>0</v>
      </c>
      <c r="BL1400" s="18" t="s">
        <v>270</v>
      </c>
      <c r="BM1400" s="156" t="s">
        <v>1479</v>
      </c>
    </row>
    <row r="1401" spans="2:51" s="13" customFormat="1" ht="10.2">
      <c r="B1401" s="158"/>
      <c r="D1401" s="159" t="s">
        <v>165</v>
      </c>
      <c r="E1401" s="160" t="s">
        <v>1</v>
      </c>
      <c r="F1401" s="161" t="s">
        <v>1480</v>
      </c>
      <c r="H1401" s="160" t="s">
        <v>1</v>
      </c>
      <c r="I1401" s="162"/>
      <c r="L1401" s="158"/>
      <c r="M1401" s="163"/>
      <c r="N1401" s="164"/>
      <c r="O1401" s="164"/>
      <c r="P1401" s="164"/>
      <c r="Q1401" s="164"/>
      <c r="R1401" s="164"/>
      <c r="S1401" s="164"/>
      <c r="T1401" s="165"/>
      <c r="AT1401" s="160" t="s">
        <v>165</v>
      </c>
      <c r="AU1401" s="160" t="s">
        <v>86</v>
      </c>
      <c r="AV1401" s="13" t="s">
        <v>84</v>
      </c>
      <c r="AW1401" s="13" t="s">
        <v>32</v>
      </c>
      <c r="AX1401" s="13" t="s">
        <v>76</v>
      </c>
      <c r="AY1401" s="160" t="s">
        <v>151</v>
      </c>
    </row>
    <row r="1402" spans="2:51" s="14" customFormat="1" ht="10.2">
      <c r="B1402" s="166"/>
      <c r="D1402" s="159" t="s">
        <v>165</v>
      </c>
      <c r="E1402" s="167" t="s">
        <v>1</v>
      </c>
      <c r="F1402" s="168" t="s">
        <v>1469</v>
      </c>
      <c r="H1402" s="169">
        <v>123.56</v>
      </c>
      <c r="I1402" s="170"/>
      <c r="L1402" s="166"/>
      <c r="M1402" s="171"/>
      <c r="N1402" s="172"/>
      <c r="O1402" s="172"/>
      <c r="P1402" s="172"/>
      <c r="Q1402" s="172"/>
      <c r="R1402" s="172"/>
      <c r="S1402" s="172"/>
      <c r="T1402" s="173"/>
      <c r="AT1402" s="167" t="s">
        <v>165</v>
      </c>
      <c r="AU1402" s="167" t="s">
        <v>86</v>
      </c>
      <c r="AV1402" s="14" t="s">
        <v>86</v>
      </c>
      <c r="AW1402" s="14" t="s">
        <v>32</v>
      </c>
      <c r="AX1402" s="14" t="s">
        <v>76</v>
      </c>
      <c r="AY1402" s="167" t="s">
        <v>151</v>
      </c>
    </row>
    <row r="1403" spans="2:51" s="15" customFormat="1" ht="10.2">
      <c r="B1403" s="174"/>
      <c r="D1403" s="159" t="s">
        <v>165</v>
      </c>
      <c r="E1403" s="175" t="s">
        <v>1</v>
      </c>
      <c r="F1403" s="176" t="s">
        <v>172</v>
      </c>
      <c r="H1403" s="177">
        <v>123.56</v>
      </c>
      <c r="I1403" s="178"/>
      <c r="L1403" s="174"/>
      <c r="M1403" s="179"/>
      <c r="N1403" s="180"/>
      <c r="O1403" s="180"/>
      <c r="P1403" s="180"/>
      <c r="Q1403" s="180"/>
      <c r="R1403" s="180"/>
      <c r="S1403" s="180"/>
      <c r="T1403" s="181"/>
      <c r="AT1403" s="175" t="s">
        <v>165</v>
      </c>
      <c r="AU1403" s="175" t="s">
        <v>86</v>
      </c>
      <c r="AV1403" s="15" t="s">
        <v>152</v>
      </c>
      <c r="AW1403" s="15" t="s">
        <v>32</v>
      </c>
      <c r="AX1403" s="15" t="s">
        <v>76</v>
      </c>
      <c r="AY1403" s="175" t="s">
        <v>151</v>
      </c>
    </row>
    <row r="1404" spans="2:51" s="16" customFormat="1" ht="10.2">
      <c r="B1404" s="182"/>
      <c r="D1404" s="159" t="s">
        <v>165</v>
      </c>
      <c r="E1404" s="183" t="s">
        <v>1</v>
      </c>
      <c r="F1404" s="184" t="s">
        <v>173</v>
      </c>
      <c r="H1404" s="185">
        <v>123.56</v>
      </c>
      <c r="I1404" s="186"/>
      <c r="L1404" s="182"/>
      <c r="M1404" s="187"/>
      <c r="N1404" s="188"/>
      <c r="O1404" s="188"/>
      <c r="P1404" s="188"/>
      <c r="Q1404" s="188"/>
      <c r="R1404" s="188"/>
      <c r="S1404" s="188"/>
      <c r="T1404" s="189"/>
      <c r="AT1404" s="183" t="s">
        <v>165</v>
      </c>
      <c r="AU1404" s="183" t="s">
        <v>86</v>
      </c>
      <c r="AV1404" s="16" t="s">
        <v>159</v>
      </c>
      <c r="AW1404" s="16" t="s">
        <v>32</v>
      </c>
      <c r="AX1404" s="16" t="s">
        <v>84</v>
      </c>
      <c r="AY1404" s="183" t="s">
        <v>151</v>
      </c>
    </row>
    <row r="1405" spans="1:65" s="2" customFormat="1" ht="16.5" customHeight="1">
      <c r="A1405" s="33"/>
      <c r="B1405" s="144"/>
      <c r="C1405" s="145" t="s">
        <v>1481</v>
      </c>
      <c r="D1405" s="145" t="s">
        <v>154</v>
      </c>
      <c r="E1405" s="146" t="s">
        <v>1482</v>
      </c>
      <c r="F1405" s="147" t="s">
        <v>1483</v>
      </c>
      <c r="G1405" s="148" t="s">
        <v>207</v>
      </c>
      <c r="H1405" s="149">
        <v>123.56</v>
      </c>
      <c r="I1405" s="150"/>
      <c r="J1405" s="151">
        <f>ROUND(I1405*H1405,2)</f>
        <v>0</v>
      </c>
      <c r="K1405" s="147" t="s">
        <v>158</v>
      </c>
      <c r="L1405" s="34"/>
      <c r="M1405" s="152" t="s">
        <v>1</v>
      </c>
      <c r="N1405" s="153" t="s">
        <v>41</v>
      </c>
      <c r="O1405" s="59"/>
      <c r="P1405" s="154">
        <f>O1405*H1405</f>
        <v>0</v>
      </c>
      <c r="Q1405" s="154">
        <v>0.0005</v>
      </c>
      <c r="R1405" s="154">
        <f>Q1405*H1405</f>
        <v>0.06178</v>
      </c>
      <c r="S1405" s="154">
        <v>0</v>
      </c>
      <c r="T1405" s="155">
        <f>S1405*H1405</f>
        <v>0</v>
      </c>
      <c r="U1405" s="33"/>
      <c r="V1405" s="33"/>
      <c r="W1405" s="33"/>
      <c r="X1405" s="33"/>
      <c r="Y1405" s="33"/>
      <c r="Z1405" s="33"/>
      <c r="AA1405" s="33"/>
      <c r="AB1405" s="33"/>
      <c r="AC1405" s="33"/>
      <c r="AD1405" s="33"/>
      <c r="AE1405" s="33"/>
      <c r="AR1405" s="156" t="s">
        <v>270</v>
      </c>
      <c r="AT1405" s="156" t="s">
        <v>154</v>
      </c>
      <c r="AU1405" s="156" t="s">
        <v>86</v>
      </c>
      <c r="AY1405" s="18" t="s">
        <v>151</v>
      </c>
      <c r="BE1405" s="157">
        <f>IF(N1405="základní",J1405,0)</f>
        <v>0</v>
      </c>
      <c r="BF1405" s="157">
        <f>IF(N1405="snížená",J1405,0)</f>
        <v>0</v>
      </c>
      <c r="BG1405" s="157">
        <f>IF(N1405="zákl. přenesená",J1405,0)</f>
        <v>0</v>
      </c>
      <c r="BH1405" s="157">
        <f>IF(N1405="sníž. přenesená",J1405,0)</f>
        <v>0</v>
      </c>
      <c r="BI1405" s="157">
        <f>IF(N1405="nulová",J1405,0)</f>
        <v>0</v>
      </c>
      <c r="BJ1405" s="18" t="s">
        <v>84</v>
      </c>
      <c r="BK1405" s="157">
        <f>ROUND(I1405*H1405,2)</f>
        <v>0</v>
      </c>
      <c r="BL1405" s="18" t="s">
        <v>270</v>
      </c>
      <c r="BM1405" s="156" t="s">
        <v>1484</v>
      </c>
    </row>
    <row r="1406" spans="1:47" s="2" customFormat="1" ht="19.2">
      <c r="A1406" s="33"/>
      <c r="B1406" s="34"/>
      <c r="C1406" s="33"/>
      <c r="D1406" s="159" t="s">
        <v>215</v>
      </c>
      <c r="E1406" s="33"/>
      <c r="F1406" s="190" t="s">
        <v>1485</v>
      </c>
      <c r="G1406" s="33"/>
      <c r="H1406" s="33"/>
      <c r="I1406" s="191"/>
      <c r="J1406" s="33"/>
      <c r="K1406" s="33"/>
      <c r="L1406" s="34"/>
      <c r="M1406" s="192"/>
      <c r="N1406" s="193"/>
      <c r="O1406" s="59"/>
      <c r="P1406" s="59"/>
      <c r="Q1406" s="59"/>
      <c r="R1406" s="59"/>
      <c r="S1406" s="59"/>
      <c r="T1406" s="60"/>
      <c r="U1406" s="33"/>
      <c r="V1406" s="33"/>
      <c r="W1406" s="33"/>
      <c r="X1406" s="33"/>
      <c r="Y1406" s="33"/>
      <c r="Z1406" s="33"/>
      <c r="AA1406" s="33"/>
      <c r="AB1406" s="33"/>
      <c r="AC1406" s="33"/>
      <c r="AD1406" s="33"/>
      <c r="AE1406" s="33"/>
      <c r="AT1406" s="18" t="s">
        <v>215</v>
      </c>
      <c r="AU1406" s="18" t="s">
        <v>86</v>
      </c>
    </row>
    <row r="1407" spans="2:51" s="13" customFormat="1" ht="10.2">
      <c r="B1407" s="158"/>
      <c r="D1407" s="159" t="s">
        <v>165</v>
      </c>
      <c r="E1407" s="160" t="s">
        <v>1</v>
      </c>
      <c r="F1407" s="161" t="s">
        <v>1486</v>
      </c>
      <c r="H1407" s="160" t="s">
        <v>1</v>
      </c>
      <c r="I1407" s="162"/>
      <c r="L1407" s="158"/>
      <c r="M1407" s="163"/>
      <c r="N1407" s="164"/>
      <c r="O1407" s="164"/>
      <c r="P1407" s="164"/>
      <c r="Q1407" s="164"/>
      <c r="R1407" s="164"/>
      <c r="S1407" s="164"/>
      <c r="T1407" s="165"/>
      <c r="AT1407" s="160" t="s">
        <v>165</v>
      </c>
      <c r="AU1407" s="160" t="s">
        <v>86</v>
      </c>
      <c r="AV1407" s="13" t="s">
        <v>84</v>
      </c>
      <c r="AW1407" s="13" t="s">
        <v>32</v>
      </c>
      <c r="AX1407" s="13" t="s">
        <v>76</v>
      </c>
      <c r="AY1407" s="160" t="s">
        <v>151</v>
      </c>
    </row>
    <row r="1408" spans="2:51" s="13" customFormat="1" ht="10.2">
      <c r="B1408" s="158"/>
      <c r="D1408" s="159" t="s">
        <v>165</v>
      </c>
      <c r="E1408" s="160" t="s">
        <v>1</v>
      </c>
      <c r="F1408" s="161" t="s">
        <v>179</v>
      </c>
      <c r="H1408" s="160" t="s">
        <v>1</v>
      </c>
      <c r="I1408" s="162"/>
      <c r="L1408" s="158"/>
      <c r="M1408" s="163"/>
      <c r="N1408" s="164"/>
      <c r="O1408" s="164"/>
      <c r="P1408" s="164"/>
      <c r="Q1408" s="164"/>
      <c r="R1408" s="164"/>
      <c r="S1408" s="164"/>
      <c r="T1408" s="165"/>
      <c r="AT1408" s="160" t="s">
        <v>165</v>
      </c>
      <c r="AU1408" s="160" t="s">
        <v>86</v>
      </c>
      <c r="AV1408" s="13" t="s">
        <v>84</v>
      </c>
      <c r="AW1408" s="13" t="s">
        <v>32</v>
      </c>
      <c r="AX1408" s="13" t="s">
        <v>76</v>
      </c>
      <c r="AY1408" s="160" t="s">
        <v>151</v>
      </c>
    </row>
    <row r="1409" spans="2:51" s="14" customFormat="1" ht="10.2">
      <c r="B1409" s="166"/>
      <c r="D1409" s="159" t="s">
        <v>165</v>
      </c>
      <c r="E1409" s="167" t="s">
        <v>1</v>
      </c>
      <c r="F1409" s="168" t="s">
        <v>1487</v>
      </c>
      <c r="H1409" s="169">
        <v>116.36</v>
      </c>
      <c r="I1409" s="170"/>
      <c r="L1409" s="166"/>
      <c r="M1409" s="171"/>
      <c r="N1409" s="172"/>
      <c r="O1409" s="172"/>
      <c r="P1409" s="172"/>
      <c r="Q1409" s="172"/>
      <c r="R1409" s="172"/>
      <c r="S1409" s="172"/>
      <c r="T1409" s="173"/>
      <c r="AT1409" s="167" t="s">
        <v>165</v>
      </c>
      <c r="AU1409" s="167" t="s">
        <v>86</v>
      </c>
      <c r="AV1409" s="14" t="s">
        <v>86</v>
      </c>
      <c r="AW1409" s="14" t="s">
        <v>32</v>
      </c>
      <c r="AX1409" s="14" t="s">
        <v>76</v>
      </c>
      <c r="AY1409" s="167" t="s">
        <v>151</v>
      </c>
    </row>
    <row r="1410" spans="2:51" s="13" customFormat="1" ht="10.2">
      <c r="B1410" s="158"/>
      <c r="D1410" s="159" t="s">
        <v>165</v>
      </c>
      <c r="E1410" s="160" t="s">
        <v>1</v>
      </c>
      <c r="F1410" s="161" t="s">
        <v>1488</v>
      </c>
      <c r="H1410" s="160" t="s">
        <v>1</v>
      </c>
      <c r="I1410" s="162"/>
      <c r="L1410" s="158"/>
      <c r="M1410" s="163"/>
      <c r="N1410" s="164"/>
      <c r="O1410" s="164"/>
      <c r="P1410" s="164"/>
      <c r="Q1410" s="164"/>
      <c r="R1410" s="164"/>
      <c r="S1410" s="164"/>
      <c r="T1410" s="165"/>
      <c r="AT1410" s="160" t="s">
        <v>165</v>
      </c>
      <c r="AU1410" s="160" t="s">
        <v>86</v>
      </c>
      <c r="AV1410" s="13" t="s">
        <v>84</v>
      </c>
      <c r="AW1410" s="13" t="s">
        <v>32</v>
      </c>
      <c r="AX1410" s="13" t="s">
        <v>76</v>
      </c>
      <c r="AY1410" s="160" t="s">
        <v>151</v>
      </c>
    </row>
    <row r="1411" spans="2:51" s="14" customFormat="1" ht="10.2">
      <c r="B1411" s="166"/>
      <c r="D1411" s="159" t="s">
        <v>165</v>
      </c>
      <c r="E1411" s="167" t="s">
        <v>1</v>
      </c>
      <c r="F1411" s="168" t="s">
        <v>1475</v>
      </c>
      <c r="H1411" s="169">
        <v>7.2</v>
      </c>
      <c r="I1411" s="170"/>
      <c r="L1411" s="166"/>
      <c r="M1411" s="171"/>
      <c r="N1411" s="172"/>
      <c r="O1411" s="172"/>
      <c r="P1411" s="172"/>
      <c r="Q1411" s="172"/>
      <c r="R1411" s="172"/>
      <c r="S1411" s="172"/>
      <c r="T1411" s="173"/>
      <c r="AT1411" s="167" t="s">
        <v>165</v>
      </c>
      <c r="AU1411" s="167" t="s">
        <v>86</v>
      </c>
      <c r="AV1411" s="14" t="s">
        <v>86</v>
      </c>
      <c r="AW1411" s="14" t="s">
        <v>32</v>
      </c>
      <c r="AX1411" s="14" t="s">
        <v>76</v>
      </c>
      <c r="AY1411" s="167" t="s">
        <v>151</v>
      </c>
    </row>
    <row r="1412" spans="2:51" s="15" customFormat="1" ht="10.2">
      <c r="B1412" s="174"/>
      <c r="D1412" s="159" t="s">
        <v>165</v>
      </c>
      <c r="E1412" s="175" t="s">
        <v>1</v>
      </c>
      <c r="F1412" s="176" t="s">
        <v>172</v>
      </c>
      <c r="H1412" s="177">
        <v>123.56</v>
      </c>
      <c r="I1412" s="178"/>
      <c r="L1412" s="174"/>
      <c r="M1412" s="179"/>
      <c r="N1412" s="180"/>
      <c r="O1412" s="180"/>
      <c r="P1412" s="180"/>
      <c r="Q1412" s="180"/>
      <c r="R1412" s="180"/>
      <c r="S1412" s="180"/>
      <c r="T1412" s="181"/>
      <c r="AT1412" s="175" t="s">
        <v>165</v>
      </c>
      <c r="AU1412" s="175" t="s">
        <v>86</v>
      </c>
      <c r="AV1412" s="15" t="s">
        <v>152</v>
      </c>
      <c r="AW1412" s="15" t="s">
        <v>32</v>
      </c>
      <c r="AX1412" s="15" t="s">
        <v>76</v>
      </c>
      <c r="AY1412" s="175" t="s">
        <v>151</v>
      </c>
    </row>
    <row r="1413" spans="2:51" s="16" customFormat="1" ht="10.2">
      <c r="B1413" s="182"/>
      <c r="D1413" s="159" t="s">
        <v>165</v>
      </c>
      <c r="E1413" s="183" t="s">
        <v>1</v>
      </c>
      <c r="F1413" s="184" t="s">
        <v>173</v>
      </c>
      <c r="H1413" s="185">
        <v>123.56</v>
      </c>
      <c r="I1413" s="186"/>
      <c r="L1413" s="182"/>
      <c r="M1413" s="187"/>
      <c r="N1413" s="188"/>
      <c r="O1413" s="188"/>
      <c r="P1413" s="188"/>
      <c r="Q1413" s="188"/>
      <c r="R1413" s="188"/>
      <c r="S1413" s="188"/>
      <c r="T1413" s="189"/>
      <c r="AT1413" s="183" t="s">
        <v>165</v>
      </c>
      <c r="AU1413" s="183" t="s">
        <v>86</v>
      </c>
      <c r="AV1413" s="16" t="s">
        <v>159</v>
      </c>
      <c r="AW1413" s="16" t="s">
        <v>32</v>
      </c>
      <c r="AX1413" s="16" t="s">
        <v>84</v>
      </c>
      <c r="AY1413" s="183" t="s">
        <v>151</v>
      </c>
    </row>
    <row r="1414" spans="1:65" s="2" customFormat="1" ht="37.8" customHeight="1">
      <c r="A1414" s="33"/>
      <c r="B1414" s="144"/>
      <c r="C1414" s="194" t="s">
        <v>1489</v>
      </c>
      <c r="D1414" s="194" t="s">
        <v>300</v>
      </c>
      <c r="E1414" s="195" t="s">
        <v>1490</v>
      </c>
      <c r="F1414" s="196" t="s">
        <v>1491</v>
      </c>
      <c r="G1414" s="197" t="s">
        <v>207</v>
      </c>
      <c r="H1414" s="198">
        <v>135.916</v>
      </c>
      <c r="I1414" s="199"/>
      <c r="J1414" s="200">
        <f>ROUND(I1414*H1414,2)</f>
        <v>0</v>
      </c>
      <c r="K1414" s="196" t="s">
        <v>158</v>
      </c>
      <c r="L1414" s="201"/>
      <c r="M1414" s="202" t="s">
        <v>1</v>
      </c>
      <c r="N1414" s="203" t="s">
        <v>41</v>
      </c>
      <c r="O1414" s="59"/>
      <c r="P1414" s="154">
        <f>O1414*H1414</f>
        <v>0</v>
      </c>
      <c r="Q1414" s="154">
        <v>0.00115</v>
      </c>
      <c r="R1414" s="154">
        <f>Q1414*H1414</f>
        <v>0.15630339999999998</v>
      </c>
      <c r="S1414" s="154">
        <v>0</v>
      </c>
      <c r="T1414" s="155">
        <f>S1414*H1414</f>
        <v>0</v>
      </c>
      <c r="U1414" s="33"/>
      <c r="V1414" s="33"/>
      <c r="W1414" s="33"/>
      <c r="X1414" s="33"/>
      <c r="Y1414" s="33"/>
      <c r="Z1414" s="33"/>
      <c r="AA1414" s="33"/>
      <c r="AB1414" s="33"/>
      <c r="AC1414" s="33"/>
      <c r="AD1414" s="33"/>
      <c r="AE1414" s="33"/>
      <c r="AR1414" s="156" t="s">
        <v>366</v>
      </c>
      <c r="AT1414" s="156" t="s">
        <v>300</v>
      </c>
      <c r="AU1414" s="156" t="s">
        <v>86</v>
      </c>
      <c r="AY1414" s="18" t="s">
        <v>151</v>
      </c>
      <c r="BE1414" s="157">
        <f>IF(N1414="základní",J1414,0)</f>
        <v>0</v>
      </c>
      <c r="BF1414" s="157">
        <f>IF(N1414="snížená",J1414,0)</f>
        <v>0</v>
      </c>
      <c r="BG1414" s="157">
        <f>IF(N1414="zákl. přenesená",J1414,0)</f>
        <v>0</v>
      </c>
      <c r="BH1414" s="157">
        <f>IF(N1414="sníž. přenesená",J1414,0)</f>
        <v>0</v>
      </c>
      <c r="BI1414" s="157">
        <f>IF(N1414="nulová",J1414,0)</f>
        <v>0</v>
      </c>
      <c r="BJ1414" s="18" t="s">
        <v>84</v>
      </c>
      <c r="BK1414" s="157">
        <f>ROUND(I1414*H1414,2)</f>
        <v>0</v>
      </c>
      <c r="BL1414" s="18" t="s">
        <v>270</v>
      </c>
      <c r="BM1414" s="156" t="s">
        <v>1492</v>
      </c>
    </row>
    <row r="1415" spans="2:51" s="13" customFormat="1" ht="10.2">
      <c r="B1415" s="158"/>
      <c r="D1415" s="159" t="s">
        <v>165</v>
      </c>
      <c r="E1415" s="160" t="s">
        <v>1</v>
      </c>
      <c r="F1415" s="161" t="s">
        <v>305</v>
      </c>
      <c r="H1415" s="160" t="s">
        <v>1</v>
      </c>
      <c r="I1415" s="162"/>
      <c r="L1415" s="158"/>
      <c r="M1415" s="163"/>
      <c r="N1415" s="164"/>
      <c r="O1415" s="164"/>
      <c r="P1415" s="164"/>
      <c r="Q1415" s="164"/>
      <c r="R1415" s="164"/>
      <c r="S1415" s="164"/>
      <c r="T1415" s="165"/>
      <c r="AT1415" s="160" t="s">
        <v>165</v>
      </c>
      <c r="AU1415" s="160" t="s">
        <v>86</v>
      </c>
      <c r="AV1415" s="13" t="s">
        <v>84</v>
      </c>
      <c r="AW1415" s="13" t="s">
        <v>32</v>
      </c>
      <c r="AX1415" s="13" t="s">
        <v>76</v>
      </c>
      <c r="AY1415" s="160" t="s">
        <v>151</v>
      </c>
    </row>
    <row r="1416" spans="2:51" s="14" customFormat="1" ht="10.2">
      <c r="B1416" s="166"/>
      <c r="D1416" s="159" t="s">
        <v>165</v>
      </c>
      <c r="E1416" s="167" t="s">
        <v>1</v>
      </c>
      <c r="F1416" s="168" t="s">
        <v>1493</v>
      </c>
      <c r="H1416" s="169">
        <v>135.916</v>
      </c>
      <c r="I1416" s="170"/>
      <c r="L1416" s="166"/>
      <c r="M1416" s="171"/>
      <c r="N1416" s="172"/>
      <c r="O1416" s="172"/>
      <c r="P1416" s="172"/>
      <c r="Q1416" s="172"/>
      <c r="R1416" s="172"/>
      <c r="S1416" s="172"/>
      <c r="T1416" s="173"/>
      <c r="AT1416" s="167" t="s">
        <v>165</v>
      </c>
      <c r="AU1416" s="167" t="s">
        <v>86</v>
      </c>
      <c r="AV1416" s="14" t="s">
        <v>86</v>
      </c>
      <c r="AW1416" s="14" t="s">
        <v>32</v>
      </c>
      <c r="AX1416" s="14" t="s">
        <v>76</v>
      </c>
      <c r="AY1416" s="167" t="s">
        <v>151</v>
      </c>
    </row>
    <row r="1417" spans="2:51" s="15" customFormat="1" ht="10.2">
      <c r="B1417" s="174"/>
      <c r="D1417" s="159" t="s">
        <v>165</v>
      </c>
      <c r="E1417" s="175" t="s">
        <v>1</v>
      </c>
      <c r="F1417" s="176" t="s">
        <v>172</v>
      </c>
      <c r="H1417" s="177">
        <v>135.916</v>
      </c>
      <c r="I1417" s="178"/>
      <c r="L1417" s="174"/>
      <c r="M1417" s="179"/>
      <c r="N1417" s="180"/>
      <c r="O1417" s="180"/>
      <c r="P1417" s="180"/>
      <c r="Q1417" s="180"/>
      <c r="R1417" s="180"/>
      <c r="S1417" s="180"/>
      <c r="T1417" s="181"/>
      <c r="AT1417" s="175" t="s">
        <v>165</v>
      </c>
      <c r="AU1417" s="175" t="s">
        <v>86</v>
      </c>
      <c r="AV1417" s="15" t="s">
        <v>152</v>
      </c>
      <c r="AW1417" s="15" t="s">
        <v>32</v>
      </c>
      <c r="AX1417" s="15" t="s">
        <v>76</v>
      </c>
      <c r="AY1417" s="175" t="s">
        <v>151</v>
      </c>
    </row>
    <row r="1418" spans="2:51" s="16" customFormat="1" ht="10.2">
      <c r="B1418" s="182"/>
      <c r="D1418" s="159" t="s">
        <v>165</v>
      </c>
      <c r="E1418" s="183" t="s">
        <v>1</v>
      </c>
      <c r="F1418" s="184" t="s">
        <v>173</v>
      </c>
      <c r="H1418" s="185">
        <v>135.916</v>
      </c>
      <c r="I1418" s="186"/>
      <c r="L1418" s="182"/>
      <c r="M1418" s="187"/>
      <c r="N1418" s="188"/>
      <c r="O1418" s="188"/>
      <c r="P1418" s="188"/>
      <c r="Q1418" s="188"/>
      <c r="R1418" s="188"/>
      <c r="S1418" s="188"/>
      <c r="T1418" s="189"/>
      <c r="AT1418" s="183" t="s">
        <v>165</v>
      </c>
      <c r="AU1418" s="183" t="s">
        <v>86</v>
      </c>
      <c r="AV1418" s="16" t="s">
        <v>159</v>
      </c>
      <c r="AW1418" s="16" t="s">
        <v>32</v>
      </c>
      <c r="AX1418" s="16" t="s">
        <v>84</v>
      </c>
      <c r="AY1418" s="183" t="s">
        <v>151</v>
      </c>
    </row>
    <row r="1419" spans="1:65" s="2" customFormat="1" ht="16.5" customHeight="1">
      <c r="A1419" s="33"/>
      <c r="B1419" s="144"/>
      <c r="C1419" s="145" t="s">
        <v>1494</v>
      </c>
      <c r="D1419" s="145" t="s">
        <v>154</v>
      </c>
      <c r="E1419" s="146" t="s">
        <v>1495</v>
      </c>
      <c r="F1419" s="147" t="s">
        <v>1496</v>
      </c>
      <c r="G1419" s="148" t="s">
        <v>231</v>
      </c>
      <c r="H1419" s="149">
        <v>74.1</v>
      </c>
      <c r="I1419" s="150"/>
      <c r="J1419" s="151">
        <f>ROUND(I1419*H1419,2)</f>
        <v>0</v>
      </c>
      <c r="K1419" s="147" t="s">
        <v>158</v>
      </c>
      <c r="L1419" s="34"/>
      <c r="M1419" s="152" t="s">
        <v>1</v>
      </c>
      <c r="N1419" s="153" t="s">
        <v>41</v>
      </c>
      <c r="O1419" s="59"/>
      <c r="P1419" s="154">
        <f>O1419*H1419</f>
        <v>0</v>
      </c>
      <c r="Q1419" s="154">
        <v>1E-05</v>
      </c>
      <c r="R1419" s="154">
        <f>Q1419*H1419</f>
        <v>0.000741</v>
      </c>
      <c r="S1419" s="154">
        <v>0</v>
      </c>
      <c r="T1419" s="155">
        <f>S1419*H1419</f>
        <v>0</v>
      </c>
      <c r="U1419" s="33"/>
      <c r="V1419" s="33"/>
      <c r="W1419" s="33"/>
      <c r="X1419" s="33"/>
      <c r="Y1419" s="33"/>
      <c r="Z1419" s="33"/>
      <c r="AA1419" s="33"/>
      <c r="AB1419" s="33"/>
      <c r="AC1419" s="33"/>
      <c r="AD1419" s="33"/>
      <c r="AE1419" s="33"/>
      <c r="AR1419" s="156" t="s">
        <v>270</v>
      </c>
      <c r="AT1419" s="156" t="s">
        <v>154</v>
      </c>
      <c r="AU1419" s="156" t="s">
        <v>86</v>
      </c>
      <c r="AY1419" s="18" t="s">
        <v>151</v>
      </c>
      <c r="BE1419" s="157">
        <f>IF(N1419="základní",J1419,0)</f>
        <v>0</v>
      </c>
      <c r="BF1419" s="157">
        <f>IF(N1419="snížená",J1419,0)</f>
        <v>0</v>
      </c>
      <c r="BG1419" s="157">
        <f>IF(N1419="zákl. přenesená",J1419,0)</f>
        <v>0</v>
      </c>
      <c r="BH1419" s="157">
        <f>IF(N1419="sníž. přenesená",J1419,0)</f>
        <v>0</v>
      </c>
      <c r="BI1419" s="157">
        <f>IF(N1419="nulová",J1419,0)</f>
        <v>0</v>
      </c>
      <c r="BJ1419" s="18" t="s">
        <v>84</v>
      </c>
      <c r="BK1419" s="157">
        <f>ROUND(I1419*H1419,2)</f>
        <v>0</v>
      </c>
      <c r="BL1419" s="18" t="s">
        <v>270</v>
      </c>
      <c r="BM1419" s="156" t="s">
        <v>1497</v>
      </c>
    </row>
    <row r="1420" spans="2:51" s="13" customFormat="1" ht="10.2">
      <c r="B1420" s="158"/>
      <c r="D1420" s="159" t="s">
        <v>165</v>
      </c>
      <c r="E1420" s="160" t="s">
        <v>1</v>
      </c>
      <c r="F1420" s="161" t="s">
        <v>1498</v>
      </c>
      <c r="H1420" s="160" t="s">
        <v>1</v>
      </c>
      <c r="I1420" s="162"/>
      <c r="L1420" s="158"/>
      <c r="M1420" s="163"/>
      <c r="N1420" s="164"/>
      <c r="O1420" s="164"/>
      <c r="P1420" s="164"/>
      <c r="Q1420" s="164"/>
      <c r="R1420" s="164"/>
      <c r="S1420" s="164"/>
      <c r="T1420" s="165"/>
      <c r="AT1420" s="160" t="s">
        <v>165</v>
      </c>
      <c r="AU1420" s="160" t="s">
        <v>86</v>
      </c>
      <c r="AV1420" s="13" t="s">
        <v>84</v>
      </c>
      <c r="AW1420" s="13" t="s">
        <v>32</v>
      </c>
      <c r="AX1420" s="13" t="s">
        <v>76</v>
      </c>
      <c r="AY1420" s="160" t="s">
        <v>151</v>
      </c>
    </row>
    <row r="1421" spans="2:51" s="13" customFormat="1" ht="10.2">
      <c r="B1421" s="158"/>
      <c r="D1421" s="159" t="s">
        <v>165</v>
      </c>
      <c r="E1421" s="160" t="s">
        <v>1</v>
      </c>
      <c r="F1421" s="161" t="s">
        <v>415</v>
      </c>
      <c r="H1421" s="160" t="s">
        <v>1</v>
      </c>
      <c r="I1421" s="162"/>
      <c r="L1421" s="158"/>
      <c r="M1421" s="163"/>
      <c r="N1421" s="164"/>
      <c r="O1421" s="164"/>
      <c r="P1421" s="164"/>
      <c r="Q1421" s="164"/>
      <c r="R1421" s="164"/>
      <c r="S1421" s="164"/>
      <c r="T1421" s="165"/>
      <c r="AT1421" s="160" t="s">
        <v>165</v>
      </c>
      <c r="AU1421" s="160" t="s">
        <v>86</v>
      </c>
      <c r="AV1421" s="13" t="s">
        <v>84</v>
      </c>
      <c r="AW1421" s="13" t="s">
        <v>32</v>
      </c>
      <c r="AX1421" s="13" t="s">
        <v>76</v>
      </c>
      <c r="AY1421" s="160" t="s">
        <v>151</v>
      </c>
    </row>
    <row r="1422" spans="2:51" s="14" customFormat="1" ht="10.2">
      <c r="B1422" s="166"/>
      <c r="D1422" s="159" t="s">
        <v>165</v>
      </c>
      <c r="E1422" s="167" t="s">
        <v>1</v>
      </c>
      <c r="F1422" s="168" t="s">
        <v>1499</v>
      </c>
      <c r="H1422" s="169">
        <v>22.75</v>
      </c>
      <c r="I1422" s="170"/>
      <c r="L1422" s="166"/>
      <c r="M1422" s="171"/>
      <c r="N1422" s="172"/>
      <c r="O1422" s="172"/>
      <c r="P1422" s="172"/>
      <c r="Q1422" s="172"/>
      <c r="R1422" s="172"/>
      <c r="S1422" s="172"/>
      <c r="T1422" s="173"/>
      <c r="AT1422" s="167" t="s">
        <v>165</v>
      </c>
      <c r="AU1422" s="167" t="s">
        <v>86</v>
      </c>
      <c r="AV1422" s="14" t="s">
        <v>86</v>
      </c>
      <c r="AW1422" s="14" t="s">
        <v>32</v>
      </c>
      <c r="AX1422" s="14" t="s">
        <v>76</v>
      </c>
      <c r="AY1422" s="167" t="s">
        <v>151</v>
      </c>
    </row>
    <row r="1423" spans="2:51" s="13" customFormat="1" ht="10.2">
      <c r="B1423" s="158"/>
      <c r="D1423" s="159" t="s">
        <v>165</v>
      </c>
      <c r="E1423" s="160" t="s">
        <v>1</v>
      </c>
      <c r="F1423" s="161" t="s">
        <v>419</v>
      </c>
      <c r="H1423" s="160" t="s">
        <v>1</v>
      </c>
      <c r="I1423" s="162"/>
      <c r="L1423" s="158"/>
      <c r="M1423" s="163"/>
      <c r="N1423" s="164"/>
      <c r="O1423" s="164"/>
      <c r="P1423" s="164"/>
      <c r="Q1423" s="164"/>
      <c r="R1423" s="164"/>
      <c r="S1423" s="164"/>
      <c r="T1423" s="165"/>
      <c r="AT1423" s="160" t="s">
        <v>165</v>
      </c>
      <c r="AU1423" s="160" t="s">
        <v>86</v>
      </c>
      <c r="AV1423" s="13" t="s">
        <v>84</v>
      </c>
      <c r="AW1423" s="13" t="s">
        <v>32</v>
      </c>
      <c r="AX1423" s="13" t="s">
        <v>76</v>
      </c>
      <c r="AY1423" s="160" t="s">
        <v>151</v>
      </c>
    </row>
    <row r="1424" spans="2:51" s="14" customFormat="1" ht="10.2">
      <c r="B1424" s="166"/>
      <c r="D1424" s="159" t="s">
        <v>165</v>
      </c>
      <c r="E1424" s="167" t="s">
        <v>1</v>
      </c>
      <c r="F1424" s="168" t="s">
        <v>1500</v>
      </c>
      <c r="H1424" s="169">
        <v>29.7</v>
      </c>
      <c r="I1424" s="170"/>
      <c r="L1424" s="166"/>
      <c r="M1424" s="171"/>
      <c r="N1424" s="172"/>
      <c r="O1424" s="172"/>
      <c r="P1424" s="172"/>
      <c r="Q1424" s="172"/>
      <c r="R1424" s="172"/>
      <c r="S1424" s="172"/>
      <c r="T1424" s="173"/>
      <c r="AT1424" s="167" t="s">
        <v>165</v>
      </c>
      <c r="AU1424" s="167" t="s">
        <v>86</v>
      </c>
      <c r="AV1424" s="14" t="s">
        <v>86</v>
      </c>
      <c r="AW1424" s="14" t="s">
        <v>32</v>
      </c>
      <c r="AX1424" s="14" t="s">
        <v>76</v>
      </c>
      <c r="AY1424" s="167" t="s">
        <v>151</v>
      </c>
    </row>
    <row r="1425" spans="2:51" s="13" customFormat="1" ht="10.2">
      <c r="B1425" s="158"/>
      <c r="D1425" s="159" t="s">
        <v>165</v>
      </c>
      <c r="E1425" s="160" t="s">
        <v>1</v>
      </c>
      <c r="F1425" s="161" t="s">
        <v>433</v>
      </c>
      <c r="H1425" s="160" t="s">
        <v>1</v>
      </c>
      <c r="I1425" s="162"/>
      <c r="L1425" s="158"/>
      <c r="M1425" s="163"/>
      <c r="N1425" s="164"/>
      <c r="O1425" s="164"/>
      <c r="P1425" s="164"/>
      <c r="Q1425" s="164"/>
      <c r="R1425" s="164"/>
      <c r="S1425" s="164"/>
      <c r="T1425" s="165"/>
      <c r="AT1425" s="160" t="s">
        <v>165</v>
      </c>
      <c r="AU1425" s="160" t="s">
        <v>86</v>
      </c>
      <c r="AV1425" s="13" t="s">
        <v>84</v>
      </c>
      <c r="AW1425" s="13" t="s">
        <v>32</v>
      </c>
      <c r="AX1425" s="13" t="s">
        <v>76</v>
      </c>
      <c r="AY1425" s="160" t="s">
        <v>151</v>
      </c>
    </row>
    <row r="1426" spans="2:51" s="14" customFormat="1" ht="10.2">
      <c r="B1426" s="166"/>
      <c r="D1426" s="159" t="s">
        <v>165</v>
      </c>
      <c r="E1426" s="167" t="s">
        <v>1</v>
      </c>
      <c r="F1426" s="168" t="s">
        <v>1501</v>
      </c>
      <c r="H1426" s="169">
        <v>21.65</v>
      </c>
      <c r="I1426" s="170"/>
      <c r="L1426" s="166"/>
      <c r="M1426" s="171"/>
      <c r="N1426" s="172"/>
      <c r="O1426" s="172"/>
      <c r="P1426" s="172"/>
      <c r="Q1426" s="172"/>
      <c r="R1426" s="172"/>
      <c r="S1426" s="172"/>
      <c r="T1426" s="173"/>
      <c r="AT1426" s="167" t="s">
        <v>165</v>
      </c>
      <c r="AU1426" s="167" t="s">
        <v>86</v>
      </c>
      <c r="AV1426" s="14" t="s">
        <v>86</v>
      </c>
      <c r="AW1426" s="14" t="s">
        <v>32</v>
      </c>
      <c r="AX1426" s="14" t="s">
        <v>76</v>
      </c>
      <c r="AY1426" s="167" t="s">
        <v>151</v>
      </c>
    </row>
    <row r="1427" spans="2:51" s="15" customFormat="1" ht="10.2">
      <c r="B1427" s="174"/>
      <c r="D1427" s="159" t="s">
        <v>165</v>
      </c>
      <c r="E1427" s="175" t="s">
        <v>1</v>
      </c>
      <c r="F1427" s="176" t="s">
        <v>172</v>
      </c>
      <c r="H1427" s="177">
        <v>74.1</v>
      </c>
      <c r="I1427" s="178"/>
      <c r="L1427" s="174"/>
      <c r="M1427" s="179"/>
      <c r="N1427" s="180"/>
      <c r="O1427" s="180"/>
      <c r="P1427" s="180"/>
      <c r="Q1427" s="180"/>
      <c r="R1427" s="180"/>
      <c r="S1427" s="180"/>
      <c r="T1427" s="181"/>
      <c r="AT1427" s="175" t="s">
        <v>165</v>
      </c>
      <c r="AU1427" s="175" t="s">
        <v>86</v>
      </c>
      <c r="AV1427" s="15" t="s">
        <v>152</v>
      </c>
      <c r="AW1427" s="15" t="s">
        <v>32</v>
      </c>
      <c r="AX1427" s="15" t="s">
        <v>76</v>
      </c>
      <c r="AY1427" s="175" t="s">
        <v>151</v>
      </c>
    </row>
    <row r="1428" spans="2:51" s="16" customFormat="1" ht="10.2">
      <c r="B1428" s="182"/>
      <c r="D1428" s="159" t="s">
        <v>165</v>
      </c>
      <c r="E1428" s="183" t="s">
        <v>1</v>
      </c>
      <c r="F1428" s="184" t="s">
        <v>173</v>
      </c>
      <c r="H1428" s="185">
        <v>74.1</v>
      </c>
      <c r="I1428" s="186"/>
      <c r="L1428" s="182"/>
      <c r="M1428" s="187"/>
      <c r="N1428" s="188"/>
      <c r="O1428" s="188"/>
      <c r="P1428" s="188"/>
      <c r="Q1428" s="188"/>
      <c r="R1428" s="188"/>
      <c r="S1428" s="188"/>
      <c r="T1428" s="189"/>
      <c r="AT1428" s="183" t="s">
        <v>165</v>
      </c>
      <c r="AU1428" s="183" t="s">
        <v>86</v>
      </c>
      <c r="AV1428" s="16" t="s">
        <v>159</v>
      </c>
      <c r="AW1428" s="16" t="s">
        <v>32</v>
      </c>
      <c r="AX1428" s="16" t="s">
        <v>84</v>
      </c>
      <c r="AY1428" s="183" t="s">
        <v>151</v>
      </c>
    </row>
    <row r="1429" spans="1:65" s="2" customFormat="1" ht="16.5" customHeight="1">
      <c r="A1429" s="33"/>
      <c r="B1429" s="144"/>
      <c r="C1429" s="194" t="s">
        <v>1502</v>
      </c>
      <c r="D1429" s="194" t="s">
        <v>300</v>
      </c>
      <c r="E1429" s="195" t="s">
        <v>1503</v>
      </c>
      <c r="F1429" s="196" t="s">
        <v>1504</v>
      </c>
      <c r="G1429" s="197" t="s">
        <v>231</v>
      </c>
      <c r="H1429" s="198">
        <v>81.51</v>
      </c>
      <c r="I1429" s="199"/>
      <c r="J1429" s="200">
        <f>ROUND(I1429*H1429,2)</f>
        <v>0</v>
      </c>
      <c r="K1429" s="196" t="s">
        <v>158</v>
      </c>
      <c r="L1429" s="201"/>
      <c r="M1429" s="202" t="s">
        <v>1</v>
      </c>
      <c r="N1429" s="203" t="s">
        <v>41</v>
      </c>
      <c r="O1429" s="59"/>
      <c r="P1429" s="154">
        <f>O1429*H1429</f>
        <v>0</v>
      </c>
      <c r="Q1429" s="154">
        <v>0.00035</v>
      </c>
      <c r="R1429" s="154">
        <f>Q1429*H1429</f>
        <v>0.028528500000000002</v>
      </c>
      <c r="S1429" s="154">
        <v>0</v>
      </c>
      <c r="T1429" s="155">
        <f>S1429*H1429</f>
        <v>0</v>
      </c>
      <c r="U1429" s="33"/>
      <c r="V1429" s="33"/>
      <c r="W1429" s="33"/>
      <c r="X1429" s="33"/>
      <c r="Y1429" s="33"/>
      <c r="Z1429" s="33"/>
      <c r="AA1429" s="33"/>
      <c r="AB1429" s="33"/>
      <c r="AC1429" s="33"/>
      <c r="AD1429" s="33"/>
      <c r="AE1429" s="33"/>
      <c r="AR1429" s="156" t="s">
        <v>366</v>
      </c>
      <c r="AT1429" s="156" t="s">
        <v>300</v>
      </c>
      <c r="AU1429" s="156" t="s">
        <v>86</v>
      </c>
      <c r="AY1429" s="18" t="s">
        <v>151</v>
      </c>
      <c r="BE1429" s="157">
        <f>IF(N1429="základní",J1429,0)</f>
        <v>0</v>
      </c>
      <c r="BF1429" s="157">
        <f>IF(N1429="snížená",J1429,0)</f>
        <v>0</v>
      </c>
      <c r="BG1429" s="157">
        <f>IF(N1429="zákl. přenesená",J1429,0)</f>
        <v>0</v>
      </c>
      <c r="BH1429" s="157">
        <f>IF(N1429="sníž. přenesená",J1429,0)</f>
        <v>0</v>
      </c>
      <c r="BI1429" s="157">
        <f>IF(N1429="nulová",J1429,0)</f>
        <v>0</v>
      </c>
      <c r="BJ1429" s="18" t="s">
        <v>84</v>
      </c>
      <c r="BK1429" s="157">
        <f>ROUND(I1429*H1429,2)</f>
        <v>0</v>
      </c>
      <c r="BL1429" s="18" t="s">
        <v>270</v>
      </c>
      <c r="BM1429" s="156" t="s">
        <v>1505</v>
      </c>
    </row>
    <row r="1430" spans="2:51" s="14" customFormat="1" ht="10.2">
      <c r="B1430" s="166"/>
      <c r="D1430" s="159" t="s">
        <v>165</v>
      </c>
      <c r="E1430" s="167" t="s">
        <v>1</v>
      </c>
      <c r="F1430" s="168" t="s">
        <v>1506</v>
      </c>
      <c r="H1430" s="169">
        <v>81.51</v>
      </c>
      <c r="I1430" s="170"/>
      <c r="L1430" s="166"/>
      <c r="M1430" s="171"/>
      <c r="N1430" s="172"/>
      <c r="O1430" s="172"/>
      <c r="P1430" s="172"/>
      <c r="Q1430" s="172"/>
      <c r="R1430" s="172"/>
      <c r="S1430" s="172"/>
      <c r="T1430" s="173"/>
      <c r="AT1430" s="167" t="s">
        <v>165</v>
      </c>
      <c r="AU1430" s="167" t="s">
        <v>86</v>
      </c>
      <c r="AV1430" s="14" t="s">
        <v>86</v>
      </c>
      <c r="AW1430" s="14" t="s">
        <v>32</v>
      </c>
      <c r="AX1430" s="14" t="s">
        <v>84</v>
      </c>
      <c r="AY1430" s="167" t="s">
        <v>151</v>
      </c>
    </row>
    <row r="1431" spans="1:65" s="2" customFormat="1" ht="37.8" customHeight="1">
      <c r="A1431" s="33"/>
      <c r="B1431" s="144"/>
      <c r="C1431" s="194" t="s">
        <v>1507</v>
      </c>
      <c r="D1431" s="194" t="s">
        <v>300</v>
      </c>
      <c r="E1431" s="195" t="s">
        <v>1490</v>
      </c>
      <c r="F1431" s="196" t="s">
        <v>1491</v>
      </c>
      <c r="G1431" s="197" t="s">
        <v>207</v>
      </c>
      <c r="H1431" s="198">
        <v>6.521</v>
      </c>
      <c r="I1431" s="199"/>
      <c r="J1431" s="200">
        <f>ROUND(I1431*H1431,2)</f>
        <v>0</v>
      </c>
      <c r="K1431" s="196" t="s">
        <v>158</v>
      </c>
      <c r="L1431" s="201"/>
      <c r="M1431" s="202" t="s">
        <v>1</v>
      </c>
      <c r="N1431" s="203" t="s">
        <v>41</v>
      </c>
      <c r="O1431" s="59"/>
      <c r="P1431" s="154">
        <f>O1431*H1431</f>
        <v>0</v>
      </c>
      <c r="Q1431" s="154">
        <v>0.00115</v>
      </c>
      <c r="R1431" s="154">
        <f>Q1431*H1431</f>
        <v>0.0074991499999999996</v>
      </c>
      <c r="S1431" s="154">
        <v>0</v>
      </c>
      <c r="T1431" s="155">
        <f>S1431*H1431</f>
        <v>0</v>
      </c>
      <c r="U1431" s="33"/>
      <c r="V1431" s="33"/>
      <c r="W1431" s="33"/>
      <c r="X1431" s="33"/>
      <c r="Y1431" s="33"/>
      <c r="Z1431" s="33"/>
      <c r="AA1431" s="33"/>
      <c r="AB1431" s="33"/>
      <c r="AC1431" s="33"/>
      <c r="AD1431" s="33"/>
      <c r="AE1431" s="33"/>
      <c r="AR1431" s="156" t="s">
        <v>366</v>
      </c>
      <c r="AT1431" s="156" t="s">
        <v>300</v>
      </c>
      <c r="AU1431" s="156" t="s">
        <v>86</v>
      </c>
      <c r="AY1431" s="18" t="s">
        <v>151</v>
      </c>
      <c r="BE1431" s="157">
        <f>IF(N1431="základní",J1431,0)</f>
        <v>0</v>
      </c>
      <c r="BF1431" s="157">
        <f>IF(N1431="snížená",J1431,0)</f>
        <v>0</v>
      </c>
      <c r="BG1431" s="157">
        <f>IF(N1431="zákl. přenesená",J1431,0)</f>
        <v>0</v>
      </c>
      <c r="BH1431" s="157">
        <f>IF(N1431="sníž. přenesená",J1431,0)</f>
        <v>0</v>
      </c>
      <c r="BI1431" s="157">
        <f>IF(N1431="nulová",J1431,0)</f>
        <v>0</v>
      </c>
      <c r="BJ1431" s="18" t="s">
        <v>84</v>
      </c>
      <c r="BK1431" s="157">
        <f>ROUND(I1431*H1431,2)</f>
        <v>0</v>
      </c>
      <c r="BL1431" s="18" t="s">
        <v>270</v>
      </c>
      <c r="BM1431" s="156" t="s">
        <v>1508</v>
      </c>
    </row>
    <row r="1432" spans="2:51" s="13" customFormat="1" ht="10.2">
      <c r="B1432" s="158"/>
      <c r="D1432" s="159" t="s">
        <v>165</v>
      </c>
      <c r="E1432" s="160" t="s">
        <v>1</v>
      </c>
      <c r="F1432" s="161" t="s">
        <v>305</v>
      </c>
      <c r="H1432" s="160" t="s">
        <v>1</v>
      </c>
      <c r="I1432" s="162"/>
      <c r="L1432" s="158"/>
      <c r="M1432" s="163"/>
      <c r="N1432" s="164"/>
      <c r="O1432" s="164"/>
      <c r="P1432" s="164"/>
      <c r="Q1432" s="164"/>
      <c r="R1432" s="164"/>
      <c r="S1432" s="164"/>
      <c r="T1432" s="165"/>
      <c r="AT1432" s="160" t="s">
        <v>165</v>
      </c>
      <c r="AU1432" s="160" t="s">
        <v>86</v>
      </c>
      <c r="AV1432" s="13" t="s">
        <v>84</v>
      </c>
      <c r="AW1432" s="13" t="s">
        <v>32</v>
      </c>
      <c r="AX1432" s="13" t="s">
        <v>76</v>
      </c>
      <c r="AY1432" s="160" t="s">
        <v>151</v>
      </c>
    </row>
    <row r="1433" spans="2:51" s="14" customFormat="1" ht="10.2">
      <c r="B1433" s="166"/>
      <c r="D1433" s="159" t="s">
        <v>165</v>
      </c>
      <c r="E1433" s="167" t="s">
        <v>1</v>
      </c>
      <c r="F1433" s="168" t="s">
        <v>1509</v>
      </c>
      <c r="H1433" s="169">
        <v>6.521</v>
      </c>
      <c r="I1433" s="170"/>
      <c r="L1433" s="166"/>
      <c r="M1433" s="171"/>
      <c r="N1433" s="172"/>
      <c r="O1433" s="172"/>
      <c r="P1433" s="172"/>
      <c r="Q1433" s="172"/>
      <c r="R1433" s="172"/>
      <c r="S1433" s="172"/>
      <c r="T1433" s="173"/>
      <c r="AT1433" s="167" t="s">
        <v>165</v>
      </c>
      <c r="AU1433" s="167" t="s">
        <v>86</v>
      </c>
      <c r="AV1433" s="14" t="s">
        <v>86</v>
      </c>
      <c r="AW1433" s="14" t="s">
        <v>32</v>
      </c>
      <c r="AX1433" s="14" t="s">
        <v>76</v>
      </c>
      <c r="AY1433" s="167" t="s">
        <v>151</v>
      </c>
    </row>
    <row r="1434" spans="2:51" s="15" customFormat="1" ht="10.2">
      <c r="B1434" s="174"/>
      <c r="D1434" s="159" t="s">
        <v>165</v>
      </c>
      <c r="E1434" s="175" t="s">
        <v>1</v>
      </c>
      <c r="F1434" s="176" t="s">
        <v>172</v>
      </c>
      <c r="H1434" s="177">
        <v>6.521</v>
      </c>
      <c r="I1434" s="178"/>
      <c r="L1434" s="174"/>
      <c r="M1434" s="179"/>
      <c r="N1434" s="180"/>
      <c r="O1434" s="180"/>
      <c r="P1434" s="180"/>
      <c r="Q1434" s="180"/>
      <c r="R1434" s="180"/>
      <c r="S1434" s="180"/>
      <c r="T1434" s="181"/>
      <c r="AT1434" s="175" t="s">
        <v>165</v>
      </c>
      <c r="AU1434" s="175" t="s">
        <v>86</v>
      </c>
      <c r="AV1434" s="15" t="s">
        <v>152</v>
      </c>
      <c r="AW1434" s="15" t="s">
        <v>32</v>
      </c>
      <c r="AX1434" s="15" t="s">
        <v>76</v>
      </c>
      <c r="AY1434" s="175" t="s">
        <v>151</v>
      </c>
    </row>
    <row r="1435" spans="2:51" s="16" customFormat="1" ht="10.2">
      <c r="B1435" s="182"/>
      <c r="D1435" s="159" t="s">
        <v>165</v>
      </c>
      <c r="E1435" s="183" t="s">
        <v>1</v>
      </c>
      <c r="F1435" s="184" t="s">
        <v>173</v>
      </c>
      <c r="H1435" s="185">
        <v>6.521</v>
      </c>
      <c r="I1435" s="186"/>
      <c r="L1435" s="182"/>
      <c r="M1435" s="187"/>
      <c r="N1435" s="188"/>
      <c r="O1435" s="188"/>
      <c r="P1435" s="188"/>
      <c r="Q1435" s="188"/>
      <c r="R1435" s="188"/>
      <c r="S1435" s="188"/>
      <c r="T1435" s="189"/>
      <c r="AT1435" s="183" t="s">
        <v>165</v>
      </c>
      <c r="AU1435" s="183" t="s">
        <v>86</v>
      </c>
      <c r="AV1435" s="16" t="s">
        <v>159</v>
      </c>
      <c r="AW1435" s="16" t="s">
        <v>32</v>
      </c>
      <c r="AX1435" s="16" t="s">
        <v>84</v>
      </c>
      <c r="AY1435" s="183" t="s">
        <v>151</v>
      </c>
    </row>
    <row r="1436" spans="1:65" s="2" customFormat="1" ht="24.15" customHeight="1">
      <c r="A1436" s="33"/>
      <c r="B1436" s="144"/>
      <c r="C1436" s="145" t="s">
        <v>1510</v>
      </c>
      <c r="D1436" s="145" t="s">
        <v>154</v>
      </c>
      <c r="E1436" s="146" t="s">
        <v>1511</v>
      </c>
      <c r="F1436" s="147" t="s">
        <v>1512</v>
      </c>
      <c r="G1436" s="148" t="s">
        <v>207</v>
      </c>
      <c r="H1436" s="149">
        <v>2.53</v>
      </c>
      <c r="I1436" s="150"/>
      <c r="J1436" s="151">
        <f>ROUND(I1436*H1436,2)</f>
        <v>0</v>
      </c>
      <c r="K1436" s="147" t="s">
        <v>158</v>
      </c>
      <c r="L1436" s="34"/>
      <c r="M1436" s="152" t="s">
        <v>1</v>
      </c>
      <c r="N1436" s="153" t="s">
        <v>41</v>
      </c>
      <c r="O1436" s="59"/>
      <c r="P1436" s="154">
        <f>O1436*H1436</f>
        <v>0</v>
      </c>
      <c r="Q1436" s="154">
        <v>0.0004</v>
      </c>
      <c r="R1436" s="154">
        <f>Q1436*H1436</f>
        <v>0.0010119999999999999</v>
      </c>
      <c r="S1436" s="154">
        <v>0</v>
      </c>
      <c r="T1436" s="155">
        <f>S1436*H1436</f>
        <v>0</v>
      </c>
      <c r="U1436" s="33"/>
      <c r="V1436" s="33"/>
      <c r="W1436" s="33"/>
      <c r="X1436" s="33"/>
      <c r="Y1436" s="33"/>
      <c r="Z1436" s="33"/>
      <c r="AA1436" s="33"/>
      <c r="AB1436" s="33"/>
      <c r="AC1436" s="33"/>
      <c r="AD1436" s="33"/>
      <c r="AE1436" s="33"/>
      <c r="AR1436" s="156" t="s">
        <v>270</v>
      </c>
      <c r="AT1436" s="156" t="s">
        <v>154</v>
      </c>
      <c r="AU1436" s="156" t="s">
        <v>86</v>
      </c>
      <c r="AY1436" s="18" t="s">
        <v>151</v>
      </c>
      <c r="BE1436" s="157">
        <f>IF(N1436="základní",J1436,0)</f>
        <v>0</v>
      </c>
      <c r="BF1436" s="157">
        <f>IF(N1436="snížená",J1436,0)</f>
        <v>0</v>
      </c>
      <c r="BG1436" s="157">
        <f>IF(N1436="zákl. přenesená",J1436,0)</f>
        <v>0</v>
      </c>
      <c r="BH1436" s="157">
        <f>IF(N1436="sníž. přenesená",J1436,0)</f>
        <v>0</v>
      </c>
      <c r="BI1436" s="157">
        <f>IF(N1436="nulová",J1436,0)</f>
        <v>0</v>
      </c>
      <c r="BJ1436" s="18" t="s">
        <v>84</v>
      </c>
      <c r="BK1436" s="157">
        <f>ROUND(I1436*H1436,2)</f>
        <v>0</v>
      </c>
      <c r="BL1436" s="18" t="s">
        <v>270</v>
      </c>
      <c r="BM1436" s="156" t="s">
        <v>1513</v>
      </c>
    </row>
    <row r="1437" spans="2:51" s="13" customFormat="1" ht="10.2">
      <c r="B1437" s="158"/>
      <c r="D1437" s="159" t="s">
        <v>165</v>
      </c>
      <c r="E1437" s="160" t="s">
        <v>1</v>
      </c>
      <c r="F1437" s="161" t="s">
        <v>998</v>
      </c>
      <c r="H1437" s="160" t="s">
        <v>1</v>
      </c>
      <c r="I1437" s="162"/>
      <c r="L1437" s="158"/>
      <c r="M1437" s="163"/>
      <c r="N1437" s="164"/>
      <c r="O1437" s="164"/>
      <c r="P1437" s="164"/>
      <c r="Q1437" s="164"/>
      <c r="R1437" s="164"/>
      <c r="S1437" s="164"/>
      <c r="T1437" s="165"/>
      <c r="AT1437" s="160" t="s">
        <v>165</v>
      </c>
      <c r="AU1437" s="160" t="s">
        <v>86</v>
      </c>
      <c r="AV1437" s="13" t="s">
        <v>84</v>
      </c>
      <c r="AW1437" s="13" t="s">
        <v>32</v>
      </c>
      <c r="AX1437" s="13" t="s">
        <v>76</v>
      </c>
      <c r="AY1437" s="160" t="s">
        <v>151</v>
      </c>
    </row>
    <row r="1438" spans="2:51" s="14" customFormat="1" ht="10.2">
      <c r="B1438" s="166"/>
      <c r="D1438" s="159" t="s">
        <v>165</v>
      </c>
      <c r="E1438" s="167" t="s">
        <v>1</v>
      </c>
      <c r="F1438" s="168" t="s">
        <v>999</v>
      </c>
      <c r="H1438" s="169">
        <v>2.53</v>
      </c>
      <c r="I1438" s="170"/>
      <c r="L1438" s="166"/>
      <c r="M1438" s="171"/>
      <c r="N1438" s="172"/>
      <c r="O1438" s="172"/>
      <c r="P1438" s="172"/>
      <c r="Q1438" s="172"/>
      <c r="R1438" s="172"/>
      <c r="S1438" s="172"/>
      <c r="T1438" s="173"/>
      <c r="AT1438" s="167" t="s">
        <v>165</v>
      </c>
      <c r="AU1438" s="167" t="s">
        <v>86</v>
      </c>
      <c r="AV1438" s="14" t="s">
        <v>86</v>
      </c>
      <c r="AW1438" s="14" t="s">
        <v>32</v>
      </c>
      <c r="AX1438" s="14" t="s">
        <v>76</v>
      </c>
      <c r="AY1438" s="167" t="s">
        <v>151</v>
      </c>
    </row>
    <row r="1439" spans="2:51" s="15" customFormat="1" ht="10.2">
      <c r="B1439" s="174"/>
      <c r="D1439" s="159" t="s">
        <v>165</v>
      </c>
      <c r="E1439" s="175" t="s">
        <v>1</v>
      </c>
      <c r="F1439" s="176" t="s">
        <v>172</v>
      </c>
      <c r="H1439" s="177">
        <v>2.53</v>
      </c>
      <c r="I1439" s="178"/>
      <c r="L1439" s="174"/>
      <c r="M1439" s="179"/>
      <c r="N1439" s="180"/>
      <c r="O1439" s="180"/>
      <c r="P1439" s="180"/>
      <c r="Q1439" s="180"/>
      <c r="R1439" s="180"/>
      <c r="S1439" s="180"/>
      <c r="T1439" s="181"/>
      <c r="AT1439" s="175" t="s">
        <v>165</v>
      </c>
      <c r="AU1439" s="175" t="s">
        <v>86</v>
      </c>
      <c r="AV1439" s="15" t="s">
        <v>152</v>
      </c>
      <c r="AW1439" s="15" t="s">
        <v>32</v>
      </c>
      <c r="AX1439" s="15" t="s">
        <v>76</v>
      </c>
      <c r="AY1439" s="175" t="s">
        <v>151</v>
      </c>
    </row>
    <row r="1440" spans="2:51" s="16" customFormat="1" ht="10.2">
      <c r="B1440" s="182"/>
      <c r="D1440" s="159" t="s">
        <v>165</v>
      </c>
      <c r="E1440" s="183" t="s">
        <v>1</v>
      </c>
      <c r="F1440" s="184" t="s">
        <v>173</v>
      </c>
      <c r="H1440" s="185">
        <v>2.53</v>
      </c>
      <c r="I1440" s="186"/>
      <c r="L1440" s="182"/>
      <c r="M1440" s="187"/>
      <c r="N1440" s="188"/>
      <c r="O1440" s="188"/>
      <c r="P1440" s="188"/>
      <c r="Q1440" s="188"/>
      <c r="R1440" s="188"/>
      <c r="S1440" s="188"/>
      <c r="T1440" s="189"/>
      <c r="AT1440" s="183" t="s">
        <v>165</v>
      </c>
      <c r="AU1440" s="183" t="s">
        <v>86</v>
      </c>
      <c r="AV1440" s="16" t="s">
        <v>159</v>
      </c>
      <c r="AW1440" s="16" t="s">
        <v>32</v>
      </c>
      <c r="AX1440" s="16" t="s">
        <v>84</v>
      </c>
      <c r="AY1440" s="183" t="s">
        <v>151</v>
      </c>
    </row>
    <row r="1441" spans="1:65" s="2" customFormat="1" ht="37.8" customHeight="1">
      <c r="A1441" s="33"/>
      <c r="B1441" s="144"/>
      <c r="C1441" s="194" t="s">
        <v>1514</v>
      </c>
      <c r="D1441" s="194" t="s">
        <v>300</v>
      </c>
      <c r="E1441" s="195" t="s">
        <v>1515</v>
      </c>
      <c r="F1441" s="196" t="s">
        <v>1516</v>
      </c>
      <c r="G1441" s="197" t="s">
        <v>207</v>
      </c>
      <c r="H1441" s="198">
        <v>2.783</v>
      </c>
      <c r="I1441" s="199"/>
      <c r="J1441" s="200">
        <f>ROUND(I1441*H1441,2)</f>
        <v>0</v>
      </c>
      <c r="K1441" s="196" t="s">
        <v>158</v>
      </c>
      <c r="L1441" s="201"/>
      <c r="M1441" s="202" t="s">
        <v>1</v>
      </c>
      <c r="N1441" s="203" t="s">
        <v>41</v>
      </c>
      <c r="O1441" s="59"/>
      <c r="P1441" s="154">
        <f>O1441*H1441</f>
        <v>0</v>
      </c>
      <c r="Q1441" s="154">
        <v>0.0029</v>
      </c>
      <c r="R1441" s="154">
        <f>Q1441*H1441</f>
        <v>0.008070699999999998</v>
      </c>
      <c r="S1441" s="154">
        <v>0</v>
      </c>
      <c r="T1441" s="155">
        <f>S1441*H1441</f>
        <v>0</v>
      </c>
      <c r="U1441" s="33"/>
      <c r="V1441" s="33"/>
      <c r="W1441" s="33"/>
      <c r="X1441" s="33"/>
      <c r="Y1441" s="33"/>
      <c r="Z1441" s="33"/>
      <c r="AA1441" s="33"/>
      <c r="AB1441" s="33"/>
      <c r="AC1441" s="33"/>
      <c r="AD1441" s="33"/>
      <c r="AE1441" s="33"/>
      <c r="AR1441" s="156" t="s">
        <v>366</v>
      </c>
      <c r="AT1441" s="156" t="s">
        <v>300</v>
      </c>
      <c r="AU1441" s="156" t="s">
        <v>86</v>
      </c>
      <c r="AY1441" s="18" t="s">
        <v>151</v>
      </c>
      <c r="BE1441" s="157">
        <f>IF(N1441="základní",J1441,0)</f>
        <v>0</v>
      </c>
      <c r="BF1441" s="157">
        <f>IF(N1441="snížená",J1441,0)</f>
        <v>0</v>
      </c>
      <c r="BG1441" s="157">
        <f>IF(N1441="zákl. přenesená",J1441,0)</f>
        <v>0</v>
      </c>
      <c r="BH1441" s="157">
        <f>IF(N1441="sníž. přenesená",J1441,0)</f>
        <v>0</v>
      </c>
      <c r="BI1441" s="157">
        <f>IF(N1441="nulová",J1441,0)</f>
        <v>0</v>
      </c>
      <c r="BJ1441" s="18" t="s">
        <v>84</v>
      </c>
      <c r="BK1441" s="157">
        <f>ROUND(I1441*H1441,2)</f>
        <v>0</v>
      </c>
      <c r="BL1441" s="18" t="s">
        <v>270</v>
      </c>
      <c r="BM1441" s="156" t="s">
        <v>1517</v>
      </c>
    </row>
    <row r="1442" spans="2:51" s="13" customFormat="1" ht="10.2">
      <c r="B1442" s="158"/>
      <c r="D1442" s="159" t="s">
        <v>165</v>
      </c>
      <c r="E1442" s="160" t="s">
        <v>1</v>
      </c>
      <c r="F1442" s="161" t="s">
        <v>305</v>
      </c>
      <c r="H1442" s="160" t="s">
        <v>1</v>
      </c>
      <c r="I1442" s="162"/>
      <c r="L1442" s="158"/>
      <c r="M1442" s="163"/>
      <c r="N1442" s="164"/>
      <c r="O1442" s="164"/>
      <c r="P1442" s="164"/>
      <c r="Q1442" s="164"/>
      <c r="R1442" s="164"/>
      <c r="S1442" s="164"/>
      <c r="T1442" s="165"/>
      <c r="AT1442" s="160" t="s">
        <v>165</v>
      </c>
      <c r="AU1442" s="160" t="s">
        <v>86</v>
      </c>
      <c r="AV1442" s="13" t="s">
        <v>84</v>
      </c>
      <c r="AW1442" s="13" t="s">
        <v>32</v>
      </c>
      <c r="AX1442" s="13" t="s">
        <v>76</v>
      </c>
      <c r="AY1442" s="160" t="s">
        <v>151</v>
      </c>
    </row>
    <row r="1443" spans="2:51" s="14" customFormat="1" ht="10.2">
      <c r="B1443" s="166"/>
      <c r="D1443" s="159" t="s">
        <v>165</v>
      </c>
      <c r="E1443" s="167" t="s">
        <v>1</v>
      </c>
      <c r="F1443" s="168" t="s">
        <v>1518</v>
      </c>
      <c r="H1443" s="169">
        <v>2.783</v>
      </c>
      <c r="I1443" s="170"/>
      <c r="L1443" s="166"/>
      <c r="M1443" s="171"/>
      <c r="N1443" s="172"/>
      <c r="O1443" s="172"/>
      <c r="P1443" s="172"/>
      <c r="Q1443" s="172"/>
      <c r="R1443" s="172"/>
      <c r="S1443" s="172"/>
      <c r="T1443" s="173"/>
      <c r="AT1443" s="167" t="s">
        <v>165</v>
      </c>
      <c r="AU1443" s="167" t="s">
        <v>86</v>
      </c>
      <c r="AV1443" s="14" t="s">
        <v>86</v>
      </c>
      <c r="AW1443" s="14" t="s">
        <v>32</v>
      </c>
      <c r="AX1443" s="14" t="s">
        <v>76</v>
      </c>
      <c r="AY1443" s="167" t="s">
        <v>151</v>
      </c>
    </row>
    <row r="1444" spans="2:51" s="15" customFormat="1" ht="10.2">
      <c r="B1444" s="174"/>
      <c r="D1444" s="159" t="s">
        <v>165</v>
      </c>
      <c r="E1444" s="175" t="s">
        <v>1</v>
      </c>
      <c r="F1444" s="176" t="s">
        <v>172</v>
      </c>
      <c r="H1444" s="177">
        <v>2.783</v>
      </c>
      <c r="I1444" s="178"/>
      <c r="L1444" s="174"/>
      <c r="M1444" s="179"/>
      <c r="N1444" s="180"/>
      <c r="O1444" s="180"/>
      <c r="P1444" s="180"/>
      <c r="Q1444" s="180"/>
      <c r="R1444" s="180"/>
      <c r="S1444" s="180"/>
      <c r="T1444" s="181"/>
      <c r="AT1444" s="175" t="s">
        <v>165</v>
      </c>
      <c r="AU1444" s="175" t="s">
        <v>86</v>
      </c>
      <c r="AV1444" s="15" t="s">
        <v>152</v>
      </c>
      <c r="AW1444" s="15" t="s">
        <v>32</v>
      </c>
      <c r="AX1444" s="15" t="s">
        <v>76</v>
      </c>
      <c r="AY1444" s="175" t="s">
        <v>151</v>
      </c>
    </row>
    <row r="1445" spans="2:51" s="16" customFormat="1" ht="10.2">
      <c r="B1445" s="182"/>
      <c r="D1445" s="159" t="s">
        <v>165</v>
      </c>
      <c r="E1445" s="183" t="s">
        <v>1</v>
      </c>
      <c r="F1445" s="184" t="s">
        <v>173</v>
      </c>
      <c r="H1445" s="185">
        <v>2.783</v>
      </c>
      <c r="I1445" s="186"/>
      <c r="L1445" s="182"/>
      <c r="M1445" s="187"/>
      <c r="N1445" s="188"/>
      <c r="O1445" s="188"/>
      <c r="P1445" s="188"/>
      <c r="Q1445" s="188"/>
      <c r="R1445" s="188"/>
      <c r="S1445" s="188"/>
      <c r="T1445" s="189"/>
      <c r="AT1445" s="183" t="s">
        <v>165</v>
      </c>
      <c r="AU1445" s="183" t="s">
        <v>86</v>
      </c>
      <c r="AV1445" s="16" t="s">
        <v>159</v>
      </c>
      <c r="AW1445" s="16" t="s">
        <v>32</v>
      </c>
      <c r="AX1445" s="16" t="s">
        <v>84</v>
      </c>
      <c r="AY1445" s="183" t="s">
        <v>151</v>
      </c>
    </row>
    <row r="1446" spans="1:65" s="2" customFormat="1" ht="16.5" customHeight="1">
      <c r="A1446" s="33"/>
      <c r="B1446" s="144"/>
      <c r="C1446" s="145" t="s">
        <v>1519</v>
      </c>
      <c r="D1446" s="145" t="s">
        <v>154</v>
      </c>
      <c r="E1446" s="146" t="s">
        <v>1520</v>
      </c>
      <c r="F1446" s="147" t="s">
        <v>1521</v>
      </c>
      <c r="G1446" s="148" t="s">
        <v>231</v>
      </c>
      <c r="H1446" s="149">
        <v>6</v>
      </c>
      <c r="I1446" s="150"/>
      <c r="J1446" s="151">
        <f>ROUND(I1446*H1446,2)</f>
        <v>0</v>
      </c>
      <c r="K1446" s="147" t="s">
        <v>158</v>
      </c>
      <c r="L1446" s="34"/>
      <c r="M1446" s="152" t="s">
        <v>1</v>
      </c>
      <c r="N1446" s="153" t="s">
        <v>41</v>
      </c>
      <c r="O1446" s="59"/>
      <c r="P1446" s="154">
        <f>O1446*H1446</f>
        <v>0</v>
      </c>
      <c r="Q1446" s="154">
        <v>0</v>
      </c>
      <c r="R1446" s="154">
        <f>Q1446*H1446</f>
        <v>0</v>
      </c>
      <c r="S1446" s="154">
        <v>0</v>
      </c>
      <c r="T1446" s="155">
        <f>S1446*H1446</f>
        <v>0</v>
      </c>
      <c r="U1446" s="33"/>
      <c r="V1446" s="33"/>
      <c r="W1446" s="33"/>
      <c r="X1446" s="33"/>
      <c r="Y1446" s="33"/>
      <c r="Z1446" s="33"/>
      <c r="AA1446" s="33"/>
      <c r="AB1446" s="33"/>
      <c r="AC1446" s="33"/>
      <c r="AD1446" s="33"/>
      <c r="AE1446" s="33"/>
      <c r="AR1446" s="156" t="s">
        <v>270</v>
      </c>
      <c r="AT1446" s="156" t="s">
        <v>154</v>
      </c>
      <c r="AU1446" s="156" t="s">
        <v>86</v>
      </c>
      <c r="AY1446" s="18" t="s">
        <v>151</v>
      </c>
      <c r="BE1446" s="157">
        <f>IF(N1446="základní",J1446,0)</f>
        <v>0</v>
      </c>
      <c r="BF1446" s="157">
        <f>IF(N1446="snížená",J1446,0)</f>
        <v>0</v>
      </c>
      <c r="BG1446" s="157">
        <f>IF(N1446="zákl. přenesená",J1446,0)</f>
        <v>0</v>
      </c>
      <c r="BH1446" s="157">
        <f>IF(N1446="sníž. přenesená",J1446,0)</f>
        <v>0</v>
      </c>
      <c r="BI1446" s="157">
        <f>IF(N1446="nulová",J1446,0)</f>
        <v>0</v>
      </c>
      <c r="BJ1446" s="18" t="s">
        <v>84</v>
      </c>
      <c r="BK1446" s="157">
        <f>ROUND(I1446*H1446,2)</f>
        <v>0</v>
      </c>
      <c r="BL1446" s="18" t="s">
        <v>270</v>
      </c>
      <c r="BM1446" s="156" t="s">
        <v>1522</v>
      </c>
    </row>
    <row r="1447" spans="1:65" s="2" customFormat="1" ht="21.75" customHeight="1">
      <c r="A1447" s="33"/>
      <c r="B1447" s="144"/>
      <c r="C1447" s="194" t="s">
        <v>1523</v>
      </c>
      <c r="D1447" s="194" t="s">
        <v>300</v>
      </c>
      <c r="E1447" s="195" t="s">
        <v>1524</v>
      </c>
      <c r="F1447" s="196" t="s">
        <v>1525</v>
      </c>
      <c r="G1447" s="197" t="s">
        <v>231</v>
      </c>
      <c r="H1447" s="198">
        <v>6</v>
      </c>
      <c r="I1447" s="199"/>
      <c r="J1447" s="200">
        <f>ROUND(I1447*H1447,2)</f>
        <v>0</v>
      </c>
      <c r="K1447" s="196" t="s">
        <v>158</v>
      </c>
      <c r="L1447" s="201"/>
      <c r="M1447" s="202" t="s">
        <v>1</v>
      </c>
      <c r="N1447" s="203" t="s">
        <v>41</v>
      </c>
      <c r="O1447" s="59"/>
      <c r="P1447" s="154">
        <f>O1447*H1447</f>
        <v>0</v>
      </c>
      <c r="Q1447" s="154">
        <v>5E-05</v>
      </c>
      <c r="R1447" s="154">
        <f>Q1447*H1447</f>
        <v>0.00030000000000000003</v>
      </c>
      <c r="S1447" s="154">
        <v>0</v>
      </c>
      <c r="T1447" s="155">
        <f>S1447*H1447</f>
        <v>0</v>
      </c>
      <c r="U1447" s="33"/>
      <c r="V1447" s="33"/>
      <c r="W1447" s="33"/>
      <c r="X1447" s="33"/>
      <c r="Y1447" s="33"/>
      <c r="Z1447" s="33"/>
      <c r="AA1447" s="33"/>
      <c r="AB1447" s="33"/>
      <c r="AC1447" s="33"/>
      <c r="AD1447" s="33"/>
      <c r="AE1447" s="33"/>
      <c r="AR1447" s="156" t="s">
        <v>366</v>
      </c>
      <c r="AT1447" s="156" t="s">
        <v>300</v>
      </c>
      <c r="AU1447" s="156" t="s">
        <v>86</v>
      </c>
      <c r="AY1447" s="18" t="s">
        <v>151</v>
      </c>
      <c r="BE1447" s="157">
        <f>IF(N1447="základní",J1447,0)</f>
        <v>0</v>
      </c>
      <c r="BF1447" s="157">
        <f>IF(N1447="snížená",J1447,0)</f>
        <v>0</v>
      </c>
      <c r="BG1447" s="157">
        <f>IF(N1447="zákl. přenesená",J1447,0)</f>
        <v>0</v>
      </c>
      <c r="BH1447" s="157">
        <f>IF(N1447="sníž. přenesená",J1447,0)</f>
        <v>0</v>
      </c>
      <c r="BI1447" s="157">
        <f>IF(N1447="nulová",J1447,0)</f>
        <v>0</v>
      </c>
      <c r="BJ1447" s="18" t="s">
        <v>84</v>
      </c>
      <c r="BK1447" s="157">
        <f>ROUND(I1447*H1447,2)</f>
        <v>0</v>
      </c>
      <c r="BL1447" s="18" t="s">
        <v>270</v>
      </c>
      <c r="BM1447" s="156" t="s">
        <v>1526</v>
      </c>
    </row>
    <row r="1448" spans="1:65" s="2" customFormat="1" ht="24.15" customHeight="1">
      <c r="A1448" s="33"/>
      <c r="B1448" s="144"/>
      <c r="C1448" s="145" t="s">
        <v>1527</v>
      </c>
      <c r="D1448" s="145" t="s">
        <v>154</v>
      </c>
      <c r="E1448" s="146" t="s">
        <v>1528</v>
      </c>
      <c r="F1448" s="147" t="s">
        <v>1529</v>
      </c>
      <c r="G1448" s="148" t="s">
        <v>194</v>
      </c>
      <c r="H1448" s="149">
        <v>2.15</v>
      </c>
      <c r="I1448" s="150"/>
      <c r="J1448" s="151">
        <f>ROUND(I1448*H1448,2)</f>
        <v>0</v>
      </c>
      <c r="K1448" s="147" t="s">
        <v>158</v>
      </c>
      <c r="L1448" s="34"/>
      <c r="M1448" s="152" t="s">
        <v>1</v>
      </c>
      <c r="N1448" s="153" t="s">
        <v>41</v>
      </c>
      <c r="O1448" s="59"/>
      <c r="P1448" s="154">
        <f>O1448*H1448</f>
        <v>0</v>
      </c>
      <c r="Q1448" s="154">
        <v>0</v>
      </c>
      <c r="R1448" s="154">
        <f>Q1448*H1448</f>
        <v>0</v>
      </c>
      <c r="S1448" s="154">
        <v>0</v>
      </c>
      <c r="T1448" s="155">
        <f>S1448*H1448</f>
        <v>0</v>
      </c>
      <c r="U1448" s="33"/>
      <c r="V1448" s="33"/>
      <c r="W1448" s="33"/>
      <c r="X1448" s="33"/>
      <c r="Y1448" s="33"/>
      <c r="Z1448" s="33"/>
      <c r="AA1448" s="33"/>
      <c r="AB1448" s="33"/>
      <c r="AC1448" s="33"/>
      <c r="AD1448" s="33"/>
      <c r="AE1448" s="33"/>
      <c r="AR1448" s="156" t="s">
        <v>270</v>
      </c>
      <c r="AT1448" s="156" t="s">
        <v>154</v>
      </c>
      <c r="AU1448" s="156" t="s">
        <v>86</v>
      </c>
      <c r="AY1448" s="18" t="s">
        <v>151</v>
      </c>
      <c r="BE1448" s="157">
        <f>IF(N1448="základní",J1448,0)</f>
        <v>0</v>
      </c>
      <c r="BF1448" s="157">
        <f>IF(N1448="snížená",J1448,0)</f>
        <v>0</v>
      </c>
      <c r="BG1448" s="157">
        <f>IF(N1448="zákl. přenesená",J1448,0)</f>
        <v>0</v>
      </c>
      <c r="BH1448" s="157">
        <f>IF(N1448="sníž. přenesená",J1448,0)</f>
        <v>0</v>
      </c>
      <c r="BI1448" s="157">
        <f>IF(N1448="nulová",J1448,0)</f>
        <v>0</v>
      </c>
      <c r="BJ1448" s="18" t="s">
        <v>84</v>
      </c>
      <c r="BK1448" s="157">
        <f>ROUND(I1448*H1448,2)</f>
        <v>0</v>
      </c>
      <c r="BL1448" s="18" t="s">
        <v>270</v>
      </c>
      <c r="BM1448" s="156" t="s">
        <v>1530</v>
      </c>
    </row>
    <row r="1449" spans="2:63" s="12" customFormat="1" ht="22.8" customHeight="1">
      <c r="B1449" s="131"/>
      <c r="D1449" s="132" t="s">
        <v>75</v>
      </c>
      <c r="E1449" s="142" t="s">
        <v>1531</v>
      </c>
      <c r="F1449" s="142" t="s">
        <v>1532</v>
      </c>
      <c r="I1449" s="134"/>
      <c r="J1449" s="143">
        <f>BK1449</f>
        <v>0</v>
      </c>
      <c r="L1449" s="131"/>
      <c r="M1449" s="136"/>
      <c r="N1449" s="137"/>
      <c r="O1449" s="137"/>
      <c r="P1449" s="138">
        <f>SUM(P1450:P1526)</f>
        <v>0</v>
      </c>
      <c r="Q1449" s="137"/>
      <c r="R1449" s="138">
        <f>SUM(R1450:R1526)</f>
        <v>2.5639245</v>
      </c>
      <c r="S1449" s="137"/>
      <c r="T1449" s="139">
        <f>SUM(T1450:T1526)</f>
        <v>0</v>
      </c>
      <c r="AR1449" s="132" t="s">
        <v>86</v>
      </c>
      <c r="AT1449" s="140" t="s">
        <v>75</v>
      </c>
      <c r="AU1449" s="140" t="s">
        <v>84</v>
      </c>
      <c r="AY1449" s="132" t="s">
        <v>151</v>
      </c>
      <c r="BK1449" s="141">
        <f>SUM(BK1450:BK1526)</f>
        <v>0</v>
      </c>
    </row>
    <row r="1450" spans="1:65" s="2" customFormat="1" ht="16.5" customHeight="1">
      <c r="A1450" s="33"/>
      <c r="B1450" s="144"/>
      <c r="C1450" s="145" t="s">
        <v>1533</v>
      </c>
      <c r="D1450" s="145" t="s">
        <v>154</v>
      </c>
      <c r="E1450" s="146" t="s">
        <v>1534</v>
      </c>
      <c r="F1450" s="147" t="s">
        <v>1535</v>
      </c>
      <c r="G1450" s="148" t="s">
        <v>207</v>
      </c>
      <c r="H1450" s="149">
        <v>85.33</v>
      </c>
      <c r="I1450" s="150"/>
      <c r="J1450" s="151">
        <f>ROUND(I1450*H1450,2)</f>
        <v>0</v>
      </c>
      <c r="K1450" s="147" t="s">
        <v>158</v>
      </c>
      <c r="L1450" s="34"/>
      <c r="M1450" s="152" t="s">
        <v>1</v>
      </c>
      <c r="N1450" s="153" t="s">
        <v>41</v>
      </c>
      <c r="O1450" s="59"/>
      <c r="P1450" s="154">
        <f>O1450*H1450</f>
        <v>0</v>
      </c>
      <c r="Q1450" s="154">
        <v>0</v>
      </c>
      <c r="R1450" s="154">
        <f>Q1450*H1450</f>
        <v>0</v>
      </c>
      <c r="S1450" s="154">
        <v>0</v>
      </c>
      <c r="T1450" s="155">
        <f>S1450*H1450</f>
        <v>0</v>
      </c>
      <c r="U1450" s="33"/>
      <c r="V1450" s="33"/>
      <c r="W1450" s="33"/>
      <c r="X1450" s="33"/>
      <c r="Y1450" s="33"/>
      <c r="Z1450" s="33"/>
      <c r="AA1450" s="33"/>
      <c r="AB1450" s="33"/>
      <c r="AC1450" s="33"/>
      <c r="AD1450" s="33"/>
      <c r="AE1450" s="33"/>
      <c r="AR1450" s="156" t="s">
        <v>270</v>
      </c>
      <c r="AT1450" s="156" t="s">
        <v>154</v>
      </c>
      <c r="AU1450" s="156" t="s">
        <v>86</v>
      </c>
      <c r="AY1450" s="18" t="s">
        <v>151</v>
      </c>
      <c r="BE1450" s="157">
        <f>IF(N1450="základní",J1450,0)</f>
        <v>0</v>
      </c>
      <c r="BF1450" s="157">
        <f>IF(N1450="snížená",J1450,0)</f>
        <v>0</v>
      </c>
      <c r="BG1450" s="157">
        <f>IF(N1450="zákl. přenesená",J1450,0)</f>
        <v>0</v>
      </c>
      <c r="BH1450" s="157">
        <f>IF(N1450="sníž. přenesená",J1450,0)</f>
        <v>0</v>
      </c>
      <c r="BI1450" s="157">
        <f>IF(N1450="nulová",J1450,0)</f>
        <v>0</v>
      </c>
      <c r="BJ1450" s="18" t="s">
        <v>84</v>
      </c>
      <c r="BK1450" s="157">
        <f>ROUND(I1450*H1450,2)</f>
        <v>0</v>
      </c>
      <c r="BL1450" s="18" t="s">
        <v>270</v>
      </c>
      <c r="BM1450" s="156" t="s">
        <v>1536</v>
      </c>
    </row>
    <row r="1451" spans="1:65" s="2" customFormat="1" ht="16.5" customHeight="1">
      <c r="A1451" s="33"/>
      <c r="B1451" s="144"/>
      <c r="C1451" s="145" t="s">
        <v>1537</v>
      </c>
      <c r="D1451" s="145" t="s">
        <v>154</v>
      </c>
      <c r="E1451" s="146" t="s">
        <v>1538</v>
      </c>
      <c r="F1451" s="147" t="s">
        <v>1539</v>
      </c>
      <c r="G1451" s="148" t="s">
        <v>207</v>
      </c>
      <c r="H1451" s="149">
        <v>85.33</v>
      </c>
      <c r="I1451" s="150"/>
      <c r="J1451" s="151">
        <f>ROUND(I1451*H1451,2)</f>
        <v>0</v>
      </c>
      <c r="K1451" s="147" t="s">
        <v>158</v>
      </c>
      <c r="L1451" s="34"/>
      <c r="M1451" s="152" t="s">
        <v>1</v>
      </c>
      <c r="N1451" s="153" t="s">
        <v>41</v>
      </c>
      <c r="O1451" s="59"/>
      <c r="P1451" s="154">
        <f>O1451*H1451</f>
        <v>0</v>
      </c>
      <c r="Q1451" s="154">
        <v>0.0003</v>
      </c>
      <c r="R1451" s="154">
        <f>Q1451*H1451</f>
        <v>0.025598999999999997</v>
      </c>
      <c r="S1451" s="154">
        <v>0</v>
      </c>
      <c r="T1451" s="155">
        <f>S1451*H1451</f>
        <v>0</v>
      </c>
      <c r="U1451" s="33"/>
      <c r="V1451" s="33"/>
      <c r="W1451" s="33"/>
      <c r="X1451" s="33"/>
      <c r="Y1451" s="33"/>
      <c r="Z1451" s="33"/>
      <c r="AA1451" s="33"/>
      <c r="AB1451" s="33"/>
      <c r="AC1451" s="33"/>
      <c r="AD1451" s="33"/>
      <c r="AE1451" s="33"/>
      <c r="AR1451" s="156" t="s">
        <v>270</v>
      </c>
      <c r="AT1451" s="156" t="s">
        <v>154</v>
      </c>
      <c r="AU1451" s="156" t="s">
        <v>86</v>
      </c>
      <c r="AY1451" s="18" t="s">
        <v>151</v>
      </c>
      <c r="BE1451" s="157">
        <f>IF(N1451="základní",J1451,0)</f>
        <v>0</v>
      </c>
      <c r="BF1451" s="157">
        <f>IF(N1451="snížená",J1451,0)</f>
        <v>0</v>
      </c>
      <c r="BG1451" s="157">
        <f>IF(N1451="zákl. přenesená",J1451,0)</f>
        <v>0</v>
      </c>
      <c r="BH1451" s="157">
        <f>IF(N1451="sníž. přenesená",J1451,0)</f>
        <v>0</v>
      </c>
      <c r="BI1451" s="157">
        <f>IF(N1451="nulová",J1451,0)</f>
        <v>0</v>
      </c>
      <c r="BJ1451" s="18" t="s">
        <v>84</v>
      </c>
      <c r="BK1451" s="157">
        <f>ROUND(I1451*H1451,2)</f>
        <v>0</v>
      </c>
      <c r="BL1451" s="18" t="s">
        <v>270</v>
      </c>
      <c r="BM1451" s="156" t="s">
        <v>1540</v>
      </c>
    </row>
    <row r="1452" spans="1:65" s="2" customFormat="1" ht="24.15" customHeight="1">
      <c r="A1452" s="33"/>
      <c r="B1452" s="144"/>
      <c r="C1452" s="145" t="s">
        <v>1541</v>
      </c>
      <c r="D1452" s="145" t="s">
        <v>154</v>
      </c>
      <c r="E1452" s="146" t="s">
        <v>1542</v>
      </c>
      <c r="F1452" s="147" t="s">
        <v>1543</v>
      </c>
      <c r="G1452" s="148" t="s">
        <v>207</v>
      </c>
      <c r="H1452" s="149">
        <v>6.38</v>
      </c>
      <c r="I1452" s="150"/>
      <c r="J1452" s="151">
        <f>ROUND(I1452*H1452,2)</f>
        <v>0</v>
      </c>
      <c r="K1452" s="147" t="s">
        <v>158</v>
      </c>
      <c r="L1452" s="34"/>
      <c r="M1452" s="152" t="s">
        <v>1</v>
      </c>
      <c r="N1452" s="153" t="s">
        <v>41</v>
      </c>
      <c r="O1452" s="59"/>
      <c r="P1452" s="154">
        <f>O1452*H1452</f>
        <v>0</v>
      </c>
      <c r="Q1452" s="154">
        <v>0.0015</v>
      </c>
      <c r="R1452" s="154">
        <f>Q1452*H1452</f>
        <v>0.00957</v>
      </c>
      <c r="S1452" s="154">
        <v>0</v>
      </c>
      <c r="T1452" s="155">
        <f>S1452*H1452</f>
        <v>0</v>
      </c>
      <c r="U1452" s="33"/>
      <c r="V1452" s="33"/>
      <c r="W1452" s="33"/>
      <c r="X1452" s="33"/>
      <c r="Y1452" s="33"/>
      <c r="Z1452" s="33"/>
      <c r="AA1452" s="33"/>
      <c r="AB1452" s="33"/>
      <c r="AC1452" s="33"/>
      <c r="AD1452" s="33"/>
      <c r="AE1452" s="33"/>
      <c r="AR1452" s="156" t="s">
        <v>270</v>
      </c>
      <c r="AT1452" s="156" t="s">
        <v>154</v>
      </c>
      <c r="AU1452" s="156" t="s">
        <v>86</v>
      </c>
      <c r="AY1452" s="18" t="s">
        <v>151</v>
      </c>
      <c r="BE1452" s="157">
        <f>IF(N1452="základní",J1452,0)</f>
        <v>0</v>
      </c>
      <c r="BF1452" s="157">
        <f>IF(N1452="snížená",J1452,0)</f>
        <v>0</v>
      </c>
      <c r="BG1452" s="157">
        <f>IF(N1452="zákl. přenesená",J1452,0)</f>
        <v>0</v>
      </c>
      <c r="BH1452" s="157">
        <f>IF(N1452="sníž. přenesená",J1452,0)</f>
        <v>0</v>
      </c>
      <c r="BI1452" s="157">
        <f>IF(N1452="nulová",J1452,0)</f>
        <v>0</v>
      </c>
      <c r="BJ1452" s="18" t="s">
        <v>84</v>
      </c>
      <c r="BK1452" s="157">
        <f>ROUND(I1452*H1452,2)</f>
        <v>0</v>
      </c>
      <c r="BL1452" s="18" t="s">
        <v>270</v>
      </c>
      <c r="BM1452" s="156" t="s">
        <v>1544</v>
      </c>
    </row>
    <row r="1453" spans="2:51" s="13" customFormat="1" ht="10.2">
      <c r="B1453" s="158"/>
      <c r="D1453" s="159" t="s">
        <v>165</v>
      </c>
      <c r="E1453" s="160" t="s">
        <v>1</v>
      </c>
      <c r="F1453" s="161" t="s">
        <v>1545</v>
      </c>
      <c r="H1453" s="160" t="s">
        <v>1</v>
      </c>
      <c r="I1453" s="162"/>
      <c r="L1453" s="158"/>
      <c r="M1453" s="163"/>
      <c r="N1453" s="164"/>
      <c r="O1453" s="164"/>
      <c r="P1453" s="164"/>
      <c r="Q1453" s="164"/>
      <c r="R1453" s="164"/>
      <c r="S1453" s="164"/>
      <c r="T1453" s="165"/>
      <c r="AT1453" s="160" t="s">
        <v>165</v>
      </c>
      <c r="AU1453" s="160" t="s">
        <v>86</v>
      </c>
      <c r="AV1453" s="13" t="s">
        <v>84</v>
      </c>
      <c r="AW1453" s="13" t="s">
        <v>32</v>
      </c>
      <c r="AX1453" s="13" t="s">
        <v>76</v>
      </c>
      <c r="AY1453" s="160" t="s">
        <v>151</v>
      </c>
    </row>
    <row r="1454" spans="2:51" s="13" customFormat="1" ht="10.2">
      <c r="B1454" s="158"/>
      <c r="D1454" s="159" t="s">
        <v>165</v>
      </c>
      <c r="E1454" s="160" t="s">
        <v>1</v>
      </c>
      <c r="F1454" s="161" t="s">
        <v>423</v>
      </c>
      <c r="H1454" s="160" t="s">
        <v>1</v>
      </c>
      <c r="I1454" s="162"/>
      <c r="L1454" s="158"/>
      <c r="M1454" s="163"/>
      <c r="N1454" s="164"/>
      <c r="O1454" s="164"/>
      <c r="P1454" s="164"/>
      <c r="Q1454" s="164"/>
      <c r="R1454" s="164"/>
      <c r="S1454" s="164"/>
      <c r="T1454" s="165"/>
      <c r="AT1454" s="160" t="s">
        <v>165</v>
      </c>
      <c r="AU1454" s="160" t="s">
        <v>86</v>
      </c>
      <c r="AV1454" s="13" t="s">
        <v>84</v>
      </c>
      <c r="AW1454" s="13" t="s">
        <v>32</v>
      </c>
      <c r="AX1454" s="13" t="s">
        <v>76</v>
      </c>
      <c r="AY1454" s="160" t="s">
        <v>151</v>
      </c>
    </row>
    <row r="1455" spans="2:51" s="14" customFormat="1" ht="10.2">
      <c r="B1455" s="166"/>
      <c r="D1455" s="159" t="s">
        <v>165</v>
      </c>
      <c r="E1455" s="167" t="s">
        <v>1</v>
      </c>
      <c r="F1455" s="168" t="s">
        <v>1546</v>
      </c>
      <c r="H1455" s="169">
        <v>1.14</v>
      </c>
      <c r="I1455" s="170"/>
      <c r="L1455" s="166"/>
      <c r="M1455" s="171"/>
      <c r="N1455" s="172"/>
      <c r="O1455" s="172"/>
      <c r="P1455" s="172"/>
      <c r="Q1455" s="172"/>
      <c r="R1455" s="172"/>
      <c r="S1455" s="172"/>
      <c r="T1455" s="173"/>
      <c r="AT1455" s="167" t="s">
        <v>165</v>
      </c>
      <c r="AU1455" s="167" t="s">
        <v>86</v>
      </c>
      <c r="AV1455" s="14" t="s">
        <v>86</v>
      </c>
      <c r="AW1455" s="14" t="s">
        <v>32</v>
      </c>
      <c r="AX1455" s="14" t="s">
        <v>76</v>
      </c>
      <c r="AY1455" s="167" t="s">
        <v>151</v>
      </c>
    </row>
    <row r="1456" spans="2:51" s="14" customFormat="1" ht="10.2">
      <c r="B1456" s="166"/>
      <c r="D1456" s="159" t="s">
        <v>165</v>
      </c>
      <c r="E1456" s="167" t="s">
        <v>1</v>
      </c>
      <c r="F1456" s="168" t="s">
        <v>1547</v>
      </c>
      <c r="H1456" s="169">
        <v>1.06</v>
      </c>
      <c r="I1456" s="170"/>
      <c r="L1456" s="166"/>
      <c r="M1456" s="171"/>
      <c r="N1456" s="172"/>
      <c r="O1456" s="172"/>
      <c r="P1456" s="172"/>
      <c r="Q1456" s="172"/>
      <c r="R1456" s="172"/>
      <c r="S1456" s="172"/>
      <c r="T1456" s="173"/>
      <c r="AT1456" s="167" t="s">
        <v>165</v>
      </c>
      <c r="AU1456" s="167" t="s">
        <v>86</v>
      </c>
      <c r="AV1456" s="14" t="s">
        <v>86</v>
      </c>
      <c r="AW1456" s="14" t="s">
        <v>32</v>
      </c>
      <c r="AX1456" s="14" t="s">
        <v>76</v>
      </c>
      <c r="AY1456" s="167" t="s">
        <v>151</v>
      </c>
    </row>
    <row r="1457" spans="2:51" s="13" customFormat="1" ht="10.2">
      <c r="B1457" s="158"/>
      <c r="D1457" s="159" t="s">
        <v>165</v>
      </c>
      <c r="E1457" s="160" t="s">
        <v>1</v>
      </c>
      <c r="F1457" s="161" t="s">
        <v>427</v>
      </c>
      <c r="H1457" s="160" t="s">
        <v>1</v>
      </c>
      <c r="I1457" s="162"/>
      <c r="L1457" s="158"/>
      <c r="M1457" s="163"/>
      <c r="N1457" s="164"/>
      <c r="O1457" s="164"/>
      <c r="P1457" s="164"/>
      <c r="Q1457" s="164"/>
      <c r="R1457" s="164"/>
      <c r="S1457" s="164"/>
      <c r="T1457" s="165"/>
      <c r="AT1457" s="160" t="s">
        <v>165</v>
      </c>
      <c r="AU1457" s="160" t="s">
        <v>86</v>
      </c>
      <c r="AV1457" s="13" t="s">
        <v>84</v>
      </c>
      <c r="AW1457" s="13" t="s">
        <v>32</v>
      </c>
      <c r="AX1457" s="13" t="s">
        <v>76</v>
      </c>
      <c r="AY1457" s="160" t="s">
        <v>151</v>
      </c>
    </row>
    <row r="1458" spans="2:51" s="14" customFormat="1" ht="10.2">
      <c r="B1458" s="166"/>
      <c r="D1458" s="159" t="s">
        <v>165</v>
      </c>
      <c r="E1458" s="167" t="s">
        <v>1</v>
      </c>
      <c r="F1458" s="168" t="s">
        <v>1548</v>
      </c>
      <c r="H1458" s="169">
        <v>1</v>
      </c>
      <c r="I1458" s="170"/>
      <c r="L1458" s="166"/>
      <c r="M1458" s="171"/>
      <c r="N1458" s="172"/>
      <c r="O1458" s="172"/>
      <c r="P1458" s="172"/>
      <c r="Q1458" s="172"/>
      <c r="R1458" s="172"/>
      <c r="S1458" s="172"/>
      <c r="T1458" s="173"/>
      <c r="AT1458" s="167" t="s">
        <v>165</v>
      </c>
      <c r="AU1458" s="167" t="s">
        <v>86</v>
      </c>
      <c r="AV1458" s="14" t="s">
        <v>86</v>
      </c>
      <c r="AW1458" s="14" t="s">
        <v>32</v>
      </c>
      <c r="AX1458" s="14" t="s">
        <v>76</v>
      </c>
      <c r="AY1458" s="167" t="s">
        <v>151</v>
      </c>
    </row>
    <row r="1459" spans="2:51" s="14" customFormat="1" ht="10.2">
      <c r="B1459" s="166"/>
      <c r="D1459" s="159" t="s">
        <v>165</v>
      </c>
      <c r="E1459" s="167" t="s">
        <v>1</v>
      </c>
      <c r="F1459" s="168" t="s">
        <v>1549</v>
      </c>
      <c r="H1459" s="169">
        <v>1.86</v>
      </c>
      <c r="I1459" s="170"/>
      <c r="L1459" s="166"/>
      <c r="M1459" s="171"/>
      <c r="N1459" s="172"/>
      <c r="O1459" s="172"/>
      <c r="P1459" s="172"/>
      <c r="Q1459" s="172"/>
      <c r="R1459" s="172"/>
      <c r="S1459" s="172"/>
      <c r="T1459" s="173"/>
      <c r="AT1459" s="167" t="s">
        <v>165</v>
      </c>
      <c r="AU1459" s="167" t="s">
        <v>86</v>
      </c>
      <c r="AV1459" s="14" t="s">
        <v>86</v>
      </c>
      <c r="AW1459" s="14" t="s">
        <v>32</v>
      </c>
      <c r="AX1459" s="14" t="s">
        <v>76</v>
      </c>
      <c r="AY1459" s="167" t="s">
        <v>151</v>
      </c>
    </row>
    <row r="1460" spans="2:51" s="13" customFormat="1" ht="10.2">
      <c r="B1460" s="158"/>
      <c r="D1460" s="159" t="s">
        <v>165</v>
      </c>
      <c r="E1460" s="160" t="s">
        <v>1</v>
      </c>
      <c r="F1460" s="161" t="s">
        <v>431</v>
      </c>
      <c r="H1460" s="160" t="s">
        <v>1</v>
      </c>
      <c r="I1460" s="162"/>
      <c r="L1460" s="158"/>
      <c r="M1460" s="163"/>
      <c r="N1460" s="164"/>
      <c r="O1460" s="164"/>
      <c r="P1460" s="164"/>
      <c r="Q1460" s="164"/>
      <c r="R1460" s="164"/>
      <c r="S1460" s="164"/>
      <c r="T1460" s="165"/>
      <c r="AT1460" s="160" t="s">
        <v>165</v>
      </c>
      <c r="AU1460" s="160" t="s">
        <v>86</v>
      </c>
      <c r="AV1460" s="13" t="s">
        <v>84</v>
      </c>
      <c r="AW1460" s="13" t="s">
        <v>32</v>
      </c>
      <c r="AX1460" s="13" t="s">
        <v>76</v>
      </c>
      <c r="AY1460" s="160" t="s">
        <v>151</v>
      </c>
    </row>
    <row r="1461" spans="2:51" s="14" customFormat="1" ht="10.2">
      <c r="B1461" s="166"/>
      <c r="D1461" s="159" t="s">
        <v>165</v>
      </c>
      <c r="E1461" s="167" t="s">
        <v>1</v>
      </c>
      <c r="F1461" s="168" t="s">
        <v>1550</v>
      </c>
      <c r="H1461" s="169">
        <v>1.32</v>
      </c>
      <c r="I1461" s="170"/>
      <c r="L1461" s="166"/>
      <c r="M1461" s="171"/>
      <c r="N1461" s="172"/>
      <c r="O1461" s="172"/>
      <c r="P1461" s="172"/>
      <c r="Q1461" s="172"/>
      <c r="R1461" s="172"/>
      <c r="S1461" s="172"/>
      <c r="T1461" s="173"/>
      <c r="AT1461" s="167" t="s">
        <v>165</v>
      </c>
      <c r="AU1461" s="167" t="s">
        <v>86</v>
      </c>
      <c r="AV1461" s="14" t="s">
        <v>86</v>
      </c>
      <c r="AW1461" s="14" t="s">
        <v>32</v>
      </c>
      <c r="AX1461" s="14" t="s">
        <v>76</v>
      </c>
      <c r="AY1461" s="167" t="s">
        <v>151</v>
      </c>
    </row>
    <row r="1462" spans="2:51" s="15" customFormat="1" ht="10.2">
      <c r="B1462" s="174"/>
      <c r="D1462" s="159" t="s">
        <v>165</v>
      </c>
      <c r="E1462" s="175" t="s">
        <v>1</v>
      </c>
      <c r="F1462" s="176" t="s">
        <v>172</v>
      </c>
      <c r="H1462" s="177">
        <v>6.380000000000001</v>
      </c>
      <c r="I1462" s="178"/>
      <c r="L1462" s="174"/>
      <c r="M1462" s="179"/>
      <c r="N1462" s="180"/>
      <c r="O1462" s="180"/>
      <c r="P1462" s="180"/>
      <c r="Q1462" s="180"/>
      <c r="R1462" s="180"/>
      <c r="S1462" s="180"/>
      <c r="T1462" s="181"/>
      <c r="AT1462" s="175" t="s">
        <v>165</v>
      </c>
      <c r="AU1462" s="175" t="s">
        <v>86</v>
      </c>
      <c r="AV1462" s="15" t="s">
        <v>152</v>
      </c>
      <c r="AW1462" s="15" t="s">
        <v>32</v>
      </c>
      <c r="AX1462" s="15" t="s">
        <v>76</v>
      </c>
      <c r="AY1462" s="175" t="s">
        <v>151</v>
      </c>
    </row>
    <row r="1463" spans="2:51" s="16" customFormat="1" ht="10.2">
      <c r="B1463" s="182"/>
      <c r="D1463" s="159" t="s">
        <v>165</v>
      </c>
      <c r="E1463" s="183" t="s">
        <v>1</v>
      </c>
      <c r="F1463" s="184" t="s">
        <v>173</v>
      </c>
      <c r="H1463" s="185">
        <v>6.380000000000001</v>
      </c>
      <c r="I1463" s="186"/>
      <c r="L1463" s="182"/>
      <c r="M1463" s="187"/>
      <c r="N1463" s="188"/>
      <c r="O1463" s="188"/>
      <c r="P1463" s="188"/>
      <c r="Q1463" s="188"/>
      <c r="R1463" s="188"/>
      <c r="S1463" s="188"/>
      <c r="T1463" s="189"/>
      <c r="AT1463" s="183" t="s">
        <v>165</v>
      </c>
      <c r="AU1463" s="183" t="s">
        <v>86</v>
      </c>
      <c r="AV1463" s="16" t="s">
        <v>159</v>
      </c>
      <c r="AW1463" s="16" t="s">
        <v>32</v>
      </c>
      <c r="AX1463" s="16" t="s">
        <v>84</v>
      </c>
      <c r="AY1463" s="183" t="s">
        <v>151</v>
      </c>
    </row>
    <row r="1464" spans="1:65" s="2" customFormat="1" ht="16.5" customHeight="1">
      <c r="A1464" s="33"/>
      <c r="B1464" s="144"/>
      <c r="C1464" s="145" t="s">
        <v>1551</v>
      </c>
      <c r="D1464" s="145" t="s">
        <v>154</v>
      </c>
      <c r="E1464" s="146" t="s">
        <v>1552</v>
      </c>
      <c r="F1464" s="147" t="s">
        <v>1553</v>
      </c>
      <c r="G1464" s="148" t="s">
        <v>157</v>
      </c>
      <c r="H1464" s="149">
        <v>23</v>
      </c>
      <c r="I1464" s="150"/>
      <c r="J1464" s="151">
        <f>ROUND(I1464*H1464,2)</f>
        <v>0</v>
      </c>
      <c r="K1464" s="147" t="s">
        <v>158</v>
      </c>
      <c r="L1464" s="34"/>
      <c r="M1464" s="152" t="s">
        <v>1</v>
      </c>
      <c r="N1464" s="153" t="s">
        <v>41</v>
      </c>
      <c r="O1464" s="59"/>
      <c r="P1464" s="154">
        <f>O1464*H1464</f>
        <v>0</v>
      </c>
      <c r="Q1464" s="154">
        <v>0.00021</v>
      </c>
      <c r="R1464" s="154">
        <f>Q1464*H1464</f>
        <v>0.00483</v>
      </c>
      <c r="S1464" s="154">
        <v>0</v>
      </c>
      <c r="T1464" s="155">
        <f>S1464*H1464</f>
        <v>0</v>
      </c>
      <c r="U1464" s="33"/>
      <c r="V1464" s="33"/>
      <c r="W1464" s="33"/>
      <c r="X1464" s="33"/>
      <c r="Y1464" s="33"/>
      <c r="Z1464" s="33"/>
      <c r="AA1464" s="33"/>
      <c r="AB1464" s="33"/>
      <c r="AC1464" s="33"/>
      <c r="AD1464" s="33"/>
      <c r="AE1464" s="33"/>
      <c r="AR1464" s="156" t="s">
        <v>270</v>
      </c>
      <c r="AT1464" s="156" t="s">
        <v>154</v>
      </c>
      <c r="AU1464" s="156" t="s">
        <v>86</v>
      </c>
      <c r="AY1464" s="18" t="s">
        <v>151</v>
      </c>
      <c r="BE1464" s="157">
        <f>IF(N1464="základní",J1464,0)</f>
        <v>0</v>
      </c>
      <c r="BF1464" s="157">
        <f>IF(N1464="snížená",J1464,0)</f>
        <v>0</v>
      </c>
      <c r="BG1464" s="157">
        <f>IF(N1464="zákl. přenesená",J1464,0)</f>
        <v>0</v>
      </c>
      <c r="BH1464" s="157">
        <f>IF(N1464="sníž. přenesená",J1464,0)</f>
        <v>0</v>
      </c>
      <c r="BI1464" s="157">
        <f>IF(N1464="nulová",J1464,0)</f>
        <v>0</v>
      </c>
      <c r="BJ1464" s="18" t="s">
        <v>84</v>
      </c>
      <c r="BK1464" s="157">
        <f>ROUND(I1464*H1464,2)</f>
        <v>0</v>
      </c>
      <c r="BL1464" s="18" t="s">
        <v>270</v>
      </c>
      <c r="BM1464" s="156" t="s">
        <v>1554</v>
      </c>
    </row>
    <row r="1465" spans="2:51" s="13" customFormat="1" ht="10.2">
      <c r="B1465" s="158"/>
      <c r="D1465" s="159" t="s">
        <v>165</v>
      </c>
      <c r="E1465" s="160" t="s">
        <v>1</v>
      </c>
      <c r="F1465" s="161" t="s">
        <v>1545</v>
      </c>
      <c r="H1465" s="160" t="s">
        <v>1</v>
      </c>
      <c r="I1465" s="162"/>
      <c r="L1465" s="158"/>
      <c r="M1465" s="163"/>
      <c r="N1465" s="164"/>
      <c r="O1465" s="164"/>
      <c r="P1465" s="164"/>
      <c r="Q1465" s="164"/>
      <c r="R1465" s="164"/>
      <c r="S1465" s="164"/>
      <c r="T1465" s="165"/>
      <c r="AT1465" s="160" t="s">
        <v>165</v>
      </c>
      <c r="AU1465" s="160" t="s">
        <v>86</v>
      </c>
      <c r="AV1465" s="13" t="s">
        <v>84</v>
      </c>
      <c r="AW1465" s="13" t="s">
        <v>32</v>
      </c>
      <c r="AX1465" s="13" t="s">
        <v>76</v>
      </c>
      <c r="AY1465" s="160" t="s">
        <v>151</v>
      </c>
    </row>
    <row r="1466" spans="2:51" s="13" customFormat="1" ht="10.2">
      <c r="B1466" s="158"/>
      <c r="D1466" s="159" t="s">
        <v>165</v>
      </c>
      <c r="E1466" s="160" t="s">
        <v>1</v>
      </c>
      <c r="F1466" s="161" t="s">
        <v>423</v>
      </c>
      <c r="H1466" s="160" t="s">
        <v>1</v>
      </c>
      <c r="I1466" s="162"/>
      <c r="L1466" s="158"/>
      <c r="M1466" s="163"/>
      <c r="N1466" s="164"/>
      <c r="O1466" s="164"/>
      <c r="P1466" s="164"/>
      <c r="Q1466" s="164"/>
      <c r="R1466" s="164"/>
      <c r="S1466" s="164"/>
      <c r="T1466" s="165"/>
      <c r="AT1466" s="160" t="s">
        <v>165</v>
      </c>
      <c r="AU1466" s="160" t="s">
        <v>86</v>
      </c>
      <c r="AV1466" s="13" t="s">
        <v>84</v>
      </c>
      <c r="AW1466" s="13" t="s">
        <v>32</v>
      </c>
      <c r="AX1466" s="13" t="s">
        <v>76</v>
      </c>
      <c r="AY1466" s="160" t="s">
        <v>151</v>
      </c>
    </row>
    <row r="1467" spans="2:51" s="14" customFormat="1" ht="10.2">
      <c r="B1467" s="166"/>
      <c r="D1467" s="159" t="s">
        <v>165</v>
      </c>
      <c r="E1467" s="167" t="s">
        <v>1</v>
      </c>
      <c r="F1467" s="168" t="s">
        <v>1555</v>
      </c>
      <c r="H1467" s="169">
        <v>8</v>
      </c>
      <c r="I1467" s="170"/>
      <c r="L1467" s="166"/>
      <c r="M1467" s="171"/>
      <c r="N1467" s="172"/>
      <c r="O1467" s="172"/>
      <c r="P1467" s="172"/>
      <c r="Q1467" s="172"/>
      <c r="R1467" s="172"/>
      <c r="S1467" s="172"/>
      <c r="T1467" s="173"/>
      <c r="AT1467" s="167" t="s">
        <v>165</v>
      </c>
      <c r="AU1467" s="167" t="s">
        <v>86</v>
      </c>
      <c r="AV1467" s="14" t="s">
        <v>86</v>
      </c>
      <c r="AW1467" s="14" t="s">
        <v>32</v>
      </c>
      <c r="AX1467" s="14" t="s">
        <v>76</v>
      </c>
      <c r="AY1467" s="167" t="s">
        <v>151</v>
      </c>
    </row>
    <row r="1468" spans="2:51" s="13" customFormat="1" ht="10.2">
      <c r="B1468" s="158"/>
      <c r="D1468" s="159" t="s">
        <v>165</v>
      </c>
      <c r="E1468" s="160" t="s">
        <v>1</v>
      </c>
      <c r="F1468" s="161" t="s">
        <v>427</v>
      </c>
      <c r="H1468" s="160" t="s">
        <v>1</v>
      </c>
      <c r="I1468" s="162"/>
      <c r="L1468" s="158"/>
      <c r="M1468" s="163"/>
      <c r="N1468" s="164"/>
      <c r="O1468" s="164"/>
      <c r="P1468" s="164"/>
      <c r="Q1468" s="164"/>
      <c r="R1468" s="164"/>
      <c r="S1468" s="164"/>
      <c r="T1468" s="165"/>
      <c r="AT1468" s="160" t="s">
        <v>165</v>
      </c>
      <c r="AU1468" s="160" t="s">
        <v>86</v>
      </c>
      <c r="AV1468" s="13" t="s">
        <v>84</v>
      </c>
      <c r="AW1468" s="13" t="s">
        <v>32</v>
      </c>
      <c r="AX1468" s="13" t="s">
        <v>76</v>
      </c>
      <c r="AY1468" s="160" t="s">
        <v>151</v>
      </c>
    </row>
    <row r="1469" spans="2:51" s="14" customFormat="1" ht="10.2">
      <c r="B1469" s="166"/>
      <c r="D1469" s="159" t="s">
        <v>165</v>
      </c>
      <c r="E1469" s="167" t="s">
        <v>1</v>
      </c>
      <c r="F1469" s="168" t="s">
        <v>1556</v>
      </c>
      <c r="H1469" s="169">
        <v>10</v>
      </c>
      <c r="I1469" s="170"/>
      <c r="L1469" s="166"/>
      <c r="M1469" s="171"/>
      <c r="N1469" s="172"/>
      <c r="O1469" s="172"/>
      <c r="P1469" s="172"/>
      <c r="Q1469" s="172"/>
      <c r="R1469" s="172"/>
      <c r="S1469" s="172"/>
      <c r="T1469" s="173"/>
      <c r="AT1469" s="167" t="s">
        <v>165</v>
      </c>
      <c r="AU1469" s="167" t="s">
        <v>86</v>
      </c>
      <c r="AV1469" s="14" t="s">
        <v>86</v>
      </c>
      <c r="AW1469" s="14" t="s">
        <v>32</v>
      </c>
      <c r="AX1469" s="14" t="s">
        <v>76</v>
      </c>
      <c r="AY1469" s="167" t="s">
        <v>151</v>
      </c>
    </row>
    <row r="1470" spans="2:51" s="13" customFormat="1" ht="10.2">
      <c r="B1470" s="158"/>
      <c r="D1470" s="159" t="s">
        <v>165</v>
      </c>
      <c r="E1470" s="160" t="s">
        <v>1</v>
      </c>
      <c r="F1470" s="161" t="s">
        <v>431</v>
      </c>
      <c r="H1470" s="160" t="s">
        <v>1</v>
      </c>
      <c r="I1470" s="162"/>
      <c r="L1470" s="158"/>
      <c r="M1470" s="163"/>
      <c r="N1470" s="164"/>
      <c r="O1470" s="164"/>
      <c r="P1470" s="164"/>
      <c r="Q1470" s="164"/>
      <c r="R1470" s="164"/>
      <c r="S1470" s="164"/>
      <c r="T1470" s="165"/>
      <c r="AT1470" s="160" t="s">
        <v>165</v>
      </c>
      <c r="AU1470" s="160" t="s">
        <v>86</v>
      </c>
      <c r="AV1470" s="13" t="s">
        <v>84</v>
      </c>
      <c r="AW1470" s="13" t="s">
        <v>32</v>
      </c>
      <c r="AX1470" s="13" t="s">
        <v>76</v>
      </c>
      <c r="AY1470" s="160" t="s">
        <v>151</v>
      </c>
    </row>
    <row r="1471" spans="2:51" s="14" customFormat="1" ht="10.2">
      <c r="B1471" s="166"/>
      <c r="D1471" s="159" t="s">
        <v>165</v>
      </c>
      <c r="E1471" s="167" t="s">
        <v>1</v>
      </c>
      <c r="F1471" s="168" t="s">
        <v>191</v>
      </c>
      <c r="H1471" s="169">
        <v>5</v>
      </c>
      <c r="I1471" s="170"/>
      <c r="L1471" s="166"/>
      <c r="M1471" s="171"/>
      <c r="N1471" s="172"/>
      <c r="O1471" s="172"/>
      <c r="P1471" s="172"/>
      <c r="Q1471" s="172"/>
      <c r="R1471" s="172"/>
      <c r="S1471" s="172"/>
      <c r="T1471" s="173"/>
      <c r="AT1471" s="167" t="s">
        <v>165</v>
      </c>
      <c r="AU1471" s="167" t="s">
        <v>86</v>
      </c>
      <c r="AV1471" s="14" t="s">
        <v>86</v>
      </c>
      <c r="AW1471" s="14" t="s">
        <v>32</v>
      </c>
      <c r="AX1471" s="14" t="s">
        <v>76</v>
      </c>
      <c r="AY1471" s="167" t="s">
        <v>151</v>
      </c>
    </row>
    <row r="1472" spans="2:51" s="15" customFormat="1" ht="10.2">
      <c r="B1472" s="174"/>
      <c r="D1472" s="159" t="s">
        <v>165</v>
      </c>
      <c r="E1472" s="175" t="s">
        <v>1</v>
      </c>
      <c r="F1472" s="176" t="s">
        <v>172</v>
      </c>
      <c r="H1472" s="177">
        <v>23</v>
      </c>
      <c r="I1472" s="178"/>
      <c r="L1472" s="174"/>
      <c r="M1472" s="179"/>
      <c r="N1472" s="180"/>
      <c r="O1472" s="180"/>
      <c r="P1472" s="180"/>
      <c r="Q1472" s="180"/>
      <c r="R1472" s="180"/>
      <c r="S1472" s="180"/>
      <c r="T1472" s="181"/>
      <c r="AT1472" s="175" t="s">
        <v>165</v>
      </c>
      <c r="AU1472" s="175" t="s">
        <v>86</v>
      </c>
      <c r="AV1472" s="15" t="s">
        <v>152</v>
      </c>
      <c r="AW1472" s="15" t="s">
        <v>32</v>
      </c>
      <c r="AX1472" s="15" t="s">
        <v>76</v>
      </c>
      <c r="AY1472" s="175" t="s">
        <v>151</v>
      </c>
    </row>
    <row r="1473" spans="2:51" s="16" customFormat="1" ht="10.2">
      <c r="B1473" s="182"/>
      <c r="D1473" s="159" t="s">
        <v>165</v>
      </c>
      <c r="E1473" s="183" t="s">
        <v>1</v>
      </c>
      <c r="F1473" s="184" t="s">
        <v>173</v>
      </c>
      <c r="H1473" s="185">
        <v>23</v>
      </c>
      <c r="I1473" s="186"/>
      <c r="L1473" s="182"/>
      <c r="M1473" s="187"/>
      <c r="N1473" s="188"/>
      <c r="O1473" s="188"/>
      <c r="P1473" s="188"/>
      <c r="Q1473" s="188"/>
      <c r="R1473" s="188"/>
      <c r="S1473" s="188"/>
      <c r="T1473" s="189"/>
      <c r="AT1473" s="183" t="s">
        <v>165</v>
      </c>
      <c r="AU1473" s="183" t="s">
        <v>86</v>
      </c>
      <c r="AV1473" s="16" t="s">
        <v>159</v>
      </c>
      <c r="AW1473" s="16" t="s">
        <v>32</v>
      </c>
      <c r="AX1473" s="16" t="s">
        <v>84</v>
      </c>
      <c r="AY1473" s="183" t="s">
        <v>151</v>
      </c>
    </row>
    <row r="1474" spans="1:65" s="2" customFormat="1" ht="24.15" customHeight="1">
      <c r="A1474" s="33"/>
      <c r="B1474" s="144"/>
      <c r="C1474" s="145" t="s">
        <v>1557</v>
      </c>
      <c r="D1474" s="145" t="s">
        <v>154</v>
      </c>
      <c r="E1474" s="146" t="s">
        <v>1558</v>
      </c>
      <c r="F1474" s="147" t="s">
        <v>1559</v>
      </c>
      <c r="G1474" s="148" t="s">
        <v>231</v>
      </c>
      <c r="H1474" s="149">
        <v>31.9</v>
      </c>
      <c r="I1474" s="150"/>
      <c r="J1474" s="151">
        <f>ROUND(I1474*H1474,2)</f>
        <v>0</v>
      </c>
      <c r="K1474" s="147" t="s">
        <v>158</v>
      </c>
      <c r="L1474" s="34"/>
      <c r="M1474" s="152" t="s">
        <v>1</v>
      </c>
      <c r="N1474" s="153" t="s">
        <v>41</v>
      </c>
      <c r="O1474" s="59"/>
      <c r="P1474" s="154">
        <f>O1474*H1474</f>
        <v>0</v>
      </c>
      <c r="Q1474" s="154">
        <v>0.00032</v>
      </c>
      <c r="R1474" s="154">
        <f>Q1474*H1474</f>
        <v>0.010208</v>
      </c>
      <c r="S1474" s="154">
        <v>0</v>
      </c>
      <c r="T1474" s="155">
        <f>S1474*H1474</f>
        <v>0</v>
      </c>
      <c r="U1474" s="33"/>
      <c r="V1474" s="33"/>
      <c r="W1474" s="33"/>
      <c r="X1474" s="33"/>
      <c r="Y1474" s="33"/>
      <c r="Z1474" s="33"/>
      <c r="AA1474" s="33"/>
      <c r="AB1474" s="33"/>
      <c r="AC1474" s="33"/>
      <c r="AD1474" s="33"/>
      <c r="AE1474" s="33"/>
      <c r="AR1474" s="156" t="s">
        <v>270</v>
      </c>
      <c r="AT1474" s="156" t="s">
        <v>154</v>
      </c>
      <c r="AU1474" s="156" t="s">
        <v>86</v>
      </c>
      <c r="AY1474" s="18" t="s">
        <v>151</v>
      </c>
      <c r="BE1474" s="157">
        <f>IF(N1474="základní",J1474,0)</f>
        <v>0</v>
      </c>
      <c r="BF1474" s="157">
        <f>IF(N1474="snížená",J1474,0)</f>
        <v>0</v>
      </c>
      <c r="BG1474" s="157">
        <f>IF(N1474="zákl. přenesená",J1474,0)</f>
        <v>0</v>
      </c>
      <c r="BH1474" s="157">
        <f>IF(N1474="sníž. přenesená",J1474,0)</f>
        <v>0</v>
      </c>
      <c r="BI1474" s="157">
        <f>IF(N1474="nulová",J1474,0)</f>
        <v>0</v>
      </c>
      <c r="BJ1474" s="18" t="s">
        <v>84</v>
      </c>
      <c r="BK1474" s="157">
        <f>ROUND(I1474*H1474,2)</f>
        <v>0</v>
      </c>
      <c r="BL1474" s="18" t="s">
        <v>270</v>
      </c>
      <c r="BM1474" s="156" t="s">
        <v>1560</v>
      </c>
    </row>
    <row r="1475" spans="2:51" s="13" customFormat="1" ht="10.2">
      <c r="B1475" s="158"/>
      <c r="D1475" s="159" t="s">
        <v>165</v>
      </c>
      <c r="E1475" s="160" t="s">
        <v>1</v>
      </c>
      <c r="F1475" s="161" t="s">
        <v>1561</v>
      </c>
      <c r="H1475" s="160" t="s">
        <v>1</v>
      </c>
      <c r="I1475" s="162"/>
      <c r="L1475" s="158"/>
      <c r="M1475" s="163"/>
      <c r="N1475" s="164"/>
      <c r="O1475" s="164"/>
      <c r="P1475" s="164"/>
      <c r="Q1475" s="164"/>
      <c r="R1475" s="164"/>
      <c r="S1475" s="164"/>
      <c r="T1475" s="165"/>
      <c r="AT1475" s="160" t="s">
        <v>165</v>
      </c>
      <c r="AU1475" s="160" t="s">
        <v>86</v>
      </c>
      <c r="AV1475" s="13" t="s">
        <v>84</v>
      </c>
      <c r="AW1475" s="13" t="s">
        <v>32</v>
      </c>
      <c r="AX1475" s="13" t="s">
        <v>76</v>
      </c>
      <c r="AY1475" s="160" t="s">
        <v>151</v>
      </c>
    </row>
    <row r="1476" spans="2:51" s="13" customFormat="1" ht="10.2">
      <c r="B1476" s="158"/>
      <c r="D1476" s="159" t="s">
        <v>165</v>
      </c>
      <c r="E1476" s="160" t="s">
        <v>1</v>
      </c>
      <c r="F1476" s="161" t="s">
        <v>423</v>
      </c>
      <c r="H1476" s="160" t="s">
        <v>1</v>
      </c>
      <c r="I1476" s="162"/>
      <c r="L1476" s="158"/>
      <c r="M1476" s="163"/>
      <c r="N1476" s="164"/>
      <c r="O1476" s="164"/>
      <c r="P1476" s="164"/>
      <c r="Q1476" s="164"/>
      <c r="R1476" s="164"/>
      <c r="S1476" s="164"/>
      <c r="T1476" s="165"/>
      <c r="AT1476" s="160" t="s">
        <v>165</v>
      </c>
      <c r="AU1476" s="160" t="s">
        <v>86</v>
      </c>
      <c r="AV1476" s="13" t="s">
        <v>84</v>
      </c>
      <c r="AW1476" s="13" t="s">
        <v>32</v>
      </c>
      <c r="AX1476" s="13" t="s">
        <v>76</v>
      </c>
      <c r="AY1476" s="160" t="s">
        <v>151</v>
      </c>
    </row>
    <row r="1477" spans="2:51" s="14" customFormat="1" ht="10.2">
      <c r="B1477" s="166"/>
      <c r="D1477" s="159" t="s">
        <v>165</v>
      </c>
      <c r="E1477" s="167" t="s">
        <v>1</v>
      </c>
      <c r="F1477" s="168" t="s">
        <v>1453</v>
      </c>
      <c r="H1477" s="169">
        <v>5.7</v>
      </c>
      <c r="I1477" s="170"/>
      <c r="L1477" s="166"/>
      <c r="M1477" s="171"/>
      <c r="N1477" s="172"/>
      <c r="O1477" s="172"/>
      <c r="P1477" s="172"/>
      <c r="Q1477" s="172"/>
      <c r="R1477" s="172"/>
      <c r="S1477" s="172"/>
      <c r="T1477" s="173"/>
      <c r="AT1477" s="167" t="s">
        <v>165</v>
      </c>
      <c r="AU1477" s="167" t="s">
        <v>86</v>
      </c>
      <c r="AV1477" s="14" t="s">
        <v>86</v>
      </c>
      <c r="AW1477" s="14" t="s">
        <v>32</v>
      </c>
      <c r="AX1477" s="14" t="s">
        <v>76</v>
      </c>
      <c r="AY1477" s="167" t="s">
        <v>151</v>
      </c>
    </row>
    <row r="1478" spans="2:51" s="14" customFormat="1" ht="10.2">
      <c r="B1478" s="166"/>
      <c r="D1478" s="159" t="s">
        <v>165</v>
      </c>
      <c r="E1478" s="167" t="s">
        <v>1</v>
      </c>
      <c r="F1478" s="168" t="s">
        <v>1454</v>
      </c>
      <c r="H1478" s="169">
        <v>5.3</v>
      </c>
      <c r="I1478" s="170"/>
      <c r="L1478" s="166"/>
      <c r="M1478" s="171"/>
      <c r="N1478" s="172"/>
      <c r="O1478" s="172"/>
      <c r="P1478" s="172"/>
      <c r="Q1478" s="172"/>
      <c r="R1478" s="172"/>
      <c r="S1478" s="172"/>
      <c r="T1478" s="173"/>
      <c r="AT1478" s="167" t="s">
        <v>165</v>
      </c>
      <c r="AU1478" s="167" t="s">
        <v>86</v>
      </c>
      <c r="AV1478" s="14" t="s">
        <v>86</v>
      </c>
      <c r="AW1478" s="14" t="s">
        <v>32</v>
      </c>
      <c r="AX1478" s="14" t="s">
        <v>76</v>
      </c>
      <c r="AY1478" s="167" t="s">
        <v>151</v>
      </c>
    </row>
    <row r="1479" spans="2:51" s="13" customFormat="1" ht="10.2">
      <c r="B1479" s="158"/>
      <c r="D1479" s="159" t="s">
        <v>165</v>
      </c>
      <c r="E1479" s="160" t="s">
        <v>1</v>
      </c>
      <c r="F1479" s="161" t="s">
        <v>427</v>
      </c>
      <c r="H1479" s="160" t="s">
        <v>1</v>
      </c>
      <c r="I1479" s="162"/>
      <c r="L1479" s="158"/>
      <c r="M1479" s="163"/>
      <c r="N1479" s="164"/>
      <c r="O1479" s="164"/>
      <c r="P1479" s="164"/>
      <c r="Q1479" s="164"/>
      <c r="R1479" s="164"/>
      <c r="S1479" s="164"/>
      <c r="T1479" s="165"/>
      <c r="AT1479" s="160" t="s">
        <v>165</v>
      </c>
      <c r="AU1479" s="160" t="s">
        <v>86</v>
      </c>
      <c r="AV1479" s="13" t="s">
        <v>84</v>
      </c>
      <c r="AW1479" s="13" t="s">
        <v>32</v>
      </c>
      <c r="AX1479" s="13" t="s">
        <v>76</v>
      </c>
      <c r="AY1479" s="160" t="s">
        <v>151</v>
      </c>
    </row>
    <row r="1480" spans="2:51" s="14" customFormat="1" ht="10.2">
      <c r="B1480" s="166"/>
      <c r="D1480" s="159" t="s">
        <v>165</v>
      </c>
      <c r="E1480" s="167" t="s">
        <v>1</v>
      </c>
      <c r="F1480" s="168" t="s">
        <v>1455</v>
      </c>
      <c r="H1480" s="169">
        <v>5</v>
      </c>
      <c r="I1480" s="170"/>
      <c r="L1480" s="166"/>
      <c r="M1480" s="171"/>
      <c r="N1480" s="172"/>
      <c r="O1480" s="172"/>
      <c r="P1480" s="172"/>
      <c r="Q1480" s="172"/>
      <c r="R1480" s="172"/>
      <c r="S1480" s="172"/>
      <c r="T1480" s="173"/>
      <c r="AT1480" s="167" t="s">
        <v>165</v>
      </c>
      <c r="AU1480" s="167" t="s">
        <v>86</v>
      </c>
      <c r="AV1480" s="14" t="s">
        <v>86</v>
      </c>
      <c r="AW1480" s="14" t="s">
        <v>32</v>
      </c>
      <c r="AX1480" s="14" t="s">
        <v>76</v>
      </c>
      <c r="AY1480" s="167" t="s">
        <v>151</v>
      </c>
    </row>
    <row r="1481" spans="2:51" s="14" customFormat="1" ht="10.2">
      <c r="B1481" s="166"/>
      <c r="D1481" s="159" t="s">
        <v>165</v>
      </c>
      <c r="E1481" s="167" t="s">
        <v>1</v>
      </c>
      <c r="F1481" s="168" t="s">
        <v>1456</v>
      </c>
      <c r="H1481" s="169">
        <v>9.3</v>
      </c>
      <c r="I1481" s="170"/>
      <c r="L1481" s="166"/>
      <c r="M1481" s="171"/>
      <c r="N1481" s="172"/>
      <c r="O1481" s="172"/>
      <c r="P1481" s="172"/>
      <c r="Q1481" s="172"/>
      <c r="R1481" s="172"/>
      <c r="S1481" s="172"/>
      <c r="T1481" s="173"/>
      <c r="AT1481" s="167" t="s">
        <v>165</v>
      </c>
      <c r="AU1481" s="167" t="s">
        <v>86</v>
      </c>
      <c r="AV1481" s="14" t="s">
        <v>86</v>
      </c>
      <c r="AW1481" s="14" t="s">
        <v>32</v>
      </c>
      <c r="AX1481" s="14" t="s">
        <v>76</v>
      </c>
      <c r="AY1481" s="167" t="s">
        <v>151</v>
      </c>
    </row>
    <row r="1482" spans="2:51" s="13" customFormat="1" ht="10.2">
      <c r="B1482" s="158"/>
      <c r="D1482" s="159" t="s">
        <v>165</v>
      </c>
      <c r="E1482" s="160" t="s">
        <v>1</v>
      </c>
      <c r="F1482" s="161" t="s">
        <v>431</v>
      </c>
      <c r="H1482" s="160" t="s">
        <v>1</v>
      </c>
      <c r="I1482" s="162"/>
      <c r="L1482" s="158"/>
      <c r="M1482" s="163"/>
      <c r="N1482" s="164"/>
      <c r="O1482" s="164"/>
      <c r="P1482" s="164"/>
      <c r="Q1482" s="164"/>
      <c r="R1482" s="164"/>
      <c r="S1482" s="164"/>
      <c r="T1482" s="165"/>
      <c r="AT1482" s="160" t="s">
        <v>165</v>
      </c>
      <c r="AU1482" s="160" t="s">
        <v>86</v>
      </c>
      <c r="AV1482" s="13" t="s">
        <v>84</v>
      </c>
      <c r="AW1482" s="13" t="s">
        <v>32</v>
      </c>
      <c r="AX1482" s="13" t="s">
        <v>76</v>
      </c>
      <c r="AY1482" s="160" t="s">
        <v>151</v>
      </c>
    </row>
    <row r="1483" spans="2:51" s="14" customFormat="1" ht="10.2">
      <c r="B1483" s="166"/>
      <c r="D1483" s="159" t="s">
        <v>165</v>
      </c>
      <c r="E1483" s="167" t="s">
        <v>1</v>
      </c>
      <c r="F1483" s="168" t="s">
        <v>1457</v>
      </c>
      <c r="H1483" s="169">
        <v>6.6</v>
      </c>
      <c r="I1483" s="170"/>
      <c r="L1483" s="166"/>
      <c r="M1483" s="171"/>
      <c r="N1483" s="172"/>
      <c r="O1483" s="172"/>
      <c r="P1483" s="172"/>
      <c r="Q1483" s="172"/>
      <c r="R1483" s="172"/>
      <c r="S1483" s="172"/>
      <c r="T1483" s="173"/>
      <c r="AT1483" s="167" t="s">
        <v>165</v>
      </c>
      <c r="AU1483" s="167" t="s">
        <v>86</v>
      </c>
      <c r="AV1483" s="14" t="s">
        <v>86</v>
      </c>
      <c r="AW1483" s="14" t="s">
        <v>32</v>
      </c>
      <c r="AX1483" s="14" t="s">
        <v>76</v>
      </c>
      <c r="AY1483" s="167" t="s">
        <v>151</v>
      </c>
    </row>
    <row r="1484" spans="2:51" s="15" customFormat="1" ht="10.2">
      <c r="B1484" s="174"/>
      <c r="D1484" s="159" t="s">
        <v>165</v>
      </c>
      <c r="E1484" s="175" t="s">
        <v>1</v>
      </c>
      <c r="F1484" s="176" t="s">
        <v>172</v>
      </c>
      <c r="H1484" s="177">
        <v>31.9</v>
      </c>
      <c r="I1484" s="178"/>
      <c r="L1484" s="174"/>
      <c r="M1484" s="179"/>
      <c r="N1484" s="180"/>
      <c r="O1484" s="180"/>
      <c r="P1484" s="180"/>
      <c r="Q1484" s="180"/>
      <c r="R1484" s="180"/>
      <c r="S1484" s="180"/>
      <c r="T1484" s="181"/>
      <c r="AT1484" s="175" t="s">
        <v>165</v>
      </c>
      <c r="AU1484" s="175" t="s">
        <v>86</v>
      </c>
      <c r="AV1484" s="15" t="s">
        <v>152</v>
      </c>
      <c r="AW1484" s="15" t="s">
        <v>32</v>
      </c>
      <c r="AX1484" s="15" t="s">
        <v>76</v>
      </c>
      <c r="AY1484" s="175" t="s">
        <v>151</v>
      </c>
    </row>
    <row r="1485" spans="2:51" s="16" customFormat="1" ht="10.2">
      <c r="B1485" s="182"/>
      <c r="D1485" s="159" t="s">
        <v>165</v>
      </c>
      <c r="E1485" s="183" t="s">
        <v>1</v>
      </c>
      <c r="F1485" s="184" t="s">
        <v>173</v>
      </c>
      <c r="H1485" s="185">
        <v>31.9</v>
      </c>
      <c r="I1485" s="186"/>
      <c r="L1485" s="182"/>
      <c r="M1485" s="187"/>
      <c r="N1485" s="188"/>
      <c r="O1485" s="188"/>
      <c r="P1485" s="188"/>
      <c r="Q1485" s="188"/>
      <c r="R1485" s="188"/>
      <c r="S1485" s="188"/>
      <c r="T1485" s="189"/>
      <c r="AT1485" s="183" t="s">
        <v>165</v>
      </c>
      <c r="AU1485" s="183" t="s">
        <v>86</v>
      </c>
      <c r="AV1485" s="16" t="s">
        <v>159</v>
      </c>
      <c r="AW1485" s="16" t="s">
        <v>32</v>
      </c>
      <c r="AX1485" s="16" t="s">
        <v>84</v>
      </c>
      <c r="AY1485" s="183" t="s">
        <v>151</v>
      </c>
    </row>
    <row r="1486" spans="1:65" s="2" customFormat="1" ht="33" customHeight="1">
      <c r="A1486" s="33"/>
      <c r="B1486" s="144"/>
      <c r="C1486" s="145" t="s">
        <v>1562</v>
      </c>
      <c r="D1486" s="145" t="s">
        <v>154</v>
      </c>
      <c r="E1486" s="146" t="s">
        <v>1563</v>
      </c>
      <c r="F1486" s="147" t="s">
        <v>1564</v>
      </c>
      <c r="G1486" s="148" t="s">
        <v>207</v>
      </c>
      <c r="H1486" s="149">
        <v>85.33</v>
      </c>
      <c r="I1486" s="150"/>
      <c r="J1486" s="151">
        <f>ROUND(I1486*H1486,2)</f>
        <v>0</v>
      </c>
      <c r="K1486" s="147" t="s">
        <v>158</v>
      </c>
      <c r="L1486" s="34"/>
      <c r="M1486" s="152" t="s">
        <v>1</v>
      </c>
      <c r="N1486" s="153" t="s">
        <v>41</v>
      </c>
      <c r="O1486" s="59"/>
      <c r="P1486" s="154">
        <f>O1486*H1486</f>
        <v>0</v>
      </c>
      <c r="Q1486" s="154">
        <v>0.0073</v>
      </c>
      <c r="R1486" s="154">
        <f>Q1486*H1486</f>
        <v>0.622909</v>
      </c>
      <c r="S1486" s="154">
        <v>0</v>
      </c>
      <c r="T1486" s="155">
        <f>S1486*H1486</f>
        <v>0</v>
      </c>
      <c r="U1486" s="33"/>
      <c r="V1486" s="33"/>
      <c r="W1486" s="33"/>
      <c r="X1486" s="33"/>
      <c r="Y1486" s="33"/>
      <c r="Z1486" s="33"/>
      <c r="AA1486" s="33"/>
      <c r="AB1486" s="33"/>
      <c r="AC1486" s="33"/>
      <c r="AD1486" s="33"/>
      <c r="AE1486" s="33"/>
      <c r="AR1486" s="156" t="s">
        <v>270</v>
      </c>
      <c r="AT1486" s="156" t="s">
        <v>154</v>
      </c>
      <c r="AU1486" s="156" t="s">
        <v>86</v>
      </c>
      <c r="AY1486" s="18" t="s">
        <v>151</v>
      </c>
      <c r="BE1486" s="157">
        <f>IF(N1486="základní",J1486,0)</f>
        <v>0</v>
      </c>
      <c r="BF1486" s="157">
        <f>IF(N1486="snížená",J1486,0)</f>
        <v>0</v>
      </c>
      <c r="BG1486" s="157">
        <f>IF(N1486="zákl. přenesená",J1486,0)</f>
        <v>0</v>
      </c>
      <c r="BH1486" s="157">
        <f>IF(N1486="sníž. přenesená",J1486,0)</f>
        <v>0</v>
      </c>
      <c r="BI1486" s="157">
        <f>IF(N1486="nulová",J1486,0)</f>
        <v>0</v>
      </c>
      <c r="BJ1486" s="18" t="s">
        <v>84</v>
      </c>
      <c r="BK1486" s="157">
        <f>ROUND(I1486*H1486,2)</f>
        <v>0</v>
      </c>
      <c r="BL1486" s="18" t="s">
        <v>270</v>
      </c>
      <c r="BM1486" s="156" t="s">
        <v>1565</v>
      </c>
    </row>
    <row r="1487" spans="2:51" s="13" customFormat="1" ht="10.2">
      <c r="B1487" s="158"/>
      <c r="D1487" s="159" t="s">
        <v>165</v>
      </c>
      <c r="E1487" s="160" t="s">
        <v>1</v>
      </c>
      <c r="F1487" s="161" t="s">
        <v>1566</v>
      </c>
      <c r="H1487" s="160" t="s">
        <v>1</v>
      </c>
      <c r="I1487" s="162"/>
      <c r="L1487" s="158"/>
      <c r="M1487" s="163"/>
      <c r="N1487" s="164"/>
      <c r="O1487" s="164"/>
      <c r="P1487" s="164"/>
      <c r="Q1487" s="164"/>
      <c r="R1487" s="164"/>
      <c r="S1487" s="164"/>
      <c r="T1487" s="165"/>
      <c r="AT1487" s="160" t="s">
        <v>165</v>
      </c>
      <c r="AU1487" s="160" t="s">
        <v>86</v>
      </c>
      <c r="AV1487" s="13" t="s">
        <v>84</v>
      </c>
      <c r="AW1487" s="13" t="s">
        <v>32</v>
      </c>
      <c r="AX1487" s="13" t="s">
        <v>76</v>
      </c>
      <c r="AY1487" s="160" t="s">
        <v>151</v>
      </c>
    </row>
    <row r="1488" spans="2:51" s="13" customFormat="1" ht="10.2">
      <c r="B1488" s="158"/>
      <c r="D1488" s="159" t="s">
        <v>165</v>
      </c>
      <c r="E1488" s="160" t="s">
        <v>1</v>
      </c>
      <c r="F1488" s="161" t="s">
        <v>417</v>
      </c>
      <c r="H1488" s="160" t="s">
        <v>1</v>
      </c>
      <c r="I1488" s="162"/>
      <c r="L1488" s="158"/>
      <c r="M1488" s="163"/>
      <c r="N1488" s="164"/>
      <c r="O1488" s="164"/>
      <c r="P1488" s="164"/>
      <c r="Q1488" s="164"/>
      <c r="R1488" s="164"/>
      <c r="S1488" s="164"/>
      <c r="T1488" s="165"/>
      <c r="AT1488" s="160" t="s">
        <v>165</v>
      </c>
      <c r="AU1488" s="160" t="s">
        <v>86</v>
      </c>
      <c r="AV1488" s="13" t="s">
        <v>84</v>
      </c>
      <c r="AW1488" s="13" t="s">
        <v>32</v>
      </c>
      <c r="AX1488" s="13" t="s">
        <v>76</v>
      </c>
      <c r="AY1488" s="160" t="s">
        <v>151</v>
      </c>
    </row>
    <row r="1489" spans="2:51" s="14" customFormat="1" ht="10.2">
      <c r="B1489" s="166"/>
      <c r="D1489" s="159" t="s">
        <v>165</v>
      </c>
      <c r="E1489" s="167" t="s">
        <v>1</v>
      </c>
      <c r="F1489" s="168" t="s">
        <v>1567</v>
      </c>
      <c r="H1489" s="169">
        <v>3.24</v>
      </c>
      <c r="I1489" s="170"/>
      <c r="L1489" s="166"/>
      <c r="M1489" s="171"/>
      <c r="N1489" s="172"/>
      <c r="O1489" s="172"/>
      <c r="P1489" s="172"/>
      <c r="Q1489" s="172"/>
      <c r="R1489" s="172"/>
      <c r="S1489" s="172"/>
      <c r="T1489" s="173"/>
      <c r="AT1489" s="167" t="s">
        <v>165</v>
      </c>
      <c r="AU1489" s="167" t="s">
        <v>86</v>
      </c>
      <c r="AV1489" s="14" t="s">
        <v>86</v>
      </c>
      <c r="AW1489" s="14" t="s">
        <v>32</v>
      </c>
      <c r="AX1489" s="14" t="s">
        <v>76</v>
      </c>
      <c r="AY1489" s="167" t="s">
        <v>151</v>
      </c>
    </row>
    <row r="1490" spans="2:51" s="13" customFormat="1" ht="10.2">
      <c r="B1490" s="158"/>
      <c r="D1490" s="159" t="s">
        <v>165</v>
      </c>
      <c r="E1490" s="160" t="s">
        <v>1</v>
      </c>
      <c r="F1490" s="161" t="s">
        <v>423</v>
      </c>
      <c r="H1490" s="160" t="s">
        <v>1</v>
      </c>
      <c r="I1490" s="162"/>
      <c r="L1490" s="158"/>
      <c r="M1490" s="163"/>
      <c r="N1490" s="164"/>
      <c r="O1490" s="164"/>
      <c r="P1490" s="164"/>
      <c r="Q1490" s="164"/>
      <c r="R1490" s="164"/>
      <c r="S1490" s="164"/>
      <c r="T1490" s="165"/>
      <c r="AT1490" s="160" t="s">
        <v>165</v>
      </c>
      <c r="AU1490" s="160" t="s">
        <v>86</v>
      </c>
      <c r="AV1490" s="13" t="s">
        <v>84</v>
      </c>
      <c r="AW1490" s="13" t="s">
        <v>32</v>
      </c>
      <c r="AX1490" s="13" t="s">
        <v>76</v>
      </c>
      <c r="AY1490" s="160" t="s">
        <v>151</v>
      </c>
    </row>
    <row r="1491" spans="2:51" s="14" customFormat="1" ht="10.2">
      <c r="B1491" s="166"/>
      <c r="D1491" s="159" t="s">
        <v>165</v>
      </c>
      <c r="E1491" s="167" t="s">
        <v>1</v>
      </c>
      <c r="F1491" s="168" t="s">
        <v>1568</v>
      </c>
      <c r="H1491" s="169">
        <v>14.25</v>
      </c>
      <c r="I1491" s="170"/>
      <c r="L1491" s="166"/>
      <c r="M1491" s="171"/>
      <c r="N1491" s="172"/>
      <c r="O1491" s="172"/>
      <c r="P1491" s="172"/>
      <c r="Q1491" s="172"/>
      <c r="R1491" s="172"/>
      <c r="S1491" s="172"/>
      <c r="T1491" s="173"/>
      <c r="AT1491" s="167" t="s">
        <v>165</v>
      </c>
      <c r="AU1491" s="167" t="s">
        <v>86</v>
      </c>
      <c r="AV1491" s="14" t="s">
        <v>86</v>
      </c>
      <c r="AW1491" s="14" t="s">
        <v>32</v>
      </c>
      <c r="AX1491" s="14" t="s">
        <v>76</v>
      </c>
      <c r="AY1491" s="167" t="s">
        <v>151</v>
      </c>
    </row>
    <row r="1492" spans="2:51" s="14" customFormat="1" ht="10.2">
      <c r="B1492" s="166"/>
      <c r="D1492" s="159" t="s">
        <v>165</v>
      </c>
      <c r="E1492" s="167" t="s">
        <v>1</v>
      </c>
      <c r="F1492" s="168" t="s">
        <v>1569</v>
      </c>
      <c r="H1492" s="169">
        <v>13.25</v>
      </c>
      <c r="I1492" s="170"/>
      <c r="L1492" s="166"/>
      <c r="M1492" s="171"/>
      <c r="N1492" s="172"/>
      <c r="O1492" s="172"/>
      <c r="P1492" s="172"/>
      <c r="Q1492" s="172"/>
      <c r="R1492" s="172"/>
      <c r="S1492" s="172"/>
      <c r="T1492" s="173"/>
      <c r="AT1492" s="167" t="s">
        <v>165</v>
      </c>
      <c r="AU1492" s="167" t="s">
        <v>86</v>
      </c>
      <c r="AV1492" s="14" t="s">
        <v>86</v>
      </c>
      <c r="AW1492" s="14" t="s">
        <v>32</v>
      </c>
      <c r="AX1492" s="14" t="s">
        <v>76</v>
      </c>
      <c r="AY1492" s="167" t="s">
        <v>151</v>
      </c>
    </row>
    <row r="1493" spans="2:51" s="13" customFormat="1" ht="10.2">
      <c r="B1493" s="158"/>
      <c r="D1493" s="159" t="s">
        <v>165</v>
      </c>
      <c r="E1493" s="160" t="s">
        <v>1</v>
      </c>
      <c r="F1493" s="161" t="s">
        <v>427</v>
      </c>
      <c r="H1493" s="160" t="s">
        <v>1</v>
      </c>
      <c r="I1493" s="162"/>
      <c r="L1493" s="158"/>
      <c r="M1493" s="163"/>
      <c r="N1493" s="164"/>
      <c r="O1493" s="164"/>
      <c r="P1493" s="164"/>
      <c r="Q1493" s="164"/>
      <c r="R1493" s="164"/>
      <c r="S1493" s="164"/>
      <c r="T1493" s="165"/>
      <c r="AT1493" s="160" t="s">
        <v>165</v>
      </c>
      <c r="AU1493" s="160" t="s">
        <v>86</v>
      </c>
      <c r="AV1493" s="13" t="s">
        <v>84</v>
      </c>
      <c r="AW1493" s="13" t="s">
        <v>32</v>
      </c>
      <c r="AX1493" s="13" t="s">
        <v>76</v>
      </c>
      <c r="AY1493" s="160" t="s">
        <v>151</v>
      </c>
    </row>
    <row r="1494" spans="2:51" s="14" customFormat="1" ht="10.2">
      <c r="B1494" s="166"/>
      <c r="D1494" s="159" t="s">
        <v>165</v>
      </c>
      <c r="E1494" s="167" t="s">
        <v>1</v>
      </c>
      <c r="F1494" s="168" t="s">
        <v>1570</v>
      </c>
      <c r="H1494" s="169">
        <v>12.5</v>
      </c>
      <c r="I1494" s="170"/>
      <c r="L1494" s="166"/>
      <c r="M1494" s="171"/>
      <c r="N1494" s="172"/>
      <c r="O1494" s="172"/>
      <c r="P1494" s="172"/>
      <c r="Q1494" s="172"/>
      <c r="R1494" s="172"/>
      <c r="S1494" s="172"/>
      <c r="T1494" s="173"/>
      <c r="AT1494" s="167" t="s">
        <v>165</v>
      </c>
      <c r="AU1494" s="167" t="s">
        <v>86</v>
      </c>
      <c r="AV1494" s="14" t="s">
        <v>86</v>
      </c>
      <c r="AW1494" s="14" t="s">
        <v>32</v>
      </c>
      <c r="AX1494" s="14" t="s">
        <v>76</v>
      </c>
      <c r="AY1494" s="167" t="s">
        <v>151</v>
      </c>
    </row>
    <row r="1495" spans="2:51" s="14" customFormat="1" ht="10.2">
      <c r="B1495" s="166"/>
      <c r="D1495" s="159" t="s">
        <v>165</v>
      </c>
      <c r="E1495" s="167" t="s">
        <v>1</v>
      </c>
      <c r="F1495" s="168" t="s">
        <v>1571</v>
      </c>
      <c r="H1495" s="169">
        <v>23.25</v>
      </c>
      <c r="I1495" s="170"/>
      <c r="L1495" s="166"/>
      <c r="M1495" s="171"/>
      <c r="N1495" s="172"/>
      <c r="O1495" s="172"/>
      <c r="P1495" s="172"/>
      <c r="Q1495" s="172"/>
      <c r="R1495" s="172"/>
      <c r="S1495" s="172"/>
      <c r="T1495" s="173"/>
      <c r="AT1495" s="167" t="s">
        <v>165</v>
      </c>
      <c r="AU1495" s="167" t="s">
        <v>86</v>
      </c>
      <c r="AV1495" s="14" t="s">
        <v>86</v>
      </c>
      <c r="AW1495" s="14" t="s">
        <v>32</v>
      </c>
      <c r="AX1495" s="14" t="s">
        <v>76</v>
      </c>
      <c r="AY1495" s="167" t="s">
        <v>151</v>
      </c>
    </row>
    <row r="1496" spans="2:51" s="13" customFormat="1" ht="10.2">
      <c r="B1496" s="158"/>
      <c r="D1496" s="159" t="s">
        <v>165</v>
      </c>
      <c r="E1496" s="160" t="s">
        <v>1</v>
      </c>
      <c r="F1496" s="161" t="s">
        <v>431</v>
      </c>
      <c r="H1496" s="160" t="s">
        <v>1</v>
      </c>
      <c r="I1496" s="162"/>
      <c r="L1496" s="158"/>
      <c r="M1496" s="163"/>
      <c r="N1496" s="164"/>
      <c r="O1496" s="164"/>
      <c r="P1496" s="164"/>
      <c r="Q1496" s="164"/>
      <c r="R1496" s="164"/>
      <c r="S1496" s="164"/>
      <c r="T1496" s="165"/>
      <c r="AT1496" s="160" t="s">
        <v>165</v>
      </c>
      <c r="AU1496" s="160" t="s">
        <v>86</v>
      </c>
      <c r="AV1496" s="13" t="s">
        <v>84</v>
      </c>
      <c r="AW1496" s="13" t="s">
        <v>32</v>
      </c>
      <c r="AX1496" s="13" t="s">
        <v>76</v>
      </c>
      <c r="AY1496" s="160" t="s">
        <v>151</v>
      </c>
    </row>
    <row r="1497" spans="2:51" s="14" customFormat="1" ht="10.2">
      <c r="B1497" s="166"/>
      <c r="D1497" s="159" t="s">
        <v>165</v>
      </c>
      <c r="E1497" s="167" t="s">
        <v>1</v>
      </c>
      <c r="F1497" s="168" t="s">
        <v>1572</v>
      </c>
      <c r="H1497" s="169">
        <v>16.5</v>
      </c>
      <c r="I1497" s="170"/>
      <c r="L1497" s="166"/>
      <c r="M1497" s="171"/>
      <c r="N1497" s="172"/>
      <c r="O1497" s="172"/>
      <c r="P1497" s="172"/>
      <c r="Q1497" s="172"/>
      <c r="R1497" s="172"/>
      <c r="S1497" s="172"/>
      <c r="T1497" s="173"/>
      <c r="AT1497" s="167" t="s">
        <v>165</v>
      </c>
      <c r="AU1497" s="167" t="s">
        <v>86</v>
      </c>
      <c r="AV1497" s="14" t="s">
        <v>86</v>
      </c>
      <c r="AW1497" s="14" t="s">
        <v>32</v>
      </c>
      <c r="AX1497" s="14" t="s">
        <v>76</v>
      </c>
      <c r="AY1497" s="167" t="s">
        <v>151</v>
      </c>
    </row>
    <row r="1498" spans="2:51" s="13" customFormat="1" ht="10.2">
      <c r="B1498" s="158"/>
      <c r="D1498" s="159" t="s">
        <v>165</v>
      </c>
      <c r="E1498" s="160" t="s">
        <v>1</v>
      </c>
      <c r="F1498" s="161" t="s">
        <v>1419</v>
      </c>
      <c r="H1498" s="160" t="s">
        <v>1</v>
      </c>
      <c r="I1498" s="162"/>
      <c r="L1498" s="158"/>
      <c r="M1498" s="163"/>
      <c r="N1498" s="164"/>
      <c r="O1498" s="164"/>
      <c r="P1498" s="164"/>
      <c r="Q1498" s="164"/>
      <c r="R1498" s="164"/>
      <c r="S1498" s="164"/>
      <c r="T1498" s="165"/>
      <c r="AT1498" s="160" t="s">
        <v>165</v>
      </c>
      <c r="AU1498" s="160" t="s">
        <v>86</v>
      </c>
      <c r="AV1498" s="13" t="s">
        <v>84</v>
      </c>
      <c r="AW1498" s="13" t="s">
        <v>32</v>
      </c>
      <c r="AX1498" s="13" t="s">
        <v>76</v>
      </c>
      <c r="AY1498" s="160" t="s">
        <v>151</v>
      </c>
    </row>
    <row r="1499" spans="2:51" s="14" customFormat="1" ht="10.2">
      <c r="B1499" s="166"/>
      <c r="D1499" s="159" t="s">
        <v>165</v>
      </c>
      <c r="E1499" s="167" t="s">
        <v>1</v>
      </c>
      <c r="F1499" s="168" t="s">
        <v>1573</v>
      </c>
      <c r="H1499" s="169">
        <v>2.34</v>
      </c>
      <c r="I1499" s="170"/>
      <c r="L1499" s="166"/>
      <c r="M1499" s="171"/>
      <c r="N1499" s="172"/>
      <c r="O1499" s="172"/>
      <c r="P1499" s="172"/>
      <c r="Q1499" s="172"/>
      <c r="R1499" s="172"/>
      <c r="S1499" s="172"/>
      <c r="T1499" s="173"/>
      <c r="AT1499" s="167" t="s">
        <v>165</v>
      </c>
      <c r="AU1499" s="167" t="s">
        <v>86</v>
      </c>
      <c r="AV1499" s="14" t="s">
        <v>86</v>
      </c>
      <c r="AW1499" s="14" t="s">
        <v>32</v>
      </c>
      <c r="AX1499" s="14" t="s">
        <v>76</v>
      </c>
      <c r="AY1499" s="167" t="s">
        <v>151</v>
      </c>
    </row>
    <row r="1500" spans="2:51" s="15" customFormat="1" ht="10.2">
      <c r="B1500" s="174"/>
      <c r="D1500" s="159" t="s">
        <v>165</v>
      </c>
      <c r="E1500" s="175" t="s">
        <v>1</v>
      </c>
      <c r="F1500" s="176" t="s">
        <v>172</v>
      </c>
      <c r="H1500" s="177">
        <v>85.33000000000001</v>
      </c>
      <c r="I1500" s="178"/>
      <c r="L1500" s="174"/>
      <c r="M1500" s="179"/>
      <c r="N1500" s="180"/>
      <c r="O1500" s="180"/>
      <c r="P1500" s="180"/>
      <c r="Q1500" s="180"/>
      <c r="R1500" s="180"/>
      <c r="S1500" s="180"/>
      <c r="T1500" s="181"/>
      <c r="AT1500" s="175" t="s">
        <v>165</v>
      </c>
      <c r="AU1500" s="175" t="s">
        <v>86</v>
      </c>
      <c r="AV1500" s="15" t="s">
        <v>152</v>
      </c>
      <c r="AW1500" s="15" t="s">
        <v>32</v>
      </c>
      <c r="AX1500" s="15" t="s">
        <v>76</v>
      </c>
      <c r="AY1500" s="175" t="s">
        <v>151</v>
      </c>
    </row>
    <row r="1501" spans="2:51" s="16" customFormat="1" ht="10.2">
      <c r="B1501" s="182"/>
      <c r="D1501" s="159" t="s">
        <v>165</v>
      </c>
      <c r="E1501" s="183" t="s">
        <v>1</v>
      </c>
      <c r="F1501" s="184" t="s">
        <v>173</v>
      </c>
      <c r="H1501" s="185">
        <v>85.33000000000001</v>
      </c>
      <c r="I1501" s="186"/>
      <c r="L1501" s="182"/>
      <c r="M1501" s="187"/>
      <c r="N1501" s="188"/>
      <c r="O1501" s="188"/>
      <c r="P1501" s="188"/>
      <c r="Q1501" s="188"/>
      <c r="R1501" s="188"/>
      <c r="S1501" s="188"/>
      <c r="T1501" s="189"/>
      <c r="AT1501" s="183" t="s">
        <v>165</v>
      </c>
      <c r="AU1501" s="183" t="s">
        <v>86</v>
      </c>
      <c r="AV1501" s="16" t="s">
        <v>159</v>
      </c>
      <c r="AW1501" s="16" t="s">
        <v>32</v>
      </c>
      <c r="AX1501" s="16" t="s">
        <v>84</v>
      </c>
      <c r="AY1501" s="183" t="s">
        <v>151</v>
      </c>
    </row>
    <row r="1502" spans="1:65" s="2" customFormat="1" ht="33" customHeight="1">
      <c r="A1502" s="33"/>
      <c r="B1502" s="144"/>
      <c r="C1502" s="194" t="s">
        <v>1574</v>
      </c>
      <c r="D1502" s="194" t="s">
        <v>300</v>
      </c>
      <c r="E1502" s="195" t="s">
        <v>1575</v>
      </c>
      <c r="F1502" s="196" t="s">
        <v>1576</v>
      </c>
      <c r="G1502" s="197" t="s">
        <v>207</v>
      </c>
      <c r="H1502" s="198">
        <v>93.863</v>
      </c>
      <c r="I1502" s="199"/>
      <c r="J1502" s="200">
        <f>ROUND(I1502*H1502,2)</f>
        <v>0</v>
      </c>
      <c r="K1502" s="196" t="s">
        <v>158</v>
      </c>
      <c r="L1502" s="201"/>
      <c r="M1502" s="202" t="s">
        <v>1</v>
      </c>
      <c r="N1502" s="203" t="s">
        <v>41</v>
      </c>
      <c r="O1502" s="59"/>
      <c r="P1502" s="154">
        <f>O1502*H1502</f>
        <v>0</v>
      </c>
      <c r="Q1502" s="154">
        <v>0.0192</v>
      </c>
      <c r="R1502" s="154">
        <f>Q1502*H1502</f>
        <v>1.8021695999999998</v>
      </c>
      <c r="S1502" s="154">
        <v>0</v>
      </c>
      <c r="T1502" s="155">
        <f>S1502*H1502</f>
        <v>0</v>
      </c>
      <c r="U1502" s="33"/>
      <c r="V1502" s="33"/>
      <c r="W1502" s="33"/>
      <c r="X1502" s="33"/>
      <c r="Y1502" s="33"/>
      <c r="Z1502" s="33"/>
      <c r="AA1502" s="33"/>
      <c r="AB1502" s="33"/>
      <c r="AC1502" s="33"/>
      <c r="AD1502" s="33"/>
      <c r="AE1502" s="33"/>
      <c r="AR1502" s="156" t="s">
        <v>366</v>
      </c>
      <c r="AT1502" s="156" t="s">
        <v>300</v>
      </c>
      <c r="AU1502" s="156" t="s">
        <v>86</v>
      </c>
      <c r="AY1502" s="18" t="s">
        <v>151</v>
      </c>
      <c r="BE1502" s="157">
        <f>IF(N1502="základní",J1502,0)</f>
        <v>0</v>
      </c>
      <c r="BF1502" s="157">
        <f>IF(N1502="snížená",J1502,0)</f>
        <v>0</v>
      </c>
      <c r="BG1502" s="157">
        <f>IF(N1502="zákl. přenesená",J1502,0)</f>
        <v>0</v>
      </c>
      <c r="BH1502" s="157">
        <f>IF(N1502="sníž. přenesená",J1502,0)</f>
        <v>0</v>
      </c>
      <c r="BI1502" s="157">
        <f>IF(N1502="nulová",J1502,0)</f>
        <v>0</v>
      </c>
      <c r="BJ1502" s="18" t="s">
        <v>84</v>
      </c>
      <c r="BK1502" s="157">
        <f>ROUND(I1502*H1502,2)</f>
        <v>0</v>
      </c>
      <c r="BL1502" s="18" t="s">
        <v>270</v>
      </c>
      <c r="BM1502" s="156" t="s">
        <v>1577</v>
      </c>
    </row>
    <row r="1503" spans="2:51" s="13" customFormat="1" ht="10.2">
      <c r="B1503" s="158"/>
      <c r="D1503" s="159" t="s">
        <v>165</v>
      </c>
      <c r="E1503" s="160" t="s">
        <v>1</v>
      </c>
      <c r="F1503" s="161" t="s">
        <v>305</v>
      </c>
      <c r="H1503" s="160" t="s">
        <v>1</v>
      </c>
      <c r="I1503" s="162"/>
      <c r="L1503" s="158"/>
      <c r="M1503" s="163"/>
      <c r="N1503" s="164"/>
      <c r="O1503" s="164"/>
      <c r="P1503" s="164"/>
      <c r="Q1503" s="164"/>
      <c r="R1503" s="164"/>
      <c r="S1503" s="164"/>
      <c r="T1503" s="165"/>
      <c r="AT1503" s="160" t="s">
        <v>165</v>
      </c>
      <c r="AU1503" s="160" t="s">
        <v>86</v>
      </c>
      <c r="AV1503" s="13" t="s">
        <v>84</v>
      </c>
      <c r="AW1503" s="13" t="s">
        <v>32</v>
      </c>
      <c r="AX1503" s="13" t="s">
        <v>76</v>
      </c>
      <c r="AY1503" s="160" t="s">
        <v>151</v>
      </c>
    </row>
    <row r="1504" spans="2:51" s="14" customFormat="1" ht="10.2">
      <c r="B1504" s="166"/>
      <c r="D1504" s="159" t="s">
        <v>165</v>
      </c>
      <c r="E1504" s="167" t="s">
        <v>1</v>
      </c>
      <c r="F1504" s="168" t="s">
        <v>1578</v>
      </c>
      <c r="H1504" s="169">
        <v>93.863</v>
      </c>
      <c r="I1504" s="170"/>
      <c r="L1504" s="166"/>
      <c r="M1504" s="171"/>
      <c r="N1504" s="172"/>
      <c r="O1504" s="172"/>
      <c r="P1504" s="172"/>
      <c r="Q1504" s="172"/>
      <c r="R1504" s="172"/>
      <c r="S1504" s="172"/>
      <c r="T1504" s="173"/>
      <c r="AT1504" s="167" t="s">
        <v>165</v>
      </c>
      <c r="AU1504" s="167" t="s">
        <v>86</v>
      </c>
      <c r="AV1504" s="14" t="s">
        <v>86</v>
      </c>
      <c r="AW1504" s="14" t="s">
        <v>32</v>
      </c>
      <c r="AX1504" s="14" t="s">
        <v>76</v>
      </c>
      <c r="AY1504" s="167" t="s">
        <v>151</v>
      </c>
    </row>
    <row r="1505" spans="2:51" s="15" customFormat="1" ht="10.2">
      <c r="B1505" s="174"/>
      <c r="D1505" s="159" t="s">
        <v>165</v>
      </c>
      <c r="E1505" s="175" t="s">
        <v>1</v>
      </c>
      <c r="F1505" s="176" t="s">
        <v>172</v>
      </c>
      <c r="H1505" s="177">
        <v>93.863</v>
      </c>
      <c r="I1505" s="178"/>
      <c r="L1505" s="174"/>
      <c r="M1505" s="179"/>
      <c r="N1505" s="180"/>
      <c r="O1505" s="180"/>
      <c r="P1505" s="180"/>
      <c r="Q1505" s="180"/>
      <c r="R1505" s="180"/>
      <c r="S1505" s="180"/>
      <c r="T1505" s="181"/>
      <c r="AT1505" s="175" t="s">
        <v>165</v>
      </c>
      <c r="AU1505" s="175" t="s">
        <v>86</v>
      </c>
      <c r="AV1505" s="15" t="s">
        <v>152</v>
      </c>
      <c r="AW1505" s="15" t="s">
        <v>32</v>
      </c>
      <c r="AX1505" s="15" t="s">
        <v>76</v>
      </c>
      <c r="AY1505" s="175" t="s">
        <v>151</v>
      </c>
    </row>
    <row r="1506" spans="2:51" s="16" customFormat="1" ht="10.2">
      <c r="B1506" s="182"/>
      <c r="D1506" s="159" t="s">
        <v>165</v>
      </c>
      <c r="E1506" s="183" t="s">
        <v>1</v>
      </c>
      <c r="F1506" s="184" t="s">
        <v>173</v>
      </c>
      <c r="H1506" s="185">
        <v>93.863</v>
      </c>
      <c r="I1506" s="186"/>
      <c r="L1506" s="182"/>
      <c r="M1506" s="187"/>
      <c r="N1506" s="188"/>
      <c r="O1506" s="188"/>
      <c r="P1506" s="188"/>
      <c r="Q1506" s="188"/>
      <c r="R1506" s="188"/>
      <c r="S1506" s="188"/>
      <c r="T1506" s="189"/>
      <c r="AT1506" s="183" t="s">
        <v>165</v>
      </c>
      <c r="AU1506" s="183" t="s">
        <v>86</v>
      </c>
      <c r="AV1506" s="16" t="s">
        <v>159</v>
      </c>
      <c r="AW1506" s="16" t="s">
        <v>32</v>
      </c>
      <c r="AX1506" s="16" t="s">
        <v>84</v>
      </c>
      <c r="AY1506" s="183" t="s">
        <v>151</v>
      </c>
    </row>
    <row r="1507" spans="1:65" s="2" customFormat="1" ht="24.15" customHeight="1">
      <c r="A1507" s="33"/>
      <c r="B1507" s="144"/>
      <c r="C1507" s="145" t="s">
        <v>1579</v>
      </c>
      <c r="D1507" s="145" t="s">
        <v>154</v>
      </c>
      <c r="E1507" s="146" t="s">
        <v>1580</v>
      </c>
      <c r="F1507" s="147" t="s">
        <v>1581</v>
      </c>
      <c r="G1507" s="148" t="s">
        <v>207</v>
      </c>
      <c r="H1507" s="149">
        <v>85.33</v>
      </c>
      <c r="I1507" s="150"/>
      <c r="J1507" s="151">
        <f>ROUND(I1507*H1507,2)</f>
        <v>0</v>
      </c>
      <c r="K1507" s="147" t="s">
        <v>158</v>
      </c>
      <c r="L1507" s="34"/>
      <c r="M1507" s="152" t="s">
        <v>1</v>
      </c>
      <c r="N1507" s="153" t="s">
        <v>41</v>
      </c>
      <c r="O1507" s="59"/>
      <c r="P1507" s="154">
        <f>O1507*H1507</f>
        <v>0</v>
      </c>
      <c r="Q1507" s="154">
        <v>0.00093</v>
      </c>
      <c r="R1507" s="154">
        <f>Q1507*H1507</f>
        <v>0.07935690000000001</v>
      </c>
      <c r="S1507" s="154">
        <v>0</v>
      </c>
      <c r="T1507" s="155">
        <f>S1507*H1507</f>
        <v>0</v>
      </c>
      <c r="U1507" s="33"/>
      <c r="V1507" s="33"/>
      <c r="W1507" s="33"/>
      <c r="X1507" s="33"/>
      <c r="Y1507" s="33"/>
      <c r="Z1507" s="33"/>
      <c r="AA1507" s="33"/>
      <c r="AB1507" s="33"/>
      <c r="AC1507" s="33"/>
      <c r="AD1507" s="33"/>
      <c r="AE1507" s="33"/>
      <c r="AR1507" s="156" t="s">
        <v>270</v>
      </c>
      <c r="AT1507" s="156" t="s">
        <v>154</v>
      </c>
      <c r="AU1507" s="156" t="s">
        <v>86</v>
      </c>
      <c r="AY1507" s="18" t="s">
        <v>151</v>
      </c>
      <c r="BE1507" s="157">
        <f>IF(N1507="základní",J1507,0)</f>
        <v>0</v>
      </c>
      <c r="BF1507" s="157">
        <f>IF(N1507="snížená",J1507,0)</f>
        <v>0</v>
      </c>
      <c r="BG1507" s="157">
        <f>IF(N1507="zákl. přenesená",J1507,0)</f>
        <v>0</v>
      </c>
      <c r="BH1507" s="157">
        <f>IF(N1507="sníž. přenesená",J1507,0)</f>
        <v>0</v>
      </c>
      <c r="BI1507" s="157">
        <f>IF(N1507="nulová",J1507,0)</f>
        <v>0</v>
      </c>
      <c r="BJ1507" s="18" t="s">
        <v>84</v>
      </c>
      <c r="BK1507" s="157">
        <f>ROUND(I1507*H1507,2)</f>
        <v>0</v>
      </c>
      <c r="BL1507" s="18" t="s">
        <v>270</v>
      </c>
      <c r="BM1507" s="156" t="s">
        <v>1582</v>
      </c>
    </row>
    <row r="1508" spans="1:65" s="2" customFormat="1" ht="21.75" customHeight="1">
      <c r="A1508" s="33"/>
      <c r="B1508" s="144"/>
      <c r="C1508" s="145" t="s">
        <v>1583</v>
      </c>
      <c r="D1508" s="145" t="s">
        <v>154</v>
      </c>
      <c r="E1508" s="146" t="s">
        <v>1584</v>
      </c>
      <c r="F1508" s="147" t="s">
        <v>1585</v>
      </c>
      <c r="G1508" s="148" t="s">
        <v>231</v>
      </c>
      <c r="H1508" s="149">
        <v>12</v>
      </c>
      <c r="I1508" s="150"/>
      <c r="J1508" s="151">
        <f>ROUND(I1508*H1508,2)</f>
        <v>0</v>
      </c>
      <c r="K1508" s="147" t="s">
        <v>158</v>
      </c>
      <c r="L1508" s="34"/>
      <c r="M1508" s="152" t="s">
        <v>1</v>
      </c>
      <c r="N1508" s="153" t="s">
        <v>41</v>
      </c>
      <c r="O1508" s="59"/>
      <c r="P1508" s="154">
        <f>O1508*H1508</f>
        <v>0</v>
      </c>
      <c r="Q1508" s="154">
        <v>0.00055</v>
      </c>
      <c r="R1508" s="154">
        <f>Q1508*H1508</f>
        <v>0.0066</v>
      </c>
      <c r="S1508" s="154">
        <v>0</v>
      </c>
      <c r="T1508" s="155">
        <f>S1508*H1508</f>
        <v>0</v>
      </c>
      <c r="U1508" s="33"/>
      <c r="V1508" s="33"/>
      <c r="W1508" s="33"/>
      <c r="X1508" s="33"/>
      <c r="Y1508" s="33"/>
      <c r="Z1508" s="33"/>
      <c r="AA1508" s="33"/>
      <c r="AB1508" s="33"/>
      <c r="AC1508" s="33"/>
      <c r="AD1508" s="33"/>
      <c r="AE1508" s="33"/>
      <c r="AR1508" s="156" t="s">
        <v>270</v>
      </c>
      <c r="AT1508" s="156" t="s">
        <v>154</v>
      </c>
      <c r="AU1508" s="156" t="s">
        <v>86</v>
      </c>
      <c r="AY1508" s="18" t="s">
        <v>151</v>
      </c>
      <c r="BE1508" s="157">
        <f>IF(N1508="základní",J1508,0)</f>
        <v>0</v>
      </c>
      <c r="BF1508" s="157">
        <f>IF(N1508="snížená",J1508,0)</f>
        <v>0</v>
      </c>
      <c r="BG1508" s="157">
        <f>IF(N1508="zákl. přenesená",J1508,0)</f>
        <v>0</v>
      </c>
      <c r="BH1508" s="157">
        <f>IF(N1508="sníž. přenesená",J1508,0)</f>
        <v>0</v>
      </c>
      <c r="BI1508" s="157">
        <f>IF(N1508="nulová",J1508,0)</f>
        <v>0</v>
      </c>
      <c r="BJ1508" s="18" t="s">
        <v>84</v>
      </c>
      <c r="BK1508" s="157">
        <f>ROUND(I1508*H1508,2)</f>
        <v>0</v>
      </c>
      <c r="BL1508" s="18" t="s">
        <v>270</v>
      </c>
      <c r="BM1508" s="156" t="s">
        <v>1586</v>
      </c>
    </row>
    <row r="1509" spans="1:65" s="2" customFormat="1" ht="16.5" customHeight="1">
      <c r="A1509" s="33"/>
      <c r="B1509" s="144"/>
      <c r="C1509" s="145" t="s">
        <v>1587</v>
      </c>
      <c r="D1509" s="145" t="s">
        <v>154</v>
      </c>
      <c r="E1509" s="146" t="s">
        <v>1588</v>
      </c>
      <c r="F1509" s="147" t="s">
        <v>1589</v>
      </c>
      <c r="G1509" s="148" t="s">
        <v>231</v>
      </c>
      <c r="H1509" s="149">
        <v>89.4</v>
      </c>
      <c r="I1509" s="150"/>
      <c r="J1509" s="151">
        <f>ROUND(I1509*H1509,2)</f>
        <v>0</v>
      </c>
      <c r="K1509" s="147" t="s">
        <v>158</v>
      </c>
      <c r="L1509" s="34"/>
      <c r="M1509" s="152" t="s">
        <v>1</v>
      </c>
      <c r="N1509" s="153" t="s">
        <v>41</v>
      </c>
      <c r="O1509" s="59"/>
      <c r="P1509" s="154">
        <f>O1509*H1509</f>
        <v>0</v>
      </c>
      <c r="Q1509" s="154">
        <v>3E-05</v>
      </c>
      <c r="R1509" s="154">
        <f>Q1509*H1509</f>
        <v>0.0026820000000000004</v>
      </c>
      <c r="S1509" s="154">
        <v>0</v>
      </c>
      <c r="T1509" s="155">
        <f>S1509*H1509</f>
        <v>0</v>
      </c>
      <c r="U1509" s="33"/>
      <c r="V1509" s="33"/>
      <c r="W1509" s="33"/>
      <c r="X1509" s="33"/>
      <c r="Y1509" s="33"/>
      <c r="Z1509" s="33"/>
      <c r="AA1509" s="33"/>
      <c r="AB1509" s="33"/>
      <c r="AC1509" s="33"/>
      <c r="AD1509" s="33"/>
      <c r="AE1509" s="33"/>
      <c r="AR1509" s="156" t="s">
        <v>270</v>
      </c>
      <c r="AT1509" s="156" t="s">
        <v>154</v>
      </c>
      <c r="AU1509" s="156" t="s">
        <v>86</v>
      </c>
      <c r="AY1509" s="18" t="s">
        <v>151</v>
      </c>
      <c r="BE1509" s="157">
        <f>IF(N1509="základní",J1509,0)</f>
        <v>0</v>
      </c>
      <c r="BF1509" s="157">
        <f>IF(N1509="snížená",J1509,0)</f>
        <v>0</v>
      </c>
      <c r="BG1509" s="157">
        <f>IF(N1509="zákl. přenesená",J1509,0)</f>
        <v>0</v>
      </c>
      <c r="BH1509" s="157">
        <f>IF(N1509="sníž. přenesená",J1509,0)</f>
        <v>0</v>
      </c>
      <c r="BI1509" s="157">
        <f>IF(N1509="nulová",J1509,0)</f>
        <v>0</v>
      </c>
      <c r="BJ1509" s="18" t="s">
        <v>84</v>
      </c>
      <c r="BK1509" s="157">
        <f>ROUND(I1509*H1509,2)</f>
        <v>0</v>
      </c>
      <c r="BL1509" s="18" t="s">
        <v>270</v>
      </c>
      <c r="BM1509" s="156" t="s">
        <v>1590</v>
      </c>
    </row>
    <row r="1510" spans="2:51" s="13" customFormat="1" ht="10.2">
      <c r="B1510" s="158"/>
      <c r="D1510" s="159" t="s">
        <v>165</v>
      </c>
      <c r="E1510" s="160" t="s">
        <v>1</v>
      </c>
      <c r="F1510" s="161" t="s">
        <v>1452</v>
      </c>
      <c r="H1510" s="160" t="s">
        <v>1</v>
      </c>
      <c r="I1510" s="162"/>
      <c r="L1510" s="158"/>
      <c r="M1510" s="163"/>
      <c r="N1510" s="164"/>
      <c r="O1510" s="164"/>
      <c r="P1510" s="164"/>
      <c r="Q1510" s="164"/>
      <c r="R1510" s="164"/>
      <c r="S1510" s="164"/>
      <c r="T1510" s="165"/>
      <c r="AT1510" s="160" t="s">
        <v>165</v>
      </c>
      <c r="AU1510" s="160" t="s">
        <v>86</v>
      </c>
      <c r="AV1510" s="13" t="s">
        <v>84</v>
      </c>
      <c r="AW1510" s="13" t="s">
        <v>32</v>
      </c>
      <c r="AX1510" s="13" t="s">
        <v>76</v>
      </c>
      <c r="AY1510" s="160" t="s">
        <v>151</v>
      </c>
    </row>
    <row r="1511" spans="2:51" s="13" customFormat="1" ht="10.2">
      <c r="B1511" s="158"/>
      <c r="D1511" s="159" t="s">
        <v>165</v>
      </c>
      <c r="E1511" s="160" t="s">
        <v>1</v>
      </c>
      <c r="F1511" s="161" t="s">
        <v>423</v>
      </c>
      <c r="H1511" s="160" t="s">
        <v>1</v>
      </c>
      <c r="I1511" s="162"/>
      <c r="L1511" s="158"/>
      <c r="M1511" s="163"/>
      <c r="N1511" s="164"/>
      <c r="O1511" s="164"/>
      <c r="P1511" s="164"/>
      <c r="Q1511" s="164"/>
      <c r="R1511" s="164"/>
      <c r="S1511" s="164"/>
      <c r="T1511" s="165"/>
      <c r="AT1511" s="160" t="s">
        <v>165</v>
      </c>
      <c r="AU1511" s="160" t="s">
        <v>86</v>
      </c>
      <c r="AV1511" s="13" t="s">
        <v>84</v>
      </c>
      <c r="AW1511" s="13" t="s">
        <v>32</v>
      </c>
      <c r="AX1511" s="13" t="s">
        <v>76</v>
      </c>
      <c r="AY1511" s="160" t="s">
        <v>151</v>
      </c>
    </row>
    <row r="1512" spans="2:51" s="14" customFormat="1" ht="10.2">
      <c r="B1512" s="166"/>
      <c r="D1512" s="159" t="s">
        <v>165</v>
      </c>
      <c r="E1512" s="167" t="s">
        <v>1</v>
      </c>
      <c r="F1512" s="168" t="s">
        <v>1453</v>
      </c>
      <c r="H1512" s="169">
        <v>5.7</v>
      </c>
      <c r="I1512" s="170"/>
      <c r="L1512" s="166"/>
      <c r="M1512" s="171"/>
      <c r="N1512" s="172"/>
      <c r="O1512" s="172"/>
      <c r="P1512" s="172"/>
      <c r="Q1512" s="172"/>
      <c r="R1512" s="172"/>
      <c r="S1512" s="172"/>
      <c r="T1512" s="173"/>
      <c r="AT1512" s="167" t="s">
        <v>165</v>
      </c>
      <c r="AU1512" s="167" t="s">
        <v>86</v>
      </c>
      <c r="AV1512" s="14" t="s">
        <v>86</v>
      </c>
      <c r="AW1512" s="14" t="s">
        <v>32</v>
      </c>
      <c r="AX1512" s="14" t="s">
        <v>76</v>
      </c>
      <c r="AY1512" s="167" t="s">
        <v>151</v>
      </c>
    </row>
    <row r="1513" spans="2:51" s="14" customFormat="1" ht="10.2">
      <c r="B1513" s="166"/>
      <c r="D1513" s="159" t="s">
        <v>165</v>
      </c>
      <c r="E1513" s="167" t="s">
        <v>1</v>
      </c>
      <c r="F1513" s="168" t="s">
        <v>1591</v>
      </c>
      <c r="H1513" s="169">
        <v>10</v>
      </c>
      <c r="I1513" s="170"/>
      <c r="L1513" s="166"/>
      <c r="M1513" s="171"/>
      <c r="N1513" s="172"/>
      <c r="O1513" s="172"/>
      <c r="P1513" s="172"/>
      <c r="Q1513" s="172"/>
      <c r="R1513" s="172"/>
      <c r="S1513" s="172"/>
      <c r="T1513" s="173"/>
      <c r="AT1513" s="167" t="s">
        <v>165</v>
      </c>
      <c r="AU1513" s="167" t="s">
        <v>86</v>
      </c>
      <c r="AV1513" s="14" t="s">
        <v>86</v>
      </c>
      <c r="AW1513" s="14" t="s">
        <v>32</v>
      </c>
      <c r="AX1513" s="14" t="s">
        <v>76</v>
      </c>
      <c r="AY1513" s="167" t="s">
        <v>151</v>
      </c>
    </row>
    <row r="1514" spans="2:51" s="14" customFormat="1" ht="10.2">
      <c r="B1514" s="166"/>
      <c r="D1514" s="159" t="s">
        <v>165</v>
      </c>
      <c r="E1514" s="167" t="s">
        <v>1</v>
      </c>
      <c r="F1514" s="168" t="s">
        <v>1454</v>
      </c>
      <c r="H1514" s="169">
        <v>5.3</v>
      </c>
      <c r="I1514" s="170"/>
      <c r="L1514" s="166"/>
      <c r="M1514" s="171"/>
      <c r="N1514" s="172"/>
      <c r="O1514" s="172"/>
      <c r="P1514" s="172"/>
      <c r="Q1514" s="172"/>
      <c r="R1514" s="172"/>
      <c r="S1514" s="172"/>
      <c r="T1514" s="173"/>
      <c r="AT1514" s="167" t="s">
        <v>165</v>
      </c>
      <c r="AU1514" s="167" t="s">
        <v>86</v>
      </c>
      <c r="AV1514" s="14" t="s">
        <v>86</v>
      </c>
      <c r="AW1514" s="14" t="s">
        <v>32</v>
      </c>
      <c r="AX1514" s="14" t="s">
        <v>76</v>
      </c>
      <c r="AY1514" s="167" t="s">
        <v>151</v>
      </c>
    </row>
    <row r="1515" spans="2:51" s="14" customFormat="1" ht="10.2">
      <c r="B1515" s="166"/>
      <c r="D1515" s="159" t="s">
        <v>165</v>
      </c>
      <c r="E1515" s="167" t="s">
        <v>1</v>
      </c>
      <c r="F1515" s="168" t="s">
        <v>1591</v>
      </c>
      <c r="H1515" s="169">
        <v>10</v>
      </c>
      <c r="I1515" s="170"/>
      <c r="L1515" s="166"/>
      <c r="M1515" s="171"/>
      <c r="N1515" s="172"/>
      <c r="O1515" s="172"/>
      <c r="P1515" s="172"/>
      <c r="Q1515" s="172"/>
      <c r="R1515" s="172"/>
      <c r="S1515" s="172"/>
      <c r="T1515" s="173"/>
      <c r="AT1515" s="167" t="s">
        <v>165</v>
      </c>
      <c r="AU1515" s="167" t="s">
        <v>86</v>
      </c>
      <c r="AV1515" s="14" t="s">
        <v>86</v>
      </c>
      <c r="AW1515" s="14" t="s">
        <v>32</v>
      </c>
      <c r="AX1515" s="14" t="s">
        <v>76</v>
      </c>
      <c r="AY1515" s="167" t="s">
        <v>151</v>
      </c>
    </row>
    <row r="1516" spans="2:51" s="13" customFormat="1" ht="10.2">
      <c r="B1516" s="158"/>
      <c r="D1516" s="159" t="s">
        <v>165</v>
      </c>
      <c r="E1516" s="160" t="s">
        <v>1</v>
      </c>
      <c r="F1516" s="161" t="s">
        <v>427</v>
      </c>
      <c r="H1516" s="160" t="s">
        <v>1</v>
      </c>
      <c r="I1516" s="162"/>
      <c r="L1516" s="158"/>
      <c r="M1516" s="163"/>
      <c r="N1516" s="164"/>
      <c r="O1516" s="164"/>
      <c r="P1516" s="164"/>
      <c r="Q1516" s="164"/>
      <c r="R1516" s="164"/>
      <c r="S1516" s="164"/>
      <c r="T1516" s="165"/>
      <c r="AT1516" s="160" t="s">
        <v>165</v>
      </c>
      <c r="AU1516" s="160" t="s">
        <v>86</v>
      </c>
      <c r="AV1516" s="13" t="s">
        <v>84</v>
      </c>
      <c r="AW1516" s="13" t="s">
        <v>32</v>
      </c>
      <c r="AX1516" s="13" t="s">
        <v>76</v>
      </c>
      <c r="AY1516" s="160" t="s">
        <v>151</v>
      </c>
    </row>
    <row r="1517" spans="2:51" s="14" customFormat="1" ht="10.2">
      <c r="B1517" s="166"/>
      <c r="D1517" s="159" t="s">
        <v>165</v>
      </c>
      <c r="E1517" s="167" t="s">
        <v>1</v>
      </c>
      <c r="F1517" s="168" t="s">
        <v>1455</v>
      </c>
      <c r="H1517" s="169">
        <v>5</v>
      </c>
      <c r="I1517" s="170"/>
      <c r="L1517" s="166"/>
      <c r="M1517" s="171"/>
      <c r="N1517" s="172"/>
      <c r="O1517" s="172"/>
      <c r="P1517" s="172"/>
      <c r="Q1517" s="172"/>
      <c r="R1517" s="172"/>
      <c r="S1517" s="172"/>
      <c r="T1517" s="173"/>
      <c r="AT1517" s="167" t="s">
        <v>165</v>
      </c>
      <c r="AU1517" s="167" t="s">
        <v>86</v>
      </c>
      <c r="AV1517" s="14" t="s">
        <v>86</v>
      </c>
      <c r="AW1517" s="14" t="s">
        <v>32</v>
      </c>
      <c r="AX1517" s="14" t="s">
        <v>76</v>
      </c>
      <c r="AY1517" s="167" t="s">
        <v>151</v>
      </c>
    </row>
    <row r="1518" spans="2:51" s="14" customFormat="1" ht="10.2">
      <c r="B1518" s="166"/>
      <c r="D1518" s="159" t="s">
        <v>165</v>
      </c>
      <c r="E1518" s="167" t="s">
        <v>1</v>
      </c>
      <c r="F1518" s="168" t="s">
        <v>1592</v>
      </c>
      <c r="H1518" s="169">
        <v>10</v>
      </c>
      <c r="I1518" s="170"/>
      <c r="L1518" s="166"/>
      <c r="M1518" s="171"/>
      <c r="N1518" s="172"/>
      <c r="O1518" s="172"/>
      <c r="P1518" s="172"/>
      <c r="Q1518" s="172"/>
      <c r="R1518" s="172"/>
      <c r="S1518" s="172"/>
      <c r="T1518" s="173"/>
      <c r="AT1518" s="167" t="s">
        <v>165</v>
      </c>
      <c r="AU1518" s="167" t="s">
        <v>86</v>
      </c>
      <c r="AV1518" s="14" t="s">
        <v>86</v>
      </c>
      <c r="AW1518" s="14" t="s">
        <v>32</v>
      </c>
      <c r="AX1518" s="14" t="s">
        <v>76</v>
      </c>
      <c r="AY1518" s="167" t="s">
        <v>151</v>
      </c>
    </row>
    <row r="1519" spans="2:51" s="14" customFormat="1" ht="10.2">
      <c r="B1519" s="166"/>
      <c r="D1519" s="159" t="s">
        <v>165</v>
      </c>
      <c r="E1519" s="167" t="s">
        <v>1</v>
      </c>
      <c r="F1519" s="168" t="s">
        <v>1456</v>
      </c>
      <c r="H1519" s="169">
        <v>9.3</v>
      </c>
      <c r="I1519" s="170"/>
      <c r="L1519" s="166"/>
      <c r="M1519" s="171"/>
      <c r="N1519" s="172"/>
      <c r="O1519" s="172"/>
      <c r="P1519" s="172"/>
      <c r="Q1519" s="172"/>
      <c r="R1519" s="172"/>
      <c r="S1519" s="172"/>
      <c r="T1519" s="173"/>
      <c r="AT1519" s="167" t="s">
        <v>165</v>
      </c>
      <c r="AU1519" s="167" t="s">
        <v>86</v>
      </c>
      <c r="AV1519" s="14" t="s">
        <v>86</v>
      </c>
      <c r="AW1519" s="14" t="s">
        <v>32</v>
      </c>
      <c r="AX1519" s="14" t="s">
        <v>76</v>
      </c>
      <c r="AY1519" s="167" t="s">
        <v>151</v>
      </c>
    </row>
    <row r="1520" spans="2:51" s="14" customFormat="1" ht="10.2">
      <c r="B1520" s="166"/>
      <c r="D1520" s="159" t="s">
        <v>165</v>
      </c>
      <c r="E1520" s="167" t="s">
        <v>1</v>
      </c>
      <c r="F1520" s="168" t="s">
        <v>1593</v>
      </c>
      <c r="H1520" s="169">
        <v>17.5</v>
      </c>
      <c r="I1520" s="170"/>
      <c r="L1520" s="166"/>
      <c r="M1520" s="171"/>
      <c r="N1520" s="172"/>
      <c r="O1520" s="172"/>
      <c r="P1520" s="172"/>
      <c r="Q1520" s="172"/>
      <c r="R1520" s="172"/>
      <c r="S1520" s="172"/>
      <c r="T1520" s="173"/>
      <c r="AT1520" s="167" t="s">
        <v>165</v>
      </c>
      <c r="AU1520" s="167" t="s">
        <v>86</v>
      </c>
      <c r="AV1520" s="14" t="s">
        <v>86</v>
      </c>
      <c r="AW1520" s="14" t="s">
        <v>32</v>
      </c>
      <c r="AX1520" s="14" t="s">
        <v>76</v>
      </c>
      <c r="AY1520" s="167" t="s">
        <v>151</v>
      </c>
    </row>
    <row r="1521" spans="2:51" s="13" customFormat="1" ht="10.2">
      <c r="B1521" s="158"/>
      <c r="D1521" s="159" t="s">
        <v>165</v>
      </c>
      <c r="E1521" s="160" t="s">
        <v>1</v>
      </c>
      <c r="F1521" s="161" t="s">
        <v>431</v>
      </c>
      <c r="H1521" s="160" t="s">
        <v>1</v>
      </c>
      <c r="I1521" s="162"/>
      <c r="L1521" s="158"/>
      <c r="M1521" s="163"/>
      <c r="N1521" s="164"/>
      <c r="O1521" s="164"/>
      <c r="P1521" s="164"/>
      <c r="Q1521" s="164"/>
      <c r="R1521" s="164"/>
      <c r="S1521" s="164"/>
      <c r="T1521" s="165"/>
      <c r="AT1521" s="160" t="s">
        <v>165</v>
      </c>
      <c r="AU1521" s="160" t="s">
        <v>86</v>
      </c>
      <c r="AV1521" s="13" t="s">
        <v>84</v>
      </c>
      <c r="AW1521" s="13" t="s">
        <v>32</v>
      </c>
      <c r="AX1521" s="13" t="s">
        <v>76</v>
      </c>
      <c r="AY1521" s="160" t="s">
        <v>151</v>
      </c>
    </row>
    <row r="1522" spans="2:51" s="14" customFormat="1" ht="10.2">
      <c r="B1522" s="166"/>
      <c r="D1522" s="159" t="s">
        <v>165</v>
      </c>
      <c r="E1522" s="167" t="s">
        <v>1</v>
      </c>
      <c r="F1522" s="168" t="s">
        <v>1457</v>
      </c>
      <c r="H1522" s="169">
        <v>6.6</v>
      </c>
      <c r="I1522" s="170"/>
      <c r="L1522" s="166"/>
      <c r="M1522" s="171"/>
      <c r="N1522" s="172"/>
      <c r="O1522" s="172"/>
      <c r="P1522" s="172"/>
      <c r="Q1522" s="172"/>
      <c r="R1522" s="172"/>
      <c r="S1522" s="172"/>
      <c r="T1522" s="173"/>
      <c r="AT1522" s="167" t="s">
        <v>165</v>
      </c>
      <c r="AU1522" s="167" t="s">
        <v>86</v>
      </c>
      <c r="AV1522" s="14" t="s">
        <v>86</v>
      </c>
      <c r="AW1522" s="14" t="s">
        <v>32</v>
      </c>
      <c r="AX1522" s="14" t="s">
        <v>76</v>
      </c>
      <c r="AY1522" s="167" t="s">
        <v>151</v>
      </c>
    </row>
    <row r="1523" spans="2:51" s="14" customFormat="1" ht="10.2">
      <c r="B1523" s="166"/>
      <c r="D1523" s="159" t="s">
        <v>165</v>
      </c>
      <c r="E1523" s="167" t="s">
        <v>1</v>
      </c>
      <c r="F1523" s="168" t="s">
        <v>1592</v>
      </c>
      <c r="H1523" s="169">
        <v>10</v>
      </c>
      <c r="I1523" s="170"/>
      <c r="L1523" s="166"/>
      <c r="M1523" s="171"/>
      <c r="N1523" s="172"/>
      <c r="O1523" s="172"/>
      <c r="P1523" s="172"/>
      <c r="Q1523" s="172"/>
      <c r="R1523" s="172"/>
      <c r="S1523" s="172"/>
      <c r="T1523" s="173"/>
      <c r="AT1523" s="167" t="s">
        <v>165</v>
      </c>
      <c r="AU1523" s="167" t="s">
        <v>86</v>
      </c>
      <c r="AV1523" s="14" t="s">
        <v>86</v>
      </c>
      <c r="AW1523" s="14" t="s">
        <v>32</v>
      </c>
      <c r="AX1523" s="14" t="s">
        <v>76</v>
      </c>
      <c r="AY1523" s="167" t="s">
        <v>151</v>
      </c>
    </row>
    <row r="1524" spans="2:51" s="15" customFormat="1" ht="10.2">
      <c r="B1524" s="174"/>
      <c r="D1524" s="159" t="s">
        <v>165</v>
      </c>
      <c r="E1524" s="175" t="s">
        <v>1</v>
      </c>
      <c r="F1524" s="176" t="s">
        <v>172</v>
      </c>
      <c r="H1524" s="177">
        <v>89.39999999999999</v>
      </c>
      <c r="I1524" s="178"/>
      <c r="L1524" s="174"/>
      <c r="M1524" s="179"/>
      <c r="N1524" s="180"/>
      <c r="O1524" s="180"/>
      <c r="P1524" s="180"/>
      <c r="Q1524" s="180"/>
      <c r="R1524" s="180"/>
      <c r="S1524" s="180"/>
      <c r="T1524" s="181"/>
      <c r="AT1524" s="175" t="s">
        <v>165</v>
      </c>
      <c r="AU1524" s="175" t="s">
        <v>86</v>
      </c>
      <c r="AV1524" s="15" t="s">
        <v>152</v>
      </c>
      <c r="AW1524" s="15" t="s">
        <v>32</v>
      </c>
      <c r="AX1524" s="15" t="s">
        <v>76</v>
      </c>
      <c r="AY1524" s="175" t="s">
        <v>151</v>
      </c>
    </row>
    <row r="1525" spans="2:51" s="16" customFormat="1" ht="10.2">
      <c r="B1525" s="182"/>
      <c r="D1525" s="159" t="s">
        <v>165</v>
      </c>
      <c r="E1525" s="183" t="s">
        <v>1</v>
      </c>
      <c r="F1525" s="184" t="s">
        <v>173</v>
      </c>
      <c r="H1525" s="185">
        <v>89.39999999999999</v>
      </c>
      <c r="I1525" s="186"/>
      <c r="L1525" s="182"/>
      <c r="M1525" s="187"/>
      <c r="N1525" s="188"/>
      <c r="O1525" s="188"/>
      <c r="P1525" s="188"/>
      <c r="Q1525" s="188"/>
      <c r="R1525" s="188"/>
      <c r="S1525" s="188"/>
      <c r="T1525" s="189"/>
      <c r="AT1525" s="183" t="s">
        <v>165</v>
      </c>
      <c r="AU1525" s="183" t="s">
        <v>86</v>
      </c>
      <c r="AV1525" s="16" t="s">
        <v>159</v>
      </c>
      <c r="AW1525" s="16" t="s">
        <v>32</v>
      </c>
      <c r="AX1525" s="16" t="s">
        <v>84</v>
      </c>
      <c r="AY1525" s="183" t="s">
        <v>151</v>
      </c>
    </row>
    <row r="1526" spans="1:65" s="2" customFormat="1" ht="24.15" customHeight="1">
      <c r="A1526" s="33"/>
      <c r="B1526" s="144"/>
      <c r="C1526" s="145" t="s">
        <v>1594</v>
      </c>
      <c r="D1526" s="145" t="s">
        <v>154</v>
      </c>
      <c r="E1526" s="146" t="s">
        <v>1595</v>
      </c>
      <c r="F1526" s="147" t="s">
        <v>1596</v>
      </c>
      <c r="G1526" s="148" t="s">
        <v>194</v>
      </c>
      <c r="H1526" s="149">
        <v>2.564</v>
      </c>
      <c r="I1526" s="150"/>
      <c r="J1526" s="151">
        <f>ROUND(I1526*H1526,2)</f>
        <v>0</v>
      </c>
      <c r="K1526" s="147" t="s">
        <v>158</v>
      </c>
      <c r="L1526" s="34"/>
      <c r="M1526" s="152" t="s">
        <v>1</v>
      </c>
      <c r="N1526" s="153" t="s">
        <v>41</v>
      </c>
      <c r="O1526" s="59"/>
      <c r="P1526" s="154">
        <f>O1526*H1526</f>
        <v>0</v>
      </c>
      <c r="Q1526" s="154">
        <v>0</v>
      </c>
      <c r="R1526" s="154">
        <f>Q1526*H1526</f>
        <v>0</v>
      </c>
      <c r="S1526" s="154">
        <v>0</v>
      </c>
      <c r="T1526" s="155">
        <f>S1526*H1526</f>
        <v>0</v>
      </c>
      <c r="U1526" s="33"/>
      <c r="V1526" s="33"/>
      <c r="W1526" s="33"/>
      <c r="X1526" s="33"/>
      <c r="Y1526" s="33"/>
      <c r="Z1526" s="33"/>
      <c r="AA1526" s="33"/>
      <c r="AB1526" s="33"/>
      <c r="AC1526" s="33"/>
      <c r="AD1526" s="33"/>
      <c r="AE1526" s="33"/>
      <c r="AR1526" s="156" t="s">
        <v>270</v>
      </c>
      <c r="AT1526" s="156" t="s">
        <v>154</v>
      </c>
      <c r="AU1526" s="156" t="s">
        <v>86</v>
      </c>
      <c r="AY1526" s="18" t="s">
        <v>151</v>
      </c>
      <c r="BE1526" s="157">
        <f>IF(N1526="základní",J1526,0)</f>
        <v>0</v>
      </c>
      <c r="BF1526" s="157">
        <f>IF(N1526="snížená",J1526,0)</f>
        <v>0</v>
      </c>
      <c r="BG1526" s="157">
        <f>IF(N1526="zákl. přenesená",J1526,0)</f>
        <v>0</v>
      </c>
      <c r="BH1526" s="157">
        <f>IF(N1526="sníž. přenesená",J1526,0)</f>
        <v>0</v>
      </c>
      <c r="BI1526" s="157">
        <f>IF(N1526="nulová",J1526,0)</f>
        <v>0</v>
      </c>
      <c r="BJ1526" s="18" t="s">
        <v>84</v>
      </c>
      <c r="BK1526" s="157">
        <f>ROUND(I1526*H1526,2)</f>
        <v>0</v>
      </c>
      <c r="BL1526" s="18" t="s">
        <v>270</v>
      </c>
      <c r="BM1526" s="156" t="s">
        <v>1597</v>
      </c>
    </row>
    <row r="1527" spans="2:63" s="12" customFormat="1" ht="22.8" customHeight="1">
      <c r="B1527" s="131"/>
      <c r="D1527" s="132" t="s">
        <v>75</v>
      </c>
      <c r="E1527" s="142" t="s">
        <v>1598</v>
      </c>
      <c r="F1527" s="142" t="s">
        <v>1599</v>
      </c>
      <c r="I1527" s="134"/>
      <c r="J1527" s="143">
        <f>BK1527</f>
        <v>0</v>
      </c>
      <c r="L1527" s="131"/>
      <c r="M1527" s="136"/>
      <c r="N1527" s="137"/>
      <c r="O1527" s="137"/>
      <c r="P1527" s="138">
        <f>SUM(P1528:P1537)</f>
        <v>0</v>
      </c>
      <c r="Q1527" s="137"/>
      <c r="R1527" s="138">
        <f>SUM(R1528:R1537)</f>
        <v>0.289575</v>
      </c>
      <c r="S1527" s="137"/>
      <c r="T1527" s="139">
        <f>SUM(T1528:T1537)</f>
        <v>0</v>
      </c>
      <c r="AR1527" s="132" t="s">
        <v>86</v>
      </c>
      <c r="AT1527" s="140" t="s">
        <v>75</v>
      </c>
      <c r="AU1527" s="140" t="s">
        <v>84</v>
      </c>
      <c r="AY1527" s="132" t="s">
        <v>151</v>
      </c>
      <c r="BK1527" s="141">
        <f>SUM(BK1528:BK1537)</f>
        <v>0</v>
      </c>
    </row>
    <row r="1528" spans="1:65" s="2" customFormat="1" ht="21.75" customHeight="1">
      <c r="A1528" s="33"/>
      <c r="B1528" s="144"/>
      <c r="C1528" s="145" t="s">
        <v>1600</v>
      </c>
      <c r="D1528" s="145" t="s">
        <v>154</v>
      </c>
      <c r="E1528" s="146" t="s">
        <v>1601</v>
      </c>
      <c r="F1528" s="147" t="s">
        <v>1602</v>
      </c>
      <c r="G1528" s="148" t="s">
        <v>207</v>
      </c>
      <c r="H1528" s="149">
        <v>1316.25</v>
      </c>
      <c r="I1528" s="150"/>
      <c r="J1528" s="151">
        <f>ROUND(I1528*H1528,2)</f>
        <v>0</v>
      </c>
      <c r="K1528" s="147" t="s">
        <v>158</v>
      </c>
      <c r="L1528" s="34"/>
      <c r="M1528" s="152" t="s">
        <v>1</v>
      </c>
      <c r="N1528" s="153" t="s">
        <v>41</v>
      </c>
      <c r="O1528" s="59"/>
      <c r="P1528" s="154">
        <f>O1528*H1528</f>
        <v>0</v>
      </c>
      <c r="Q1528" s="154">
        <v>0</v>
      </c>
      <c r="R1528" s="154">
        <f>Q1528*H1528</f>
        <v>0</v>
      </c>
      <c r="S1528" s="154">
        <v>0</v>
      </c>
      <c r="T1528" s="155">
        <f>S1528*H1528</f>
        <v>0</v>
      </c>
      <c r="U1528" s="33"/>
      <c r="V1528" s="33"/>
      <c r="W1528" s="33"/>
      <c r="X1528" s="33"/>
      <c r="Y1528" s="33"/>
      <c r="Z1528" s="33"/>
      <c r="AA1528" s="33"/>
      <c r="AB1528" s="33"/>
      <c r="AC1528" s="33"/>
      <c r="AD1528" s="33"/>
      <c r="AE1528" s="33"/>
      <c r="AR1528" s="156" t="s">
        <v>270</v>
      </c>
      <c r="AT1528" s="156" t="s">
        <v>154</v>
      </c>
      <c r="AU1528" s="156" t="s">
        <v>86</v>
      </c>
      <c r="AY1528" s="18" t="s">
        <v>151</v>
      </c>
      <c r="BE1528" s="157">
        <f>IF(N1528="základní",J1528,0)</f>
        <v>0</v>
      </c>
      <c r="BF1528" s="157">
        <f>IF(N1528="snížená",J1528,0)</f>
        <v>0</v>
      </c>
      <c r="BG1528" s="157">
        <f>IF(N1528="zákl. přenesená",J1528,0)</f>
        <v>0</v>
      </c>
      <c r="BH1528" s="157">
        <f>IF(N1528="sníž. přenesená",J1528,0)</f>
        <v>0</v>
      </c>
      <c r="BI1528" s="157">
        <f>IF(N1528="nulová",J1528,0)</f>
        <v>0</v>
      </c>
      <c r="BJ1528" s="18" t="s">
        <v>84</v>
      </c>
      <c r="BK1528" s="157">
        <f>ROUND(I1528*H1528,2)</f>
        <v>0</v>
      </c>
      <c r="BL1528" s="18" t="s">
        <v>270</v>
      </c>
      <c r="BM1528" s="156" t="s">
        <v>1603</v>
      </c>
    </row>
    <row r="1529" spans="2:51" s="13" customFormat="1" ht="10.2">
      <c r="B1529" s="158"/>
      <c r="D1529" s="159" t="s">
        <v>165</v>
      </c>
      <c r="E1529" s="160" t="s">
        <v>1</v>
      </c>
      <c r="F1529" s="161" t="s">
        <v>1604</v>
      </c>
      <c r="H1529" s="160" t="s">
        <v>1</v>
      </c>
      <c r="I1529" s="162"/>
      <c r="L1529" s="158"/>
      <c r="M1529" s="163"/>
      <c r="N1529" s="164"/>
      <c r="O1529" s="164"/>
      <c r="P1529" s="164"/>
      <c r="Q1529" s="164"/>
      <c r="R1529" s="164"/>
      <c r="S1529" s="164"/>
      <c r="T1529" s="165"/>
      <c r="AT1529" s="160" t="s">
        <v>165</v>
      </c>
      <c r="AU1529" s="160" t="s">
        <v>86</v>
      </c>
      <c r="AV1529" s="13" t="s">
        <v>84</v>
      </c>
      <c r="AW1529" s="13" t="s">
        <v>32</v>
      </c>
      <c r="AX1529" s="13" t="s">
        <v>76</v>
      </c>
      <c r="AY1529" s="160" t="s">
        <v>151</v>
      </c>
    </row>
    <row r="1530" spans="2:51" s="14" customFormat="1" ht="10.2">
      <c r="B1530" s="166"/>
      <c r="D1530" s="159" t="s">
        <v>165</v>
      </c>
      <c r="E1530" s="167" t="s">
        <v>1</v>
      </c>
      <c r="F1530" s="168" t="s">
        <v>1605</v>
      </c>
      <c r="H1530" s="169">
        <v>1316.25</v>
      </c>
      <c r="I1530" s="170"/>
      <c r="L1530" s="166"/>
      <c r="M1530" s="171"/>
      <c r="N1530" s="172"/>
      <c r="O1530" s="172"/>
      <c r="P1530" s="172"/>
      <c r="Q1530" s="172"/>
      <c r="R1530" s="172"/>
      <c r="S1530" s="172"/>
      <c r="T1530" s="173"/>
      <c r="AT1530" s="167" t="s">
        <v>165</v>
      </c>
      <c r="AU1530" s="167" t="s">
        <v>86</v>
      </c>
      <c r="AV1530" s="14" t="s">
        <v>86</v>
      </c>
      <c r="AW1530" s="14" t="s">
        <v>32</v>
      </c>
      <c r="AX1530" s="14" t="s">
        <v>76</v>
      </c>
      <c r="AY1530" s="167" t="s">
        <v>151</v>
      </c>
    </row>
    <row r="1531" spans="2:51" s="15" customFormat="1" ht="10.2">
      <c r="B1531" s="174"/>
      <c r="D1531" s="159" t="s">
        <v>165</v>
      </c>
      <c r="E1531" s="175" t="s">
        <v>1</v>
      </c>
      <c r="F1531" s="176" t="s">
        <v>172</v>
      </c>
      <c r="H1531" s="177">
        <v>1316.25</v>
      </c>
      <c r="I1531" s="178"/>
      <c r="L1531" s="174"/>
      <c r="M1531" s="179"/>
      <c r="N1531" s="180"/>
      <c r="O1531" s="180"/>
      <c r="P1531" s="180"/>
      <c r="Q1531" s="180"/>
      <c r="R1531" s="180"/>
      <c r="S1531" s="180"/>
      <c r="T1531" s="181"/>
      <c r="AT1531" s="175" t="s">
        <v>165</v>
      </c>
      <c r="AU1531" s="175" t="s">
        <v>86</v>
      </c>
      <c r="AV1531" s="15" t="s">
        <v>152</v>
      </c>
      <c r="AW1531" s="15" t="s">
        <v>32</v>
      </c>
      <c r="AX1531" s="15" t="s">
        <v>76</v>
      </c>
      <c r="AY1531" s="175" t="s">
        <v>151</v>
      </c>
    </row>
    <row r="1532" spans="2:51" s="16" customFormat="1" ht="10.2">
      <c r="B1532" s="182"/>
      <c r="D1532" s="159" t="s">
        <v>165</v>
      </c>
      <c r="E1532" s="183" t="s">
        <v>1</v>
      </c>
      <c r="F1532" s="184" t="s">
        <v>173</v>
      </c>
      <c r="H1532" s="185">
        <v>1316.25</v>
      </c>
      <c r="I1532" s="186"/>
      <c r="L1532" s="182"/>
      <c r="M1532" s="187"/>
      <c r="N1532" s="188"/>
      <c r="O1532" s="188"/>
      <c r="P1532" s="188"/>
      <c r="Q1532" s="188"/>
      <c r="R1532" s="188"/>
      <c r="S1532" s="188"/>
      <c r="T1532" s="189"/>
      <c r="AT1532" s="183" t="s">
        <v>165</v>
      </c>
      <c r="AU1532" s="183" t="s">
        <v>86</v>
      </c>
      <c r="AV1532" s="16" t="s">
        <v>159</v>
      </c>
      <c r="AW1532" s="16" t="s">
        <v>32</v>
      </c>
      <c r="AX1532" s="16" t="s">
        <v>84</v>
      </c>
      <c r="AY1532" s="183" t="s">
        <v>151</v>
      </c>
    </row>
    <row r="1533" spans="1:65" s="2" customFormat="1" ht="24.15" customHeight="1">
      <c r="A1533" s="33"/>
      <c r="B1533" s="144"/>
      <c r="C1533" s="145" t="s">
        <v>1606</v>
      </c>
      <c r="D1533" s="145" t="s">
        <v>154</v>
      </c>
      <c r="E1533" s="146" t="s">
        <v>1607</v>
      </c>
      <c r="F1533" s="147" t="s">
        <v>1608</v>
      </c>
      <c r="G1533" s="148" t="s">
        <v>207</v>
      </c>
      <c r="H1533" s="149">
        <v>1316.25</v>
      </c>
      <c r="I1533" s="150"/>
      <c r="J1533" s="151">
        <f>ROUND(I1533*H1533,2)</f>
        <v>0</v>
      </c>
      <c r="K1533" s="147" t="s">
        <v>158</v>
      </c>
      <c r="L1533" s="34"/>
      <c r="M1533" s="152" t="s">
        <v>1</v>
      </c>
      <c r="N1533" s="153" t="s">
        <v>41</v>
      </c>
      <c r="O1533" s="59"/>
      <c r="P1533" s="154">
        <f>O1533*H1533</f>
        <v>0</v>
      </c>
      <c r="Q1533" s="154">
        <v>0.00022</v>
      </c>
      <c r="R1533" s="154">
        <f>Q1533*H1533</f>
        <v>0.289575</v>
      </c>
      <c r="S1533" s="154">
        <v>0</v>
      </c>
      <c r="T1533" s="155">
        <f>S1533*H1533</f>
        <v>0</v>
      </c>
      <c r="U1533" s="33"/>
      <c r="V1533" s="33"/>
      <c r="W1533" s="33"/>
      <c r="X1533" s="33"/>
      <c r="Y1533" s="33"/>
      <c r="Z1533" s="33"/>
      <c r="AA1533" s="33"/>
      <c r="AB1533" s="33"/>
      <c r="AC1533" s="33"/>
      <c r="AD1533" s="33"/>
      <c r="AE1533" s="33"/>
      <c r="AR1533" s="156" t="s">
        <v>270</v>
      </c>
      <c r="AT1533" s="156" t="s">
        <v>154</v>
      </c>
      <c r="AU1533" s="156" t="s">
        <v>86</v>
      </c>
      <c r="AY1533" s="18" t="s">
        <v>151</v>
      </c>
      <c r="BE1533" s="157">
        <f>IF(N1533="základní",J1533,0)</f>
        <v>0</v>
      </c>
      <c r="BF1533" s="157">
        <f>IF(N1533="snížená",J1533,0)</f>
        <v>0</v>
      </c>
      <c r="BG1533" s="157">
        <f>IF(N1533="zákl. přenesená",J1533,0)</f>
        <v>0</v>
      </c>
      <c r="BH1533" s="157">
        <f>IF(N1533="sníž. přenesená",J1533,0)</f>
        <v>0</v>
      </c>
      <c r="BI1533" s="157">
        <f>IF(N1533="nulová",J1533,0)</f>
        <v>0</v>
      </c>
      <c r="BJ1533" s="18" t="s">
        <v>84</v>
      </c>
      <c r="BK1533" s="157">
        <f>ROUND(I1533*H1533,2)</f>
        <v>0</v>
      </c>
      <c r="BL1533" s="18" t="s">
        <v>270</v>
      </c>
      <c r="BM1533" s="156" t="s">
        <v>1609</v>
      </c>
    </row>
    <row r="1534" spans="2:51" s="13" customFormat="1" ht="10.2">
      <c r="B1534" s="158"/>
      <c r="D1534" s="159" t="s">
        <v>165</v>
      </c>
      <c r="E1534" s="160" t="s">
        <v>1</v>
      </c>
      <c r="F1534" s="161" t="s">
        <v>1610</v>
      </c>
      <c r="H1534" s="160" t="s">
        <v>1</v>
      </c>
      <c r="I1534" s="162"/>
      <c r="L1534" s="158"/>
      <c r="M1534" s="163"/>
      <c r="N1534" s="164"/>
      <c r="O1534" s="164"/>
      <c r="P1534" s="164"/>
      <c r="Q1534" s="164"/>
      <c r="R1534" s="164"/>
      <c r="S1534" s="164"/>
      <c r="T1534" s="165"/>
      <c r="AT1534" s="160" t="s">
        <v>165</v>
      </c>
      <c r="AU1534" s="160" t="s">
        <v>86</v>
      </c>
      <c r="AV1534" s="13" t="s">
        <v>84</v>
      </c>
      <c r="AW1534" s="13" t="s">
        <v>32</v>
      </c>
      <c r="AX1534" s="13" t="s">
        <v>76</v>
      </c>
      <c r="AY1534" s="160" t="s">
        <v>151</v>
      </c>
    </row>
    <row r="1535" spans="2:51" s="14" customFormat="1" ht="10.2">
      <c r="B1535" s="166"/>
      <c r="D1535" s="159" t="s">
        <v>165</v>
      </c>
      <c r="E1535" s="167" t="s">
        <v>1</v>
      </c>
      <c r="F1535" s="168" t="s">
        <v>1605</v>
      </c>
      <c r="H1535" s="169">
        <v>1316.25</v>
      </c>
      <c r="I1535" s="170"/>
      <c r="L1535" s="166"/>
      <c r="M1535" s="171"/>
      <c r="N1535" s="172"/>
      <c r="O1535" s="172"/>
      <c r="P1535" s="172"/>
      <c r="Q1535" s="172"/>
      <c r="R1535" s="172"/>
      <c r="S1535" s="172"/>
      <c r="T1535" s="173"/>
      <c r="AT1535" s="167" t="s">
        <v>165</v>
      </c>
      <c r="AU1535" s="167" t="s">
        <v>86</v>
      </c>
      <c r="AV1535" s="14" t="s">
        <v>86</v>
      </c>
      <c r="AW1535" s="14" t="s">
        <v>32</v>
      </c>
      <c r="AX1535" s="14" t="s">
        <v>76</v>
      </c>
      <c r="AY1535" s="167" t="s">
        <v>151</v>
      </c>
    </row>
    <row r="1536" spans="2:51" s="15" customFormat="1" ht="10.2">
      <c r="B1536" s="174"/>
      <c r="D1536" s="159" t="s">
        <v>165</v>
      </c>
      <c r="E1536" s="175" t="s">
        <v>1</v>
      </c>
      <c r="F1536" s="176" t="s">
        <v>172</v>
      </c>
      <c r="H1536" s="177">
        <v>1316.25</v>
      </c>
      <c r="I1536" s="178"/>
      <c r="L1536" s="174"/>
      <c r="M1536" s="179"/>
      <c r="N1536" s="180"/>
      <c r="O1536" s="180"/>
      <c r="P1536" s="180"/>
      <c r="Q1536" s="180"/>
      <c r="R1536" s="180"/>
      <c r="S1536" s="180"/>
      <c r="T1536" s="181"/>
      <c r="AT1536" s="175" t="s">
        <v>165</v>
      </c>
      <c r="AU1536" s="175" t="s">
        <v>86</v>
      </c>
      <c r="AV1536" s="15" t="s">
        <v>152</v>
      </c>
      <c r="AW1536" s="15" t="s">
        <v>32</v>
      </c>
      <c r="AX1536" s="15" t="s">
        <v>76</v>
      </c>
      <c r="AY1536" s="175" t="s">
        <v>151</v>
      </c>
    </row>
    <row r="1537" spans="2:51" s="16" customFormat="1" ht="10.2">
      <c r="B1537" s="182"/>
      <c r="D1537" s="159" t="s">
        <v>165</v>
      </c>
      <c r="E1537" s="183" t="s">
        <v>1</v>
      </c>
      <c r="F1537" s="184" t="s">
        <v>173</v>
      </c>
      <c r="H1537" s="185">
        <v>1316.25</v>
      </c>
      <c r="I1537" s="186"/>
      <c r="L1537" s="182"/>
      <c r="M1537" s="187"/>
      <c r="N1537" s="188"/>
      <c r="O1537" s="188"/>
      <c r="P1537" s="188"/>
      <c r="Q1537" s="188"/>
      <c r="R1537" s="188"/>
      <c r="S1537" s="188"/>
      <c r="T1537" s="189"/>
      <c r="AT1537" s="183" t="s">
        <v>165</v>
      </c>
      <c r="AU1537" s="183" t="s">
        <v>86</v>
      </c>
      <c r="AV1537" s="16" t="s">
        <v>159</v>
      </c>
      <c r="AW1537" s="16" t="s">
        <v>32</v>
      </c>
      <c r="AX1537" s="16" t="s">
        <v>84</v>
      </c>
      <c r="AY1537" s="183" t="s">
        <v>151</v>
      </c>
    </row>
    <row r="1538" spans="2:63" s="12" customFormat="1" ht="22.8" customHeight="1">
      <c r="B1538" s="131"/>
      <c r="D1538" s="132" t="s">
        <v>75</v>
      </c>
      <c r="E1538" s="142" t="s">
        <v>1611</v>
      </c>
      <c r="F1538" s="142" t="s">
        <v>1612</v>
      </c>
      <c r="I1538" s="134"/>
      <c r="J1538" s="143">
        <f>BK1538</f>
        <v>0</v>
      </c>
      <c r="L1538" s="131"/>
      <c r="M1538" s="136"/>
      <c r="N1538" s="137"/>
      <c r="O1538" s="137"/>
      <c r="P1538" s="138">
        <f>SUM(P1539:P1558)</f>
        <v>0</v>
      </c>
      <c r="Q1538" s="137"/>
      <c r="R1538" s="138">
        <f>SUM(R1539:R1558)</f>
        <v>1.3806526</v>
      </c>
      <c r="S1538" s="137"/>
      <c r="T1538" s="139">
        <f>SUM(T1539:T1558)</f>
        <v>0.2553067</v>
      </c>
      <c r="AR1538" s="132" t="s">
        <v>86</v>
      </c>
      <c r="AT1538" s="140" t="s">
        <v>75</v>
      </c>
      <c r="AU1538" s="140" t="s">
        <v>84</v>
      </c>
      <c r="AY1538" s="132" t="s">
        <v>151</v>
      </c>
      <c r="BK1538" s="141">
        <f>SUM(BK1539:BK1558)</f>
        <v>0</v>
      </c>
    </row>
    <row r="1539" spans="1:65" s="2" customFormat="1" ht="21.75" customHeight="1">
      <c r="A1539" s="33"/>
      <c r="B1539" s="144"/>
      <c r="C1539" s="145" t="s">
        <v>1613</v>
      </c>
      <c r="D1539" s="145" t="s">
        <v>154</v>
      </c>
      <c r="E1539" s="146" t="s">
        <v>1614</v>
      </c>
      <c r="F1539" s="147" t="s">
        <v>1615</v>
      </c>
      <c r="G1539" s="148" t="s">
        <v>207</v>
      </c>
      <c r="H1539" s="149">
        <v>823.57</v>
      </c>
      <c r="I1539" s="150"/>
      <c r="J1539" s="151">
        <f>ROUND(I1539*H1539,2)</f>
        <v>0</v>
      </c>
      <c r="K1539" s="147" t="s">
        <v>158</v>
      </c>
      <c r="L1539" s="34"/>
      <c r="M1539" s="152" t="s">
        <v>1</v>
      </c>
      <c r="N1539" s="153" t="s">
        <v>41</v>
      </c>
      <c r="O1539" s="59"/>
      <c r="P1539" s="154">
        <f>O1539*H1539</f>
        <v>0</v>
      </c>
      <c r="Q1539" s="154">
        <v>0.001</v>
      </c>
      <c r="R1539" s="154">
        <f>Q1539*H1539</f>
        <v>0.82357</v>
      </c>
      <c r="S1539" s="154">
        <v>0.00031</v>
      </c>
      <c r="T1539" s="155">
        <f>S1539*H1539</f>
        <v>0.2553067</v>
      </c>
      <c r="U1539" s="33"/>
      <c r="V1539" s="33"/>
      <c r="W1539" s="33"/>
      <c r="X1539" s="33"/>
      <c r="Y1539" s="33"/>
      <c r="Z1539" s="33"/>
      <c r="AA1539" s="33"/>
      <c r="AB1539" s="33"/>
      <c r="AC1539" s="33"/>
      <c r="AD1539" s="33"/>
      <c r="AE1539" s="33"/>
      <c r="AR1539" s="156" t="s">
        <v>270</v>
      </c>
      <c r="AT1539" s="156" t="s">
        <v>154</v>
      </c>
      <c r="AU1539" s="156" t="s">
        <v>86</v>
      </c>
      <c r="AY1539" s="18" t="s">
        <v>151</v>
      </c>
      <c r="BE1539" s="157">
        <f>IF(N1539="základní",J1539,0)</f>
        <v>0</v>
      </c>
      <c r="BF1539" s="157">
        <f>IF(N1539="snížená",J1539,0)</f>
        <v>0</v>
      </c>
      <c r="BG1539" s="157">
        <f>IF(N1539="zákl. přenesená",J1539,0)</f>
        <v>0</v>
      </c>
      <c r="BH1539" s="157">
        <f>IF(N1539="sníž. přenesená",J1539,0)</f>
        <v>0</v>
      </c>
      <c r="BI1539" s="157">
        <f>IF(N1539="nulová",J1539,0)</f>
        <v>0</v>
      </c>
      <c r="BJ1539" s="18" t="s">
        <v>84</v>
      </c>
      <c r="BK1539" s="157">
        <f>ROUND(I1539*H1539,2)</f>
        <v>0</v>
      </c>
      <c r="BL1539" s="18" t="s">
        <v>270</v>
      </c>
      <c r="BM1539" s="156" t="s">
        <v>1616</v>
      </c>
    </row>
    <row r="1540" spans="2:51" s="13" customFormat="1" ht="10.2">
      <c r="B1540" s="158"/>
      <c r="D1540" s="159" t="s">
        <v>165</v>
      </c>
      <c r="E1540" s="160" t="s">
        <v>1</v>
      </c>
      <c r="F1540" s="161" t="s">
        <v>1617</v>
      </c>
      <c r="H1540" s="160" t="s">
        <v>1</v>
      </c>
      <c r="I1540" s="162"/>
      <c r="L1540" s="158"/>
      <c r="M1540" s="163"/>
      <c r="N1540" s="164"/>
      <c r="O1540" s="164"/>
      <c r="P1540" s="164"/>
      <c r="Q1540" s="164"/>
      <c r="R1540" s="164"/>
      <c r="S1540" s="164"/>
      <c r="T1540" s="165"/>
      <c r="AT1540" s="160" t="s">
        <v>165</v>
      </c>
      <c r="AU1540" s="160" t="s">
        <v>86</v>
      </c>
      <c r="AV1540" s="13" t="s">
        <v>84</v>
      </c>
      <c r="AW1540" s="13" t="s">
        <v>32</v>
      </c>
      <c r="AX1540" s="13" t="s">
        <v>76</v>
      </c>
      <c r="AY1540" s="160" t="s">
        <v>151</v>
      </c>
    </row>
    <row r="1541" spans="2:51" s="14" customFormat="1" ht="10.2">
      <c r="B1541" s="166"/>
      <c r="D1541" s="159" t="s">
        <v>165</v>
      </c>
      <c r="E1541" s="167" t="s">
        <v>1</v>
      </c>
      <c r="F1541" s="168" t="s">
        <v>1618</v>
      </c>
      <c r="H1541" s="169">
        <v>823.57</v>
      </c>
      <c r="I1541" s="170"/>
      <c r="L1541" s="166"/>
      <c r="M1541" s="171"/>
      <c r="N1541" s="172"/>
      <c r="O1541" s="172"/>
      <c r="P1541" s="172"/>
      <c r="Q1541" s="172"/>
      <c r="R1541" s="172"/>
      <c r="S1541" s="172"/>
      <c r="T1541" s="173"/>
      <c r="AT1541" s="167" t="s">
        <v>165</v>
      </c>
      <c r="AU1541" s="167" t="s">
        <v>86</v>
      </c>
      <c r="AV1541" s="14" t="s">
        <v>86</v>
      </c>
      <c r="AW1541" s="14" t="s">
        <v>32</v>
      </c>
      <c r="AX1541" s="14" t="s">
        <v>76</v>
      </c>
      <c r="AY1541" s="167" t="s">
        <v>151</v>
      </c>
    </row>
    <row r="1542" spans="2:51" s="15" customFormat="1" ht="10.2">
      <c r="B1542" s="174"/>
      <c r="D1542" s="159" t="s">
        <v>165</v>
      </c>
      <c r="E1542" s="175" t="s">
        <v>1</v>
      </c>
      <c r="F1542" s="176" t="s">
        <v>172</v>
      </c>
      <c r="H1542" s="177">
        <v>823.57</v>
      </c>
      <c r="I1542" s="178"/>
      <c r="L1542" s="174"/>
      <c r="M1542" s="179"/>
      <c r="N1542" s="180"/>
      <c r="O1542" s="180"/>
      <c r="P1542" s="180"/>
      <c r="Q1542" s="180"/>
      <c r="R1542" s="180"/>
      <c r="S1542" s="180"/>
      <c r="T1542" s="181"/>
      <c r="AT1542" s="175" t="s">
        <v>165</v>
      </c>
      <c r="AU1542" s="175" t="s">
        <v>86</v>
      </c>
      <c r="AV1542" s="15" t="s">
        <v>152</v>
      </c>
      <c r="AW1542" s="15" t="s">
        <v>32</v>
      </c>
      <c r="AX1542" s="15" t="s">
        <v>76</v>
      </c>
      <c r="AY1542" s="175" t="s">
        <v>151</v>
      </c>
    </row>
    <row r="1543" spans="2:51" s="16" customFormat="1" ht="10.2">
      <c r="B1543" s="182"/>
      <c r="D1543" s="159" t="s">
        <v>165</v>
      </c>
      <c r="E1543" s="183" t="s">
        <v>1</v>
      </c>
      <c r="F1543" s="184" t="s">
        <v>173</v>
      </c>
      <c r="H1543" s="185">
        <v>823.57</v>
      </c>
      <c r="I1543" s="186"/>
      <c r="L1543" s="182"/>
      <c r="M1543" s="187"/>
      <c r="N1543" s="188"/>
      <c r="O1543" s="188"/>
      <c r="P1543" s="188"/>
      <c r="Q1543" s="188"/>
      <c r="R1543" s="188"/>
      <c r="S1543" s="188"/>
      <c r="T1543" s="189"/>
      <c r="AT1543" s="183" t="s">
        <v>165</v>
      </c>
      <c r="AU1543" s="183" t="s">
        <v>86</v>
      </c>
      <c r="AV1543" s="16" t="s">
        <v>159</v>
      </c>
      <c r="AW1543" s="16" t="s">
        <v>32</v>
      </c>
      <c r="AX1543" s="16" t="s">
        <v>84</v>
      </c>
      <c r="AY1543" s="183" t="s">
        <v>151</v>
      </c>
    </row>
    <row r="1544" spans="1:65" s="2" customFormat="1" ht="24.15" customHeight="1">
      <c r="A1544" s="33"/>
      <c r="B1544" s="144"/>
      <c r="C1544" s="145" t="s">
        <v>1619</v>
      </c>
      <c r="D1544" s="145" t="s">
        <v>154</v>
      </c>
      <c r="E1544" s="146" t="s">
        <v>1620</v>
      </c>
      <c r="F1544" s="147" t="s">
        <v>1621</v>
      </c>
      <c r="G1544" s="148" t="s">
        <v>207</v>
      </c>
      <c r="H1544" s="149">
        <v>1210.51</v>
      </c>
      <c r="I1544" s="150"/>
      <c r="J1544" s="151">
        <f>ROUND(I1544*H1544,2)</f>
        <v>0</v>
      </c>
      <c r="K1544" s="147" t="s">
        <v>158</v>
      </c>
      <c r="L1544" s="34"/>
      <c r="M1544" s="152" t="s">
        <v>1</v>
      </c>
      <c r="N1544" s="153" t="s">
        <v>41</v>
      </c>
      <c r="O1544" s="59"/>
      <c r="P1544" s="154">
        <f>O1544*H1544</f>
        <v>0</v>
      </c>
      <c r="Q1544" s="154">
        <v>0.0002</v>
      </c>
      <c r="R1544" s="154">
        <f>Q1544*H1544</f>
        <v>0.242102</v>
      </c>
      <c r="S1544" s="154">
        <v>0</v>
      </c>
      <c r="T1544" s="155">
        <f>S1544*H1544</f>
        <v>0</v>
      </c>
      <c r="U1544" s="33"/>
      <c r="V1544" s="33"/>
      <c r="W1544" s="33"/>
      <c r="X1544" s="33"/>
      <c r="Y1544" s="33"/>
      <c r="Z1544" s="33"/>
      <c r="AA1544" s="33"/>
      <c r="AB1544" s="33"/>
      <c r="AC1544" s="33"/>
      <c r="AD1544" s="33"/>
      <c r="AE1544" s="33"/>
      <c r="AR1544" s="156" t="s">
        <v>270</v>
      </c>
      <c r="AT1544" s="156" t="s">
        <v>154</v>
      </c>
      <c r="AU1544" s="156" t="s">
        <v>86</v>
      </c>
      <c r="AY1544" s="18" t="s">
        <v>151</v>
      </c>
      <c r="BE1544" s="157">
        <f>IF(N1544="základní",J1544,0)</f>
        <v>0</v>
      </c>
      <c r="BF1544" s="157">
        <f>IF(N1544="snížená",J1544,0)</f>
        <v>0</v>
      </c>
      <c r="BG1544" s="157">
        <f>IF(N1544="zákl. přenesená",J1544,0)</f>
        <v>0</v>
      </c>
      <c r="BH1544" s="157">
        <f>IF(N1544="sníž. přenesená",J1544,0)</f>
        <v>0</v>
      </c>
      <c r="BI1544" s="157">
        <f>IF(N1544="nulová",J1544,0)</f>
        <v>0</v>
      </c>
      <c r="BJ1544" s="18" t="s">
        <v>84</v>
      </c>
      <c r="BK1544" s="157">
        <f>ROUND(I1544*H1544,2)</f>
        <v>0</v>
      </c>
      <c r="BL1544" s="18" t="s">
        <v>270</v>
      </c>
      <c r="BM1544" s="156" t="s">
        <v>1622</v>
      </c>
    </row>
    <row r="1545" spans="2:51" s="13" customFormat="1" ht="10.2">
      <c r="B1545" s="158"/>
      <c r="D1545" s="159" t="s">
        <v>165</v>
      </c>
      <c r="E1545" s="160" t="s">
        <v>1</v>
      </c>
      <c r="F1545" s="161" t="s">
        <v>1623</v>
      </c>
      <c r="H1545" s="160" t="s">
        <v>1</v>
      </c>
      <c r="I1545" s="162"/>
      <c r="L1545" s="158"/>
      <c r="M1545" s="163"/>
      <c r="N1545" s="164"/>
      <c r="O1545" s="164"/>
      <c r="P1545" s="164"/>
      <c r="Q1545" s="164"/>
      <c r="R1545" s="164"/>
      <c r="S1545" s="164"/>
      <c r="T1545" s="165"/>
      <c r="AT1545" s="160" t="s">
        <v>165</v>
      </c>
      <c r="AU1545" s="160" t="s">
        <v>86</v>
      </c>
      <c r="AV1545" s="13" t="s">
        <v>84</v>
      </c>
      <c r="AW1545" s="13" t="s">
        <v>32</v>
      </c>
      <c r="AX1545" s="13" t="s">
        <v>76</v>
      </c>
      <c r="AY1545" s="160" t="s">
        <v>151</v>
      </c>
    </row>
    <row r="1546" spans="2:51" s="14" customFormat="1" ht="10.2">
      <c r="B1546" s="166"/>
      <c r="D1546" s="159" t="s">
        <v>165</v>
      </c>
      <c r="E1546" s="167" t="s">
        <v>1</v>
      </c>
      <c r="F1546" s="168" t="s">
        <v>1624</v>
      </c>
      <c r="H1546" s="169">
        <v>1210.51</v>
      </c>
      <c r="I1546" s="170"/>
      <c r="L1546" s="166"/>
      <c r="M1546" s="171"/>
      <c r="N1546" s="172"/>
      <c r="O1546" s="172"/>
      <c r="P1546" s="172"/>
      <c r="Q1546" s="172"/>
      <c r="R1546" s="172"/>
      <c r="S1546" s="172"/>
      <c r="T1546" s="173"/>
      <c r="AT1546" s="167" t="s">
        <v>165</v>
      </c>
      <c r="AU1546" s="167" t="s">
        <v>86</v>
      </c>
      <c r="AV1546" s="14" t="s">
        <v>86</v>
      </c>
      <c r="AW1546" s="14" t="s">
        <v>32</v>
      </c>
      <c r="AX1546" s="14" t="s">
        <v>76</v>
      </c>
      <c r="AY1546" s="167" t="s">
        <v>151</v>
      </c>
    </row>
    <row r="1547" spans="2:51" s="15" customFormat="1" ht="10.2">
      <c r="B1547" s="174"/>
      <c r="D1547" s="159" t="s">
        <v>165</v>
      </c>
      <c r="E1547" s="175" t="s">
        <v>1</v>
      </c>
      <c r="F1547" s="176" t="s">
        <v>172</v>
      </c>
      <c r="H1547" s="177">
        <v>1210.51</v>
      </c>
      <c r="I1547" s="178"/>
      <c r="L1547" s="174"/>
      <c r="M1547" s="179"/>
      <c r="N1547" s="180"/>
      <c r="O1547" s="180"/>
      <c r="P1547" s="180"/>
      <c r="Q1547" s="180"/>
      <c r="R1547" s="180"/>
      <c r="S1547" s="180"/>
      <c r="T1547" s="181"/>
      <c r="AT1547" s="175" t="s">
        <v>165</v>
      </c>
      <c r="AU1547" s="175" t="s">
        <v>86</v>
      </c>
      <c r="AV1547" s="15" t="s">
        <v>152</v>
      </c>
      <c r="AW1547" s="15" t="s">
        <v>32</v>
      </c>
      <c r="AX1547" s="15" t="s">
        <v>76</v>
      </c>
      <c r="AY1547" s="175" t="s">
        <v>151</v>
      </c>
    </row>
    <row r="1548" spans="2:51" s="16" customFormat="1" ht="10.2">
      <c r="B1548" s="182"/>
      <c r="D1548" s="159" t="s">
        <v>165</v>
      </c>
      <c r="E1548" s="183" t="s">
        <v>1</v>
      </c>
      <c r="F1548" s="184" t="s">
        <v>173</v>
      </c>
      <c r="H1548" s="185">
        <v>1210.51</v>
      </c>
      <c r="I1548" s="186"/>
      <c r="L1548" s="182"/>
      <c r="M1548" s="187"/>
      <c r="N1548" s="188"/>
      <c r="O1548" s="188"/>
      <c r="P1548" s="188"/>
      <c r="Q1548" s="188"/>
      <c r="R1548" s="188"/>
      <c r="S1548" s="188"/>
      <c r="T1548" s="189"/>
      <c r="AT1548" s="183" t="s">
        <v>165</v>
      </c>
      <c r="AU1548" s="183" t="s">
        <v>86</v>
      </c>
      <c r="AV1548" s="16" t="s">
        <v>159</v>
      </c>
      <c r="AW1548" s="16" t="s">
        <v>32</v>
      </c>
      <c r="AX1548" s="16" t="s">
        <v>84</v>
      </c>
      <c r="AY1548" s="183" t="s">
        <v>151</v>
      </c>
    </row>
    <row r="1549" spans="1:65" s="2" customFormat="1" ht="33" customHeight="1">
      <c r="A1549" s="33"/>
      <c r="B1549" s="144"/>
      <c r="C1549" s="145" t="s">
        <v>1625</v>
      </c>
      <c r="D1549" s="145" t="s">
        <v>154</v>
      </c>
      <c r="E1549" s="146" t="s">
        <v>1626</v>
      </c>
      <c r="F1549" s="147" t="s">
        <v>1627</v>
      </c>
      <c r="G1549" s="148" t="s">
        <v>207</v>
      </c>
      <c r="H1549" s="149">
        <v>1210.51</v>
      </c>
      <c r="I1549" s="150"/>
      <c r="J1549" s="151">
        <f>ROUND(I1549*H1549,2)</f>
        <v>0</v>
      </c>
      <c r="K1549" s="147" t="s">
        <v>158</v>
      </c>
      <c r="L1549" s="34"/>
      <c r="M1549" s="152" t="s">
        <v>1</v>
      </c>
      <c r="N1549" s="153" t="s">
        <v>41</v>
      </c>
      <c r="O1549" s="59"/>
      <c r="P1549" s="154">
        <f>O1549*H1549</f>
        <v>0</v>
      </c>
      <c r="Q1549" s="154">
        <v>0.00026</v>
      </c>
      <c r="R1549" s="154">
        <f>Q1549*H1549</f>
        <v>0.3147326</v>
      </c>
      <c r="S1549" s="154">
        <v>0</v>
      </c>
      <c r="T1549" s="155">
        <f>S1549*H1549</f>
        <v>0</v>
      </c>
      <c r="U1549" s="33"/>
      <c r="V1549" s="33"/>
      <c r="W1549" s="33"/>
      <c r="X1549" s="33"/>
      <c r="Y1549" s="33"/>
      <c r="Z1549" s="33"/>
      <c r="AA1549" s="33"/>
      <c r="AB1549" s="33"/>
      <c r="AC1549" s="33"/>
      <c r="AD1549" s="33"/>
      <c r="AE1549" s="33"/>
      <c r="AR1549" s="156" t="s">
        <v>270</v>
      </c>
      <c r="AT1549" s="156" t="s">
        <v>154</v>
      </c>
      <c r="AU1549" s="156" t="s">
        <v>86</v>
      </c>
      <c r="AY1549" s="18" t="s">
        <v>151</v>
      </c>
      <c r="BE1549" s="157">
        <f>IF(N1549="základní",J1549,0)</f>
        <v>0</v>
      </c>
      <c r="BF1549" s="157">
        <f>IF(N1549="snížená",J1549,0)</f>
        <v>0</v>
      </c>
      <c r="BG1549" s="157">
        <f>IF(N1549="zákl. přenesená",J1549,0)</f>
        <v>0</v>
      </c>
      <c r="BH1549" s="157">
        <f>IF(N1549="sníž. přenesená",J1549,0)</f>
        <v>0</v>
      </c>
      <c r="BI1549" s="157">
        <f>IF(N1549="nulová",J1549,0)</f>
        <v>0</v>
      </c>
      <c r="BJ1549" s="18" t="s">
        <v>84</v>
      </c>
      <c r="BK1549" s="157">
        <f>ROUND(I1549*H1549,2)</f>
        <v>0</v>
      </c>
      <c r="BL1549" s="18" t="s">
        <v>270</v>
      </c>
      <c r="BM1549" s="156" t="s">
        <v>1628</v>
      </c>
    </row>
    <row r="1550" spans="2:51" s="13" customFormat="1" ht="10.2">
      <c r="B1550" s="158"/>
      <c r="D1550" s="159" t="s">
        <v>165</v>
      </c>
      <c r="E1550" s="160" t="s">
        <v>1</v>
      </c>
      <c r="F1550" s="161" t="s">
        <v>1623</v>
      </c>
      <c r="H1550" s="160" t="s">
        <v>1</v>
      </c>
      <c r="I1550" s="162"/>
      <c r="L1550" s="158"/>
      <c r="M1550" s="163"/>
      <c r="N1550" s="164"/>
      <c r="O1550" s="164"/>
      <c r="P1550" s="164"/>
      <c r="Q1550" s="164"/>
      <c r="R1550" s="164"/>
      <c r="S1550" s="164"/>
      <c r="T1550" s="165"/>
      <c r="AT1550" s="160" t="s">
        <v>165</v>
      </c>
      <c r="AU1550" s="160" t="s">
        <v>86</v>
      </c>
      <c r="AV1550" s="13" t="s">
        <v>84</v>
      </c>
      <c r="AW1550" s="13" t="s">
        <v>32</v>
      </c>
      <c r="AX1550" s="13" t="s">
        <v>76</v>
      </c>
      <c r="AY1550" s="160" t="s">
        <v>151</v>
      </c>
    </row>
    <row r="1551" spans="2:51" s="14" customFormat="1" ht="10.2">
      <c r="B1551" s="166"/>
      <c r="D1551" s="159" t="s">
        <v>165</v>
      </c>
      <c r="E1551" s="167" t="s">
        <v>1</v>
      </c>
      <c r="F1551" s="168" t="s">
        <v>1624</v>
      </c>
      <c r="H1551" s="169">
        <v>1210.51</v>
      </c>
      <c r="I1551" s="170"/>
      <c r="L1551" s="166"/>
      <c r="M1551" s="171"/>
      <c r="N1551" s="172"/>
      <c r="O1551" s="172"/>
      <c r="P1551" s="172"/>
      <c r="Q1551" s="172"/>
      <c r="R1551" s="172"/>
      <c r="S1551" s="172"/>
      <c r="T1551" s="173"/>
      <c r="AT1551" s="167" t="s">
        <v>165</v>
      </c>
      <c r="AU1551" s="167" t="s">
        <v>86</v>
      </c>
      <c r="AV1551" s="14" t="s">
        <v>86</v>
      </c>
      <c r="AW1551" s="14" t="s">
        <v>32</v>
      </c>
      <c r="AX1551" s="14" t="s">
        <v>76</v>
      </c>
      <c r="AY1551" s="167" t="s">
        <v>151</v>
      </c>
    </row>
    <row r="1552" spans="2:51" s="15" customFormat="1" ht="10.2">
      <c r="B1552" s="174"/>
      <c r="D1552" s="159" t="s">
        <v>165</v>
      </c>
      <c r="E1552" s="175" t="s">
        <v>1</v>
      </c>
      <c r="F1552" s="176" t="s">
        <v>172</v>
      </c>
      <c r="H1552" s="177">
        <v>1210.51</v>
      </c>
      <c r="I1552" s="178"/>
      <c r="L1552" s="174"/>
      <c r="M1552" s="179"/>
      <c r="N1552" s="180"/>
      <c r="O1552" s="180"/>
      <c r="P1552" s="180"/>
      <c r="Q1552" s="180"/>
      <c r="R1552" s="180"/>
      <c r="S1552" s="180"/>
      <c r="T1552" s="181"/>
      <c r="AT1552" s="175" t="s">
        <v>165</v>
      </c>
      <c r="AU1552" s="175" t="s">
        <v>86</v>
      </c>
      <c r="AV1552" s="15" t="s">
        <v>152</v>
      </c>
      <c r="AW1552" s="15" t="s">
        <v>32</v>
      </c>
      <c r="AX1552" s="15" t="s">
        <v>76</v>
      </c>
      <c r="AY1552" s="175" t="s">
        <v>151</v>
      </c>
    </row>
    <row r="1553" spans="2:51" s="16" customFormat="1" ht="10.2">
      <c r="B1553" s="182"/>
      <c r="D1553" s="159" t="s">
        <v>165</v>
      </c>
      <c r="E1553" s="183" t="s">
        <v>1</v>
      </c>
      <c r="F1553" s="184" t="s">
        <v>173</v>
      </c>
      <c r="H1553" s="185">
        <v>1210.51</v>
      </c>
      <c r="I1553" s="186"/>
      <c r="L1553" s="182"/>
      <c r="M1553" s="187"/>
      <c r="N1553" s="188"/>
      <c r="O1553" s="188"/>
      <c r="P1553" s="188"/>
      <c r="Q1553" s="188"/>
      <c r="R1553" s="188"/>
      <c r="S1553" s="188"/>
      <c r="T1553" s="189"/>
      <c r="AT1553" s="183" t="s">
        <v>165</v>
      </c>
      <c r="AU1553" s="183" t="s">
        <v>86</v>
      </c>
      <c r="AV1553" s="16" t="s">
        <v>159</v>
      </c>
      <c r="AW1553" s="16" t="s">
        <v>32</v>
      </c>
      <c r="AX1553" s="16" t="s">
        <v>84</v>
      </c>
      <c r="AY1553" s="183" t="s">
        <v>151</v>
      </c>
    </row>
    <row r="1554" spans="1:65" s="2" customFormat="1" ht="33" customHeight="1">
      <c r="A1554" s="33"/>
      <c r="B1554" s="144"/>
      <c r="C1554" s="145" t="s">
        <v>1629</v>
      </c>
      <c r="D1554" s="145" t="s">
        <v>154</v>
      </c>
      <c r="E1554" s="146" t="s">
        <v>1630</v>
      </c>
      <c r="F1554" s="147" t="s">
        <v>1631</v>
      </c>
      <c r="G1554" s="148" t="s">
        <v>207</v>
      </c>
      <c r="H1554" s="149">
        <v>24.8</v>
      </c>
      <c r="I1554" s="150"/>
      <c r="J1554" s="151">
        <f>ROUND(I1554*H1554,2)</f>
        <v>0</v>
      </c>
      <c r="K1554" s="147" t="s">
        <v>158</v>
      </c>
      <c r="L1554" s="34"/>
      <c r="M1554" s="152" t="s">
        <v>1</v>
      </c>
      <c r="N1554" s="153" t="s">
        <v>41</v>
      </c>
      <c r="O1554" s="59"/>
      <c r="P1554" s="154">
        <f>O1554*H1554</f>
        <v>0</v>
      </c>
      <c r="Q1554" s="154">
        <v>1E-05</v>
      </c>
      <c r="R1554" s="154">
        <f>Q1554*H1554</f>
        <v>0.000248</v>
      </c>
      <c r="S1554" s="154">
        <v>0</v>
      </c>
      <c r="T1554" s="155">
        <f>S1554*H1554</f>
        <v>0</v>
      </c>
      <c r="U1554" s="33"/>
      <c r="V1554" s="33"/>
      <c r="W1554" s="33"/>
      <c r="X1554" s="33"/>
      <c r="Y1554" s="33"/>
      <c r="Z1554" s="33"/>
      <c r="AA1554" s="33"/>
      <c r="AB1554" s="33"/>
      <c r="AC1554" s="33"/>
      <c r="AD1554" s="33"/>
      <c r="AE1554" s="33"/>
      <c r="AR1554" s="156" t="s">
        <v>270</v>
      </c>
      <c r="AT1554" s="156" t="s">
        <v>154</v>
      </c>
      <c r="AU1554" s="156" t="s">
        <v>86</v>
      </c>
      <c r="AY1554" s="18" t="s">
        <v>151</v>
      </c>
      <c r="BE1554" s="157">
        <f>IF(N1554="základní",J1554,0)</f>
        <v>0</v>
      </c>
      <c r="BF1554" s="157">
        <f>IF(N1554="snížená",J1554,0)</f>
        <v>0</v>
      </c>
      <c r="BG1554" s="157">
        <f>IF(N1554="zákl. přenesená",J1554,0)</f>
        <v>0</v>
      </c>
      <c r="BH1554" s="157">
        <f>IF(N1554="sníž. přenesená",J1554,0)</f>
        <v>0</v>
      </c>
      <c r="BI1554" s="157">
        <f>IF(N1554="nulová",J1554,0)</f>
        <v>0</v>
      </c>
      <c r="BJ1554" s="18" t="s">
        <v>84</v>
      </c>
      <c r="BK1554" s="157">
        <f>ROUND(I1554*H1554,2)</f>
        <v>0</v>
      </c>
      <c r="BL1554" s="18" t="s">
        <v>270</v>
      </c>
      <c r="BM1554" s="156" t="s">
        <v>1632</v>
      </c>
    </row>
    <row r="1555" spans="2:51" s="13" customFormat="1" ht="10.2">
      <c r="B1555" s="158"/>
      <c r="D1555" s="159" t="s">
        <v>165</v>
      </c>
      <c r="E1555" s="160" t="s">
        <v>1</v>
      </c>
      <c r="F1555" s="161" t="s">
        <v>1633</v>
      </c>
      <c r="H1555" s="160" t="s">
        <v>1</v>
      </c>
      <c r="I1555" s="162"/>
      <c r="L1555" s="158"/>
      <c r="M1555" s="163"/>
      <c r="N1555" s="164"/>
      <c r="O1555" s="164"/>
      <c r="P1555" s="164"/>
      <c r="Q1555" s="164"/>
      <c r="R1555" s="164"/>
      <c r="S1555" s="164"/>
      <c r="T1555" s="165"/>
      <c r="AT1555" s="160" t="s">
        <v>165</v>
      </c>
      <c r="AU1555" s="160" t="s">
        <v>86</v>
      </c>
      <c r="AV1555" s="13" t="s">
        <v>84</v>
      </c>
      <c r="AW1555" s="13" t="s">
        <v>32</v>
      </c>
      <c r="AX1555" s="13" t="s">
        <v>76</v>
      </c>
      <c r="AY1555" s="160" t="s">
        <v>151</v>
      </c>
    </row>
    <row r="1556" spans="2:51" s="14" customFormat="1" ht="10.2">
      <c r="B1556" s="166"/>
      <c r="D1556" s="159" t="s">
        <v>165</v>
      </c>
      <c r="E1556" s="167" t="s">
        <v>1</v>
      </c>
      <c r="F1556" s="168" t="s">
        <v>1634</v>
      </c>
      <c r="H1556" s="169">
        <v>24.8</v>
      </c>
      <c r="I1556" s="170"/>
      <c r="L1556" s="166"/>
      <c r="M1556" s="171"/>
      <c r="N1556" s="172"/>
      <c r="O1556" s="172"/>
      <c r="P1556" s="172"/>
      <c r="Q1556" s="172"/>
      <c r="R1556" s="172"/>
      <c r="S1556" s="172"/>
      <c r="T1556" s="173"/>
      <c r="AT1556" s="167" t="s">
        <v>165</v>
      </c>
      <c r="AU1556" s="167" t="s">
        <v>86</v>
      </c>
      <c r="AV1556" s="14" t="s">
        <v>86</v>
      </c>
      <c r="AW1556" s="14" t="s">
        <v>32</v>
      </c>
      <c r="AX1556" s="14" t="s">
        <v>76</v>
      </c>
      <c r="AY1556" s="167" t="s">
        <v>151</v>
      </c>
    </row>
    <row r="1557" spans="2:51" s="15" customFormat="1" ht="10.2">
      <c r="B1557" s="174"/>
      <c r="D1557" s="159" t="s">
        <v>165</v>
      </c>
      <c r="E1557" s="175" t="s">
        <v>1</v>
      </c>
      <c r="F1557" s="176" t="s">
        <v>172</v>
      </c>
      <c r="H1557" s="177">
        <v>24.8</v>
      </c>
      <c r="I1557" s="178"/>
      <c r="L1557" s="174"/>
      <c r="M1557" s="179"/>
      <c r="N1557" s="180"/>
      <c r="O1557" s="180"/>
      <c r="P1557" s="180"/>
      <c r="Q1557" s="180"/>
      <c r="R1557" s="180"/>
      <c r="S1557" s="180"/>
      <c r="T1557" s="181"/>
      <c r="AT1557" s="175" t="s">
        <v>165</v>
      </c>
      <c r="AU1557" s="175" t="s">
        <v>86</v>
      </c>
      <c r="AV1557" s="15" t="s">
        <v>152</v>
      </c>
      <c r="AW1557" s="15" t="s">
        <v>32</v>
      </c>
      <c r="AX1557" s="15" t="s">
        <v>76</v>
      </c>
      <c r="AY1557" s="175" t="s">
        <v>151</v>
      </c>
    </row>
    <row r="1558" spans="2:51" s="16" customFormat="1" ht="10.2">
      <c r="B1558" s="182"/>
      <c r="D1558" s="159" t="s">
        <v>165</v>
      </c>
      <c r="E1558" s="183" t="s">
        <v>1</v>
      </c>
      <c r="F1558" s="184" t="s">
        <v>173</v>
      </c>
      <c r="H1558" s="185">
        <v>24.8</v>
      </c>
      <c r="I1558" s="186"/>
      <c r="L1558" s="182"/>
      <c r="M1558" s="204"/>
      <c r="N1558" s="205"/>
      <c r="O1558" s="205"/>
      <c r="P1558" s="205"/>
      <c r="Q1558" s="205"/>
      <c r="R1558" s="205"/>
      <c r="S1558" s="205"/>
      <c r="T1558" s="206"/>
      <c r="AT1558" s="183" t="s">
        <v>165</v>
      </c>
      <c r="AU1558" s="183" t="s">
        <v>86</v>
      </c>
      <c r="AV1558" s="16" t="s">
        <v>159</v>
      </c>
      <c r="AW1558" s="16" t="s">
        <v>32</v>
      </c>
      <c r="AX1558" s="16" t="s">
        <v>84</v>
      </c>
      <c r="AY1558" s="183" t="s">
        <v>151</v>
      </c>
    </row>
    <row r="1559" spans="1:31" s="2" customFormat="1" ht="6.9" customHeight="1">
      <c r="A1559" s="33"/>
      <c r="B1559" s="48"/>
      <c r="C1559" s="49"/>
      <c r="D1559" s="49"/>
      <c r="E1559" s="49"/>
      <c r="F1559" s="49"/>
      <c r="G1559" s="49"/>
      <c r="H1559" s="49"/>
      <c r="I1559" s="49"/>
      <c r="J1559" s="49"/>
      <c r="K1559" s="49"/>
      <c r="L1559" s="34"/>
      <c r="M1559" s="33"/>
      <c r="O1559" s="33"/>
      <c r="P1559" s="33"/>
      <c r="Q1559" s="33"/>
      <c r="R1559" s="33"/>
      <c r="S1559" s="33"/>
      <c r="T1559" s="33"/>
      <c r="U1559" s="33"/>
      <c r="V1559" s="33"/>
      <c r="W1559" s="33"/>
      <c r="X1559" s="33"/>
      <c r="Y1559" s="33"/>
      <c r="Z1559" s="33"/>
      <c r="AA1559" s="33"/>
      <c r="AB1559" s="33"/>
      <c r="AC1559" s="33"/>
      <c r="AD1559" s="33"/>
      <c r="AE1559" s="33"/>
    </row>
  </sheetData>
  <autoFilter ref="C138:K1558"/>
  <mergeCells count="9">
    <mergeCell ref="E87:H87"/>
    <mergeCell ref="E129:H129"/>
    <mergeCell ref="E131:H13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89</v>
      </c>
    </row>
    <row r="3" spans="2:46" s="1" customFormat="1" ht="6.9" customHeight="1">
      <c r="B3" s="19"/>
      <c r="C3" s="20"/>
      <c r="D3" s="20"/>
      <c r="E3" s="20"/>
      <c r="F3" s="20"/>
      <c r="G3" s="20"/>
      <c r="H3" s="20"/>
      <c r="I3" s="20"/>
      <c r="J3" s="20"/>
      <c r="K3" s="20"/>
      <c r="L3" s="21"/>
      <c r="AT3" s="18" t="s">
        <v>86</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1635</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ROUND(J125,2)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ROUND((SUM(BE125:BE311)),2)</f>
        <v>0</v>
      </c>
      <c r="G33" s="33"/>
      <c r="H33" s="33"/>
      <c r="I33" s="101">
        <v>0.21</v>
      </c>
      <c r="J33" s="100">
        <f>ROUND(((SUM(BE125:BE311))*I33),2)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ROUND((SUM(BF125:BF311)),2)</f>
        <v>0</v>
      </c>
      <c r="G34" s="33"/>
      <c r="H34" s="33"/>
      <c r="I34" s="101">
        <v>0.15</v>
      </c>
      <c r="J34" s="100">
        <f>ROUND(((SUM(BF125:BF311))*I34),2)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ROUND((SUM(BG125:BG311)),2)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ROUND((SUM(BH125:BH311)),2)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ROUND((SUM(BI125:BI311)),2)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02 - Zdravotechnické instalace</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J125</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113</v>
      </c>
      <c r="E97" s="115"/>
      <c r="F97" s="115"/>
      <c r="G97" s="115"/>
      <c r="H97" s="115"/>
      <c r="I97" s="115"/>
      <c r="J97" s="116">
        <f>J126</f>
        <v>0</v>
      </c>
      <c r="L97" s="113"/>
    </row>
    <row r="98" spans="2:12" s="10" customFormat="1" ht="19.95" customHeight="1">
      <c r="B98" s="117"/>
      <c r="D98" s="118" t="s">
        <v>117</v>
      </c>
      <c r="E98" s="119"/>
      <c r="F98" s="119"/>
      <c r="G98" s="119"/>
      <c r="H98" s="119"/>
      <c r="I98" s="119"/>
      <c r="J98" s="120">
        <f>J127</f>
        <v>0</v>
      </c>
      <c r="L98" s="117"/>
    </row>
    <row r="99" spans="2:12" s="9" customFormat="1" ht="24.9" customHeight="1">
      <c r="B99" s="113"/>
      <c r="D99" s="114" t="s">
        <v>120</v>
      </c>
      <c r="E99" s="115"/>
      <c r="F99" s="115"/>
      <c r="G99" s="115"/>
      <c r="H99" s="115"/>
      <c r="I99" s="115"/>
      <c r="J99" s="116">
        <f>J143</f>
        <v>0</v>
      </c>
      <c r="L99" s="113"/>
    </row>
    <row r="100" spans="2:12" s="10" customFormat="1" ht="19.95" customHeight="1">
      <c r="B100" s="117"/>
      <c r="D100" s="118" t="s">
        <v>1636</v>
      </c>
      <c r="E100" s="119"/>
      <c r="F100" s="119"/>
      <c r="G100" s="119"/>
      <c r="H100" s="119"/>
      <c r="I100" s="119"/>
      <c r="J100" s="120">
        <f>J144</f>
        <v>0</v>
      </c>
      <c r="L100" s="117"/>
    </row>
    <row r="101" spans="2:12" s="10" customFormat="1" ht="19.95" customHeight="1">
      <c r="B101" s="117"/>
      <c r="D101" s="118" t="s">
        <v>1637</v>
      </c>
      <c r="E101" s="119"/>
      <c r="F101" s="119"/>
      <c r="G101" s="119"/>
      <c r="H101" s="119"/>
      <c r="I101" s="119"/>
      <c r="J101" s="120">
        <f>J197</f>
        <v>0</v>
      </c>
      <c r="L101" s="117"/>
    </row>
    <row r="102" spans="2:12" s="10" customFormat="1" ht="19.95" customHeight="1">
      <c r="B102" s="117"/>
      <c r="D102" s="118" t="s">
        <v>1638</v>
      </c>
      <c r="E102" s="119"/>
      <c r="F102" s="119"/>
      <c r="G102" s="119"/>
      <c r="H102" s="119"/>
      <c r="I102" s="119"/>
      <c r="J102" s="120">
        <f>J244</f>
        <v>0</v>
      </c>
      <c r="L102" s="117"/>
    </row>
    <row r="103" spans="2:12" s="10" customFormat="1" ht="19.95" customHeight="1">
      <c r="B103" s="117"/>
      <c r="D103" s="118" t="s">
        <v>1639</v>
      </c>
      <c r="E103" s="119"/>
      <c r="F103" s="119"/>
      <c r="G103" s="119"/>
      <c r="H103" s="119"/>
      <c r="I103" s="119"/>
      <c r="J103" s="120">
        <f>J290</f>
        <v>0</v>
      </c>
      <c r="L103" s="117"/>
    </row>
    <row r="104" spans="2:12" s="10" customFormat="1" ht="19.95" customHeight="1">
      <c r="B104" s="117"/>
      <c r="D104" s="118" t="s">
        <v>130</v>
      </c>
      <c r="E104" s="119"/>
      <c r="F104" s="119"/>
      <c r="G104" s="119"/>
      <c r="H104" s="119"/>
      <c r="I104" s="119"/>
      <c r="J104" s="120">
        <f>J300</f>
        <v>0</v>
      </c>
      <c r="L104" s="117"/>
    </row>
    <row r="105" spans="2:12" s="10" customFormat="1" ht="19.95" customHeight="1">
      <c r="B105" s="117"/>
      <c r="D105" s="118" t="s">
        <v>1640</v>
      </c>
      <c r="E105" s="119"/>
      <c r="F105" s="119"/>
      <c r="G105" s="119"/>
      <c r="H105" s="119"/>
      <c r="I105" s="119"/>
      <c r="J105" s="120">
        <f>J305</f>
        <v>0</v>
      </c>
      <c r="L105" s="117"/>
    </row>
    <row r="106" spans="1:31"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31" s="2" customFormat="1" ht="6.9"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31" s="2" customFormat="1" ht="6.9"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31" s="2" customFormat="1" ht="24.9" customHeight="1">
      <c r="A112" s="33"/>
      <c r="B112" s="34"/>
      <c r="C112" s="22" t="s">
        <v>136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55" t="str">
        <f>E7</f>
        <v>Kino OKO - vestavba malého sálu</v>
      </c>
      <c r="F115" s="256"/>
      <c r="G115" s="256"/>
      <c r="H115" s="256"/>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106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16" t="str">
        <f>E9</f>
        <v>02 - Zdravotechnické instalace</v>
      </c>
      <c r="F117" s="257"/>
      <c r="G117" s="257"/>
      <c r="H117" s="257"/>
      <c r="I117" s="33"/>
      <c r="J117" s="33"/>
      <c r="K117" s="33"/>
      <c r="L117" s="43"/>
      <c r="S117" s="33"/>
      <c r="T117" s="33"/>
      <c r="U117" s="33"/>
      <c r="V117" s="33"/>
      <c r="W117" s="33"/>
      <c r="X117" s="33"/>
      <c r="Y117" s="33"/>
      <c r="Z117" s="33"/>
      <c r="AA117" s="33"/>
      <c r="AB117" s="33"/>
      <c r="AC117" s="33"/>
      <c r="AD117" s="33"/>
      <c r="AE117" s="33"/>
    </row>
    <row r="118" spans="1:31" s="2" customFormat="1" ht="6.9"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2" customHeight="1">
      <c r="A119" s="33"/>
      <c r="B119" s="34"/>
      <c r="C119" s="28" t="s">
        <v>20</v>
      </c>
      <c r="D119" s="33"/>
      <c r="E119" s="33"/>
      <c r="F119" s="26" t="str">
        <f>F12</f>
        <v>Šumperk</v>
      </c>
      <c r="G119" s="33"/>
      <c r="H119" s="33"/>
      <c r="I119" s="28" t="s">
        <v>22</v>
      </c>
      <c r="J119" s="56" t="str">
        <f>IF(J12="","",J12)</f>
        <v>22. 1. 2023</v>
      </c>
      <c r="K119" s="33"/>
      <c r="L119" s="43"/>
      <c r="S119" s="33"/>
      <c r="T119" s="33"/>
      <c r="U119" s="33"/>
      <c r="V119" s="33"/>
      <c r="W119" s="33"/>
      <c r="X119" s="33"/>
      <c r="Y119" s="33"/>
      <c r="Z119" s="33"/>
      <c r="AA119" s="33"/>
      <c r="AB119" s="33"/>
      <c r="AC119" s="33"/>
      <c r="AD119" s="33"/>
      <c r="AE119" s="33"/>
    </row>
    <row r="120" spans="1:31" s="2" customFormat="1" ht="6.9"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5.15" customHeight="1">
      <c r="A121" s="33"/>
      <c r="B121" s="34"/>
      <c r="C121" s="28" t="s">
        <v>24</v>
      </c>
      <c r="D121" s="33"/>
      <c r="E121" s="33"/>
      <c r="F121" s="26" t="str">
        <f>E15</f>
        <v>Město Šumperk</v>
      </c>
      <c r="G121" s="33"/>
      <c r="H121" s="33"/>
      <c r="I121" s="28" t="s">
        <v>30</v>
      </c>
      <c r="J121" s="31" t="str">
        <f>E21</f>
        <v>m-atelier</v>
      </c>
      <c r="K121" s="33"/>
      <c r="L121" s="43"/>
      <c r="S121" s="33"/>
      <c r="T121" s="33"/>
      <c r="U121" s="33"/>
      <c r="V121" s="33"/>
      <c r="W121" s="33"/>
      <c r="X121" s="33"/>
      <c r="Y121" s="33"/>
      <c r="Z121" s="33"/>
      <c r="AA121" s="33"/>
      <c r="AB121" s="33"/>
      <c r="AC121" s="33"/>
      <c r="AD121" s="33"/>
      <c r="AE121" s="33"/>
    </row>
    <row r="122" spans="1:31" s="2" customFormat="1" ht="15.15" customHeight="1">
      <c r="A122" s="33"/>
      <c r="B122" s="34"/>
      <c r="C122" s="28" t="s">
        <v>28</v>
      </c>
      <c r="D122" s="33"/>
      <c r="E122" s="33"/>
      <c r="F122" s="26" t="str">
        <f>IF(E18="","",E18)</f>
        <v>Vyplň údaj</v>
      </c>
      <c r="G122" s="33"/>
      <c r="H122" s="33"/>
      <c r="I122" s="28" t="s">
        <v>33</v>
      </c>
      <c r="J122" s="31" t="str">
        <f>E24</f>
        <v>Zdeněk Závodník</v>
      </c>
      <c r="K122" s="33"/>
      <c r="L122" s="43"/>
      <c r="S122" s="33"/>
      <c r="T122" s="33"/>
      <c r="U122" s="33"/>
      <c r="V122" s="33"/>
      <c r="W122" s="33"/>
      <c r="X122" s="33"/>
      <c r="Y122" s="33"/>
      <c r="Z122" s="33"/>
      <c r="AA122" s="33"/>
      <c r="AB122" s="33"/>
      <c r="AC122" s="33"/>
      <c r="AD122" s="33"/>
      <c r="AE122" s="33"/>
    </row>
    <row r="123" spans="1:31"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31" s="11" customFormat="1" ht="29.25" customHeight="1">
      <c r="A124" s="121"/>
      <c r="B124" s="122"/>
      <c r="C124" s="123" t="s">
        <v>137</v>
      </c>
      <c r="D124" s="124" t="s">
        <v>61</v>
      </c>
      <c r="E124" s="124" t="s">
        <v>57</v>
      </c>
      <c r="F124" s="124" t="s">
        <v>58</v>
      </c>
      <c r="G124" s="124" t="s">
        <v>138</v>
      </c>
      <c r="H124" s="124" t="s">
        <v>139</v>
      </c>
      <c r="I124" s="124" t="s">
        <v>140</v>
      </c>
      <c r="J124" s="124" t="s">
        <v>110</v>
      </c>
      <c r="K124" s="125" t="s">
        <v>141</v>
      </c>
      <c r="L124" s="126"/>
      <c r="M124" s="63" t="s">
        <v>1</v>
      </c>
      <c r="N124" s="64" t="s">
        <v>40</v>
      </c>
      <c r="O124" s="64" t="s">
        <v>142</v>
      </c>
      <c r="P124" s="64" t="s">
        <v>143</v>
      </c>
      <c r="Q124" s="64" t="s">
        <v>144</v>
      </c>
      <c r="R124" s="64" t="s">
        <v>145</v>
      </c>
      <c r="S124" s="64" t="s">
        <v>146</v>
      </c>
      <c r="T124" s="65" t="s">
        <v>147</v>
      </c>
      <c r="U124" s="121"/>
      <c r="V124" s="121"/>
      <c r="W124" s="121"/>
      <c r="X124" s="121"/>
      <c r="Y124" s="121"/>
      <c r="Z124" s="121"/>
      <c r="AA124" s="121"/>
      <c r="AB124" s="121"/>
      <c r="AC124" s="121"/>
      <c r="AD124" s="121"/>
      <c r="AE124" s="121"/>
    </row>
    <row r="125" spans="1:63" s="2" customFormat="1" ht="22.8" customHeight="1">
      <c r="A125" s="33"/>
      <c r="B125" s="34"/>
      <c r="C125" s="70" t="s">
        <v>148</v>
      </c>
      <c r="D125" s="33"/>
      <c r="E125" s="33"/>
      <c r="F125" s="33"/>
      <c r="G125" s="33"/>
      <c r="H125" s="33"/>
      <c r="I125" s="33"/>
      <c r="J125" s="127">
        <f>BK125</f>
        <v>0</v>
      </c>
      <c r="K125" s="33"/>
      <c r="L125" s="34"/>
      <c r="M125" s="66"/>
      <c r="N125" s="57"/>
      <c r="O125" s="67"/>
      <c r="P125" s="128">
        <f>P126+P143</f>
        <v>0</v>
      </c>
      <c r="Q125" s="67"/>
      <c r="R125" s="128">
        <f>R126+R143</f>
        <v>0.378254</v>
      </c>
      <c r="S125" s="67"/>
      <c r="T125" s="129">
        <f>T126+T143</f>
        <v>0.9239999999999999</v>
      </c>
      <c r="U125" s="33"/>
      <c r="V125" s="33"/>
      <c r="W125" s="33"/>
      <c r="X125" s="33"/>
      <c r="Y125" s="33"/>
      <c r="Z125" s="33"/>
      <c r="AA125" s="33"/>
      <c r="AB125" s="33"/>
      <c r="AC125" s="33"/>
      <c r="AD125" s="33"/>
      <c r="AE125" s="33"/>
      <c r="AT125" s="18" t="s">
        <v>75</v>
      </c>
      <c r="AU125" s="18" t="s">
        <v>112</v>
      </c>
      <c r="BK125" s="130">
        <f>BK126+BK143</f>
        <v>0</v>
      </c>
    </row>
    <row r="126" spans="2:63" s="12" customFormat="1" ht="25.95" customHeight="1">
      <c r="B126" s="131"/>
      <c r="D126" s="132" t="s">
        <v>75</v>
      </c>
      <c r="E126" s="133" t="s">
        <v>149</v>
      </c>
      <c r="F126" s="133" t="s">
        <v>150</v>
      </c>
      <c r="I126" s="134"/>
      <c r="J126" s="135">
        <f>BK126</f>
        <v>0</v>
      </c>
      <c r="L126" s="131"/>
      <c r="M126" s="136"/>
      <c r="N126" s="137"/>
      <c r="O126" s="137"/>
      <c r="P126" s="138">
        <f>P127</f>
        <v>0</v>
      </c>
      <c r="Q126" s="137"/>
      <c r="R126" s="138">
        <f>R127</f>
        <v>0</v>
      </c>
      <c r="S126" s="137"/>
      <c r="T126" s="139">
        <f>T127</f>
        <v>0.9239999999999999</v>
      </c>
      <c r="AR126" s="132" t="s">
        <v>84</v>
      </c>
      <c r="AT126" s="140" t="s">
        <v>75</v>
      </c>
      <c r="AU126" s="140" t="s">
        <v>76</v>
      </c>
      <c r="AY126" s="132" t="s">
        <v>151</v>
      </c>
      <c r="BK126" s="141">
        <f>BK127</f>
        <v>0</v>
      </c>
    </row>
    <row r="127" spans="2:63" s="12" customFormat="1" ht="22.8" customHeight="1">
      <c r="B127" s="131"/>
      <c r="D127" s="132" t="s">
        <v>75</v>
      </c>
      <c r="E127" s="142" t="s">
        <v>228</v>
      </c>
      <c r="F127" s="142" t="s">
        <v>686</v>
      </c>
      <c r="I127" s="134"/>
      <c r="J127" s="143">
        <f>BK127</f>
        <v>0</v>
      </c>
      <c r="L127" s="131"/>
      <c r="M127" s="136"/>
      <c r="N127" s="137"/>
      <c r="O127" s="137"/>
      <c r="P127" s="138">
        <f>SUM(P128:P142)</f>
        <v>0</v>
      </c>
      <c r="Q127" s="137"/>
      <c r="R127" s="138">
        <f>SUM(R128:R142)</f>
        <v>0</v>
      </c>
      <c r="S127" s="137"/>
      <c r="T127" s="139">
        <f>SUM(T128:T142)</f>
        <v>0.9239999999999999</v>
      </c>
      <c r="AR127" s="132" t="s">
        <v>84</v>
      </c>
      <c r="AT127" s="140" t="s">
        <v>75</v>
      </c>
      <c r="AU127" s="140" t="s">
        <v>84</v>
      </c>
      <c r="AY127" s="132" t="s">
        <v>151</v>
      </c>
      <c r="BK127" s="141">
        <f>SUM(BK128:BK142)</f>
        <v>0</v>
      </c>
    </row>
    <row r="128" spans="1:65" s="2" customFormat="1" ht="24.15" customHeight="1">
      <c r="A128" s="33"/>
      <c r="B128" s="144"/>
      <c r="C128" s="145" t="s">
        <v>84</v>
      </c>
      <c r="D128" s="145" t="s">
        <v>154</v>
      </c>
      <c r="E128" s="146" t="s">
        <v>1641</v>
      </c>
      <c r="F128" s="147" t="s">
        <v>1642</v>
      </c>
      <c r="G128" s="148" t="s">
        <v>157</v>
      </c>
      <c r="H128" s="149">
        <v>3</v>
      </c>
      <c r="I128" s="150"/>
      <c r="J128" s="151">
        <f>ROUND(I128*H128,2)</f>
        <v>0</v>
      </c>
      <c r="K128" s="147" t="s">
        <v>158</v>
      </c>
      <c r="L128" s="34"/>
      <c r="M128" s="152" t="s">
        <v>1</v>
      </c>
      <c r="N128" s="153" t="s">
        <v>41</v>
      </c>
      <c r="O128" s="59"/>
      <c r="P128" s="154">
        <f>O128*H128</f>
        <v>0</v>
      </c>
      <c r="Q128" s="154">
        <v>0</v>
      </c>
      <c r="R128" s="154">
        <f>Q128*H128</f>
        <v>0</v>
      </c>
      <c r="S128" s="154">
        <v>0.054</v>
      </c>
      <c r="T128" s="155">
        <f>S128*H128</f>
        <v>0.162</v>
      </c>
      <c r="U128" s="33"/>
      <c r="V128" s="33"/>
      <c r="W128" s="33"/>
      <c r="X128" s="33"/>
      <c r="Y128" s="33"/>
      <c r="Z128" s="33"/>
      <c r="AA128" s="33"/>
      <c r="AB128" s="33"/>
      <c r="AC128" s="33"/>
      <c r="AD128" s="33"/>
      <c r="AE128" s="33"/>
      <c r="AR128" s="156" t="s">
        <v>159</v>
      </c>
      <c r="AT128" s="156" t="s">
        <v>154</v>
      </c>
      <c r="AU128" s="156" t="s">
        <v>86</v>
      </c>
      <c r="AY128" s="18" t="s">
        <v>151</v>
      </c>
      <c r="BE128" s="157">
        <f>IF(N128="základní",J128,0)</f>
        <v>0</v>
      </c>
      <c r="BF128" s="157">
        <f>IF(N128="snížená",J128,0)</f>
        <v>0</v>
      </c>
      <c r="BG128" s="157">
        <f>IF(N128="zákl. přenesená",J128,0)</f>
        <v>0</v>
      </c>
      <c r="BH128" s="157">
        <f>IF(N128="sníž. přenesená",J128,0)</f>
        <v>0</v>
      </c>
      <c r="BI128" s="157">
        <f>IF(N128="nulová",J128,0)</f>
        <v>0</v>
      </c>
      <c r="BJ128" s="18" t="s">
        <v>84</v>
      </c>
      <c r="BK128" s="157">
        <f>ROUND(I128*H128,2)</f>
        <v>0</v>
      </c>
      <c r="BL128" s="18" t="s">
        <v>159</v>
      </c>
      <c r="BM128" s="156" t="s">
        <v>1643</v>
      </c>
    </row>
    <row r="129" spans="2:51" s="14" customFormat="1" ht="10.2">
      <c r="B129" s="166"/>
      <c r="D129" s="159" t="s">
        <v>165</v>
      </c>
      <c r="E129" s="167" t="s">
        <v>1</v>
      </c>
      <c r="F129" s="168" t="s">
        <v>1644</v>
      </c>
      <c r="H129" s="169">
        <v>3</v>
      </c>
      <c r="I129" s="170"/>
      <c r="L129" s="166"/>
      <c r="M129" s="171"/>
      <c r="N129" s="172"/>
      <c r="O129" s="172"/>
      <c r="P129" s="172"/>
      <c r="Q129" s="172"/>
      <c r="R129" s="172"/>
      <c r="S129" s="172"/>
      <c r="T129" s="173"/>
      <c r="AT129" s="167" t="s">
        <v>165</v>
      </c>
      <c r="AU129" s="167" t="s">
        <v>86</v>
      </c>
      <c r="AV129" s="14" t="s">
        <v>86</v>
      </c>
      <c r="AW129" s="14" t="s">
        <v>32</v>
      </c>
      <c r="AX129" s="14" t="s">
        <v>76</v>
      </c>
      <c r="AY129" s="167" t="s">
        <v>151</v>
      </c>
    </row>
    <row r="130" spans="2:51" s="16" customFormat="1" ht="10.2">
      <c r="B130" s="182"/>
      <c r="D130" s="159" t="s">
        <v>165</v>
      </c>
      <c r="E130" s="183" t="s">
        <v>1</v>
      </c>
      <c r="F130" s="184" t="s">
        <v>173</v>
      </c>
      <c r="H130" s="185">
        <v>3</v>
      </c>
      <c r="I130" s="186"/>
      <c r="L130" s="182"/>
      <c r="M130" s="187"/>
      <c r="N130" s="188"/>
      <c r="O130" s="188"/>
      <c r="P130" s="188"/>
      <c r="Q130" s="188"/>
      <c r="R130" s="188"/>
      <c r="S130" s="188"/>
      <c r="T130" s="189"/>
      <c r="AT130" s="183" t="s">
        <v>165</v>
      </c>
      <c r="AU130" s="183" t="s">
        <v>86</v>
      </c>
      <c r="AV130" s="16" t="s">
        <v>159</v>
      </c>
      <c r="AW130" s="16" t="s">
        <v>32</v>
      </c>
      <c r="AX130" s="16" t="s">
        <v>84</v>
      </c>
      <c r="AY130" s="183" t="s">
        <v>151</v>
      </c>
    </row>
    <row r="131" spans="1:65" s="2" customFormat="1" ht="24.15" customHeight="1">
      <c r="A131" s="33"/>
      <c r="B131" s="144"/>
      <c r="C131" s="145" t="s">
        <v>86</v>
      </c>
      <c r="D131" s="145" t="s">
        <v>154</v>
      </c>
      <c r="E131" s="146" t="s">
        <v>1645</v>
      </c>
      <c r="F131" s="147" t="s">
        <v>1646</v>
      </c>
      <c r="G131" s="148" t="s">
        <v>231</v>
      </c>
      <c r="H131" s="149">
        <v>15</v>
      </c>
      <c r="I131" s="150"/>
      <c r="J131" s="151">
        <f>ROUND(I131*H131,2)</f>
        <v>0</v>
      </c>
      <c r="K131" s="147" t="s">
        <v>158</v>
      </c>
      <c r="L131" s="34"/>
      <c r="M131" s="152" t="s">
        <v>1</v>
      </c>
      <c r="N131" s="153" t="s">
        <v>41</v>
      </c>
      <c r="O131" s="59"/>
      <c r="P131" s="154">
        <f>O131*H131</f>
        <v>0</v>
      </c>
      <c r="Q131" s="154">
        <v>0</v>
      </c>
      <c r="R131" s="154">
        <f>Q131*H131</f>
        <v>0</v>
      </c>
      <c r="S131" s="154">
        <v>0.009</v>
      </c>
      <c r="T131" s="155">
        <f>S131*H131</f>
        <v>0.13499999999999998</v>
      </c>
      <c r="U131" s="33"/>
      <c r="V131" s="33"/>
      <c r="W131" s="33"/>
      <c r="X131" s="33"/>
      <c r="Y131" s="33"/>
      <c r="Z131" s="33"/>
      <c r="AA131" s="33"/>
      <c r="AB131" s="33"/>
      <c r="AC131" s="33"/>
      <c r="AD131" s="33"/>
      <c r="AE131" s="33"/>
      <c r="AR131" s="156" t="s">
        <v>159</v>
      </c>
      <c r="AT131" s="156" t="s">
        <v>154</v>
      </c>
      <c r="AU131" s="156" t="s">
        <v>86</v>
      </c>
      <c r="AY131" s="18" t="s">
        <v>151</v>
      </c>
      <c r="BE131" s="157">
        <f>IF(N131="základní",J131,0)</f>
        <v>0</v>
      </c>
      <c r="BF131" s="157">
        <f>IF(N131="snížená",J131,0)</f>
        <v>0</v>
      </c>
      <c r="BG131" s="157">
        <f>IF(N131="zákl. přenesená",J131,0)</f>
        <v>0</v>
      </c>
      <c r="BH131" s="157">
        <f>IF(N131="sníž. přenesená",J131,0)</f>
        <v>0</v>
      </c>
      <c r="BI131" s="157">
        <f>IF(N131="nulová",J131,0)</f>
        <v>0</v>
      </c>
      <c r="BJ131" s="18" t="s">
        <v>84</v>
      </c>
      <c r="BK131" s="157">
        <f>ROUND(I131*H131,2)</f>
        <v>0</v>
      </c>
      <c r="BL131" s="18" t="s">
        <v>159</v>
      </c>
      <c r="BM131" s="156" t="s">
        <v>1647</v>
      </c>
    </row>
    <row r="132" spans="2:51" s="14" customFormat="1" ht="10.2">
      <c r="B132" s="166"/>
      <c r="D132" s="159" t="s">
        <v>165</v>
      </c>
      <c r="E132" s="167" t="s">
        <v>1</v>
      </c>
      <c r="F132" s="168" t="s">
        <v>1648</v>
      </c>
      <c r="H132" s="169">
        <v>15</v>
      </c>
      <c r="I132" s="170"/>
      <c r="L132" s="166"/>
      <c r="M132" s="171"/>
      <c r="N132" s="172"/>
      <c r="O132" s="172"/>
      <c r="P132" s="172"/>
      <c r="Q132" s="172"/>
      <c r="R132" s="172"/>
      <c r="S132" s="172"/>
      <c r="T132" s="173"/>
      <c r="AT132" s="167" t="s">
        <v>165</v>
      </c>
      <c r="AU132" s="167" t="s">
        <v>86</v>
      </c>
      <c r="AV132" s="14" t="s">
        <v>86</v>
      </c>
      <c r="AW132" s="14" t="s">
        <v>32</v>
      </c>
      <c r="AX132" s="14" t="s">
        <v>76</v>
      </c>
      <c r="AY132" s="167" t="s">
        <v>151</v>
      </c>
    </row>
    <row r="133" spans="2:51" s="16" customFormat="1" ht="10.2">
      <c r="B133" s="182"/>
      <c r="D133" s="159" t="s">
        <v>165</v>
      </c>
      <c r="E133" s="183" t="s">
        <v>1</v>
      </c>
      <c r="F133" s="184" t="s">
        <v>173</v>
      </c>
      <c r="H133" s="185">
        <v>15</v>
      </c>
      <c r="I133" s="186"/>
      <c r="L133" s="182"/>
      <c r="M133" s="187"/>
      <c r="N133" s="188"/>
      <c r="O133" s="188"/>
      <c r="P133" s="188"/>
      <c r="Q133" s="188"/>
      <c r="R133" s="188"/>
      <c r="S133" s="188"/>
      <c r="T133" s="189"/>
      <c r="AT133" s="183" t="s">
        <v>165</v>
      </c>
      <c r="AU133" s="183" t="s">
        <v>86</v>
      </c>
      <c r="AV133" s="16" t="s">
        <v>159</v>
      </c>
      <c r="AW133" s="16" t="s">
        <v>32</v>
      </c>
      <c r="AX133" s="16" t="s">
        <v>84</v>
      </c>
      <c r="AY133" s="183" t="s">
        <v>151</v>
      </c>
    </row>
    <row r="134" spans="1:65" s="2" customFormat="1" ht="24.15" customHeight="1">
      <c r="A134" s="33"/>
      <c r="B134" s="144"/>
      <c r="C134" s="145" t="s">
        <v>152</v>
      </c>
      <c r="D134" s="145" t="s">
        <v>154</v>
      </c>
      <c r="E134" s="146" t="s">
        <v>1649</v>
      </c>
      <c r="F134" s="147" t="s">
        <v>1650</v>
      </c>
      <c r="G134" s="148" t="s">
        <v>231</v>
      </c>
      <c r="H134" s="149">
        <v>9</v>
      </c>
      <c r="I134" s="150"/>
      <c r="J134" s="151">
        <f>ROUND(I134*H134,2)</f>
        <v>0</v>
      </c>
      <c r="K134" s="147" t="s">
        <v>158</v>
      </c>
      <c r="L134" s="34"/>
      <c r="M134" s="152" t="s">
        <v>1</v>
      </c>
      <c r="N134" s="153" t="s">
        <v>41</v>
      </c>
      <c r="O134" s="59"/>
      <c r="P134" s="154">
        <f>O134*H134</f>
        <v>0</v>
      </c>
      <c r="Q134" s="154">
        <v>0</v>
      </c>
      <c r="R134" s="154">
        <f>Q134*H134</f>
        <v>0</v>
      </c>
      <c r="S134" s="154">
        <v>0.013</v>
      </c>
      <c r="T134" s="155">
        <f>S134*H134</f>
        <v>0.11699999999999999</v>
      </c>
      <c r="U134" s="33"/>
      <c r="V134" s="33"/>
      <c r="W134" s="33"/>
      <c r="X134" s="33"/>
      <c r="Y134" s="33"/>
      <c r="Z134" s="33"/>
      <c r="AA134" s="33"/>
      <c r="AB134" s="33"/>
      <c r="AC134" s="33"/>
      <c r="AD134" s="33"/>
      <c r="AE134" s="33"/>
      <c r="AR134" s="156" t="s">
        <v>159</v>
      </c>
      <c r="AT134" s="156" t="s">
        <v>154</v>
      </c>
      <c r="AU134" s="156" t="s">
        <v>86</v>
      </c>
      <c r="AY134" s="18" t="s">
        <v>151</v>
      </c>
      <c r="BE134" s="157">
        <f>IF(N134="základní",J134,0)</f>
        <v>0</v>
      </c>
      <c r="BF134" s="157">
        <f>IF(N134="snížená",J134,0)</f>
        <v>0</v>
      </c>
      <c r="BG134" s="157">
        <f>IF(N134="zákl. přenesená",J134,0)</f>
        <v>0</v>
      </c>
      <c r="BH134" s="157">
        <f>IF(N134="sníž. přenesená",J134,0)</f>
        <v>0</v>
      </c>
      <c r="BI134" s="157">
        <f>IF(N134="nulová",J134,0)</f>
        <v>0</v>
      </c>
      <c r="BJ134" s="18" t="s">
        <v>84</v>
      </c>
      <c r="BK134" s="157">
        <f>ROUND(I134*H134,2)</f>
        <v>0</v>
      </c>
      <c r="BL134" s="18" t="s">
        <v>159</v>
      </c>
      <c r="BM134" s="156" t="s">
        <v>1651</v>
      </c>
    </row>
    <row r="135" spans="2:51" s="14" customFormat="1" ht="10.2">
      <c r="B135" s="166"/>
      <c r="D135" s="159" t="s">
        <v>165</v>
      </c>
      <c r="E135" s="167" t="s">
        <v>1</v>
      </c>
      <c r="F135" s="168" t="s">
        <v>1652</v>
      </c>
      <c r="H135" s="169">
        <v>9</v>
      </c>
      <c r="I135" s="170"/>
      <c r="L135" s="166"/>
      <c r="M135" s="171"/>
      <c r="N135" s="172"/>
      <c r="O135" s="172"/>
      <c r="P135" s="172"/>
      <c r="Q135" s="172"/>
      <c r="R135" s="172"/>
      <c r="S135" s="172"/>
      <c r="T135" s="173"/>
      <c r="AT135" s="167" t="s">
        <v>165</v>
      </c>
      <c r="AU135" s="167" t="s">
        <v>86</v>
      </c>
      <c r="AV135" s="14" t="s">
        <v>86</v>
      </c>
      <c r="AW135" s="14" t="s">
        <v>32</v>
      </c>
      <c r="AX135" s="14" t="s">
        <v>76</v>
      </c>
      <c r="AY135" s="167" t="s">
        <v>151</v>
      </c>
    </row>
    <row r="136" spans="2:51" s="16" customFormat="1" ht="10.2">
      <c r="B136" s="182"/>
      <c r="D136" s="159" t="s">
        <v>165</v>
      </c>
      <c r="E136" s="183" t="s">
        <v>1</v>
      </c>
      <c r="F136" s="184" t="s">
        <v>173</v>
      </c>
      <c r="H136" s="185">
        <v>9</v>
      </c>
      <c r="I136" s="186"/>
      <c r="L136" s="182"/>
      <c r="M136" s="187"/>
      <c r="N136" s="188"/>
      <c r="O136" s="188"/>
      <c r="P136" s="188"/>
      <c r="Q136" s="188"/>
      <c r="R136" s="188"/>
      <c r="S136" s="188"/>
      <c r="T136" s="189"/>
      <c r="AT136" s="183" t="s">
        <v>165</v>
      </c>
      <c r="AU136" s="183" t="s">
        <v>86</v>
      </c>
      <c r="AV136" s="16" t="s">
        <v>159</v>
      </c>
      <c r="AW136" s="16" t="s">
        <v>32</v>
      </c>
      <c r="AX136" s="16" t="s">
        <v>84</v>
      </c>
      <c r="AY136" s="183" t="s">
        <v>151</v>
      </c>
    </row>
    <row r="137" spans="1:65" s="2" customFormat="1" ht="24.15" customHeight="1">
      <c r="A137" s="33"/>
      <c r="B137" s="144"/>
      <c r="C137" s="145" t="s">
        <v>159</v>
      </c>
      <c r="D137" s="145" t="s">
        <v>154</v>
      </c>
      <c r="E137" s="146" t="s">
        <v>1653</v>
      </c>
      <c r="F137" s="147" t="s">
        <v>1654</v>
      </c>
      <c r="G137" s="148" t="s">
        <v>231</v>
      </c>
      <c r="H137" s="149">
        <v>15</v>
      </c>
      <c r="I137" s="150"/>
      <c r="J137" s="151">
        <f>ROUND(I137*H137,2)</f>
        <v>0</v>
      </c>
      <c r="K137" s="147" t="s">
        <v>158</v>
      </c>
      <c r="L137" s="34"/>
      <c r="M137" s="152" t="s">
        <v>1</v>
      </c>
      <c r="N137" s="153" t="s">
        <v>41</v>
      </c>
      <c r="O137" s="59"/>
      <c r="P137" s="154">
        <f>O137*H137</f>
        <v>0</v>
      </c>
      <c r="Q137" s="154">
        <v>0</v>
      </c>
      <c r="R137" s="154">
        <f>Q137*H137</f>
        <v>0</v>
      </c>
      <c r="S137" s="154">
        <v>0.018</v>
      </c>
      <c r="T137" s="155">
        <f>S137*H137</f>
        <v>0.26999999999999996</v>
      </c>
      <c r="U137" s="33"/>
      <c r="V137" s="33"/>
      <c r="W137" s="33"/>
      <c r="X137" s="33"/>
      <c r="Y137" s="33"/>
      <c r="Z137" s="33"/>
      <c r="AA137" s="33"/>
      <c r="AB137" s="33"/>
      <c r="AC137" s="33"/>
      <c r="AD137" s="33"/>
      <c r="AE137" s="33"/>
      <c r="AR137" s="156" t="s">
        <v>159</v>
      </c>
      <c r="AT137" s="156" t="s">
        <v>154</v>
      </c>
      <c r="AU137" s="156" t="s">
        <v>86</v>
      </c>
      <c r="AY137" s="18" t="s">
        <v>151</v>
      </c>
      <c r="BE137" s="157">
        <f>IF(N137="základní",J137,0)</f>
        <v>0</v>
      </c>
      <c r="BF137" s="157">
        <f>IF(N137="snížená",J137,0)</f>
        <v>0</v>
      </c>
      <c r="BG137" s="157">
        <f>IF(N137="zákl. přenesená",J137,0)</f>
        <v>0</v>
      </c>
      <c r="BH137" s="157">
        <f>IF(N137="sníž. přenesená",J137,0)</f>
        <v>0</v>
      </c>
      <c r="BI137" s="157">
        <f>IF(N137="nulová",J137,0)</f>
        <v>0</v>
      </c>
      <c r="BJ137" s="18" t="s">
        <v>84</v>
      </c>
      <c r="BK137" s="157">
        <f>ROUND(I137*H137,2)</f>
        <v>0</v>
      </c>
      <c r="BL137" s="18" t="s">
        <v>159</v>
      </c>
      <c r="BM137" s="156" t="s">
        <v>1655</v>
      </c>
    </row>
    <row r="138" spans="2:51" s="14" customFormat="1" ht="10.2">
      <c r="B138" s="166"/>
      <c r="D138" s="159" t="s">
        <v>165</v>
      </c>
      <c r="E138" s="167" t="s">
        <v>1</v>
      </c>
      <c r="F138" s="168" t="s">
        <v>1648</v>
      </c>
      <c r="H138" s="169">
        <v>15</v>
      </c>
      <c r="I138" s="170"/>
      <c r="L138" s="166"/>
      <c r="M138" s="171"/>
      <c r="N138" s="172"/>
      <c r="O138" s="172"/>
      <c r="P138" s="172"/>
      <c r="Q138" s="172"/>
      <c r="R138" s="172"/>
      <c r="S138" s="172"/>
      <c r="T138" s="173"/>
      <c r="AT138" s="167" t="s">
        <v>165</v>
      </c>
      <c r="AU138" s="167" t="s">
        <v>86</v>
      </c>
      <c r="AV138" s="14" t="s">
        <v>86</v>
      </c>
      <c r="AW138" s="14" t="s">
        <v>32</v>
      </c>
      <c r="AX138" s="14" t="s">
        <v>76</v>
      </c>
      <c r="AY138" s="167" t="s">
        <v>151</v>
      </c>
    </row>
    <row r="139" spans="2:51" s="16" customFormat="1" ht="10.2">
      <c r="B139" s="182"/>
      <c r="D139" s="159" t="s">
        <v>165</v>
      </c>
      <c r="E139" s="183" t="s">
        <v>1</v>
      </c>
      <c r="F139" s="184" t="s">
        <v>173</v>
      </c>
      <c r="H139" s="185">
        <v>15</v>
      </c>
      <c r="I139" s="186"/>
      <c r="L139" s="182"/>
      <c r="M139" s="187"/>
      <c r="N139" s="188"/>
      <c r="O139" s="188"/>
      <c r="P139" s="188"/>
      <c r="Q139" s="188"/>
      <c r="R139" s="188"/>
      <c r="S139" s="188"/>
      <c r="T139" s="189"/>
      <c r="AT139" s="183" t="s">
        <v>165</v>
      </c>
      <c r="AU139" s="183" t="s">
        <v>86</v>
      </c>
      <c r="AV139" s="16" t="s">
        <v>159</v>
      </c>
      <c r="AW139" s="16" t="s">
        <v>32</v>
      </c>
      <c r="AX139" s="16" t="s">
        <v>84</v>
      </c>
      <c r="AY139" s="183" t="s">
        <v>151</v>
      </c>
    </row>
    <row r="140" spans="1:65" s="2" customFormat="1" ht="24.15" customHeight="1">
      <c r="A140" s="33"/>
      <c r="B140" s="144"/>
      <c r="C140" s="145" t="s">
        <v>191</v>
      </c>
      <c r="D140" s="145" t="s">
        <v>154</v>
      </c>
      <c r="E140" s="146" t="s">
        <v>1656</v>
      </c>
      <c r="F140" s="147" t="s">
        <v>1657</v>
      </c>
      <c r="G140" s="148" t="s">
        <v>231</v>
      </c>
      <c r="H140" s="149">
        <v>6</v>
      </c>
      <c r="I140" s="150"/>
      <c r="J140" s="151">
        <f>ROUND(I140*H140,2)</f>
        <v>0</v>
      </c>
      <c r="K140" s="147" t="s">
        <v>158</v>
      </c>
      <c r="L140" s="34"/>
      <c r="M140" s="152" t="s">
        <v>1</v>
      </c>
      <c r="N140" s="153" t="s">
        <v>41</v>
      </c>
      <c r="O140" s="59"/>
      <c r="P140" s="154">
        <f>O140*H140</f>
        <v>0</v>
      </c>
      <c r="Q140" s="154">
        <v>0</v>
      </c>
      <c r="R140" s="154">
        <f>Q140*H140</f>
        <v>0</v>
      </c>
      <c r="S140" s="154">
        <v>0.04</v>
      </c>
      <c r="T140" s="155">
        <f>S140*H140</f>
        <v>0.24</v>
      </c>
      <c r="U140" s="33"/>
      <c r="V140" s="33"/>
      <c r="W140" s="33"/>
      <c r="X140" s="33"/>
      <c r="Y140" s="33"/>
      <c r="Z140" s="33"/>
      <c r="AA140" s="33"/>
      <c r="AB140" s="33"/>
      <c r="AC140" s="33"/>
      <c r="AD140" s="33"/>
      <c r="AE140" s="33"/>
      <c r="AR140" s="156" t="s">
        <v>159</v>
      </c>
      <c r="AT140" s="156" t="s">
        <v>154</v>
      </c>
      <c r="AU140" s="156" t="s">
        <v>86</v>
      </c>
      <c r="AY140" s="18" t="s">
        <v>151</v>
      </c>
      <c r="BE140" s="157">
        <f>IF(N140="základní",J140,0)</f>
        <v>0</v>
      </c>
      <c r="BF140" s="157">
        <f>IF(N140="snížená",J140,0)</f>
        <v>0</v>
      </c>
      <c r="BG140" s="157">
        <f>IF(N140="zákl. přenesená",J140,0)</f>
        <v>0</v>
      </c>
      <c r="BH140" s="157">
        <f>IF(N140="sníž. přenesená",J140,0)</f>
        <v>0</v>
      </c>
      <c r="BI140" s="157">
        <f>IF(N140="nulová",J140,0)</f>
        <v>0</v>
      </c>
      <c r="BJ140" s="18" t="s">
        <v>84</v>
      </c>
      <c r="BK140" s="157">
        <f>ROUND(I140*H140,2)</f>
        <v>0</v>
      </c>
      <c r="BL140" s="18" t="s">
        <v>159</v>
      </c>
      <c r="BM140" s="156" t="s">
        <v>1658</v>
      </c>
    </row>
    <row r="141" spans="2:51" s="14" customFormat="1" ht="10.2">
      <c r="B141" s="166"/>
      <c r="D141" s="159" t="s">
        <v>165</v>
      </c>
      <c r="E141" s="167" t="s">
        <v>1</v>
      </c>
      <c r="F141" s="168" t="s">
        <v>1321</v>
      </c>
      <c r="H141" s="169">
        <v>6</v>
      </c>
      <c r="I141" s="170"/>
      <c r="L141" s="166"/>
      <c r="M141" s="171"/>
      <c r="N141" s="172"/>
      <c r="O141" s="172"/>
      <c r="P141" s="172"/>
      <c r="Q141" s="172"/>
      <c r="R141" s="172"/>
      <c r="S141" s="172"/>
      <c r="T141" s="173"/>
      <c r="AT141" s="167" t="s">
        <v>165</v>
      </c>
      <c r="AU141" s="167" t="s">
        <v>86</v>
      </c>
      <c r="AV141" s="14" t="s">
        <v>86</v>
      </c>
      <c r="AW141" s="14" t="s">
        <v>32</v>
      </c>
      <c r="AX141" s="14" t="s">
        <v>76</v>
      </c>
      <c r="AY141" s="167" t="s">
        <v>151</v>
      </c>
    </row>
    <row r="142" spans="2:51" s="16" customFormat="1" ht="10.2">
      <c r="B142" s="182"/>
      <c r="D142" s="159" t="s">
        <v>165</v>
      </c>
      <c r="E142" s="183" t="s">
        <v>1</v>
      </c>
      <c r="F142" s="184" t="s">
        <v>173</v>
      </c>
      <c r="H142" s="185">
        <v>6</v>
      </c>
      <c r="I142" s="186"/>
      <c r="L142" s="182"/>
      <c r="M142" s="187"/>
      <c r="N142" s="188"/>
      <c r="O142" s="188"/>
      <c r="P142" s="188"/>
      <c r="Q142" s="188"/>
      <c r="R142" s="188"/>
      <c r="S142" s="188"/>
      <c r="T142" s="189"/>
      <c r="AT142" s="183" t="s">
        <v>165</v>
      </c>
      <c r="AU142" s="183" t="s">
        <v>86</v>
      </c>
      <c r="AV142" s="16" t="s">
        <v>159</v>
      </c>
      <c r="AW142" s="16" t="s">
        <v>32</v>
      </c>
      <c r="AX142" s="16" t="s">
        <v>84</v>
      </c>
      <c r="AY142" s="183" t="s">
        <v>151</v>
      </c>
    </row>
    <row r="143" spans="2:63" s="12" customFormat="1" ht="25.95" customHeight="1">
      <c r="B143" s="131"/>
      <c r="D143" s="132" t="s">
        <v>75</v>
      </c>
      <c r="E143" s="133" t="s">
        <v>852</v>
      </c>
      <c r="F143" s="133" t="s">
        <v>853</v>
      </c>
      <c r="I143" s="134"/>
      <c r="J143" s="135">
        <f>BK143</f>
        <v>0</v>
      </c>
      <c r="L143" s="131"/>
      <c r="M143" s="136"/>
      <c r="N143" s="137"/>
      <c r="O143" s="137"/>
      <c r="P143" s="138">
        <f>P144+P197+P244+P290+P300+P305</f>
        <v>0</v>
      </c>
      <c r="Q143" s="137"/>
      <c r="R143" s="138">
        <f>R144+R197+R244+R290+R300+R305</f>
        <v>0.378254</v>
      </c>
      <c r="S143" s="137"/>
      <c r="T143" s="139">
        <f>T144+T197+T244+T290+T300+T305</f>
        <v>0</v>
      </c>
      <c r="AR143" s="132" t="s">
        <v>86</v>
      </c>
      <c r="AT143" s="140" t="s">
        <v>75</v>
      </c>
      <c r="AU143" s="140" t="s">
        <v>76</v>
      </c>
      <c r="AY143" s="132" t="s">
        <v>151</v>
      </c>
      <c r="BK143" s="141">
        <f>BK144+BK197+BK244+BK290+BK300+BK305</f>
        <v>0</v>
      </c>
    </row>
    <row r="144" spans="2:63" s="12" customFormat="1" ht="22.8" customHeight="1">
      <c r="B144" s="131"/>
      <c r="D144" s="132" t="s">
        <v>75</v>
      </c>
      <c r="E144" s="142" t="s">
        <v>1659</v>
      </c>
      <c r="F144" s="142" t="s">
        <v>1660</v>
      </c>
      <c r="I144" s="134"/>
      <c r="J144" s="143">
        <f>BK144</f>
        <v>0</v>
      </c>
      <c r="L144" s="131"/>
      <c r="M144" s="136"/>
      <c r="N144" s="137"/>
      <c r="O144" s="137"/>
      <c r="P144" s="138">
        <f>SUM(P145:P196)</f>
        <v>0</v>
      </c>
      <c r="Q144" s="137"/>
      <c r="R144" s="138">
        <f>SUM(R145:R196)</f>
        <v>0.062229999999999994</v>
      </c>
      <c r="S144" s="137"/>
      <c r="T144" s="139">
        <f>SUM(T145:T196)</f>
        <v>0</v>
      </c>
      <c r="AR144" s="132" t="s">
        <v>86</v>
      </c>
      <c r="AT144" s="140" t="s">
        <v>75</v>
      </c>
      <c r="AU144" s="140" t="s">
        <v>84</v>
      </c>
      <c r="AY144" s="132" t="s">
        <v>151</v>
      </c>
      <c r="BK144" s="141">
        <f>SUM(BK145:BK196)</f>
        <v>0</v>
      </c>
    </row>
    <row r="145" spans="1:65" s="2" customFormat="1" ht="16.5" customHeight="1">
      <c r="A145" s="33"/>
      <c r="B145" s="144"/>
      <c r="C145" s="145" t="s">
        <v>204</v>
      </c>
      <c r="D145" s="145" t="s">
        <v>154</v>
      </c>
      <c r="E145" s="146" t="s">
        <v>1661</v>
      </c>
      <c r="F145" s="147" t="s">
        <v>1662</v>
      </c>
      <c r="G145" s="148" t="s">
        <v>157</v>
      </c>
      <c r="H145" s="149">
        <v>2</v>
      </c>
      <c r="I145" s="150"/>
      <c r="J145" s="151">
        <f>ROUND(I145*H145,2)</f>
        <v>0</v>
      </c>
      <c r="K145" s="147" t="s">
        <v>158</v>
      </c>
      <c r="L145" s="34"/>
      <c r="M145" s="152" t="s">
        <v>1</v>
      </c>
      <c r="N145" s="153" t="s">
        <v>41</v>
      </c>
      <c r="O145" s="59"/>
      <c r="P145" s="154">
        <f>O145*H145</f>
        <v>0</v>
      </c>
      <c r="Q145" s="154">
        <v>0</v>
      </c>
      <c r="R145" s="154">
        <f>Q145*H145</f>
        <v>0</v>
      </c>
      <c r="S145" s="154">
        <v>0</v>
      </c>
      <c r="T145" s="155">
        <f>S145*H145</f>
        <v>0</v>
      </c>
      <c r="U145" s="33"/>
      <c r="V145" s="33"/>
      <c r="W145" s="33"/>
      <c r="X145" s="33"/>
      <c r="Y145" s="33"/>
      <c r="Z145" s="33"/>
      <c r="AA145" s="33"/>
      <c r="AB145" s="33"/>
      <c r="AC145" s="33"/>
      <c r="AD145" s="33"/>
      <c r="AE145" s="33"/>
      <c r="AR145" s="156" t="s">
        <v>270</v>
      </c>
      <c r="AT145" s="156" t="s">
        <v>154</v>
      </c>
      <c r="AU145" s="156" t="s">
        <v>86</v>
      </c>
      <c r="AY145" s="18" t="s">
        <v>151</v>
      </c>
      <c r="BE145" s="157">
        <f>IF(N145="základní",J145,0)</f>
        <v>0</v>
      </c>
      <c r="BF145" s="157">
        <f>IF(N145="snížená",J145,0)</f>
        <v>0</v>
      </c>
      <c r="BG145" s="157">
        <f>IF(N145="zákl. přenesená",J145,0)</f>
        <v>0</v>
      </c>
      <c r="BH145" s="157">
        <f>IF(N145="sníž. přenesená",J145,0)</f>
        <v>0</v>
      </c>
      <c r="BI145" s="157">
        <f>IF(N145="nulová",J145,0)</f>
        <v>0</v>
      </c>
      <c r="BJ145" s="18" t="s">
        <v>84</v>
      </c>
      <c r="BK145" s="157">
        <f>ROUND(I145*H145,2)</f>
        <v>0</v>
      </c>
      <c r="BL145" s="18" t="s">
        <v>270</v>
      </c>
      <c r="BM145" s="156" t="s">
        <v>1663</v>
      </c>
    </row>
    <row r="146" spans="2:51" s="14" customFormat="1" ht="10.2">
      <c r="B146" s="166"/>
      <c r="D146" s="159" t="s">
        <v>165</v>
      </c>
      <c r="E146" s="167" t="s">
        <v>1</v>
      </c>
      <c r="F146" s="168" t="s">
        <v>86</v>
      </c>
      <c r="H146" s="169">
        <v>2</v>
      </c>
      <c r="I146" s="170"/>
      <c r="L146" s="166"/>
      <c r="M146" s="171"/>
      <c r="N146" s="172"/>
      <c r="O146" s="172"/>
      <c r="P146" s="172"/>
      <c r="Q146" s="172"/>
      <c r="R146" s="172"/>
      <c r="S146" s="172"/>
      <c r="T146" s="173"/>
      <c r="AT146" s="167" t="s">
        <v>165</v>
      </c>
      <c r="AU146" s="167" t="s">
        <v>86</v>
      </c>
      <c r="AV146" s="14" t="s">
        <v>86</v>
      </c>
      <c r="AW146" s="14" t="s">
        <v>32</v>
      </c>
      <c r="AX146" s="14" t="s">
        <v>76</v>
      </c>
      <c r="AY146" s="167" t="s">
        <v>151</v>
      </c>
    </row>
    <row r="147" spans="2:51" s="16" customFormat="1" ht="10.2">
      <c r="B147" s="182"/>
      <c r="D147" s="159" t="s">
        <v>165</v>
      </c>
      <c r="E147" s="183" t="s">
        <v>1</v>
      </c>
      <c r="F147" s="184" t="s">
        <v>173</v>
      </c>
      <c r="H147" s="185">
        <v>2</v>
      </c>
      <c r="I147" s="186"/>
      <c r="L147" s="182"/>
      <c r="M147" s="187"/>
      <c r="N147" s="188"/>
      <c r="O147" s="188"/>
      <c r="P147" s="188"/>
      <c r="Q147" s="188"/>
      <c r="R147" s="188"/>
      <c r="S147" s="188"/>
      <c r="T147" s="189"/>
      <c r="AT147" s="183" t="s">
        <v>165</v>
      </c>
      <c r="AU147" s="183" t="s">
        <v>86</v>
      </c>
      <c r="AV147" s="16" t="s">
        <v>159</v>
      </c>
      <c r="AW147" s="16" t="s">
        <v>32</v>
      </c>
      <c r="AX147" s="16" t="s">
        <v>84</v>
      </c>
      <c r="AY147" s="183" t="s">
        <v>151</v>
      </c>
    </row>
    <row r="148" spans="1:65" s="2" customFormat="1" ht="16.5" customHeight="1">
      <c r="A148" s="33"/>
      <c r="B148" s="144"/>
      <c r="C148" s="145" t="s">
        <v>180</v>
      </c>
      <c r="D148" s="145" t="s">
        <v>154</v>
      </c>
      <c r="E148" s="146" t="s">
        <v>1664</v>
      </c>
      <c r="F148" s="147" t="s">
        <v>1665</v>
      </c>
      <c r="G148" s="148" t="s">
        <v>157</v>
      </c>
      <c r="H148" s="149">
        <v>9</v>
      </c>
      <c r="I148" s="150"/>
      <c r="J148" s="151">
        <f>ROUND(I148*H148,2)</f>
        <v>0</v>
      </c>
      <c r="K148" s="147" t="s">
        <v>158</v>
      </c>
      <c r="L148" s="34"/>
      <c r="M148" s="152" t="s">
        <v>1</v>
      </c>
      <c r="N148" s="153" t="s">
        <v>41</v>
      </c>
      <c r="O148" s="59"/>
      <c r="P148" s="154">
        <f>O148*H148</f>
        <v>0</v>
      </c>
      <c r="Q148" s="154">
        <v>0</v>
      </c>
      <c r="R148" s="154">
        <f>Q148*H148</f>
        <v>0</v>
      </c>
      <c r="S148" s="154">
        <v>0</v>
      </c>
      <c r="T148" s="155">
        <f>S148*H148</f>
        <v>0</v>
      </c>
      <c r="U148" s="33"/>
      <c r="V148" s="33"/>
      <c r="W148" s="33"/>
      <c r="X148" s="33"/>
      <c r="Y148" s="33"/>
      <c r="Z148" s="33"/>
      <c r="AA148" s="33"/>
      <c r="AB148" s="33"/>
      <c r="AC148" s="33"/>
      <c r="AD148" s="33"/>
      <c r="AE148" s="33"/>
      <c r="AR148" s="156" t="s">
        <v>270</v>
      </c>
      <c r="AT148" s="156" t="s">
        <v>154</v>
      </c>
      <c r="AU148" s="156" t="s">
        <v>86</v>
      </c>
      <c r="AY148" s="18" t="s">
        <v>151</v>
      </c>
      <c r="BE148" s="157">
        <f>IF(N148="základní",J148,0)</f>
        <v>0</v>
      </c>
      <c r="BF148" s="157">
        <f>IF(N148="snížená",J148,0)</f>
        <v>0</v>
      </c>
      <c r="BG148" s="157">
        <f>IF(N148="zákl. přenesená",J148,0)</f>
        <v>0</v>
      </c>
      <c r="BH148" s="157">
        <f>IF(N148="sníž. přenesená",J148,0)</f>
        <v>0</v>
      </c>
      <c r="BI148" s="157">
        <f>IF(N148="nulová",J148,0)</f>
        <v>0</v>
      </c>
      <c r="BJ148" s="18" t="s">
        <v>84</v>
      </c>
      <c r="BK148" s="157">
        <f>ROUND(I148*H148,2)</f>
        <v>0</v>
      </c>
      <c r="BL148" s="18" t="s">
        <v>270</v>
      </c>
      <c r="BM148" s="156" t="s">
        <v>1666</v>
      </c>
    </row>
    <row r="149" spans="2:51" s="14" customFormat="1" ht="10.2">
      <c r="B149" s="166"/>
      <c r="D149" s="159" t="s">
        <v>165</v>
      </c>
      <c r="E149" s="167" t="s">
        <v>1</v>
      </c>
      <c r="F149" s="168" t="s">
        <v>1652</v>
      </c>
      <c r="H149" s="169">
        <v>9</v>
      </c>
      <c r="I149" s="170"/>
      <c r="L149" s="166"/>
      <c r="M149" s="171"/>
      <c r="N149" s="172"/>
      <c r="O149" s="172"/>
      <c r="P149" s="172"/>
      <c r="Q149" s="172"/>
      <c r="R149" s="172"/>
      <c r="S149" s="172"/>
      <c r="T149" s="173"/>
      <c r="AT149" s="167" t="s">
        <v>165</v>
      </c>
      <c r="AU149" s="167" t="s">
        <v>86</v>
      </c>
      <c r="AV149" s="14" t="s">
        <v>86</v>
      </c>
      <c r="AW149" s="14" t="s">
        <v>32</v>
      </c>
      <c r="AX149" s="14" t="s">
        <v>76</v>
      </c>
      <c r="AY149" s="167" t="s">
        <v>151</v>
      </c>
    </row>
    <row r="150" spans="2:51" s="15" customFormat="1" ht="10.2">
      <c r="B150" s="174"/>
      <c r="D150" s="159" t="s">
        <v>165</v>
      </c>
      <c r="E150" s="175" t="s">
        <v>1</v>
      </c>
      <c r="F150" s="176" t="s">
        <v>172</v>
      </c>
      <c r="H150" s="177">
        <v>9</v>
      </c>
      <c r="I150" s="178"/>
      <c r="L150" s="174"/>
      <c r="M150" s="179"/>
      <c r="N150" s="180"/>
      <c r="O150" s="180"/>
      <c r="P150" s="180"/>
      <c r="Q150" s="180"/>
      <c r="R150" s="180"/>
      <c r="S150" s="180"/>
      <c r="T150" s="181"/>
      <c r="AT150" s="175" t="s">
        <v>165</v>
      </c>
      <c r="AU150" s="175" t="s">
        <v>86</v>
      </c>
      <c r="AV150" s="15" t="s">
        <v>152</v>
      </c>
      <c r="AW150" s="15" t="s">
        <v>32</v>
      </c>
      <c r="AX150" s="15" t="s">
        <v>76</v>
      </c>
      <c r="AY150" s="175" t="s">
        <v>151</v>
      </c>
    </row>
    <row r="151" spans="2:51" s="16" customFormat="1" ht="10.2">
      <c r="B151" s="182"/>
      <c r="D151" s="159" t="s">
        <v>165</v>
      </c>
      <c r="E151" s="183" t="s">
        <v>1</v>
      </c>
      <c r="F151" s="184" t="s">
        <v>173</v>
      </c>
      <c r="H151" s="185">
        <v>9</v>
      </c>
      <c r="I151" s="186"/>
      <c r="L151" s="182"/>
      <c r="M151" s="187"/>
      <c r="N151" s="188"/>
      <c r="O151" s="188"/>
      <c r="P151" s="188"/>
      <c r="Q151" s="188"/>
      <c r="R151" s="188"/>
      <c r="S151" s="188"/>
      <c r="T151" s="189"/>
      <c r="AT151" s="183" t="s">
        <v>165</v>
      </c>
      <c r="AU151" s="183" t="s">
        <v>86</v>
      </c>
      <c r="AV151" s="16" t="s">
        <v>159</v>
      </c>
      <c r="AW151" s="16" t="s">
        <v>32</v>
      </c>
      <c r="AX151" s="16" t="s">
        <v>84</v>
      </c>
      <c r="AY151" s="183" t="s">
        <v>151</v>
      </c>
    </row>
    <row r="152" spans="1:65" s="2" customFormat="1" ht="16.5" customHeight="1">
      <c r="A152" s="33"/>
      <c r="B152" s="144"/>
      <c r="C152" s="145" t="s">
        <v>220</v>
      </c>
      <c r="D152" s="145" t="s">
        <v>154</v>
      </c>
      <c r="E152" s="146" t="s">
        <v>1667</v>
      </c>
      <c r="F152" s="147" t="s">
        <v>1668</v>
      </c>
      <c r="G152" s="148" t="s">
        <v>157</v>
      </c>
      <c r="H152" s="149">
        <v>3</v>
      </c>
      <c r="I152" s="150"/>
      <c r="J152" s="151">
        <f>ROUND(I152*H152,2)</f>
        <v>0</v>
      </c>
      <c r="K152" s="147" t="s">
        <v>158</v>
      </c>
      <c r="L152" s="34"/>
      <c r="M152" s="152" t="s">
        <v>1</v>
      </c>
      <c r="N152" s="153" t="s">
        <v>41</v>
      </c>
      <c r="O152" s="59"/>
      <c r="P152" s="154">
        <f>O152*H152</f>
        <v>0</v>
      </c>
      <c r="Q152" s="154">
        <v>0.00179</v>
      </c>
      <c r="R152" s="154">
        <f>Q152*H152</f>
        <v>0.00537</v>
      </c>
      <c r="S152" s="154">
        <v>0</v>
      </c>
      <c r="T152" s="155">
        <f>S152*H152</f>
        <v>0</v>
      </c>
      <c r="U152" s="33"/>
      <c r="V152" s="33"/>
      <c r="W152" s="33"/>
      <c r="X152" s="33"/>
      <c r="Y152" s="33"/>
      <c r="Z152" s="33"/>
      <c r="AA152" s="33"/>
      <c r="AB152" s="33"/>
      <c r="AC152" s="33"/>
      <c r="AD152" s="33"/>
      <c r="AE152" s="33"/>
      <c r="AR152" s="156" t="s">
        <v>270</v>
      </c>
      <c r="AT152" s="156" t="s">
        <v>154</v>
      </c>
      <c r="AU152" s="156" t="s">
        <v>86</v>
      </c>
      <c r="AY152" s="18" t="s">
        <v>151</v>
      </c>
      <c r="BE152" s="157">
        <f>IF(N152="základní",J152,0)</f>
        <v>0</v>
      </c>
      <c r="BF152" s="157">
        <f>IF(N152="snížená",J152,0)</f>
        <v>0</v>
      </c>
      <c r="BG152" s="157">
        <f>IF(N152="zákl. přenesená",J152,0)</f>
        <v>0</v>
      </c>
      <c r="BH152" s="157">
        <f>IF(N152="sníž. přenesená",J152,0)</f>
        <v>0</v>
      </c>
      <c r="BI152" s="157">
        <f>IF(N152="nulová",J152,0)</f>
        <v>0</v>
      </c>
      <c r="BJ152" s="18" t="s">
        <v>84</v>
      </c>
      <c r="BK152" s="157">
        <f>ROUND(I152*H152,2)</f>
        <v>0</v>
      </c>
      <c r="BL152" s="18" t="s">
        <v>270</v>
      </c>
      <c r="BM152" s="156" t="s">
        <v>1669</v>
      </c>
    </row>
    <row r="153" spans="2:51" s="14" customFormat="1" ht="10.2">
      <c r="B153" s="166"/>
      <c r="D153" s="159" t="s">
        <v>165</v>
      </c>
      <c r="E153" s="167" t="s">
        <v>1</v>
      </c>
      <c r="F153" s="168" t="s">
        <v>152</v>
      </c>
      <c r="H153" s="169">
        <v>3</v>
      </c>
      <c r="I153" s="170"/>
      <c r="L153" s="166"/>
      <c r="M153" s="171"/>
      <c r="N153" s="172"/>
      <c r="O153" s="172"/>
      <c r="P153" s="172"/>
      <c r="Q153" s="172"/>
      <c r="R153" s="172"/>
      <c r="S153" s="172"/>
      <c r="T153" s="173"/>
      <c r="AT153" s="167" t="s">
        <v>165</v>
      </c>
      <c r="AU153" s="167" t="s">
        <v>86</v>
      </c>
      <c r="AV153" s="14" t="s">
        <v>86</v>
      </c>
      <c r="AW153" s="14" t="s">
        <v>32</v>
      </c>
      <c r="AX153" s="14" t="s">
        <v>76</v>
      </c>
      <c r="AY153" s="167" t="s">
        <v>151</v>
      </c>
    </row>
    <row r="154" spans="2:51" s="16" customFormat="1" ht="10.2">
      <c r="B154" s="182"/>
      <c r="D154" s="159" t="s">
        <v>165</v>
      </c>
      <c r="E154" s="183" t="s">
        <v>1</v>
      </c>
      <c r="F154" s="184" t="s">
        <v>173</v>
      </c>
      <c r="H154" s="185">
        <v>3</v>
      </c>
      <c r="I154" s="186"/>
      <c r="L154" s="182"/>
      <c r="M154" s="187"/>
      <c r="N154" s="188"/>
      <c r="O154" s="188"/>
      <c r="P154" s="188"/>
      <c r="Q154" s="188"/>
      <c r="R154" s="188"/>
      <c r="S154" s="188"/>
      <c r="T154" s="189"/>
      <c r="AT154" s="183" t="s">
        <v>165</v>
      </c>
      <c r="AU154" s="183" t="s">
        <v>86</v>
      </c>
      <c r="AV154" s="16" t="s">
        <v>159</v>
      </c>
      <c r="AW154" s="16" t="s">
        <v>32</v>
      </c>
      <c r="AX154" s="16" t="s">
        <v>84</v>
      </c>
      <c r="AY154" s="183" t="s">
        <v>151</v>
      </c>
    </row>
    <row r="155" spans="1:65" s="2" customFormat="1" ht="16.5" customHeight="1">
      <c r="A155" s="33"/>
      <c r="B155" s="144"/>
      <c r="C155" s="145" t="s">
        <v>228</v>
      </c>
      <c r="D155" s="145" t="s">
        <v>154</v>
      </c>
      <c r="E155" s="146" t="s">
        <v>1670</v>
      </c>
      <c r="F155" s="147" t="s">
        <v>1671</v>
      </c>
      <c r="G155" s="148" t="s">
        <v>157</v>
      </c>
      <c r="H155" s="149">
        <v>4</v>
      </c>
      <c r="I155" s="150"/>
      <c r="J155" s="151">
        <f>ROUND(I155*H155,2)</f>
        <v>0</v>
      </c>
      <c r="K155" s="147" t="s">
        <v>158</v>
      </c>
      <c r="L155" s="34"/>
      <c r="M155" s="152" t="s">
        <v>1</v>
      </c>
      <c r="N155" s="153" t="s">
        <v>41</v>
      </c>
      <c r="O155" s="59"/>
      <c r="P155" s="154">
        <f>O155*H155</f>
        <v>0</v>
      </c>
      <c r="Q155" s="154">
        <v>0.00052</v>
      </c>
      <c r="R155" s="154">
        <f>Q155*H155</f>
        <v>0.00208</v>
      </c>
      <c r="S155" s="154">
        <v>0</v>
      </c>
      <c r="T155" s="155">
        <f>S155*H155</f>
        <v>0</v>
      </c>
      <c r="U155" s="33"/>
      <c r="V155" s="33"/>
      <c r="W155" s="33"/>
      <c r="X155" s="33"/>
      <c r="Y155" s="33"/>
      <c r="Z155" s="33"/>
      <c r="AA155" s="33"/>
      <c r="AB155" s="33"/>
      <c r="AC155" s="33"/>
      <c r="AD155" s="33"/>
      <c r="AE155" s="33"/>
      <c r="AR155" s="156" t="s">
        <v>270</v>
      </c>
      <c r="AT155" s="156" t="s">
        <v>154</v>
      </c>
      <c r="AU155" s="156" t="s">
        <v>86</v>
      </c>
      <c r="AY155" s="18" t="s">
        <v>151</v>
      </c>
      <c r="BE155" s="157">
        <f>IF(N155="základní",J155,0)</f>
        <v>0</v>
      </c>
      <c r="BF155" s="157">
        <f>IF(N155="snížená",J155,0)</f>
        <v>0</v>
      </c>
      <c r="BG155" s="157">
        <f>IF(N155="zákl. přenesená",J155,0)</f>
        <v>0</v>
      </c>
      <c r="BH155" s="157">
        <f>IF(N155="sníž. přenesená",J155,0)</f>
        <v>0</v>
      </c>
      <c r="BI155" s="157">
        <f>IF(N155="nulová",J155,0)</f>
        <v>0</v>
      </c>
      <c r="BJ155" s="18" t="s">
        <v>84</v>
      </c>
      <c r="BK155" s="157">
        <f>ROUND(I155*H155,2)</f>
        <v>0</v>
      </c>
      <c r="BL155" s="18" t="s">
        <v>270</v>
      </c>
      <c r="BM155" s="156" t="s">
        <v>1672</v>
      </c>
    </row>
    <row r="156" spans="2:51" s="14" customFormat="1" ht="10.2">
      <c r="B156" s="166"/>
      <c r="D156" s="159" t="s">
        <v>165</v>
      </c>
      <c r="E156" s="167" t="s">
        <v>1</v>
      </c>
      <c r="F156" s="168" t="s">
        <v>159</v>
      </c>
      <c r="H156" s="169">
        <v>4</v>
      </c>
      <c r="I156" s="170"/>
      <c r="L156" s="166"/>
      <c r="M156" s="171"/>
      <c r="N156" s="172"/>
      <c r="O156" s="172"/>
      <c r="P156" s="172"/>
      <c r="Q156" s="172"/>
      <c r="R156" s="172"/>
      <c r="S156" s="172"/>
      <c r="T156" s="173"/>
      <c r="AT156" s="167" t="s">
        <v>165</v>
      </c>
      <c r="AU156" s="167" t="s">
        <v>86</v>
      </c>
      <c r="AV156" s="14" t="s">
        <v>86</v>
      </c>
      <c r="AW156" s="14" t="s">
        <v>32</v>
      </c>
      <c r="AX156" s="14" t="s">
        <v>76</v>
      </c>
      <c r="AY156" s="167" t="s">
        <v>151</v>
      </c>
    </row>
    <row r="157" spans="2:51" s="16" customFormat="1" ht="10.2">
      <c r="B157" s="182"/>
      <c r="D157" s="159" t="s">
        <v>165</v>
      </c>
      <c r="E157" s="183" t="s">
        <v>1</v>
      </c>
      <c r="F157" s="184" t="s">
        <v>173</v>
      </c>
      <c r="H157" s="185">
        <v>4</v>
      </c>
      <c r="I157" s="186"/>
      <c r="L157" s="182"/>
      <c r="M157" s="187"/>
      <c r="N157" s="188"/>
      <c r="O157" s="188"/>
      <c r="P157" s="188"/>
      <c r="Q157" s="188"/>
      <c r="R157" s="188"/>
      <c r="S157" s="188"/>
      <c r="T157" s="189"/>
      <c r="AT157" s="183" t="s">
        <v>165</v>
      </c>
      <c r="AU157" s="183" t="s">
        <v>86</v>
      </c>
      <c r="AV157" s="16" t="s">
        <v>159</v>
      </c>
      <c r="AW157" s="16" t="s">
        <v>32</v>
      </c>
      <c r="AX157" s="16" t="s">
        <v>84</v>
      </c>
      <c r="AY157" s="183" t="s">
        <v>151</v>
      </c>
    </row>
    <row r="158" spans="1:65" s="2" customFormat="1" ht="16.5" customHeight="1">
      <c r="A158" s="33"/>
      <c r="B158" s="144"/>
      <c r="C158" s="145" t="s">
        <v>236</v>
      </c>
      <c r="D158" s="145" t="s">
        <v>154</v>
      </c>
      <c r="E158" s="146" t="s">
        <v>1673</v>
      </c>
      <c r="F158" s="147" t="s">
        <v>1674</v>
      </c>
      <c r="G158" s="148" t="s">
        <v>157</v>
      </c>
      <c r="H158" s="149">
        <v>3</v>
      </c>
      <c r="I158" s="150"/>
      <c r="J158" s="151">
        <f>ROUND(I158*H158,2)</f>
        <v>0</v>
      </c>
      <c r="K158" s="147" t="s">
        <v>158</v>
      </c>
      <c r="L158" s="34"/>
      <c r="M158" s="152" t="s">
        <v>1</v>
      </c>
      <c r="N158" s="153" t="s">
        <v>41</v>
      </c>
      <c r="O158" s="59"/>
      <c r="P158" s="154">
        <f>O158*H158</f>
        <v>0</v>
      </c>
      <c r="Q158" s="154">
        <v>0.001</v>
      </c>
      <c r="R158" s="154">
        <f>Q158*H158</f>
        <v>0.003</v>
      </c>
      <c r="S158" s="154">
        <v>0</v>
      </c>
      <c r="T158" s="155">
        <f>S158*H158</f>
        <v>0</v>
      </c>
      <c r="U158" s="33"/>
      <c r="V158" s="33"/>
      <c r="W158" s="33"/>
      <c r="X158" s="33"/>
      <c r="Y158" s="33"/>
      <c r="Z158" s="33"/>
      <c r="AA158" s="33"/>
      <c r="AB158" s="33"/>
      <c r="AC158" s="33"/>
      <c r="AD158" s="33"/>
      <c r="AE158" s="33"/>
      <c r="AR158" s="156" t="s">
        <v>270</v>
      </c>
      <c r="AT158" s="156" t="s">
        <v>154</v>
      </c>
      <c r="AU158" s="156" t="s">
        <v>86</v>
      </c>
      <c r="AY158" s="18" t="s">
        <v>151</v>
      </c>
      <c r="BE158" s="157">
        <f>IF(N158="základní",J158,0)</f>
        <v>0</v>
      </c>
      <c r="BF158" s="157">
        <f>IF(N158="snížená",J158,0)</f>
        <v>0</v>
      </c>
      <c r="BG158" s="157">
        <f>IF(N158="zákl. přenesená",J158,0)</f>
        <v>0</v>
      </c>
      <c r="BH158" s="157">
        <f>IF(N158="sníž. přenesená",J158,0)</f>
        <v>0</v>
      </c>
      <c r="BI158" s="157">
        <f>IF(N158="nulová",J158,0)</f>
        <v>0</v>
      </c>
      <c r="BJ158" s="18" t="s">
        <v>84</v>
      </c>
      <c r="BK158" s="157">
        <f>ROUND(I158*H158,2)</f>
        <v>0</v>
      </c>
      <c r="BL158" s="18" t="s">
        <v>270</v>
      </c>
      <c r="BM158" s="156" t="s">
        <v>1675</v>
      </c>
    </row>
    <row r="159" spans="2:51" s="14" customFormat="1" ht="10.2">
      <c r="B159" s="166"/>
      <c r="D159" s="159" t="s">
        <v>165</v>
      </c>
      <c r="E159" s="167" t="s">
        <v>1</v>
      </c>
      <c r="F159" s="168" t="s">
        <v>152</v>
      </c>
      <c r="H159" s="169">
        <v>3</v>
      </c>
      <c r="I159" s="170"/>
      <c r="L159" s="166"/>
      <c r="M159" s="171"/>
      <c r="N159" s="172"/>
      <c r="O159" s="172"/>
      <c r="P159" s="172"/>
      <c r="Q159" s="172"/>
      <c r="R159" s="172"/>
      <c r="S159" s="172"/>
      <c r="T159" s="173"/>
      <c r="AT159" s="167" t="s">
        <v>165</v>
      </c>
      <c r="AU159" s="167" t="s">
        <v>86</v>
      </c>
      <c r="AV159" s="14" t="s">
        <v>86</v>
      </c>
      <c r="AW159" s="14" t="s">
        <v>32</v>
      </c>
      <c r="AX159" s="14" t="s">
        <v>76</v>
      </c>
      <c r="AY159" s="167" t="s">
        <v>151</v>
      </c>
    </row>
    <row r="160" spans="2:51" s="16" customFormat="1" ht="10.2">
      <c r="B160" s="182"/>
      <c r="D160" s="159" t="s">
        <v>165</v>
      </c>
      <c r="E160" s="183" t="s">
        <v>1</v>
      </c>
      <c r="F160" s="184" t="s">
        <v>173</v>
      </c>
      <c r="H160" s="185">
        <v>3</v>
      </c>
      <c r="I160" s="186"/>
      <c r="L160" s="182"/>
      <c r="M160" s="187"/>
      <c r="N160" s="188"/>
      <c r="O160" s="188"/>
      <c r="P160" s="188"/>
      <c r="Q160" s="188"/>
      <c r="R160" s="188"/>
      <c r="S160" s="188"/>
      <c r="T160" s="189"/>
      <c r="AT160" s="183" t="s">
        <v>165</v>
      </c>
      <c r="AU160" s="183" t="s">
        <v>86</v>
      </c>
      <c r="AV160" s="16" t="s">
        <v>159</v>
      </c>
      <c r="AW160" s="16" t="s">
        <v>32</v>
      </c>
      <c r="AX160" s="16" t="s">
        <v>84</v>
      </c>
      <c r="AY160" s="183" t="s">
        <v>151</v>
      </c>
    </row>
    <row r="161" spans="1:65" s="2" customFormat="1" ht="16.5" customHeight="1">
      <c r="A161" s="33"/>
      <c r="B161" s="144"/>
      <c r="C161" s="145" t="s">
        <v>244</v>
      </c>
      <c r="D161" s="145" t="s">
        <v>154</v>
      </c>
      <c r="E161" s="146" t="s">
        <v>1676</v>
      </c>
      <c r="F161" s="147" t="s">
        <v>1677</v>
      </c>
      <c r="G161" s="148" t="s">
        <v>231</v>
      </c>
      <c r="H161" s="149">
        <v>4</v>
      </c>
      <c r="I161" s="150"/>
      <c r="J161" s="151">
        <f>ROUND(I161*H161,2)</f>
        <v>0</v>
      </c>
      <c r="K161" s="147" t="s">
        <v>158</v>
      </c>
      <c r="L161" s="34"/>
      <c r="M161" s="152" t="s">
        <v>1</v>
      </c>
      <c r="N161" s="153" t="s">
        <v>41</v>
      </c>
      <c r="O161" s="59"/>
      <c r="P161" s="154">
        <f>O161*H161</f>
        <v>0</v>
      </c>
      <c r="Q161" s="154">
        <v>0.00059</v>
      </c>
      <c r="R161" s="154">
        <f>Q161*H161</f>
        <v>0.00236</v>
      </c>
      <c r="S161" s="154">
        <v>0</v>
      </c>
      <c r="T161" s="155">
        <f>S161*H161</f>
        <v>0</v>
      </c>
      <c r="U161" s="33"/>
      <c r="V161" s="33"/>
      <c r="W161" s="33"/>
      <c r="X161" s="33"/>
      <c r="Y161" s="33"/>
      <c r="Z161" s="33"/>
      <c r="AA161" s="33"/>
      <c r="AB161" s="33"/>
      <c r="AC161" s="33"/>
      <c r="AD161" s="33"/>
      <c r="AE161" s="33"/>
      <c r="AR161" s="156" t="s">
        <v>270</v>
      </c>
      <c r="AT161" s="156" t="s">
        <v>154</v>
      </c>
      <c r="AU161" s="156" t="s">
        <v>86</v>
      </c>
      <c r="AY161" s="18" t="s">
        <v>151</v>
      </c>
      <c r="BE161" s="157">
        <f>IF(N161="základní",J161,0)</f>
        <v>0</v>
      </c>
      <c r="BF161" s="157">
        <f>IF(N161="snížená",J161,0)</f>
        <v>0</v>
      </c>
      <c r="BG161" s="157">
        <f>IF(N161="zákl. přenesená",J161,0)</f>
        <v>0</v>
      </c>
      <c r="BH161" s="157">
        <f>IF(N161="sníž. přenesená",J161,0)</f>
        <v>0</v>
      </c>
      <c r="BI161" s="157">
        <f>IF(N161="nulová",J161,0)</f>
        <v>0</v>
      </c>
      <c r="BJ161" s="18" t="s">
        <v>84</v>
      </c>
      <c r="BK161" s="157">
        <f>ROUND(I161*H161,2)</f>
        <v>0</v>
      </c>
      <c r="BL161" s="18" t="s">
        <v>270</v>
      </c>
      <c r="BM161" s="156" t="s">
        <v>1678</v>
      </c>
    </row>
    <row r="162" spans="2:51" s="14" customFormat="1" ht="10.2">
      <c r="B162" s="166"/>
      <c r="D162" s="159" t="s">
        <v>165</v>
      </c>
      <c r="E162" s="167" t="s">
        <v>1</v>
      </c>
      <c r="F162" s="168" t="s">
        <v>159</v>
      </c>
      <c r="H162" s="169">
        <v>4</v>
      </c>
      <c r="I162" s="170"/>
      <c r="L162" s="166"/>
      <c r="M162" s="171"/>
      <c r="N162" s="172"/>
      <c r="O162" s="172"/>
      <c r="P162" s="172"/>
      <c r="Q162" s="172"/>
      <c r="R162" s="172"/>
      <c r="S162" s="172"/>
      <c r="T162" s="173"/>
      <c r="AT162" s="167" t="s">
        <v>165</v>
      </c>
      <c r="AU162" s="167" t="s">
        <v>86</v>
      </c>
      <c r="AV162" s="14" t="s">
        <v>86</v>
      </c>
      <c r="AW162" s="14" t="s">
        <v>32</v>
      </c>
      <c r="AX162" s="14" t="s">
        <v>76</v>
      </c>
      <c r="AY162" s="167" t="s">
        <v>151</v>
      </c>
    </row>
    <row r="163" spans="2:51" s="16" customFormat="1" ht="10.2">
      <c r="B163" s="182"/>
      <c r="D163" s="159" t="s">
        <v>165</v>
      </c>
      <c r="E163" s="183" t="s">
        <v>1</v>
      </c>
      <c r="F163" s="184" t="s">
        <v>173</v>
      </c>
      <c r="H163" s="185">
        <v>4</v>
      </c>
      <c r="I163" s="186"/>
      <c r="L163" s="182"/>
      <c r="M163" s="187"/>
      <c r="N163" s="188"/>
      <c r="O163" s="188"/>
      <c r="P163" s="188"/>
      <c r="Q163" s="188"/>
      <c r="R163" s="188"/>
      <c r="S163" s="188"/>
      <c r="T163" s="189"/>
      <c r="AT163" s="183" t="s">
        <v>165</v>
      </c>
      <c r="AU163" s="183" t="s">
        <v>86</v>
      </c>
      <c r="AV163" s="16" t="s">
        <v>159</v>
      </c>
      <c r="AW163" s="16" t="s">
        <v>32</v>
      </c>
      <c r="AX163" s="16" t="s">
        <v>84</v>
      </c>
      <c r="AY163" s="183" t="s">
        <v>151</v>
      </c>
    </row>
    <row r="164" spans="1:65" s="2" customFormat="1" ht="16.5" customHeight="1">
      <c r="A164" s="33"/>
      <c r="B164" s="144"/>
      <c r="C164" s="145" t="s">
        <v>250</v>
      </c>
      <c r="D164" s="145" t="s">
        <v>154</v>
      </c>
      <c r="E164" s="146" t="s">
        <v>1679</v>
      </c>
      <c r="F164" s="147" t="s">
        <v>1680</v>
      </c>
      <c r="G164" s="148" t="s">
        <v>231</v>
      </c>
      <c r="H164" s="149">
        <v>15</v>
      </c>
      <c r="I164" s="150"/>
      <c r="J164" s="151">
        <f>ROUND(I164*H164,2)</f>
        <v>0</v>
      </c>
      <c r="K164" s="147" t="s">
        <v>158</v>
      </c>
      <c r="L164" s="34"/>
      <c r="M164" s="152" t="s">
        <v>1</v>
      </c>
      <c r="N164" s="153" t="s">
        <v>41</v>
      </c>
      <c r="O164" s="59"/>
      <c r="P164" s="154">
        <f>O164*H164</f>
        <v>0</v>
      </c>
      <c r="Q164" s="154">
        <v>0.00201</v>
      </c>
      <c r="R164" s="154">
        <f>Q164*H164</f>
        <v>0.03015</v>
      </c>
      <c r="S164" s="154">
        <v>0</v>
      </c>
      <c r="T164" s="155">
        <f>S164*H164</f>
        <v>0</v>
      </c>
      <c r="U164" s="33"/>
      <c r="V164" s="33"/>
      <c r="W164" s="33"/>
      <c r="X164" s="33"/>
      <c r="Y164" s="33"/>
      <c r="Z164" s="33"/>
      <c r="AA164" s="33"/>
      <c r="AB164" s="33"/>
      <c r="AC164" s="33"/>
      <c r="AD164" s="33"/>
      <c r="AE164" s="33"/>
      <c r="AR164" s="156" t="s">
        <v>270</v>
      </c>
      <c r="AT164" s="156" t="s">
        <v>154</v>
      </c>
      <c r="AU164" s="156" t="s">
        <v>86</v>
      </c>
      <c r="AY164" s="18" t="s">
        <v>151</v>
      </c>
      <c r="BE164" s="157">
        <f>IF(N164="základní",J164,0)</f>
        <v>0</v>
      </c>
      <c r="BF164" s="157">
        <f>IF(N164="snížená",J164,0)</f>
        <v>0</v>
      </c>
      <c r="BG164" s="157">
        <f>IF(N164="zákl. přenesená",J164,0)</f>
        <v>0</v>
      </c>
      <c r="BH164" s="157">
        <f>IF(N164="sníž. přenesená",J164,0)</f>
        <v>0</v>
      </c>
      <c r="BI164" s="157">
        <f>IF(N164="nulová",J164,0)</f>
        <v>0</v>
      </c>
      <c r="BJ164" s="18" t="s">
        <v>84</v>
      </c>
      <c r="BK164" s="157">
        <f>ROUND(I164*H164,2)</f>
        <v>0</v>
      </c>
      <c r="BL164" s="18" t="s">
        <v>270</v>
      </c>
      <c r="BM164" s="156" t="s">
        <v>1681</v>
      </c>
    </row>
    <row r="165" spans="2:51" s="14" customFormat="1" ht="10.2">
      <c r="B165" s="166"/>
      <c r="D165" s="159" t="s">
        <v>165</v>
      </c>
      <c r="E165" s="167" t="s">
        <v>1</v>
      </c>
      <c r="F165" s="168" t="s">
        <v>1648</v>
      </c>
      <c r="H165" s="169">
        <v>15</v>
      </c>
      <c r="I165" s="170"/>
      <c r="L165" s="166"/>
      <c r="M165" s="171"/>
      <c r="N165" s="172"/>
      <c r="O165" s="172"/>
      <c r="P165" s="172"/>
      <c r="Q165" s="172"/>
      <c r="R165" s="172"/>
      <c r="S165" s="172"/>
      <c r="T165" s="173"/>
      <c r="AT165" s="167" t="s">
        <v>165</v>
      </c>
      <c r="AU165" s="167" t="s">
        <v>86</v>
      </c>
      <c r="AV165" s="14" t="s">
        <v>86</v>
      </c>
      <c r="AW165" s="14" t="s">
        <v>32</v>
      </c>
      <c r="AX165" s="14" t="s">
        <v>76</v>
      </c>
      <c r="AY165" s="167" t="s">
        <v>151</v>
      </c>
    </row>
    <row r="166" spans="2:51" s="16" customFormat="1" ht="10.2">
      <c r="B166" s="182"/>
      <c r="D166" s="159" t="s">
        <v>165</v>
      </c>
      <c r="E166" s="183" t="s">
        <v>1</v>
      </c>
      <c r="F166" s="184" t="s">
        <v>173</v>
      </c>
      <c r="H166" s="185">
        <v>15</v>
      </c>
      <c r="I166" s="186"/>
      <c r="L166" s="182"/>
      <c r="M166" s="187"/>
      <c r="N166" s="188"/>
      <c r="O166" s="188"/>
      <c r="P166" s="188"/>
      <c r="Q166" s="188"/>
      <c r="R166" s="188"/>
      <c r="S166" s="188"/>
      <c r="T166" s="189"/>
      <c r="AT166" s="183" t="s">
        <v>165</v>
      </c>
      <c r="AU166" s="183" t="s">
        <v>86</v>
      </c>
      <c r="AV166" s="16" t="s">
        <v>159</v>
      </c>
      <c r="AW166" s="16" t="s">
        <v>32</v>
      </c>
      <c r="AX166" s="16" t="s">
        <v>84</v>
      </c>
      <c r="AY166" s="183" t="s">
        <v>151</v>
      </c>
    </row>
    <row r="167" spans="1:65" s="2" customFormat="1" ht="16.5" customHeight="1">
      <c r="A167" s="33"/>
      <c r="B167" s="144"/>
      <c r="C167" s="145" t="s">
        <v>256</v>
      </c>
      <c r="D167" s="145" t="s">
        <v>154</v>
      </c>
      <c r="E167" s="146" t="s">
        <v>1682</v>
      </c>
      <c r="F167" s="147" t="s">
        <v>1683</v>
      </c>
      <c r="G167" s="148" t="s">
        <v>231</v>
      </c>
      <c r="H167" s="149">
        <v>6</v>
      </c>
      <c r="I167" s="150"/>
      <c r="J167" s="151">
        <f>ROUND(I167*H167,2)</f>
        <v>0</v>
      </c>
      <c r="K167" s="147" t="s">
        <v>158</v>
      </c>
      <c r="L167" s="34"/>
      <c r="M167" s="152" t="s">
        <v>1</v>
      </c>
      <c r="N167" s="153" t="s">
        <v>41</v>
      </c>
      <c r="O167" s="59"/>
      <c r="P167" s="154">
        <f>O167*H167</f>
        <v>0</v>
      </c>
      <c r="Q167" s="154">
        <v>0.00041</v>
      </c>
      <c r="R167" s="154">
        <f>Q167*H167</f>
        <v>0.00246</v>
      </c>
      <c r="S167" s="154">
        <v>0</v>
      </c>
      <c r="T167" s="155">
        <f>S167*H167</f>
        <v>0</v>
      </c>
      <c r="U167" s="33"/>
      <c r="V167" s="33"/>
      <c r="W167" s="33"/>
      <c r="X167" s="33"/>
      <c r="Y167" s="33"/>
      <c r="Z167" s="33"/>
      <c r="AA167" s="33"/>
      <c r="AB167" s="33"/>
      <c r="AC167" s="33"/>
      <c r="AD167" s="33"/>
      <c r="AE167" s="33"/>
      <c r="AR167" s="156" t="s">
        <v>270</v>
      </c>
      <c r="AT167" s="156" t="s">
        <v>154</v>
      </c>
      <c r="AU167" s="156" t="s">
        <v>86</v>
      </c>
      <c r="AY167" s="18" t="s">
        <v>151</v>
      </c>
      <c r="BE167" s="157">
        <f>IF(N167="základní",J167,0)</f>
        <v>0</v>
      </c>
      <c r="BF167" s="157">
        <f>IF(N167="snížená",J167,0)</f>
        <v>0</v>
      </c>
      <c r="BG167" s="157">
        <f>IF(N167="zákl. přenesená",J167,0)</f>
        <v>0</v>
      </c>
      <c r="BH167" s="157">
        <f>IF(N167="sníž. přenesená",J167,0)</f>
        <v>0</v>
      </c>
      <c r="BI167" s="157">
        <f>IF(N167="nulová",J167,0)</f>
        <v>0</v>
      </c>
      <c r="BJ167" s="18" t="s">
        <v>84</v>
      </c>
      <c r="BK167" s="157">
        <f>ROUND(I167*H167,2)</f>
        <v>0</v>
      </c>
      <c r="BL167" s="18" t="s">
        <v>270</v>
      </c>
      <c r="BM167" s="156" t="s">
        <v>1684</v>
      </c>
    </row>
    <row r="168" spans="2:51" s="14" customFormat="1" ht="10.2">
      <c r="B168" s="166"/>
      <c r="D168" s="159" t="s">
        <v>165</v>
      </c>
      <c r="E168" s="167" t="s">
        <v>1</v>
      </c>
      <c r="F168" s="168" t="s">
        <v>1685</v>
      </c>
      <c r="H168" s="169">
        <v>6</v>
      </c>
      <c r="I168" s="170"/>
      <c r="L168" s="166"/>
      <c r="M168" s="171"/>
      <c r="N168" s="172"/>
      <c r="O168" s="172"/>
      <c r="P168" s="172"/>
      <c r="Q168" s="172"/>
      <c r="R168" s="172"/>
      <c r="S168" s="172"/>
      <c r="T168" s="173"/>
      <c r="AT168" s="167" t="s">
        <v>165</v>
      </c>
      <c r="AU168" s="167" t="s">
        <v>86</v>
      </c>
      <c r="AV168" s="14" t="s">
        <v>86</v>
      </c>
      <c r="AW168" s="14" t="s">
        <v>32</v>
      </c>
      <c r="AX168" s="14" t="s">
        <v>76</v>
      </c>
      <c r="AY168" s="167" t="s">
        <v>151</v>
      </c>
    </row>
    <row r="169" spans="2:51" s="16" customFormat="1" ht="10.2">
      <c r="B169" s="182"/>
      <c r="D169" s="159" t="s">
        <v>165</v>
      </c>
      <c r="E169" s="183" t="s">
        <v>1</v>
      </c>
      <c r="F169" s="184" t="s">
        <v>173</v>
      </c>
      <c r="H169" s="185">
        <v>6</v>
      </c>
      <c r="I169" s="186"/>
      <c r="L169" s="182"/>
      <c r="M169" s="187"/>
      <c r="N169" s="188"/>
      <c r="O169" s="188"/>
      <c r="P169" s="188"/>
      <c r="Q169" s="188"/>
      <c r="R169" s="188"/>
      <c r="S169" s="188"/>
      <c r="T169" s="189"/>
      <c r="AT169" s="183" t="s">
        <v>165</v>
      </c>
      <c r="AU169" s="183" t="s">
        <v>86</v>
      </c>
      <c r="AV169" s="16" t="s">
        <v>159</v>
      </c>
      <c r="AW169" s="16" t="s">
        <v>32</v>
      </c>
      <c r="AX169" s="16" t="s">
        <v>84</v>
      </c>
      <c r="AY169" s="183" t="s">
        <v>151</v>
      </c>
    </row>
    <row r="170" spans="1:65" s="2" customFormat="1" ht="16.5" customHeight="1">
      <c r="A170" s="33"/>
      <c r="B170" s="144"/>
      <c r="C170" s="145" t="s">
        <v>262</v>
      </c>
      <c r="D170" s="145" t="s">
        <v>154</v>
      </c>
      <c r="E170" s="146" t="s">
        <v>1686</v>
      </c>
      <c r="F170" s="147" t="s">
        <v>1687</v>
      </c>
      <c r="G170" s="148" t="s">
        <v>231</v>
      </c>
      <c r="H170" s="149">
        <v>18</v>
      </c>
      <c r="I170" s="150"/>
      <c r="J170" s="151">
        <f>ROUND(I170*H170,2)</f>
        <v>0</v>
      </c>
      <c r="K170" s="147" t="s">
        <v>158</v>
      </c>
      <c r="L170" s="34"/>
      <c r="M170" s="152" t="s">
        <v>1</v>
      </c>
      <c r="N170" s="153" t="s">
        <v>41</v>
      </c>
      <c r="O170" s="59"/>
      <c r="P170" s="154">
        <f>O170*H170</f>
        <v>0</v>
      </c>
      <c r="Q170" s="154">
        <v>0.00048</v>
      </c>
      <c r="R170" s="154">
        <f>Q170*H170</f>
        <v>0.00864</v>
      </c>
      <c r="S170" s="154">
        <v>0</v>
      </c>
      <c r="T170" s="155">
        <f>S170*H170</f>
        <v>0</v>
      </c>
      <c r="U170" s="33"/>
      <c r="V170" s="33"/>
      <c r="W170" s="33"/>
      <c r="X170" s="33"/>
      <c r="Y170" s="33"/>
      <c r="Z170" s="33"/>
      <c r="AA170" s="33"/>
      <c r="AB170" s="33"/>
      <c r="AC170" s="33"/>
      <c r="AD170" s="33"/>
      <c r="AE170" s="33"/>
      <c r="AR170" s="156" t="s">
        <v>270</v>
      </c>
      <c r="AT170" s="156" t="s">
        <v>154</v>
      </c>
      <c r="AU170" s="156" t="s">
        <v>86</v>
      </c>
      <c r="AY170" s="18" t="s">
        <v>151</v>
      </c>
      <c r="BE170" s="157">
        <f>IF(N170="základní",J170,0)</f>
        <v>0</v>
      </c>
      <c r="BF170" s="157">
        <f>IF(N170="snížená",J170,0)</f>
        <v>0</v>
      </c>
      <c r="BG170" s="157">
        <f>IF(N170="zákl. přenesená",J170,0)</f>
        <v>0</v>
      </c>
      <c r="BH170" s="157">
        <f>IF(N170="sníž. přenesená",J170,0)</f>
        <v>0</v>
      </c>
      <c r="BI170" s="157">
        <f>IF(N170="nulová",J170,0)</f>
        <v>0</v>
      </c>
      <c r="BJ170" s="18" t="s">
        <v>84</v>
      </c>
      <c r="BK170" s="157">
        <f>ROUND(I170*H170,2)</f>
        <v>0</v>
      </c>
      <c r="BL170" s="18" t="s">
        <v>270</v>
      </c>
      <c r="BM170" s="156" t="s">
        <v>1688</v>
      </c>
    </row>
    <row r="171" spans="2:51" s="14" customFormat="1" ht="10.2">
      <c r="B171" s="166"/>
      <c r="D171" s="159" t="s">
        <v>165</v>
      </c>
      <c r="E171" s="167" t="s">
        <v>1</v>
      </c>
      <c r="F171" s="168" t="s">
        <v>1689</v>
      </c>
      <c r="H171" s="169">
        <v>18</v>
      </c>
      <c r="I171" s="170"/>
      <c r="L171" s="166"/>
      <c r="M171" s="171"/>
      <c r="N171" s="172"/>
      <c r="O171" s="172"/>
      <c r="P171" s="172"/>
      <c r="Q171" s="172"/>
      <c r="R171" s="172"/>
      <c r="S171" s="172"/>
      <c r="T171" s="173"/>
      <c r="AT171" s="167" t="s">
        <v>165</v>
      </c>
      <c r="AU171" s="167" t="s">
        <v>86</v>
      </c>
      <c r="AV171" s="14" t="s">
        <v>86</v>
      </c>
      <c r="AW171" s="14" t="s">
        <v>32</v>
      </c>
      <c r="AX171" s="14" t="s">
        <v>76</v>
      </c>
      <c r="AY171" s="167" t="s">
        <v>151</v>
      </c>
    </row>
    <row r="172" spans="2:51" s="16" customFormat="1" ht="10.2">
      <c r="B172" s="182"/>
      <c r="D172" s="159" t="s">
        <v>165</v>
      </c>
      <c r="E172" s="183" t="s">
        <v>1</v>
      </c>
      <c r="F172" s="184" t="s">
        <v>173</v>
      </c>
      <c r="H172" s="185">
        <v>18</v>
      </c>
      <c r="I172" s="186"/>
      <c r="L172" s="182"/>
      <c r="M172" s="187"/>
      <c r="N172" s="188"/>
      <c r="O172" s="188"/>
      <c r="P172" s="188"/>
      <c r="Q172" s="188"/>
      <c r="R172" s="188"/>
      <c r="S172" s="188"/>
      <c r="T172" s="189"/>
      <c r="AT172" s="183" t="s">
        <v>165</v>
      </c>
      <c r="AU172" s="183" t="s">
        <v>86</v>
      </c>
      <c r="AV172" s="16" t="s">
        <v>159</v>
      </c>
      <c r="AW172" s="16" t="s">
        <v>32</v>
      </c>
      <c r="AX172" s="16" t="s">
        <v>84</v>
      </c>
      <c r="AY172" s="183" t="s">
        <v>151</v>
      </c>
    </row>
    <row r="173" spans="1:65" s="2" customFormat="1" ht="16.5" customHeight="1">
      <c r="A173" s="33"/>
      <c r="B173" s="144"/>
      <c r="C173" s="145" t="s">
        <v>8</v>
      </c>
      <c r="D173" s="145" t="s">
        <v>154</v>
      </c>
      <c r="E173" s="146" t="s">
        <v>1690</v>
      </c>
      <c r="F173" s="147" t="s">
        <v>1691</v>
      </c>
      <c r="G173" s="148" t="s">
        <v>231</v>
      </c>
      <c r="H173" s="149">
        <v>1</v>
      </c>
      <c r="I173" s="150"/>
      <c r="J173" s="151">
        <f>ROUND(I173*H173,2)</f>
        <v>0</v>
      </c>
      <c r="K173" s="147" t="s">
        <v>158</v>
      </c>
      <c r="L173" s="34"/>
      <c r="M173" s="152" t="s">
        <v>1</v>
      </c>
      <c r="N173" s="153" t="s">
        <v>41</v>
      </c>
      <c r="O173" s="59"/>
      <c r="P173" s="154">
        <f>O173*H173</f>
        <v>0</v>
      </c>
      <c r="Q173" s="154">
        <v>0.00071</v>
      </c>
      <c r="R173" s="154">
        <f>Q173*H173</f>
        <v>0.00071</v>
      </c>
      <c r="S173" s="154">
        <v>0</v>
      </c>
      <c r="T173" s="155">
        <f>S173*H173</f>
        <v>0</v>
      </c>
      <c r="U173" s="33"/>
      <c r="V173" s="33"/>
      <c r="W173" s="33"/>
      <c r="X173" s="33"/>
      <c r="Y173" s="33"/>
      <c r="Z173" s="33"/>
      <c r="AA173" s="33"/>
      <c r="AB173" s="33"/>
      <c r="AC173" s="33"/>
      <c r="AD173" s="33"/>
      <c r="AE173" s="33"/>
      <c r="AR173" s="156" t="s">
        <v>270</v>
      </c>
      <c r="AT173" s="156" t="s">
        <v>154</v>
      </c>
      <c r="AU173" s="156" t="s">
        <v>86</v>
      </c>
      <c r="AY173" s="18" t="s">
        <v>151</v>
      </c>
      <c r="BE173" s="157">
        <f>IF(N173="základní",J173,0)</f>
        <v>0</v>
      </c>
      <c r="BF173" s="157">
        <f>IF(N173="snížená",J173,0)</f>
        <v>0</v>
      </c>
      <c r="BG173" s="157">
        <f>IF(N173="zákl. přenesená",J173,0)</f>
        <v>0</v>
      </c>
      <c r="BH173" s="157">
        <f>IF(N173="sníž. přenesená",J173,0)</f>
        <v>0</v>
      </c>
      <c r="BI173" s="157">
        <f>IF(N173="nulová",J173,0)</f>
        <v>0</v>
      </c>
      <c r="BJ173" s="18" t="s">
        <v>84</v>
      </c>
      <c r="BK173" s="157">
        <f>ROUND(I173*H173,2)</f>
        <v>0</v>
      </c>
      <c r="BL173" s="18" t="s">
        <v>270</v>
      </c>
      <c r="BM173" s="156" t="s">
        <v>1692</v>
      </c>
    </row>
    <row r="174" spans="2:51" s="14" customFormat="1" ht="10.2">
      <c r="B174" s="166"/>
      <c r="D174" s="159" t="s">
        <v>165</v>
      </c>
      <c r="E174" s="167" t="s">
        <v>1</v>
      </c>
      <c r="F174" s="168" t="s">
        <v>84</v>
      </c>
      <c r="H174" s="169">
        <v>1</v>
      </c>
      <c r="I174" s="170"/>
      <c r="L174" s="166"/>
      <c r="M174" s="171"/>
      <c r="N174" s="172"/>
      <c r="O174" s="172"/>
      <c r="P174" s="172"/>
      <c r="Q174" s="172"/>
      <c r="R174" s="172"/>
      <c r="S174" s="172"/>
      <c r="T174" s="173"/>
      <c r="AT174" s="167" t="s">
        <v>165</v>
      </c>
      <c r="AU174" s="167" t="s">
        <v>86</v>
      </c>
      <c r="AV174" s="14" t="s">
        <v>86</v>
      </c>
      <c r="AW174" s="14" t="s">
        <v>32</v>
      </c>
      <c r="AX174" s="14" t="s">
        <v>76</v>
      </c>
      <c r="AY174" s="167" t="s">
        <v>151</v>
      </c>
    </row>
    <row r="175" spans="2:51" s="16" customFormat="1" ht="10.2">
      <c r="B175" s="182"/>
      <c r="D175" s="159" t="s">
        <v>165</v>
      </c>
      <c r="E175" s="183" t="s">
        <v>1</v>
      </c>
      <c r="F175" s="184" t="s">
        <v>173</v>
      </c>
      <c r="H175" s="185">
        <v>1</v>
      </c>
      <c r="I175" s="186"/>
      <c r="L175" s="182"/>
      <c r="M175" s="187"/>
      <c r="N175" s="188"/>
      <c r="O175" s="188"/>
      <c r="P175" s="188"/>
      <c r="Q175" s="188"/>
      <c r="R175" s="188"/>
      <c r="S175" s="188"/>
      <c r="T175" s="189"/>
      <c r="AT175" s="183" t="s">
        <v>165</v>
      </c>
      <c r="AU175" s="183" t="s">
        <v>86</v>
      </c>
      <c r="AV175" s="16" t="s">
        <v>159</v>
      </c>
      <c r="AW175" s="16" t="s">
        <v>32</v>
      </c>
      <c r="AX175" s="16" t="s">
        <v>84</v>
      </c>
      <c r="AY175" s="183" t="s">
        <v>151</v>
      </c>
    </row>
    <row r="176" spans="1:65" s="2" customFormat="1" ht="16.5" customHeight="1">
      <c r="A176" s="33"/>
      <c r="B176" s="144"/>
      <c r="C176" s="145" t="s">
        <v>270</v>
      </c>
      <c r="D176" s="145" t="s">
        <v>154</v>
      </c>
      <c r="E176" s="146" t="s">
        <v>1693</v>
      </c>
      <c r="F176" s="147" t="s">
        <v>1694</v>
      </c>
      <c r="G176" s="148" t="s">
        <v>231</v>
      </c>
      <c r="H176" s="149">
        <v>3</v>
      </c>
      <c r="I176" s="150"/>
      <c r="J176" s="151">
        <f>ROUND(I176*H176,2)</f>
        <v>0</v>
      </c>
      <c r="K176" s="147" t="s">
        <v>158</v>
      </c>
      <c r="L176" s="34"/>
      <c r="M176" s="152" t="s">
        <v>1</v>
      </c>
      <c r="N176" s="153" t="s">
        <v>41</v>
      </c>
      <c r="O176" s="59"/>
      <c r="P176" s="154">
        <f>O176*H176</f>
        <v>0</v>
      </c>
      <c r="Q176" s="154">
        <v>0.00224</v>
      </c>
      <c r="R176" s="154">
        <f>Q176*H176</f>
        <v>0.006719999999999999</v>
      </c>
      <c r="S176" s="154">
        <v>0</v>
      </c>
      <c r="T176" s="155">
        <f>S176*H176</f>
        <v>0</v>
      </c>
      <c r="U176" s="33"/>
      <c r="V176" s="33"/>
      <c r="W176" s="33"/>
      <c r="X176" s="33"/>
      <c r="Y176" s="33"/>
      <c r="Z176" s="33"/>
      <c r="AA176" s="33"/>
      <c r="AB176" s="33"/>
      <c r="AC176" s="33"/>
      <c r="AD176" s="33"/>
      <c r="AE176" s="33"/>
      <c r="AR176" s="156" t="s">
        <v>270</v>
      </c>
      <c r="AT176" s="156" t="s">
        <v>154</v>
      </c>
      <c r="AU176" s="156" t="s">
        <v>86</v>
      </c>
      <c r="AY176" s="18" t="s">
        <v>151</v>
      </c>
      <c r="BE176" s="157">
        <f>IF(N176="základní",J176,0)</f>
        <v>0</v>
      </c>
      <c r="BF176" s="157">
        <f>IF(N176="snížená",J176,0)</f>
        <v>0</v>
      </c>
      <c r="BG176" s="157">
        <f>IF(N176="zákl. přenesená",J176,0)</f>
        <v>0</v>
      </c>
      <c r="BH176" s="157">
        <f>IF(N176="sníž. přenesená",J176,0)</f>
        <v>0</v>
      </c>
      <c r="BI176" s="157">
        <f>IF(N176="nulová",J176,0)</f>
        <v>0</v>
      </c>
      <c r="BJ176" s="18" t="s">
        <v>84</v>
      </c>
      <c r="BK176" s="157">
        <f>ROUND(I176*H176,2)</f>
        <v>0</v>
      </c>
      <c r="BL176" s="18" t="s">
        <v>270</v>
      </c>
      <c r="BM176" s="156" t="s">
        <v>1695</v>
      </c>
    </row>
    <row r="177" spans="2:51" s="14" customFormat="1" ht="10.2">
      <c r="B177" s="166"/>
      <c r="D177" s="159" t="s">
        <v>165</v>
      </c>
      <c r="E177" s="167" t="s">
        <v>1</v>
      </c>
      <c r="F177" s="168" t="s">
        <v>152</v>
      </c>
      <c r="H177" s="169">
        <v>3</v>
      </c>
      <c r="I177" s="170"/>
      <c r="L177" s="166"/>
      <c r="M177" s="171"/>
      <c r="N177" s="172"/>
      <c r="O177" s="172"/>
      <c r="P177" s="172"/>
      <c r="Q177" s="172"/>
      <c r="R177" s="172"/>
      <c r="S177" s="172"/>
      <c r="T177" s="173"/>
      <c r="AT177" s="167" t="s">
        <v>165</v>
      </c>
      <c r="AU177" s="167" t="s">
        <v>86</v>
      </c>
      <c r="AV177" s="14" t="s">
        <v>86</v>
      </c>
      <c r="AW177" s="14" t="s">
        <v>32</v>
      </c>
      <c r="AX177" s="14" t="s">
        <v>76</v>
      </c>
      <c r="AY177" s="167" t="s">
        <v>151</v>
      </c>
    </row>
    <row r="178" spans="2:51" s="16" customFormat="1" ht="10.2">
      <c r="B178" s="182"/>
      <c r="D178" s="159" t="s">
        <v>165</v>
      </c>
      <c r="E178" s="183" t="s">
        <v>1</v>
      </c>
      <c r="F178" s="184" t="s">
        <v>173</v>
      </c>
      <c r="H178" s="185">
        <v>3</v>
      </c>
      <c r="I178" s="186"/>
      <c r="L178" s="182"/>
      <c r="M178" s="187"/>
      <c r="N178" s="188"/>
      <c r="O178" s="188"/>
      <c r="P178" s="188"/>
      <c r="Q178" s="188"/>
      <c r="R178" s="188"/>
      <c r="S178" s="188"/>
      <c r="T178" s="189"/>
      <c r="AT178" s="183" t="s">
        <v>165</v>
      </c>
      <c r="AU178" s="183" t="s">
        <v>86</v>
      </c>
      <c r="AV178" s="16" t="s">
        <v>159</v>
      </c>
      <c r="AW178" s="16" t="s">
        <v>32</v>
      </c>
      <c r="AX178" s="16" t="s">
        <v>84</v>
      </c>
      <c r="AY178" s="183" t="s">
        <v>151</v>
      </c>
    </row>
    <row r="179" spans="1:65" s="2" customFormat="1" ht="16.5" customHeight="1">
      <c r="A179" s="33"/>
      <c r="B179" s="144"/>
      <c r="C179" s="145" t="s">
        <v>274</v>
      </c>
      <c r="D179" s="145" t="s">
        <v>154</v>
      </c>
      <c r="E179" s="146" t="s">
        <v>1696</v>
      </c>
      <c r="F179" s="147" t="s">
        <v>1697</v>
      </c>
      <c r="G179" s="148" t="s">
        <v>157</v>
      </c>
      <c r="H179" s="149">
        <v>4</v>
      </c>
      <c r="I179" s="150"/>
      <c r="J179" s="151">
        <f>ROUND(I179*H179,2)</f>
        <v>0</v>
      </c>
      <c r="K179" s="147" t="s">
        <v>158</v>
      </c>
      <c r="L179" s="34"/>
      <c r="M179" s="152" t="s">
        <v>1</v>
      </c>
      <c r="N179" s="153" t="s">
        <v>41</v>
      </c>
      <c r="O179" s="59"/>
      <c r="P179" s="154">
        <f>O179*H179</f>
        <v>0</v>
      </c>
      <c r="Q179" s="154">
        <v>0</v>
      </c>
      <c r="R179" s="154">
        <f>Q179*H179</f>
        <v>0</v>
      </c>
      <c r="S179" s="154">
        <v>0</v>
      </c>
      <c r="T179" s="155">
        <f>S179*H179</f>
        <v>0</v>
      </c>
      <c r="U179" s="33"/>
      <c r="V179" s="33"/>
      <c r="W179" s="33"/>
      <c r="X179" s="33"/>
      <c r="Y179" s="33"/>
      <c r="Z179" s="33"/>
      <c r="AA179" s="33"/>
      <c r="AB179" s="33"/>
      <c r="AC179" s="33"/>
      <c r="AD179" s="33"/>
      <c r="AE179" s="33"/>
      <c r="AR179" s="156" t="s">
        <v>270</v>
      </c>
      <c r="AT179" s="156" t="s">
        <v>154</v>
      </c>
      <c r="AU179" s="156" t="s">
        <v>86</v>
      </c>
      <c r="AY179" s="18" t="s">
        <v>151</v>
      </c>
      <c r="BE179" s="157">
        <f>IF(N179="základní",J179,0)</f>
        <v>0</v>
      </c>
      <c r="BF179" s="157">
        <f>IF(N179="snížená",J179,0)</f>
        <v>0</v>
      </c>
      <c r="BG179" s="157">
        <f>IF(N179="zákl. přenesená",J179,0)</f>
        <v>0</v>
      </c>
      <c r="BH179" s="157">
        <f>IF(N179="sníž. přenesená",J179,0)</f>
        <v>0</v>
      </c>
      <c r="BI179" s="157">
        <f>IF(N179="nulová",J179,0)</f>
        <v>0</v>
      </c>
      <c r="BJ179" s="18" t="s">
        <v>84</v>
      </c>
      <c r="BK179" s="157">
        <f>ROUND(I179*H179,2)</f>
        <v>0</v>
      </c>
      <c r="BL179" s="18" t="s">
        <v>270</v>
      </c>
      <c r="BM179" s="156" t="s">
        <v>1698</v>
      </c>
    </row>
    <row r="180" spans="2:51" s="14" customFormat="1" ht="10.2">
      <c r="B180" s="166"/>
      <c r="D180" s="159" t="s">
        <v>165</v>
      </c>
      <c r="E180" s="167" t="s">
        <v>1</v>
      </c>
      <c r="F180" s="168" t="s">
        <v>159</v>
      </c>
      <c r="H180" s="169">
        <v>4</v>
      </c>
      <c r="I180" s="170"/>
      <c r="L180" s="166"/>
      <c r="M180" s="171"/>
      <c r="N180" s="172"/>
      <c r="O180" s="172"/>
      <c r="P180" s="172"/>
      <c r="Q180" s="172"/>
      <c r="R180" s="172"/>
      <c r="S180" s="172"/>
      <c r="T180" s="173"/>
      <c r="AT180" s="167" t="s">
        <v>165</v>
      </c>
      <c r="AU180" s="167" t="s">
        <v>86</v>
      </c>
      <c r="AV180" s="14" t="s">
        <v>86</v>
      </c>
      <c r="AW180" s="14" t="s">
        <v>32</v>
      </c>
      <c r="AX180" s="14" t="s">
        <v>76</v>
      </c>
      <c r="AY180" s="167" t="s">
        <v>151</v>
      </c>
    </row>
    <row r="181" spans="2:51" s="16" customFormat="1" ht="10.2">
      <c r="B181" s="182"/>
      <c r="D181" s="159" t="s">
        <v>165</v>
      </c>
      <c r="E181" s="183" t="s">
        <v>1</v>
      </c>
      <c r="F181" s="184" t="s">
        <v>173</v>
      </c>
      <c r="H181" s="185">
        <v>4</v>
      </c>
      <c r="I181" s="186"/>
      <c r="L181" s="182"/>
      <c r="M181" s="187"/>
      <c r="N181" s="188"/>
      <c r="O181" s="188"/>
      <c r="P181" s="188"/>
      <c r="Q181" s="188"/>
      <c r="R181" s="188"/>
      <c r="S181" s="188"/>
      <c r="T181" s="189"/>
      <c r="AT181" s="183" t="s">
        <v>165</v>
      </c>
      <c r="AU181" s="183" t="s">
        <v>86</v>
      </c>
      <c r="AV181" s="16" t="s">
        <v>159</v>
      </c>
      <c r="AW181" s="16" t="s">
        <v>32</v>
      </c>
      <c r="AX181" s="16" t="s">
        <v>84</v>
      </c>
      <c r="AY181" s="183" t="s">
        <v>151</v>
      </c>
    </row>
    <row r="182" spans="1:65" s="2" customFormat="1" ht="16.5" customHeight="1">
      <c r="A182" s="33"/>
      <c r="B182" s="144"/>
      <c r="C182" s="145" t="s">
        <v>278</v>
      </c>
      <c r="D182" s="145" t="s">
        <v>154</v>
      </c>
      <c r="E182" s="146" t="s">
        <v>1699</v>
      </c>
      <c r="F182" s="147" t="s">
        <v>1700</v>
      </c>
      <c r="G182" s="148" t="s">
        <v>157</v>
      </c>
      <c r="H182" s="149">
        <v>5</v>
      </c>
      <c r="I182" s="150"/>
      <c r="J182" s="151">
        <f>ROUND(I182*H182,2)</f>
        <v>0</v>
      </c>
      <c r="K182" s="147" t="s">
        <v>158</v>
      </c>
      <c r="L182" s="34"/>
      <c r="M182" s="152" t="s">
        <v>1</v>
      </c>
      <c r="N182" s="153" t="s">
        <v>41</v>
      </c>
      <c r="O182" s="59"/>
      <c r="P182" s="154">
        <f>O182*H182</f>
        <v>0</v>
      </c>
      <c r="Q182" s="154">
        <v>0</v>
      </c>
      <c r="R182" s="154">
        <f>Q182*H182</f>
        <v>0</v>
      </c>
      <c r="S182" s="154">
        <v>0</v>
      </c>
      <c r="T182" s="155">
        <f>S182*H182</f>
        <v>0</v>
      </c>
      <c r="U182" s="33"/>
      <c r="V182" s="33"/>
      <c r="W182" s="33"/>
      <c r="X182" s="33"/>
      <c r="Y182" s="33"/>
      <c r="Z182" s="33"/>
      <c r="AA182" s="33"/>
      <c r="AB182" s="33"/>
      <c r="AC182" s="33"/>
      <c r="AD182" s="33"/>
      <c r="AE182" s="33"/>
      <c r="AR182" s="156" t="s">
        <v>270</v>
      </c>
      <c r="AT182" s="156" t="s">
        <v>154</v>
      </c>
      <c r="AU182" s="156" t="s">
        <v>86</v>
      </c>
      <c r="AY182" s="18" t="s">
        <v>151</v>
      </c>
      <c r="BE182" s="157">
        <f>IF(N182="základní",J182,0)</f>
        <v>0</v>
      </c>
      <c r="BF182" s="157">
        <f>IF(N182="snížená",J182,0)</f>
        <v>0</v>
      </c>
      <c r="BG182" s="157">
        <f>IF(N182="zákl. přenesená",J182,0)</f>
        <v>0</v>
      </c>
      <c r="BH182" s="157">
        <f>IF(N182="sníž. přenesená",J182,0)</f>
        <v>0</v>
      </c>
      <c r="BI182" s="157">
        <f>IF(N182="nulová",J182,0)</f>
        <v>0</v>
      </c>
      <c r="BJ182" s="18" t="s">
        <v>84</v>
      </c>
      <c r="BK182" s="157">
        <f>ROUND(I182*H182,2)</f>
        <v>0</v>
      </c>
      <c r="BL182" s="18" t="s">
        <v>270</v>
      </c>
      <c r="BM182" s="156" t="s">
        <v>1701</v>
      </c>
    </row>
    <row r="183" spans="2:51" s="14" customFormat="1" ht="10.2">
      <c r="B183" s="166"/>
      <c r="D183" s="159" t="s">
        <v>165</v>
      </c>
      <c r="E183" s="167" t="s">
        <v>1</v>
      </c>
      <c r="F183" s="168" t="s">
        <v>191</v>
      </c>
      <c r="H183" s="169">
        <v>5</v>
      </c>
      <c r="I183" s="170"/>
      <c r="L183" s="166"/>
      <c r="M183" s="171"/>
      <c r="N183" s="172"/>
      <c r="O183" s="172"/>
      <c r="P183" s="172"/>
      <c r="Q183" s="172"/>
      <c r="R183" s="172"/>
      <c r="S183" s="172"/>
      <c r="T183" s="173"/>
      <c r="AT183" s="167" t="s">
        <v>165</v>
      </c>
      <c r="AU183" s="167" t="s">
        <v>86</v>
      </c>
      <c r="AV183" s="14" t="s">
        <v>86</v>
      </c>
      <c r="AW183" s="14" t="s">
        <v>32</v>
      </c>
      <c r="AX183" s="14" t="s">
        <v>76</v>
      </c>
      <c r="AY183" s="167" t="s">
        <v>151</v>
      </c>
    </row>
    <row r="184" spans="2:51" s="16" customFormat="1" ht="10.2">
      <c r="B184" s="182"/>
      <c r="D184" s="159" t="s">
        <v>165</v>
      </c>
      <c r="E184" s="183" t="s">
        <v>1</v>
      </c>
      <c r="F184" s="184" t="s">
        <v>173</v>
      </c>
      <c r="H184" s="185">
        <v>5</v>
      </c>
      <c r="I184" s="186"/>
      <c r="L184" s="182"/>
      <c r="M184" s="187"/>
      <c r="N184" s="188"/>
      <c r="O184" s="188"/>
      <c r="P184" s="188"/>
      <c r="Q184" s="188"/>
      <c r="R184" s="188"/>
      <c r="S184" s="188"/>
      <c r="T184" s="189"/>
      <c r="AT184" s="183" t="s">
        <v>165</v>
      </c>
      <c r="AU184" s="183" t="s">
        <v>86</v>
      </c>
      <c r="AV184" s="16" t="s">
        <v>159</v>
      </c>
      <c r="AW184" s="16" t="s">
        <v>32</v>
      </c>
      <c r="AX184" s="16" t="s">
        <v>84</v>
      </c>
      <c r="AY184" s="183" t="s">
        <v>151</v>
      </c>
    </row>
    <row r="185" spans="1:65" s="2" customFormat="1" ht="21.75" customHeight="1">
      <c r="A185" s="33"/>
      <c r="B185" s="144"/>
      <c r="C185" s="145" t="s">
        <v>283</v>
      </c>
      <c r="D185" s="145" t="s">
        <v>154</v>
      </c>
      <c r="E185" s="146" t="s">
        <v>1702</v>
      </c>
      <c r="F185" s="147" t="s">
        <v>1703</v>
      </c>
      <c r="G185" s="148" t="s">
        <v>157</v>
      </c>
      <c r="H185" s="149">
        <v>4</v>
      </c>
      <c r="I185" s="150"/>
      <c r="J185" s="151">
        <f>ROUND(I185*H185,2)</f>
        <v>0</v>
      </c>
      <c r="K185" s="147" t="s">
        <v>158</v>
      </c>
      <c r="L185" s="34"/>
      <c r="M185" s="152" t="s">
        <v>1</v>
      </c>
      <c r="N185" s="153" t="s">
        <v>41</v>
      </c>
      <c r="O185" s="59"/>
      <c r="P185" s="154">
        <f>O185*H185</f>
        <v>0</v>
      </c>
      <c r="Q185" s="154">
        <v>0</v>
      </c>
      <c r="R185" s="154">
        <f>Q185*H185</f>
        <v>0</v>
      </c>
      <c r="S185" s="154">
        <v>0</v>
      </c>
      <c r="T185" s="155">
        <f>S185*H185</f>
        <v>0</v>
      </c>
      <c r="U185" s="33"/>
      <c r="V185" s="33"/>
      <c r="W185" s="33"/>
      <c r="X185" s="33"/>
      <c r="Y185" s="33"/>
      <c r="Z185" s="33"/>
      <c r="AA185" s="33"/>
      <c r="AB185" s="33"/>
      <c r="AC185" s="33"/>
      <c r="AD185" s="33"/>
      <c r="AE185" s="33"/>
      <c r="AR185" s="156" t="s">
        <v>270</v>
      </c>
      <c r="AT185" s="156" t="s">
        <v>154</v>
      </c>
      <c r="AU185" s="156" t="s">
        <v>86</v>
      </c>
      <c r="AY185" s="18" t="s">
        <v>151</v>
      </c>
      <c r="BE185" s="157">
        <f>IF(N185="základní",J185,0)</f>
        <v>0</v>
      </c>
      <c r="BF185" s="157">
        <f>IF(N185="snížená",J185,0)</f>
        <v>0</v>
      </c>
      <c r="BG185" s="157">
        <f>IF(N185="zákl. přenesená",J185,0)</f>
        <v>0</v>
      </c>
      <c r="BH185" s="157">
        <f>IF(N185="sníž. přenesená",J185,0)</f>
        <v>0</v>
      </c>
      <c r="BI185" s="157">
        <f>IF(N185="nulová",J185,0)</f>
        <v>0</v>
      </c>
      <c r="BJ185" s="18" t="s">
        <v>84</v>
      </c>
      <c r="BK185" s="157">
        <f>ROUND(I185*H185,2)</f>
        <v>0</v>
      </c>
      <c r="BL185" s="18" t="s">
        <v>270</v>
      </c>
      <c r="BM185" s="156" t="s">
        <v>1704</v>
      </c>
    </row>
    <row r="186" spans="2:51" s="14" customFormat="1" ht="10.2">
      <c r="B186" s="166"/>
      <c r="D186" s="159" t="s">
        <v>165</v>
      </c>
      <c r="E186" s="167" t="s">
        <v>1</v>
      </c>
      <c r="F186" s="168" t="s">
        <v>159</v>
      </c>
      <c r="H186" s="169">
        <v>4</v>
      </c>
      <c r="I186" s="170"/>
      <c r="L186" s="166"/>
      <c r="M186" s="171"/>
      <c r="N186" s="172"/>
      <c r="O186" s="172"/>
      <c r="P186" s="172"/>
      <c r="Q186" s="172"/>
      <c r="R186" s="172"/>
      <c r="S186" s="172"/>
      <c r="T186" s="173"/>
      <c r="AT186" s="167" t="s">
        <v>165</v>
      </c>
      <c r="AU186" s="167" t="s">
        <v>86</v>
      </c>
      <c r="AV186" s="14" t="s">
        <v>86</v>
      </c>
      <c r="AW186" s="14" t="s">
        <v>32</v>
      </c>
      <c r="AX186" s="14" t="s">
        <v>76</v>
      </c>
      <c r="AY186" s="167" t="s">
        <v>151</v>
      </c>
    </row>
    <row r="187" spans="2:51" s="16" customFormat="1" ht="10.2">
      <c r="B187" s="182"/>
      <c r="D187" s="159" t="s">
        <v>165</v>
      </c>
      <c r="E187" s="183" t="s">
        <v>1</v>
      </c>
      <c r="F187" s="184" t="s">
        <v>173</v>
      </c>
      <c r="H187" s="185">
        <v>4</v>
      </c>
      <c r="I187" s="186"/>
      <c r="L187" s="182"/>
      <c r="M187" s="187"/>
      <c r="N187" s="188"/>
      <c r="O187" s="188"/>
      <c r="P187" s="188"/>
      <c r="Q187" s="188"/>
      <c r="R187" s="188"/>
      <c r="S187" s="188"/>
      <c r="T187" s="189"/>
      <c r="AT187" s="183" t="s">
        <v>165</v>
      </c>
      <c r="AU187" s="183" t="s">
        <v>86</v>
      </c>
      <c r="AV187" s="16" t="s">
        <v>159</v>
      </c>
      <c r="AW187" s="16" t="s">
        <v>32</v>
      </c>
      <c r="AX187" s="16" t="s">
        <v>84</v>
      </c>
      <c r="AY187" s="183" t="s">
        <v>151</v>
      </c>
    </row>
    <row r="188" spans="1:65" s="2" customFormat="1" ht="24.15" customHeight="1">
      <c r="A188" s="33"/>
      <c r="B188" s="144"/>
      <c r="C188" s="145" t="s">
        <v>299</v>
      </c>
      <c r="D188" s="145" t="s">
        <v>154</v>
      </c>
      <c r="E188" s="146" t="s">
        <v>1705</v>
      </c>
      <c r="F188" s="147" t="s">
        <v>1706</v>
      </c>
      <c r="G188" s="148" t="s">
        <v>157</v>
      </c>
      <c r="H188" s="149">
        <v>2</v>
      </c>
      <c r="I188" s="150"/>
      <c r="J188" s="151">
        <f>ROUND(I188*H188,2)</f>
        <v>0</v>
      </c>
      <c r="K188" s="147" t="s">
        <v>158</v>
      </c>
      <c r="L188" s="34"/>
      <c r="M188" s="152" t="s">
        <v>1</v>
      </c>
      <c r="N188" s="153" t="s">
        <v>41</v>
      </c>
      <c r="O188" s="59"/>
      <c r="P188" s="154">
        <f>O188*H188</f>
        <v>0</v>
      </c>
      <c r="Q188" s="154">
        <v>0.00034</v>
      </c>
      <c r="R188" s="154">
        <f>Q188*H188</f>
        <v>0.00068</v>
      </c>
      <c r="S188" s="154">
        <v>0</v>
      </c>
      <c r="T188" s="155">
        <f>S188*H188</f>
        <v>0</v>
      </c>
      <c r="U188" s="33"/>
      <c r="V188" s="33"/>
      <c r="W188" s="33"/>
      <c r="X188" s="33"/>
      <c r="Y188" s="33"/>
      <c r="Z188" s="33"/>
      <c r="AA188" s="33"/>
      <c r="AB188" s="33"/>
      <c r="AC188" s="33"/>
      <c r="AD188" s="33"/>
      <c r="AE188" s="33"/>
      <c r="AR188" s="156" t="s">
        <v>270</v>
      </c>
      <c r="AT188" s="156" t="s">
        <v>154</v>
      </c>
      <c r="AU188" s="156" t="s">
        <v>86</v>
      </c>
      <c r="AY188" s="18" t="s">
        <v>151</v>
      </c>
      <c r="BE188" s="157">
        <f>IF(N188="základní",J188,0)</f>
        <v>0</v>
      </c>
      <c r="BF188" s="157">
        <f>IF(N188="snížená",J188,0)</f>
        <v>0</v>
      </c>
      <c r="BG188" s="157">
        <f>IF(N188="zákl. přenesená",J188,0)</f>
        <v>0</v>
      </c>
      <c r="BH188" s="157">
        <f>IF(N188="sníž. přenesená",J188,0)</f>
        <v>0</v>
      </c>
      <c r="BI188" s="157">
        <f>IF(N188="nulová",J188,0)</f>
        <v>0</v>
      </c>
      <c r="BJ188" s="18" t="s">
        <v>84</v>
      </c>
      <c r="BK188" s="157">
        <f>ROUND(I188*H188,2)</f>
        <v>0</v>
      </c>
      <c r="BL188" s="18" t="s">
        <v>270</v>
      </c>
      <c r="BM188" s="156" t="s">
        <v>1707</v>
      </c>
    </row>
    <row r="189" spans="2:51" s="14" customFormat="1" ht="10.2">
      <c r="B189" s="166"/>
      <c r="D189" s="159" t="s">
        <v>165</v>
      </c>
      <c r="E189" s="167" t="s">
        <v>1</v>
      </c>
      <c r="F189" s="168" t="s">
        <v>86</v>
      </c>
      <c r="H189" s="169">
        <v>2</v>
      </c>
      <c r="I189" s="170"/>
      <c r="L189" s="166"/>
      <c r="M189" s="171"/>
      <c r="N189" s="172"/>
      <c r="O189" s="172"/>
      <c r="P189" s="172"/>
      <c r="Q189" s="172"/>
      <c r="R189" s="172"/>
      <c r="S189" s="172"/>
      <c r="T189" s="173"/>
      <c r="AT189" s="167" t="s">
        <v>165</v>
      </c>
      <c r="AU189" s="167" t="s">
        <v>86</v>
      </c>
      <c r="AV189" s="14" t="s">
        <v>86</v>
      </c>
      <c r="AW189" s="14" t="s">
        <v>32</v>
      </c>
      <c r="AX189" s="14" t="s">
        <v>76</v>
      </c>
      <c r="AY189" s="167" t="s">
        <v>151</v>
      </c>
    </row>
    <row r="190" spans="2:51" s="16" customFormat="1" ht="10.2">
      <c r="B190" s="182"/>
      <c r="D190" s="159" t="s">
        <v>165</v>
      </c>
      <c r="E190" s="183" t="s">
        <v>1</v>
      </c>
      <c r="F190" s="184" t="s">
        <v>173</v>
      </c>
      <c r="H190" s="185">
        <v>2</v>
      </c>
      <c r="I190" s="186"/>
      <c r="L190" s="182"/>
      <c r="M190" s="187"/>
      <c r="N190" s="188"/>
      <c r="O190" s="188"/>
      <c r="P190" s="188"/>
      <c r="Q190" s="188"/>
      <c r="R190" s="188"/>
      <c r="S190" s="188"/>
      <c r="T190" s="189"/>
      <c r="AT190" s="183" t="s">
        <v>165</v>
      </c>
      <c r="AU190" s="183" t="s">
        <v>86</v>
      </c>
      <c r="AV190" s="16" t="s">
        <v>159</v>
      </c>
      <c r="AW190" s="16" t="s">
        <v>32</v>
      </c>
      <c r="AX190" s="16" t="s">
        <v>84</v>
      </c>
      <c r="AY190" s="183" t="s">
        <v>151</v>
      </c>
    </row>
    <row r="191" spans="1:65" s="2" customFormat="1" ht="24.15" customHeight="1">
      <c r="A191" s="33"/>
      <c r="B191" s="144"/>
      <c r="C191" s="145" t="s">
        <v>7</v>
      </c>
      <c r="D191" s="145" t="s">
        <v>154</v>
      </c>
      <c r="E191" s="146" t="s">
        <v>1708</v>
      </c>
      <c r="F191" s="147" t="s">
        <v>1709</v>
      </c>
      <c r="G191" s="148" t="s">
        <v>157</v>
      </c>
      <c r="H191" s="149">
        <v>1</v>
      </c>
      <c r="I191" s="150"/>
      <c r="J191" s="151">
        <f>ROUND(I191*H191,2)</f>
        <v>0</v>
      </c>
      <c r="K191" s="147" t="s">
        <v>158</v>
      </c>
      <c r="L191" s="34"/>
      <c r="M191" s="152" t="s">
        <v>1</v>
      </c>
      <c r="N191" s="153" t="s">
        <v>41</v>
      </c>
      <c r="O191" s="59"/>
      <c r="P191" s="154">
        <f>O191*H191</f>
        <v>0</v>
      </c>
      <c r="Q191" s="154">
        <v>6E-05</v>
      </c>
      <c r="R191" s="154">
        <f>Q191*H191</f>
        <v>6E-05</v>
      </c>
      <c r="S191" s="154">
        <v>0</v>
      </c>
      <c r="T191" s="155">
        <f>S191*H191</f>
        <v>0</v>
      </c>
      <c r="U191" s="33"/>
      <c r="V191" s="33"/>
      <c r="W191" s="33"/>
      <c r="X191" s="33"/>
      <c r="Y191" s="33"/>
      <c r="Z191" s="33"/>
      <c r="AA191" s="33"/>
      <c r="AB191" s="33"/>
      <c r="AC191" s="33"/>
      <c r="AD191" s="33"/>
      <c r="AE191" s="33"/>
      <c r="AR191" s="156" t="s">
        <v>270</v>
      </c>
      <c r="AT191" s="156" t="s">
        <v>154</v>
      </c>
      <c r="AU191" s="156" t="s">
        <v>86</v>
      </c>
      <c r="AY191" s="18" t="s">
        <v>151</v>
      </c>
      <c r="BE191" s="157">
        <f>IF(N191="základní",J191,0)</f>
        <v>0</v>
      </c>
      <c r="BF191" s="157">
        <f>IF(N191="snížená",J191,0)</f>
        <v>0</v>
      </c>
      <c r="BG191" s="157">
        <f>IF(N191="zákl. přenesená",J191,0)</f>
        <v>0</v>
      </c>
      <c r="BH191" s="157">
        <f>IF(N191="sníž. přenesená",J191,0)</f>
        <v>0</v>
      </c>
      <c r="BI191" s="157">
        <f>IF(N191="nulová",J191,0)</f>
        <v>0</v>
      </c>
      <c r="BJ191" s="18" t="s">
        <v>84</v>
      </c>
      <c r="BK191" s="157">
        <f>ROUND(I191*H191,2)</f>
        <v>0</v>
      </c>
      <c r="BL191" s="18" t="s">
        <v>270</v>
      </c>
      <c r="BM191" s="156" t="s">
        <v>1710</v>
      </c>
    </row>
    <row r="192" spans="2:51" s="14" customFormat="1" ht="10.2">
      <c r="B192" s="166"/>
      <c r="D192" s="159" t="s">
        <v>165</v>
      </c>
      <c r="E192" s="167" t="s">
        <v>1</v>
      </c>
      <c r="F192" s="168" t="s">
        <v>84</v>
      </c>
      <c r="H192" s="169">
        <v>1</v>
      </c>
      <c r="I192" s="170"/>
      <c r="L192" s="166"/>
      <c r="M192" s="171"/>
      <c r="N192" s="172"/>
      <c r="O192" s="172"/>
      <c r="P192" s="172"/>
      <c r="Q192" s="172"/>
      <c r="R192" s="172"/>
      <c r="S192" s="172"/>
      <c r="T192" s="173"/>
      <c r="AT192" s="167" t="s">
        <v>165</v>
      </c>
      <c r="AU192" s="167" t="s">
        <v>86</v>
      </c>
      <c r="AV192" s="14" t="s">
        <v>86</v>
      </c>
      <c r="AW192" s="14" t="s">
        <v>32</v>
      </c>
      <c r="AX192" s="14" t="s">
        <v>76</v>
      </c>
      <c r="AY192" s="167" t="s">
        <v>151</v>
      </c>
    </row>
    <row r="193" spans="2:51" s="16" customFormat="1" ht="10.2">
      <c r="B193" s="182"/>
      <c r="D193" s="159" t="s">
        <v>165</v>
      </c>
      <c r="E193" s="183" t="s">
        <v>1</v>
      </c>
      <c r="F193" s="184" t="s">
        <v>173</v>
      </c>
      <c r="H193" s="185">
        <v>1</v>
      </c>
      <c r="I193" s="186"/>
      <c r="L193" s="182"/>
      <c r="M193" s="187"/>
      <c r="N193" s="188"/>
      <c r="O193" s="188"/>
      <c r="P193" s="188"/>
      <c r="Q193" s="188"/>
      <c r="R193" s="188"/>
      <c r="S193" s="188"/>
      <c r="T193" s="189"/>
      <c r="AT193" s="183" t="s">
        <v>165</v>
      </c>
      <c r="AU193" s="183" t="s">
        <v>86</v>
      </c>
      <c r="AV193" s="16" t="s">
        <v>159</v>
      </c>
      <c r="AW193" s="16" t="s">
        <v>32</v>
      </c>
      <c r="AX193" s="16" t="s">
        <v>84</v>
      </c>
      <c r="AY193" s="183" t="s">
        <v>151</v>
      </c>
    </row>
    <row r="194" spans="1:65" s="2" customFormat="1" ht="21.75" customHeight="1">
      <c r="A194" s="33"/>
      <c r="B194" s="144"/>
      <c r="C194" s="145" t="s">
        <v>310</v>
      </c>
      <c r="D194" s="145" t="s">
        <v>154</v>
      </c>
      <c r="E194" s="146" t="s">
        <v>1711</v>
      </c>
      <c r="F194" s="147" t="s">
        <v>1712</v>
      </c>
      <c r="G194" s="148" t="s">
        <v>231</v>
      </c>
      <c r="H194" s="149">
        <v>47</v>
      </c>
      <c r="I194" s="150"/>
      <c r="J194" s="151">
        <f>ROUND(I194*H194,2)</f>
        <v>0</v>
      </c>
      <c r="K194" s="147" t="s">
        <v>158</v>
      </c>
      <c r="L194" s="34"/>
      <c r="M194" s="152" t="s">
        <v>1</v>
      </c>
      <c r="N194" s="153" t="s">
        <v>41</v>
      </c>
      <c r="O194" s="59"/>
      <c r="P194" s="154">
        <f>O194*H194</f>
        <v>0</v>
      </c>
      <c r="Q194" s="154">
        <v>0</v>
      </c>
      <c r="R194" s="154">
        <f>Q194*H194</f>
        <v>0</v>
      </c>
      <c r="S194" s="154">
        <v>0</v>
      </c>
      <c r="T194" s="155">
        <f>S194*H194</f>
        <v>0</v>
      </c>
      <c r="U194" s="33"/>
      <c r="V194" s="33"/>
      <c r="W194" s="33"/>
      <c r="X194" s="33"/>
      <c r="Y194" s="33"/>
      <c r="Z194" s="33"/>
      <c r="AA194" s="33"/>
      <c r="AB194" s="33"/>
      <c r="AC194" s="33"/>
      <c r="AD194" s="33"/>
      <c r="AE194" s="33"/>
      <c r="AR194" s="156" t="s">
        <v>270</v>
      </c>
      <c r="AT194" s="156" t="s">
        <v>154</v>
      </c>
      <c r="AU194" s="156" t="s">
        <v>86</v>
      </c>
      <c r="AY194" s="18" t="s">
        <v>151</v>
      </c>
      <c r="BE194" s="157">
        <f>IF(N194="základní",J194,0)</f>
        <v>0</v>
      </c>
      <c r="BF194" s="157">
        <f>IF(N194="snížená",J194,0)</f>
        <v>0</v>
      </c>
      <c r="BG194" s="157">
        <f>IF(N194="zákl. přenesená",J194,0)</f>
        <v>0</v>
      </c>
      <c r="BH194" s="157">
        <f>IF(N194="sníž. přenesená",J194,0)</f>
        <v>0</v>
      </c>
      <c r="BI194" s="157">
        <f>IF(N194="nulová",J194,0)</f>
        <v>0</v>
      </c>
      <c r="BJ194" s="18" t="s">
        <v>84</v>
      </c>
      <c r="BK194" s="157">
        <f>ROUND(I194*H194,2)</f>
        <v>0</v>
      </c>
      <c r="BL194" s="18" t="s">
        <v>270</v>
      </c>
      <c r="BM194" s="156" t="s">
        <v>1713</v>
      </c>
    </row>
    <row r="195" spans="1:65" s="2" customFormat="1" ht="24.15" customHeight="1">
      <c r="A195" s="33"/>
      <c r="B195" s="144"/>
      <c r="C195" s="145" t="s">
        <v>316</v>
      </c>
      <c r="D195" s="145" t="s">
        <v>154</v>
      </c>
      <c r="E195" s="146" t="s">
        <v>1714</v>
      </c>
      <c r="F195" s="147" t="s">
        <v>1715</v>
      </c>
      <c r="G195" s="148" t="s">
        <v>194</v>
      </c>
      <c r="H195" s="149">
        <v>0.062</v>
      </c>
      <c r="I195" s="150"/>
      <c r="J195" s="151">
        <f>ROUND(I195*H195,2)</f>
        <v>0</v>
      </c>
      <c r="K195" s="147" t="s">
        <v>158</v>
      </c>
      <c r="L195" s="34"/>
      <c r="M195" s="152" t="s">
        <v>1</v>
      </c>
      <c r="N195" s="153" t="s">
        <v>41</v>
      </c>
      <c r="O195" s="59"/>
      <c r="P195" s="154">
        <f>O195*H195</f>
        <v>0</v>
      </c>
      <c r="Q195" s="154">
        <v>0</v>
      </c>
      <c r="R195" s="154">
        <f>Q195*H195</f>
        <v>0</v>
      </c>
      <c r="S195" s="154">
        <v>0</v>
      </c>
      <c r="T195" s="155">
        <f>S195*H195</f>
        <v>0</v>
      </c>
      <c r="U195" s="33"/>
      <c r="V195" s="33"/>
      <c r="W195" s="33"/>
      <c r="X195" s="33"/>
      <c r="Y195" s="33"/>
      <c r="Z195" s="33"/>
      <c r="AA195" s="33"/>
      <c r="AB195" s="33"/>
      <c r="AC195" s="33"/>
      <c r="AD195" s="33"/>
      <c r="AE195" s="33"/>
      <c r="AR195" s="156" t="s">
        <v>270</v>
      </c>
      <c r="AT195" s="156" t="s">
        <v>154</v>
      </c>
      <c r="AU195" s="156" t="s">
        <v>86</v>
      </c>
      <c r="AY195" s="18" t="s">
        <v>151</v>
      </c>
      <c r="BE195" s="157">
        <f>IF(N195="základní",J195,0)</f>
        <v>0</v>
      </c>
      <c r="BF195" s="157">
        <f>IF(N195="snížená",J195,0)</f>
        <v>0</v>
      </c>
      <c r="BG195" s="157">
        <f>IF(N195="zákl. přenesená",J195,0)</f>
        <v>0</v>
      </c>
      <c r="BH195" s="157">
        <f>IF(N195="sníž. přenesená",J195,0)</f>
        <v>0</v>
      </c>
      <c r="BI195" s="157">
        <f>IF(N195="nulová",J195,0)</f>
        <v>0</v>
      </c>
      <c r="BJ195" s="18" t="s">
        <v>84</v>
      </c>
      <c r="BK195" s="157">
        <f>ROUND(I195*H195,2)</f>
        <v>0</v>
      </c>
      <c r="BL195" s="18" t="s">
        <v>270</v>
      </c>
      <c r="BM195" s="156" t="s">
        <v>1716</v>
      </c>
    </row>
    <row r="196" spans="1:65" s="2" customFormat="1" ht="24.15" customHeight="1">
      <c r="A196" s="33"/>
      <c r="B196" s="144"/>
      <c r="C196" s="145" t="s">
        <v>321</v>
      </c>
      <c r="D196" s="145" t="s">
        <v>154</v>
      </c>
      <c r="E196" s="146" t="s">
        <v>1717</v>
      </c>
      <c r="F196" s="147" t="s">
        <v>1718</v>
      </c>
      <c r="G196" s="148" t="s">
        <v>194</v>
      </c>
      <c r="H196" s="149">
        <v>0.062</v>
      </c>
      <c r="I196" s="150"/>
      <c r="J196" s="151">
        <f>ROUND(I196*H196,2)</f>
        <v>0</v>
      </c>
      <c r="K196" s="147" t="s">
        <v>158</v>
      </c>
      <c r="L196" s="34"/>
      <c r="M196" s="152" t="s">
        <v>1</v>
      </c>
      <c r="N196" s="153" t="s">
        <v>41</v>
      </c>
      <c r="O196" s="59"/>
      <c r="P196" s="154">
        <f>O196*H196</f>
        <v>0</v>
      </c>
      <c r="Q196" s="154">
        <v>0</v>
      </c>
      <c r="R196" s="154">
        <f>Q196*H196</f>
        <v>0</v>
      </c>
      <c r="S196" s="154">
        <v>0</v>
      </c>
      <c r="T196" s="155">
        <f>S196*H196</f>
        <v>0</v>
      </c>
      <c r="U196" s="33"/>
      <c r="V196" s="33"/>
      <c r="W196" s="33"/>
      <c r="X196" s="33"/>
      <c r="Y196" s="33"/>
      <c r="Z196" s="33"/>
      <c r="AA196" s="33"/>
      <c r="AB196" s="33"/>
      <c r="AC196" s="33"/>
      <c r="AD196" s="33"/>
      <c r="AE196" s="33"/>
      <c r="AR196" s="156" t="s">
        <v>270</v>
      </c>
      <c r="AT196" s="156" t="s">
        <v>154</v>
      </c>
      <c r="AU196" s="156" t="s">
        <v>86</v>
      </c>
      <c r="AY196" s="18" t="s">
        <v>151</v>
      </c>
      <c r="BE196" s="157">
        <f>IF(N196="základní",J196,0)</f>
        <v>0</v>
      </c>
      <c r="BF196" s="157">
        <f>IF(N196="snížená",J196,0)</f>
        <v>0</v>
      </c>
      <c r="BG196" s="157">
        <f>IF(N196="zákl. přenesená",J196,0)</f>
        <v>0</v>
      </c>
      <c r="BH196" s="157">
        <f>IF(N196="sníž. přenesená",J196,0)</f>
        <v>0</v>
      </c>
      <c r="BI196" s="157">
        <f>IF(N196="nulová",J196,0)</f>
        <v>0</v>
      </c>
      <c r="BJ196" s="18" t="s">
        <v>84</v>
      </c>
      <c r="BK196" s="157">
        <f>ROUND(I196*H196,2)</f>
        <v>0</v>
      </c>
      <c r="BL196" s="18" t="s">
        <v>270</v>
      </c>
      <c r="BM196" s="156" t="s">
        <v>1719</v>
      </c>
    </row>
    <row r="197" spans="2:63" s="12" customFormat="1" ht="22.8" customHeight="1">
      <c r="B197" s="131"/>
      <c r="D197" s="132" t="s">
        <v>75</v>
      </c>
      <c r="E197" s="142" t="s">
        <v>1720</v>
      </c>
      <c r="F197" s="142" t="s">
        <v>1721</v>
      </c>
      <c r="I197" s="134"/>
      <c r="J197" s="143">
        <f>BK197</f>
        <v>0</v>
      </c>
      <c r="L197" s="131"/>
      <c r="M197" s="136"/>
      <c r="N197" s="137"/>
      <c r="O197" s="137"/>
      <c r="P197" s="138">
        <f>SUM(P198:P243)</f>
        <v>0</v>
      </c>
      <c r="Q197" s="137"/>
      <c r="R197" s="138">
        <f>SUM(R198:R243)</f>
        <v>0.07740399999999999</v>
      </c>
      <c r="S197" s="137"/>
      <c r="T197" s="139">
        <f>SUM(T198:T243)</f>
        <v>0</v>
      </c>
      <c r="AR197" s="132" t="s">
        <v>86</v>
      </c>
      <c r="AT197" s="140" t="s">
        <v>75</v>
      </c>
      <c r="AU197" s="140" t="s">
        <v>84</v>
      </c>
      <c r="AY197" s="132" t="s">
        <v>151</v>
      </c>
      <c r="BK197" s="141">
        <f>SUM(BK198:BK243)</f>
        <v>0</v>
      </c>
    </row>
    <row r="198" spans="1:65" s="2" customFormat="1" ht="21.75" customHeight="1">
      <c r="A198" s="33"/>
      <c r="B198" s="144"/>
      <c r="C198" s="145" t="s">
        <v>326</v>
      </c>
      <c r="D198" s="145" t="s">
        <v>154</v>
      </c>
      <c r="E198" s="146" t="s">
        <v>1722</v>
      </c>
      <c r="F198" s="147" t="s">
        <v>1723</v>
      </c>
      <c r="G198" s="148" t="s">
        <v>157</v>
      </c>
      <c r="H198" s="149">
        <v>1</v>
      </c>
      <c r="I198" s="150"/>
      <c r="J198" s="151">
        <f>ROUND(I198*H198,2)</f>
        <v>0</v>
      </c>
      <c r="K198" s="147" t="s">
        <v>158</v>
      </c>
      <c r="L198" s="34"/>
      <c r="M198" s="152" t="s">
        <v>1</v>
      </c>
      <c r="N198" s="153" t="s">
        <v>41</v>
      </c>
      <c r="O198" s="59"/>
      <c r="P198" s="154">
        <f>O198*H198</f>
        <v>0</v>
      </c>
      <c r="Q198" s="154">
        <v>0.00043</v>
      </c>
      <c r="R198" s="154">
        <f>Q198*H198</f>
        <v>0.00043</v>
      </c>
      <c r="S198" s="154">
        <v>0</v>
      </c>
      <c r="T198" s="155">
        <f>S198*H198</f>
        <v>0</v>
      </c>
      <c r="U198" s="33"/>
      <c r="V198" s="33"/>
      <c r="W198" s="33"/>
      <c r="X198" s="33"/>
      <c r="Y198" s="33"/>
      <c r="Z198" s="33"/>
      <c r="AA198" s="33"/>
      <c r="AB198" s="33"/>
      <c r="AC198" s="33"/>
      <c r="AD198" s="33"/>
      <c r="AE198" s="33"/>
      <c r="AR198" s="156" t="s">
        <v>270</v>
      </c>
      <c r="AT198" s="156" t="s">
        <v>154</v>
      </c>
      <c r="AU198" s="156" t="s">
        <v>86</v>
      </c>
      <c r="AY198" s="18" t="s">
        <v>151</v>
      </c>
      <c r="BE198" s="157">
        <f>IF(N198="základní",J198,0)</f>
        <v>0</v>
      </c>
      <c r="BF198" s="157">
        <f>IF(N198="snížená",J198,0)</f>
        <v>0</v>
      </c>
      <c r="BG198" s="157">
        <f>IF(N198="zákl. přenesená",J198,0)</f>
        <v>0</v>
      </c>
      <c r="BH198" s="157">
        <f>IF(N198="sníž. přenesená",J198,0)</f>
        <v>0</v>
      </c>
      <c r="BI198" s="157">
        <f>IF(N198="nulová",J198,0)</f>
        <v>0</v>
      </c>
      <c r="BJ198" s="18" t="s">
        <v>84</v>
      </c>
      <c r="BK198" s="157">
        <f>ROUND(I198*H198,2)</f>
        <v>0</v>
      </c>
      <c r="BL198" s="18" t="s">
        <v>270</v>
      </c>
      <c r="BM198" s="156" t="s">
        <v>1724</v>
      </c>
    </row>
    <row r="199" spans="2:51" s="13" customFormat="1" ht="10.2">
      <c r="B199" s="158"/>
      <c r="D199" s="159" t="s">
        <v>165</v>
      </c>
      <c r="E199" s="160" t="s">
        <v>1</v>
      </c>
      <c r="F199" s="161" t="s">
        <v>1725</v>
      </c>
      <c r="H199" s="160" t="s">
        <v>1</v>
      </c>
      <c r="I199" s="162"/>
      <c r="L199" s="158"/>
      <c r="M199" s="163"/>
      <c r="N199" s="164"/>
      <c r="O199" s="164"/>
      <c r="P199" s="164"/>
      <c r="Q199" s="164"/>
      <c r="R199" s="164"/>
      <c r="S199" s="164"/>
      <c r="T199" s="165"/>
      <c r="AT199" s="160" t="s">
        <v>165</v>
      </c>
      <c r="AU199" s="160" t="s">
        <v>86</v>
      </c>
      <c r="AV199" s="13" t="s">
        <v>84</v>
      </c>
      <c r="AW199" s="13" t="s">
        <v>32</v>
      </c>
      <c r="AX199" s="13" t="s">
        <v>76</v>
      </c>
      <c r="AY199" s="160" t="s">
        <v>151</v>
      </c>
    </row>
    <row r="200" spans="2:51" s="14" customFormat="1" ht="10.2">
      <c r="B200" s="166"/>
      <c r="D200" s="159" t="s">
        <v>165</v>
      </c>
      <c r="E200" s="167" t="s">
        <v>1</v>
      </c>
      <c r="F200" s="168" t="s">
        <v>84</v>
      </c>
      <c r="H200" s="169">
        <v>1</v>
      </c>
      <c r="I200" s="170"/>
      <c r="L200" s="166"/>
      <c r="M200" s="171"/>
      <c r="N200" s="172"/>
      <c r="O200" s="172"/>
      <c r="P200" s="172"/>
      <c r="Q200" s="172"/>
      <c r="R200" s="172"/>
      <c r="S200" s="172"/>
      <c r="T200" s="173"/>
      <c r="AT200" s="167" t="s">
        <v>165</v>
      </c>
      <c r="AU200" s="167" t="s">
        <v>86</v>
      </c>
      <c r="AV200" s="14" t="s">
        <v>86</v>
      </c>
      <c r="AW200" s="14" t="s">
        <v>32</v>
      </c>
      <c r="AX200" s="14" t="s">
        <v>76</v>
      </c>
      <c r="AY200" s="167" t="s">
        <v>151</v>
      </c>
    </row>
    <row r="201" spans="2:51" s="16" customFormat="1" ht="10.2">
      <c r="B201" s="182"/>
      <c r="D201" s="159" t="s">
        <v>165</v>
      </c>
      <c r="E201" s="183" t="s">
        <v>1</v>
      </c>
      <c r="F201" s="184" t="s">
        <v>173</v>
      </c>
      <c r="H201" s="185">
        <v>1</v>
      </c>
      <c r="I201" s="186"/>
      <c r="L201" s="182"/>
      <c r="M201" s="187"/>
      <c r="N201" s="188"/>
      <c r="O201" s="188"/>
      <c r="P201" s="188"/>
      <c r="Q201" s="188"/>
      <c r="R201" s="188"/>
      <c r="S201" s="188"/>
      <c r="T201" s="189"/>
      <c r="AT201" s="183" t="s">
        <v>165</v>
      </c>
      <c r="AU201" s="183" t="s">
        <v>86</v>
      </c>
      <c r="AV201" s="16" t="s">
        <v>159</v>
      </c>
      <c r="AW201" s="16" t="s">
        <v>32</v>
      </c>
      <c r="AX201" s="16" t="s">
        <v>84</v>
      </c>
      <c r="AY201" s="183" t="s">
        <v>151</v>
      </c>
    </row>
    <row r="202" spans="1:65" s="2" customFormat="1" ht="21.75" customHeight="1">
      <c r="A202" s="33"/>
      <c r="B202" s="144"/>
      <c r="C202" s="145" t="s">
        <v>332</v>
      </c>
      <c r="D202" s="145" t="s">
        <v>154</v>
      </c>
      <c r="E202" s="146" t="s">
        <v>1726</v>
      </c>
      <c r="F202" s="147" t="s">
        <v>1727</v>
      </c>
      <c r="G202" s="148" t="s">
        <v>157</v>
      </c>
      <c r="H202" s="149">
        <v>1</v>
      </c>
      <c r="I202" s="150"/>
      <c r="J202" s="151">
        <f>ROUND(I202*H202,2)</f>
        <v>0</v>
      </c>
      <c r="K202" s="147" t="s">
        <v>158</v>
      </c>
      <c r="L202" s="34"/>
      <c r="M202" s="152" t="s">
        <v>1</v>
      </c>
      <c r="N202" s="153" t="s">
        <v>41</v>
      </c>
      <c r="O202" s="59"/>
      <c r="P202" s="154">
        <f>O202*H202</f>
        <v>0</v>
      </c>
      <c r="Q202" s="154">
        <v>0.0012</v>
      </c>
      <c r="R202" s="154">
        <f>Q202*H202</f>
        <v>0.0012</v>
      </c>
      <c r="S202" s="154">
        <v>0</v>
      </c>
      <c r="T202" s="155">
        <f>S202*H202</f>
        <v>0</v>
      </c>
      <c r="U202" s="33"/>
      <c r="V202" s="33"/>
      <c r="W202" s="33"/>
      <c r="X202" s="33"/>
      <c r="Y202" s="33"/>
      <c r="Z202" s="33"/>
      <c r="AA202" s="33"/>
      <c r="AB202" s="33"/>
      <c r="AC202" s="33"/>
      <c r="AD202" s="33"/>
      <c r="AE202" s="33"/>
      <c r="AR202" s="156" t="s">
        <v>270</v>
      </c>
      <c r="AT202" s="156" t="s">
        <v>154</v>
      </c>
      <c r="AU202" s="156" t="s">
        <v>86</v>
      </c>
      <c r="AY202" s="18" t="s">
        <v>151</v>
      </c>
      <c r="BE202" s="157">
        <f>IF(N202="základní",J202,0)</f>
        <v>0</v>
      </c>
      <c r="BF202" s="157">
        <f>IF(N202="snížená",J202,0)</f>
        <v>0</v>
      </c>
      <c r="BG202" s="157">
        <f>IF(N202="zákl. přenesená",J202,0)</f>
        <v>0</v>
      </c>
      <c r="BH202" s="157">
        <f>IF(N202="sníž. přenesená",J202,0)</f>
        <v>0</v>
      </c>
      <c r="BI202" s="157">
        <f>IF(N202="nulová",J202,0)</f>
        <v>0</v>
      </c>
      <c r="BJ202" s="18" t="s">
        <v>84</v>
      </c>
      <c r="BK202" s="157">
        <f>ROUND(I202*H202,2)</f>
        <v>0</v>
      </c>
      <c r="BL202" s="18" t="s">
        <v>270</v>
      </c>
      <c r="BM202" s="156" t="s">
        <v>1728</v>
      </c>
    </row>
    <row r="203" spans="2:51" s="13" customFormat="1" ht="10.2">
      <c r="B203" s="158"/>
      <c r="D203" s="159" t="s">
        <v>165</v>
      </c>
      <c r="E203" s="160" t="s">
        <v>1</v>
      </c>
      <c r="F203" s="161" t="s">
        <v>1725</v>
      </c>
      <c r="H203" s="160" t="s">
        <v>1</v>
      </c>
      <c r="I203" s="162"/>
      <c r="L203" s="158"/>
      <c r="M203" s="163"/>
      <c r="N203" s="164"/>
      <c r="O203" s="164"/>
      <c r="P203" s="164"/>
      <c r="Q203" s="164"/>
      <c r="R203" s="164"/>
      <c r="S203" s="164"/>
      <c r="T203" s="165"/>
      <c r="AT203" s="160" t="s">
        <v>165</v>
      </c>
      <c r="AU203" s="160" t="s">
        <v>86</v>
      </c>
      <c r="AV203" s="13" t="s">
        <v>84</v>
      </c>
      <c r="AW203" s="13" t="s">
        <v>32</v>
      </c>
      <c r="AX203" s="13" t="s">
        <v>76</v>
      </c>
      <c r="AY203" s="160" t="s">
        <v>151</v>
      </c>
    </row>
    <row r="204" spans="2:51" s="14" customFormat="1" ht="10.2">
      <c r="B204" s="166"/>
      <c r="D204" s="159" t="s">
        <v>165</v>
      </c>
      <c r="E204" s="167" t="s">
        <v>1</v>
      </c>
      <c r="F204" s="168" t="s">
        <v>84</v>
      </c>
      <c r="H204" s="169">
        <v>1</v>
      </c>
      <c r="I204" s="170"/>
      <c r="L204" s="166"/>
      <c r="M204" s="171"/>
      <c r="N204" s="172"/>
      <c r="O204" s="172"/>
      <c r="P204" s="172"/>
      <c r="Q204" s="172"/>
      <c r="R204" s="172"/>
      <c r="S204" s="172"/>
      <c r="T204" s="173"/>
      <c r="AT204" s="167" t="s">
        <v>165</v>
      </c>
      <c r="AU204" s="167" t="s">
        <v>86</v>
      </c>
      <c r="AV204" s="14" t="s">
        <v>86</v>
      </c>
      <c r="AW204" s="14" t="s">
        <v>32</v>
      </c>
      <c r="AX204" s="14" t="s">
        <v>76</v>
      </c>
      <c r="AY204" s="167" t="s">
        <v>151</v>
      </c>
    </row>
    <row r="205" spans="2:51" s="16" customFormat="1" ht="10.2">
      <c r="B205" s="182"/>
      <c r="D205" s="159" t="s">
        <v>165</v>
      </c>
      <c r="E205" s="183" t="s">
        <v>1</v>
      </c>
      <c r="F205" s="184" t="s">
        <v>173</v>
      </c>
      <c r="H205" s="185">
        <v>1</v>
      </c>
      <c r="I205" s="186"/>
      <c r="L205" s="182"/>
      <c r="M205" s="187"/>
      <c r="N205" s="188"/>
      <c r="O205" s="188"/>
      <c r="P205" s="188"/>
      <c r="Q205" s="188"/>
      <c r="R205" s="188"/>
      <c r="S205" s="188"/>
      <c r="T205" s="189"/>
      <c r="AT205" s="183" t="s">
        <v>165</v>
      </c>
      <c r="AU205" s="183" t="s">
        <v>86</v>
      </c>
      <c r="AV205" s="16" t="s">
        <v>159</v>
      </c>
      <c r="AW205" s="16" t="s">
        <v>32</v>
      </c>
      <c r="AX205" s="16" t="s">
        <v>84</v>
      </c>
      <c r="AY205" s="183" t="s">
        <v>151</v>
      </c>
    </row>
    <row r="206" spans="1:65" s="2" customFormat="1" ht="24.15" customHeight="1">
      <c r="A206" s="33"/>
      <c r="B206" s="144"/>
      <c r="C206" s="145" t="s">
        <v>338</v>
      </c>
      <c r="D206" s="145" t="s">
        <v>154</v>
      </c>
      <c r="E206" s="146" t="s">
        <v>1729</v>
      </c>
      <c r="F206" s="147" t="s">
        <v>1730</v>
      </c>
      <c r="G206" s="148" t="s">
        <v>231</v>
      </c>
      <c r="H206" s="149">
        <v>66.3</v>
      </c>
      <c r="I206" s="150"/>
      <c r="J206" s="151">
        <f>ROUND(I206*H206,2)</f>
        <v>0</v>
      </c>
      <c r="K206" s="147" t="s">
        <v>158</v>
      </c>
      <c r="L206" s="34"/>
      <c r="M206" s="152" t="s">
        <v>1</v>
      </c>
      <c r="N206" s="153" t="s">
        <v>41</v>
      </c>
      <c r="O206" s="59"/>
      <c r="P206" s="154">
        <f>O206*H206</f>
        <v>0</v>
      </c>
      <c r="Q206" s="154">
        <v>0.00073</v>
      </c>
      <c r="R206" s="154">
        <f>Q206*H206</f>
        <v>0.048399</v>
      </c>
      <c r="S206" s="154">
        <v>0</v>
      </c>
      <c r="T206" s="155">
        <f>S206*H206</f>
        <v>0</v>
      </c>
      <c r="U206" s="33"/>
      <c r="V206" s="33"/>
      <c r="W206" s="33"/>
      <c r="X206" s="33"/>
      <c r="Y206" s="33"/>
      <c r="Z206" s="33"/>
      <c r="AA206" s="33"/>
      <c r="AB206" s="33"/>
      <c r="AC206" s="33"/>
      <c r="AD206" s="33"/>
      <c r="AE206" s="33"/>
      <c r="AR206" s="156" t="s">
        <v>270</v>
      </c>
      <c r="AT206" s="156" t="s">
        <v>154</v>
      </c>
      <c r="AU206" s="156" t="s">
        <v>86</v>
      </c>
      <c r="AY206" s="18" t="s">
        <v>151</v>
      </c>
      <c r="BE206" s="157">
        <f>IF(N206="základní",J206,0)</f>
        <v>0</v>
      </c>
      <c r="BF206" s="157">
        <f>IF(N206="snížená",J206,0)</f>
        <v>0</v>
      </c>
      <c r="BG206" s="157">
        <f>IF(N206="zákl. přenesená",J206,0)</f>
        <v>0</v>
      </c>
      <c r="BH206" s="157">
        <f>IF(N206="sníž. přenesená",J206,0)</f>
        <v>0</v>
      </c>
      <c r="BI206" s="157">
        <f>IF(N206="nulová",J206,0)</f>
        <v>0</v>
      </c>
      <c r="BJ206" s="18" t="s">
        <v>84</v>
      </c>
      <c r="BK206" s="157">
        <f>ROUND(I206*H206,2)</f>
        <v>0</v>
      </c>
      <c r="BL206" s="18" t="s">
        <v>270</v>
      </c>
      <c r="BM206" s="156" t="s">
        <v>1731</v>
      </c>
    </row>
    <row r="207" spans="2:51" s="13" customFormat="1" ht="10.2">
      <c r="B207" s="158"/>
      <c r="D207" s="159" t="s">
        <v>165</v>
      </c>
      <c r="E207" s="160" t="s">
        <v>1</v>
      </c>
      <c r="F207" s="161" t="s">
        <v>1732</v>
      </c>
      <c r="H207" s="160" t="s">
        <v>1</v>
      </c>
      <c r="I207" s="162"/>
      <c r="L207" s="158"/>
      <c r="M207" s="163"/>
      <c r="N207" s="164"/>
      <c r="O207" s="164"/>
      <c r="P207" s="164"/>
      <c r="Q207" s="164"/>
      <c r="R207" s="164"/>
      <c r="S207" s="164"/>
      <c r="T207" s="165"/>
      <c r="AT207" s="160" t="s">
        <v>165</v>
      </c>
      <c r="AU207" s="160" t="s">
        <v>86</v>
      </c>
      <c r="AV207" s="13" t="s">
        <v>84</v>
      </c>
      <c r="AW207" s="13" t="s">
        <v>32</v>
      </c>
      <c r="AX207" s="13" t="s">
        <v>76</v>
      </c>
      <c r="AY207" s="160" t="s">
        <v>151</v>
      </c>
    </row>
    <row r="208" spans="2:51" s="13" customFormat="1" ht="10.2">
      <c r="B208" s="158"/>
      <c r="D208" s="159" t="s">
        <v>165</v>
      </c>
      <c r="E208" s="160" t="s">
        <v>1</v>
      </c>
      <c r="F208" s="161" t="s">
        <v>1733</v>
      </c>
      <c r="H208" s="160" t="s">
        <v>1</v>
      </c>
      <c r="I208" s="162"/>
      <c r="L208" s="158"/>
      <c r="M208" s="163"/>
      <c r="N208" s="164"/>
      <c r="O208" s="164"/>
      <c r="P208" s="164"/>
      <c r="Q208" s="164"/>
      <c r="R208" s="164"/>
      <c r="S208" s="164"/>
      <c r="T208" s="165"/>
      <c r="AT208" s="160" t="s">
        <v>165</v>
      </c>
      <c r="AU208" s="160" t="s">
        <v>86</v>
      </c>
      <c r="AV208" s="13" t="s">
        <v>84</v>
      </c>
      <c r="AW208" s="13" t="s">
        <v>32</v>
      </c>
      <c r="AX208" s="13" t="s">
        <v>76</v>
      </c>
      <c r="AY208" s="160" t="s">
        <v>151</v>
      </c>
    </row>
    <row r="209" spans="2:51" s="14" customFormat="1" ht="10.2">
      <c r="B209" s="166"/>
      <c r="D209" s="159" t="s">
        <v>165</v>
      </c>
      <c r="E209" s="167" t="s">
        <v>1</v>
      </c>
      <c r="F209" s="168" t="s">
        <v>1734</v>
      </c>
      <c r="H209" s="169">
        <v>16.65</v>
      </c>
      <c r="I209" s="170"/>
      <c r="L209" s="166"/>
      <c r="M209" s="171"/>
      <c r="N209" s="172"/>
      <c r="O209" s="172"/>
      <c r="P209" s="172"/>
      <c r="Q209" s="172"/>
      <c r="R209" s="172"/>
      <c r="S209" s="172"/>
      <c r="T209" s="173"/>
      <c r="AT209" s="167" t="s">
        <v>165</v>
      </c>
      <c r="AU209" s="167" t="s">
        <v>86</v>
      </c>
      <c r="AV209" s="14" t="s">
        <v>86</v>
      </c>
      <c r="AW209" s="14" t="s">
        <v>32</v>
      </c>
      <c r="AX209" s="14" t="s">
        <v>76</v>
      </c>
      <c r="AY209" s="167" t="s">
        <v>151</v>
      </c>
    </row>
    <row r="210" spans="2:51" s="13" customFormat="1" ht="10.2">
      <c r="B210" s="158"/>
      <c r="D210" s="159" t="s">
        <v>165</v>
      </c>
      <c r="E210" s="160" t="s">
        <v>1</v>
      </c>
      <c r="F210" s="161" t="s">
        <v>1735</v>
      </c>
      <c r="H210" s="160" t="s">
        <v>1</v>
      </c>
      <c r="I210" s="162"/>
      <c r="L210" s="158"/>
      <c r="M210" s="163"/>
      <c r="N210" s="164"/>
      <c r="O210" s="164"/>
      <c r="P210" s="164"/>
      <c r="Q210" s="164"/>
      <c r="R210" s="164"/>
      <c r="S210" s="164"/>
      <c r="T210" s="165"/>
      <c r="AT210" s="160" t="s">
        <v>165</v>
      </c>
      <c r="AU210" s="160" t="s">
        <v>86</v>
      </c>
      <c r="AV210" s="13" t="s">
        <v>84</v>
      </c>
      <c r="AW210" s="13" t="s">
        <v>32</v>
      </c>
      <c r="AX210" s="13" t="s">
        <v>76</v>
      </c>
      <c r="AY210" s="160" t="s">
        <v>151</v>
      </c>
    </row>
    <row r="211" spans="2:51" s="14" customFormat="1" ht="10.2">
      <c r="B211" s="166"/>
      <c r="D211" s="159" t="s">
        <v>165</v>
      </c>
      <c r="E211" s="167" t="s">
        <v>1</v>
      </c>
      <c r="F211" s="168" t="s">
        <v>1736</v>
      </c>
      <c r="H211" s="169">
        <v>2.5</v>
      </c>
      <c r="I211" s="170"/>
      <c r="L211" s="166"/>
      <c r="M211" s="171"/>
      <c r="N211" s="172"/>
      <c r="O211" s="172"/>
      <c r="P211" s="172"/>
      <c r="Q211" s="172"/>
      <c r="R211" s="172"/>
      <c r="S211" s="172"/>
      <c r="T211" s="173"/>
      <c r="AT211" s="167" t="s">
        <v>165</v>
      </c>
      <c r="AU211" s="167" t="s">
        <v>86</v>
      </c>
      <c r="AV211" s="14" t="s">
        <v>86</v>
      </c>
      <c r="AW211" s="14" t="s">
        <v>32</v>
      </c>
      <c r="AX211" s="14" t="s">
        <v>76</v>
      </c>
      <c r="AY211" s="167" t="s">
        <v>151</v>
      </c>
    </row>
    <row r="212" spans="2:51" s="13" customFormat="1" ht="10.2">
      <c r="B212" s="158"/>
      <c r="D212" s="159" t="s">
        <v>165</v>
      </c>
      <c r="E212" s="160" t="s">
        <v>1</v>
      </c>
      <c r="F212" s="161" t="s">
        <v>1737</v>
      </c>
      <c r="H212" s="160" t="s">
        <v>1</v>
      </c>
      <c r="I212" s="162"/>
      <c r="L212" s="158"/>
      <c r="M212" s="163"/>
      <c r="N212" s="164"/>
      <c r="O212" s="164"/>
      <c r="P212" s="164"/>
      <c r="Q212" s="164"/>
      <c r="R212" s="164"/>
      <c r="S212" s="164"/>
      <c r="T212" s="165"/>
      <c r="AT212" s="160" t="s">
        <v>165</v>
      </c>
      <c r="AU212" s="160" t="s">
        <v>86</v>
      </c>
      <c r="AV212" s="13" t="s">
        <v>84</v>
      </c>
      <c r="AW212" s="13" t="s">
        <v>32</v>
      </c>
      <c r="AX212" s="13" t="s">
        <v>76</v>
      </c>
      <c r="AY212" s="160" t="s">
        <v>151</v>
      </c>
    </row>
    <row r="213" spans="2:51" s="14" customFormat="1" ht="10.2">
      <c r="B213" s="166"/>
      <c r="D213" s="159" t="s">
        <v>165</v>
      </c>
      <c r="E213" s="167" t="s">
        <v>1</v>
      </c>
      <c r="F213" s="168" t="s">
        <v>1738</v>
      </c>
      <c r="H213" s="169">
        <v>14</v>
      </c>
      <c r="I213" s="170"/>
      <c r="L213" s="166"/>
      <c r="M213" s="171"/>
      <c r="N213" s="172"/>
      <c r="O213" s="172"/>
      <c r="P213" s="172"/>
      <c r="Q213" s="172"/>
      <c r="R213" s="172"/>
      <c r="S213" s="172"/>
      <c r="T213" s="173"/>
      <c r="AT213" s="167" t="s">
        <v>165</v>
      </c>
      <c r="AU213" s="167" t="s">
        <v>86</v>
      </c>
      <c r="AV213" s="14" t="s">
        <v>86</v>
      </c>
      <c r="AW213" s="14" t="s">
        <v>32</v>
      </c>
      <c r="AX213" s="14" t="s">
        <v>76</v>
      </c>
      <c r="AY213" s="167" t="s">
        <v>151</v>
      </c>
    </row>
    <row r="214" spans="2:51" s="15" customFormat="1" ht="10.2">
      <c r="B214" s="174"/>
      <c r="D214" s="159" t="s">
        <v>165</v>
      </c>
      <c r="E214" s="175" t="s">
        <v>1</v>
      </c>
      <c r="F214" s="176" t="s">
        <v>172</v>
      </c>
      <c r="H214" s="177">
        <v>33.15</v>
      </c>
      <c r="I214" s="178"/>
      <c r="L214" s="174"/>
      <c r="M214" s="179"/>
      <c r="N214" s="180"/>
      <c r="O214" s="180"/>
      <c r="P214" s="180"/>
      <c r="Q214" s="180"/>
      <c r="R214" s="180"/>
      <c r="S214" s="180"/>
      <c r="T214" s="181"/>
      <c r="AT214" s="175" t="s">
        <v>165</v>
      </c>
      <c r="AU214" s="175" t="s">
        <v>86</v>
      </c>
      <c r="AV214" s="15" t="s">
        <v>152</v>
      </c>
      <c r="AW214" s="15" t="s">
        <v>32</v>
      </c>
      <c r="AX214" s="15" t="s">
        <v>76</v>
      </c>
      <c r="AY214" s="175" t="s">
        <v>151</v>
      </c>
    </row>
    <row r="215" spans="2:51" s="13" customFormat="1" ht="10.2">
      <c r="B215" s="158"/>
      <c r="D215" s="159" t="s">
        <v>165</v>
      </c>
      <c r="E215" s="160" t="s">
        <v>1</v>
      </c>
      <c r="F215" s="161" t="s">
        <v>1739</v>
      </c>
      <c r="H215" s="160" t="s">
        <v>1</v>
      </c>
      <c r="I215" s="162"/>
      <c r="L215" s="158"/>
      <c r="M215" s="163"/>
      <c r="N215" s="164"/>
      <c r="O215" s="164"/>
      <c r="P215" s="164"/>
      <c r="Q215" s="164"/>
      <c r="R215" s="164"/>
      <c r="S215" s="164"/>
      <c r="T215" s="165"/>
      <c r="AT215" s="160" t="s">
        <v>165</v>
      </c>
      <c r="AU215" s="160" t="s">
        <v>86</v>
      </c>
      <c r="AV215" s="13" t="s">
        <v>84</v>
      </c>
      <c r="AW215" s="13" t="s">
        <v>32</v>
      </c>
      <c r="AX215" s="13" t="s">
        <v>76</v>
      </c>
      <c r="AY215" s="160" t="s">
        <v>151</v>
      </c>
    </row>
    <row r="216" spans="2:51" s="13" customFormat="1" ht="10.2">
      <c r="B216" s="158"/>
      <c r="D216" s="159" t="s">
        <v>165</v>
      </c>
      <c r="E216" s="160" t="s">
        <v>1</v>
      </c>
      <c r="F216" s="161" t="s">
        <v>1733</v>
      </c>
      <c r="H216" s="160" t="s">
        <v>1</v>
      </c>
      <c r="I216" s="162"/>
      <c r="L216" s="158"/>
      <c r="M216" s="163"/>
      <c r="N216" s="164"/>
      <c r="O216" s="164"/>
      <c r="P216" s="164"/>
      <c r="Q216" s="164"/>
      <c r="R216" s="164"/>
      <c r="S216" s="164"/>
      <c r="T216" s="165"/>
      <c r="AT216" s="160" t="s">
        <v>165</v>
      </c>
      <c r="AU216" s="160" t="s">
        <v>86</v>
      </c>
      <c r="AV216" s="13" t="s">
        <v>84</v>
      </c>
      <c r="AW216" s="13" t="s">
        <v>32</v>
      </c>
      <c r="AX216" s="13" t="s">
        <v>76</v>
      </c>
      <c r="AY216" s="160" t="s">
        <v>151</v>
      </c>
    </row>
    <row r="217" spans="2:51" s="14" customFormat="1" ht="10.2">
      <c r="B217" s="166"/>
      <c r="D217" s="159" t="s">
        <v>165</v>
      </c>
      <c r="E217" s="167" t="s">
        <v>1</v>
      </c>
      <c r="F217" s="168" t="s">
        <v>1734</v>
      </c>
      <c r="H217" s="169">
        <v>16.65</v>
      </c>
      <c r="I217" s="170"/>
      <c r="L217" s="166"/>
      <c r="M217" s="171"/>
      <c r="N217" s="172"/>
      <c r="O217" s="172"/>
      <c r="P217" s="172"/>
      <c r="Q217" s="172"/>
      <c r="R217" s="172"/>
      <c r="S217" s="172"/>
      <c r="T217" s="173"/>
      <c r="AT217" s="167" t="s">
        <v>165</v>
      </c>
      <c r="AU217" s="167" t="s">
        <v>86</v>
      </c>
      <c r="AV217" s="14" t="s">
        <v>86</v>
      </c>
      <c r="AW217" s="14" t="s">
        <v>32</v>
      </c>
      <c r="AX217" s="14" t="s">
        <v>76</v>
      </c>
      <c r="AY217" s="167" t="s">
        <v>151</v>
      </c>
    </row>
    <row r="218" spans="2:51" s="13" customFormat="1" ht="10.2">
      <c r="B218" s="158"/>
      <c r="D218" s="159" t="s">
        <v>165</v>
      </c>
      <c r="E218" s="160" t="s">
        <v>1</v>
      </c>
      <c r="F218" s="161" t="s">
        <v>1735</v>
      </c>
      <c r="H218" s="160" t="s">
        <v>1</v>
      </c>
      <c r="I218" s="162"/>
      <c r="L218" s="158"/>
      <c r="M218" s="163"/>
      <c r="N218" s="164"/>
      <c r="O218" s="164"/>
      <c r="P218" s="164"/>
      <c r="Q218" s="164"/>
      <c r="R218" s="164"/>
      <c r="S218" s="164"/>
      <c r="T218" s="165"/>
      <c r="AT218" s="160" t="s">
        <v>165</v>
      </c>
      <c r="AU218" s="160" t="s">
        <v>86</v>
      </c>
      <c r="AV218" s="13" t="s">
        <v>84</v>
      </c>
      <c r="AW218" s="13" t="s">
        <v>32</v>
      </c>
      <c r="AX218" s="13" t="s">
        <v>76</v>
      </c>
      <c r="AY218" s="160" t="s">
        <v>151</v>
      </c>
    </row>
    <row r="219" spans="2:51" s="14" customFormat="1" ht="10.2">
      <c r="B219" s="166"/>
      <c r="D219" s="159" t="s">
        <v>165</v>
      </c>
      <c r="E219" s="167" t="s">
        <v>1</v>
      </c>
      <c r="F219" s="168" t="s">
        <v>1736</v>
      </c>
      <c r="H219" s="169">
        <v>2.5</v>
      </c>
      <c r="I219" s="170"/>
      <c r="L219" s="166"/>
      <c r="M219" s="171"/>
      <c r="N219" s="172"/>
      <c r="O219" s="172"/>
      <c r="P219" s="172"/>
      <c r="Q219" s="172"/>
      <c r="R219" s="172"/>
      <c r="S219" s="172"/>
      <c r="T219" s="173"/>
      <c r="AT219" s="167" t="s">
        <v>165</v>
      </c>
      <c r="AU219" s="167" t="s">
        <v>86</v>
      </c>
      <c r="AV219" s="14" t="s">
        <v>86</v>
      </c>
      <c r="AW219" s="14" t="s">
        <v>32</v>
      </c>
      <c r="AX219" s="14" t="s">
        <v>76</v>
      </c>
      <c r="AY219" s="167" t="s">
        <v>151</v>
      </c>
    </row>
    <row r="220" spans="2:51" s="13" customFormat="1" ht="10.2">
      <c r="B220" s="158"/>
      <c r="D220" s="159" t="s">
        <v>165</v>
      </c>
      <c r="E220" s="160" t="s">
        <v>1</v>
      </c>
      <c r="F220" s="161" t="s">
        <v>1737</v>
      </c>
      <c r="H220" s="160" t="s">
        <v>1</v>
      </c>
      <c r="I220" s="162"/>
      <c r="L220" s="158"/>
      <c r="M220" s="163"/>
      <c r="N220" s="164"/>
      <c r="O220" s="164"/>
      <c r="P220" s="164"/>
      <c r="Q220" s="164"/>
      <c r="R220" s="164"/>
      <c r="S220" s="164"/>
      <c r="T220" s="165"/>
      <c r="AT220" s="160" t="s">
        <v>165</v>
      </c>
      <c r="AU220" s="160" t="s">
        <v>86</v>
      </c>
      <c r="AV220" s="13" t="s">
        <v>84</v>
      </c>
      <c r="AW220" s="13" t="s">
        <v>32</v>
      </c>
      <c r="AX220" s="13" t="s">
        <v>76</v>
      </c>
      <c r="AY220" s="160" t="s">
        <v>151</v>
      </c>
    </row>
    <row r="221" spans="2:51" s="14" customFormat="1" ht="10.2">
      <c r="B221" s="166"/>
      <c r="D221" s="159" t="s">
        <v>165</v>
      </c>
      <c r="E221" s="167" t="s">
        <v>1</v>
      </c>
      <c r="F221" s="168" t="s">
        <v>1738</v>
      </c>
      <c r="H221" s="169">
        <v>14</v>
      </c>
      <c r="I221" s="170"/>
      <c r="L221" s="166"/>
      <c r="M221" s="171"/>
      <c r="N221" s="172"/>
      <c r="O221" s="172"/>
      <c r="P221" s="172"/>
      <c r="Q221" s="172"/>
      <c r="R221" s="172"/>
      <c r="S221" s="172"/>
      <c r="T221" s="173"/>
      <c r="AT221" s="167" t="s">
        <v>165</v>
      </c>
      <c r="AU221" s="167" t="s">
        <v>86</v>
      </c>
      <c r="AV221" s="14" t="s">
        <v>86</v>
      </c>
      <c r="AW221" s="14" t="s">
        <v>32</v>
      </c>
      <c r="AX221" s="14" t="s">
        <v>76</v>
      </c>
      <c r="AY221" s="167" t="s">
        <v>151</v>
      </c>
    </row>
    <row r="222" spans="2:51" s="15" customFormat="1" ht="10.2">
      <c r="B222" s="174"/>
      <c r="D222" s="159" t="s">
        <v>165</v>
      </c>
      <c r="E222" s="175" t="s">
        <v>1</v>
      </c>
      <c r="F222" s="176" t="s">
        <v>172</v>
      </c>
      <c r="H222" s="177">
        <v>33.15</v>
      </c>
      <c r="I222" s="178"/>
      <c r="L222" s="174"/>
      <c r="M222" s="179"/>
      <c r="N222" s="180"/>
      <c r="O222" s="180"/>
      <c r="P222" s="180"/>
      <c r="Q222" s="180"/>
      <c r="R222" s="180"/>
      <c r="S222" s="180"/>
      <c r="T222" s="181"/>
      <c r="AT222" s="175" t="s">
        <v>165</v>
      </c>
      <c r="AU222" s="175" t="s">
        <v>86</v>
      </c>
      <c r="AV222" s="15" t="s">
        <v>152</v>
      </c>
      <c r="AW222" s="15" t="s">
        <v>32</v>
      </c>
      <c r="AX222" s="15" t="s">
        <v>76</v>
      </c>
      <c r="AY222" s="175" t="s">
        <v>151</v>
      </c>
    </row>
    <row r="223" spans="2:51" s="16" customFormat="1" ht="10.2">
      <c r="B223" s="182"/>
      <c r="D223" s="159" t="s">
        <v>165</v>
      </c>
      <c r="E223" s="183" t="s">
        <v>1</v>
      </c>
      <c r="F223" s="184" t="s">
        <v>173</v>
      </c>
      <c r="H223" s="185">
        <v>66.3</v>
      </c>
      <c r="I223" s="186"/>
      <c r="L223" s="182"/>
      <c r="M223" s="187"/>
      <c r="N223" s="188"/>
      <c r="O223" s="188"/>
      <c r="P223" s="188"/>
      <c r="Q223" s="188"/>
      <c r="R223" s="188"/>
      <c r="S223" s="188"/>
      <c r="T223" s="189"/>
      <c r="AT223" s="183" t="s">
        <v>165</v>
      </c>
      <c r="AU223" s="183" t="s">
        <v>86</v>
      </c>
      <c r="AV223" s="16" t="s">
        <v>159</v>
      </c>
      <c r="AW223" s="16" t="s">
        <v>32</v>
      </c>
      <c r="AX223" s="16" t="s">
        <v>84</v>
      </c>
      <c r="AY223" s="183" t="s">
        <v>151</v>
      </c>
    </row>
    <row r="224" spans="1:65" s="2" customFormat="1" ht="24.15" customHeight="1">
      <c r="A224" s="33"/>
      <c r="B224" s="144"/>
      <c r="C224" s="145" t="s">
        <v>343</v>
      </c>
      <c r="D224" s="145" t="s">
        <v>154</v>
      </c>
      <c r="E224" s="146" t="s">
        <v>1740</v>
      </c>
      <c r="F224" s="147" t="s">
        <v>1741</v>
      </c>
      <c r="G224" s="148" t="s">
        <v>231</v>
      </c>
      <c r="H224" s="149">
        <v>5</v>
      </c>
      <c r="I224" s="150"/>
      <c r="J224" s="151">
        <f>ROUND(I224*H224,2)</f>
        <v>0</v>
      </c>
      <c r="K224" s="147" t="s">
        <v>158</v>
      </c>
      <c r="L224" s="34"/>
      <c r="M224" s="152" t="s">
        <v>1</v>
      </c>
      <c r="N224" s="153" t="s">
        <v>41</v>
      </c>
      <c r="O224" s="59"/>
      <c r="P224" s="154">
        <f>O224*H224</f>
        <v>0</v>
      </c>
      <c r="Q224" s="154">
        <v>0.00098</v>
      </c>
      <c r="R224" s="154">
        <f>Q224*H224</f>
        <v>0.0049</v>
      </c>
      <c r="S224" s="154">
        <v>0</v>
      </c>
      <c r="T224" s="155">
        <f>S224*H224</f>
        <v>0</v>
      </c>
      <c r="U224" s="33"/>
      <c r="V224" s="33"/>
      <c r="W224" s="33"/>
      <c r="X224" s="33"/>
      <c r="Y224" s="33"/>
      <c r="Z224" s="33"/>
      <c r="AA224" s="33"/>
      <c r="AB224" s="33"/>
      <c r="AC224" s="33"/>
      <c r="AD224" s="33"/>
      <c r="AE224" s="33"/>
      <c r="AR224" s="156" t="s">
        <v>270</v>
      </c>
      <c r="AT224" s="156" t="s">
        <v>154</v>
      </c>
      <c r="AU224" s="156" t="s">
        <v>86</v>
      </c>
      <c r="AY224" s="18" t="s">
        <v>151</v>
      </c>
      <c r="BE224" s="157">
        <f>IF(N224="základní",J224,0)</f>
        <v>0</v>
      </c>
      <c r="BF224" s="157">
        <f>IF(N224="snížená",J224,0)</f>
        <v>0</v>
      </c>
      <c r="BG224" s="157">
        <f>IF(N224="zákl. přenesená",J224,0)</f>
        <v>0</v>
      </c>
      <c r="BH224" s="157">
        <f>IF(N224="sníž. přenesená",J224,0)</f>
        <v>0</v>
      </c>
      <c r="BI224" s="157">
        <f>IF(N224="nulová",J224,0)</f>
        <v>0</v>
      </c>
      <c r="BJ224" s="18" t="s">
        <v>84</v>
      </c>
      <c r="BK224" s="157">
        <f>ROUND(I224*H224,2)</f>
        <v>0</v>
      </c>
      <c r="BL224" s="18" t="s">
        <v>270</v>
      </c>
      <c r="BM224" s="156" t="s">
        <v>1742</v>
      </c>
    </row>
    <row r="225" spans="2:51" s="14" customFormat="1" ht="10.2">
      <c r="B225" s="166"/>
      <c r="D225" s="159" t="s">
        <v>165</v>
      </c>
      <c r="E225" s="167" t="s">
        <v>1</v>
      </c>
      <c r="F225" s="168" t="s">
        <v>191</v>
      </c>
      <c r="H225" s="169">
        <v>5</v>
      </c>
      <c r="I225" s="170"/>
      <c r="L225" s="166"/>
      <c r="M225" s="171"/>
      <c r="N225" s="172"/>
      <c r="O225" s="172"/>
      <c r="P225" s="172"/>
      <c r="Q225" s="172"/>
      <c r="R225" s="172"/>
      <c r="S225" s="172"/>
      <c r="T225" s="173"/>
      <c r="AT225" s="167" t="s">
        <v>165</v>
      </c>
      <c r="AU225" s="167" t="s">
        <v>86</v>
      </c>
      <c r="AV225" s="14" t="s">
        <v>86</v>
      </c>
      <c r="AW225" s="14" t="s">
        <v>32</v>
      </c>
      <c r="AX225" s="14" t="s">
        <v>76</v>
      </c>
      <c r="AY225" s="167" t="s">
        <v>151</v>
      </c>
    </row>
    <row r="226" spans="2:51" s="16" customFormat="1" ht="10.2">
      <c r="B226" s="182"/>
      <c r="D226" s="159" t="s">
        <v>165</v>
      </c>
      <c r="E226" s="183" t="s">
        <v>1</v>
      </c>
      <c r="F226" s="184" t="s">
        <v>173</v>
      </c>
      <c r="H226" s="185">
        <v>5</v>
      </c>
      <c r="I226" s="186"/>
      <c r="L226" s="182"/>
      <c r="M226" s="187"/>
      <c r="N226" s="188"/>
      <c r="O226" s="188"/>
      <c r="P226" s="188"/>
      <c r="Q226" s="188"/>
      <c r="R226" s="188"/>
      <c r="S226" s="188"/>
      <c r="T226" s="189"/>
      <c r="AT226" s="183" t="s">
        <v>165</v>
      </c>
      <c r="AU226" s="183" t="s">
        <v>86</v>
      </c>
      <c r="AV226" s="16" t="s">
        <v>159</v>
      </c>
      <c r="AW226" s="16" t="s">
        <v>32</v>
      </c>
      <c r="AX226" s="16" t="s">
        <v>84</v>
      </c>
      <c r="AY226" s="183" t="s">
        <v>151</v>
      </c>
    </row>
    <row r="227" spans="1:65" s="2" customFormat="1" ht="37.8" customHeight="1">
      <c r="A227" s="33"/>
      <c r="B227" s="144"/>
      <c r="C227" s="145" t="s">
        <v>351</v>
      </c>
      <c r="D227" s="145" t="s">
        <v>154</v>
      </c>
      <c r="E227" s="146" t="s">
        <v>1743</v>
      </c>
      <c r="F227" s="147" t="s">
        <v>1744</v>
      </c>
      <c r="G227" s="148" t="s">
        <v>231</v>
      </c>
      <c r="H227" s="149">
        <v>66.3</v>
      </c>
      <c r="I227" s="150"/>
      <c r="J227" s="151">
        <f>ROUND(I227*H227,2)</f>
        <v>0</v>
      </c>
      <c r="K227" s="147" t="s">
        <v>158</v>
      </c>
      <c r="L227" s="34"/>
      <c r="M227" s="152" t="s">
        <v>1</v>
      </c>
      <c r="N227" s="153" t="s">
        <v>41</v>
      </c>
      <c r="O227" s="59"/>
      <c r="P227" s="154">
        <f>O227*H227</f>
        <v>0</v>
      </c>
      <c r="Q227" s="154">
        <v>5E-05</v>
      </c>
      <c r="R227" s="154">
        <f>Q227*H227</f>
        <v>0.003315</v>
      </c>
      <c r="S227" s="154">
        <v>0</v>
      </c>
      <c r="T227" s="155">
        <f>S227*H227</f>
        <v>0</v>
      </c>
      <c r="U227" s="33"/>
      <c r="V227" s="33"/>
      <c r="W227" s="33"/>
      <c r="X227" s="33"/>
      <c r="Y227" s="33"/>
      <c r="Z227" s="33"/>
      <c r="AA227" s="33"/>
      <c r="AB227" s="33"/>
      <c r="AC227" s="33"/>
      <c r="AD227" s="33"/>
      <c r="AE227" s="33"/>
      <c r="AR227" s="156" t="s">
        <v>270</v>
      </c>
      <c r="AT227" s="156" t="s">
        <v>154</v>
      </c>
      <c r="AU227" s="156" t="s">
        <v>86</v>
      </c>
      <c r="AY227" s="18" t="s">
        <v>151</v>
      </c>
      <c r="BE227" s="157">
        <f>IF(N227="základní",J227,0)</f>
        <v>0</v>
      </c>
      <c r="BF227" s="157">
        <f>IF(N227="snížená",J227,0)</f>
        <v>0</v>
      </c>
      <c r="BG227" s="157">
        <f>IF(N227="zákl. přenesená",J227,0)</f>
        <v>0</v>
      </c>
      <c r="BH227" s="157">
        <f>IF(N227="sníž. přenesená",J227,0)</f>
        <v>0</v>
      </c>
      <c r="BI227" s="157">
        <f>IF(N227="nulová",J227,0)</f>
        <v>0</v>
      </c>
      <c r="BJ227" s="18" t="s">
        <v>84</v>
      </c>
      <c r="BK227" s="157">
        <f>ROUND(I227*H227,2)</f>
        <v>0</v>
      </c>
      <c r="BL227" s="18" t="s">
        <v>270</v>
      </c>
      <c r="BM227" s="156" t="s">
        <v>1745</v>
      </c>
    </row>
    <row r="228" spans="1:65" s="2" customFormat="1" ht="37.8" customHeight="1">
      <c r="A228" s="33"/>
      <c r="B228" s="144"/>
      <c r="C228" s="145" t="s">
        <v>355</v>
      </c>
      <c r="D228" s="145" t="s">
        <v>154</v>
      </c>
      <c r="E228" s="146" t="s">
        <v>1746</v>
      </c>
      <c r="F228" s="147" t="s">
        <v>1747</v>
      </c>
      <c r="G228" s="148" t="s">
        <v>231</v>
      </c>
      <c r="H228" s="149">
        <v>5</v>
      </c>
      <c r="I228" s="150"/>
      <c r="J228" s="151">
        <f>ROUND(I228*H228,2)</f>
        <v>0</v>
      </c>
      <c r="K228" s="147" t="s">
        <v>158</v>
      </c>
      <c r="L228" s="34"/>
      <c r="M228" s="152" t="s">
        <v>1</v>
      </c>
      <c r="N228" s="153" t="s">
        <v>41</v>
      </c>
      <c r="O228" s="59"/>
      <c r="P228" s="154">
        <f>O228*H228</f>
        <v>0</v>
      </c>
      <c r="Q228" s="154">
        <v>7E-05</v>
      </c>
      <c r="R228" s="154">
        <f>Q228*H228</f>
        <v>0.00034999999999999994</v>
      </c>
      <c r="S228" s="154">
        <v>0</v>
      </c>
      <c r="T228" s="155">
        <f>S228*H228</f>
        <v>0</v>
      </c>
      <c r="U228" s="33"/>
      <c r="V228" s="33"/>
      <c r="W228" s="33"/>
      <c r="X228" s="33"/>
      <c r="Y228" s="33"/>
      <c r="Z228" s="33"/>
      <c r="AA228" s="33"/>
      <c r="AB228" s="33"/>
      <c r="AC228" s="33"/>
      <c r="AD228" s="33"/>
      <c r="AE228" s="33"/>
      <c r="AR228" s="156" t="s">
        <v>270</v>
      </c>
      <c r="AT228" s="156" t="s">
        <v>154</v>
      </c>
      <c r="AU228" s="156" t="s">
        <v>86</v>
      </c>
      <c r="AY228" s="18" t="s">
        <v>151</v>
      </c>
      <c r="BE228" s="157">
        <f>IF(N228="základní",J228,0)</f>
        <v>0</v>
      </c>
      <c r="BF228" s="157">
        <f>IF(N228="snížená",J228,0)</f>
        <v>0</v>
      </c>
      <c r="BG228" s="157">
        <f>IF(N228="zákl. přenesená",J228,0)</f>
        <v>0</v>
      </c>
      <c r="BH228" s="157">
        <f>IF(N228="sníž. přenesená",J228,0)</f>
        <v>0</v>
      </c>
      <c r="BI228" s="157">
        <f>IF(N228="nulová",J228,0)</f>
        <v>0</v>
      </c>
      <c r="BJ228" s="18" t="s">
        <v>84</v>
      </c>
      <c r="BK228" s="157">
        <f>ROUND(I228*H228,2)</f>
        <v>0</v>
      </c>
      <c r="BL228" s="18" t="s">
        <v>270</v>
      </c>
      <c r="BM228" s="156" t="s">
        <v>1748</v>
      </c>
    </row>
    <row r="229" spans="1:65" s="2" customFormat="1" ht="16.5" customHeight="1">
      <c r="A229" s="33"/>
      <c r="B229" s="144"/>
      <c r="C229" s="145" t="s">
        <v>362</v>
      </c>
      <c r="D229" s="145" t="s">
        <v>154</v>
      </c>
      <c r="E229" s="146" t="s">
        <v>1749</v>
      </c>
      <c r="F229" s="147" t="s">
        <v>1750</v>
      </c>
      <c r="G229" s="148" t="s">
        <v>157</v>
      </c>
      <c r="H229" s="149">
        <v>17</v>
      </c>
      <c r="I229" s="150"/>
      <c r="J229" s="151">
        <f>ROUND(I229*H229,2)</f>
        <v>0</v>
      </c>
      <c r="K229" s="147" t="s">
        <v>158</v>
      </c>
      <c r="L229" s="34"/>
      <c r="M229" s="152" t="s">
        <v>1</v>
      </c>
      <c r="N229" s="153" t="s">
        <v>41</v>
      </c>
      <c r="O229" s="59"/>
      <c r="P229" s="154">
        <f>O229*H229</f>
        <v>0</v>
      </c>
      <c r="Q229" s="154">
        <v>0</v>
      </c>
      <c r="R229" s="154">
        <f>Q229*H229</f>
        <v>0</v>
      </c>
      <c r="S229" s="154">
        <v>0</v>
      </c>
      <c r="T229" s="155">
        <f>S229*H229</f>
        <v>0</v>
      </c>
      <c r="U229" s="33"/>
      <c r="V229" s="33"/>
      <c r="W229" s="33"/>
      <c r="X229" s="33"/>
      <c r="Y229" s="33"/>
      <c r="Z229" s="33"/>
      <c r="AA229" s="33"/>
      <c r="AB229" s="33"/>
      <c r="AC229" s="33"/>
      <c r="AD229" s="33"/>
      <c r="AE229" s="33"/>
      <c r="AR229" s="156" t="s">
        <v>270</v>
      </c>
      <c r="AT229" s="156" t="s">
        <v>154</v>
      </c>
      <c r="AU229" s="156" t="s">
        <v>86</v>
      </c>
      <c r="AY229" s="18" t="s">
        <v>151</v>
      </c>
      <c r="BE229" s="157">
        <f>IF(N229="základní",J229,0)</f>
        <v>0</v>
      </c>
      <c r="BF229" s="157">
        <f>IF(N229="snížená",J229,0)</f>
        <v>0</v>
      </c>
      <c r="BG229" s="157">
        <f>IF(N229="zákl. přenesená",J229,0)</f>
        <v>0</v>
      </c>
      <c r="BH229" s="157">
        <f>IF(N229="sníž. přenesená",J229,0)</f>
        <v>0</v>
      </c>
      <c r="BI229" s="157">
        <f>IF(N229="nulová",J229,0)</f>
        <v>0</v>
      </c>
      <c r="BJ229" s="18" t="s">
        <v>84</v>
      </c>
      <c r="BK229" s="157">
        <f>ROUND(I229*H229,2)</f>
        <v>0</v>
      </c>
      <c r="BL229" s="18" t="s">
        <v>270</v>
      </c>
      <c r="BM229" s="156" t="s">
        <v>1751</v>
      </c>
    </row>
    <row r="230" spans="2:51" s="14" customFormat="1" ht="10.2">
      <c r="B230" s="166"/>
      <c r="D230" s="159" t="s">
        <v>165</v>
      </c>
      <c r="E230" s="167" t="s">
        <v>1</v>
      </c>
      <c r="F230" s="168" t="s">
        <v>274</v>
      </c>
      <c r="H230" s="169">
        <v>17</v>
      </c>
      <c r="I230" s="170"/>
      <c r="L230" s="166"/>
      <c r="M230" s="171"/>
      <c r="N230" s="172"/>
      <c r="O230" s="172"/>
      <c r="P230" s="172"/>
      <c r="Q230" s="172"/>
      <c r="R230" s="172"/>
      <c r="S230" s="172"/>
      <c r="T230" s="173"/>
      <c r="AT230" s="167" t="s">
        <v>165</v>
      </c>
      <c r="AU230" s="167" t="s">
        <v>86</v>
      </c>
      <c r="AV230" s="14" t="s">
        <v>86</v>
      </c>
      <c r="AW230" s="14" t="s">
        <v>32</v>
      </c>
      <c r="AX230" s="14" t="s">
        <v>76</v>
      </c>
      <c r="AY230" s="167" t="s">
        <v>151</v>
      </c>
    </row>
    <row r="231" spans="2:51" s="15" customFormat="1" ht="10.2">
      <c r="B231" s="174"/>
      <c r="D231" s="159" t="s">
        <v>165</v>
      </c>
      <c r="E231" s="175" t="s">
        <v>1</v>
      </c>
      <c r="F231" s="176" t="s">
        <v>172</v>
      </c>
      <c r="H231" s="177">
        <v>17</v>
      </c>
      <c r="I231" s="178"/>
      <c r="L231" s="174"/>
      <c r="M231" s="179"/>
      <c r="N231" s="180"/>
      <c r="O231" s="180"/>
      <c r="P231" s="180"/>
      <c r="Q231" s="180"/>
      <c r="R231" s="180"/>
      <c r="S231" s="180"/>
      <c r="T231" s="181"/>
      <c r="AT231" s="175" t="s">
        <v>165</v>
      </c>
      <c r="AU231" s="175" t="s">
        <v>86</v>
      </c>
      <c r="AV231" s="15" t="s">
        <v>152</v>
      </c>
      <c r="AW231" s="15" t="s">
        <v>32</v>
      </c>
      <c r="AX231" s="15" t="s">
        <v>76</v>
      </c>
      <c r="AY231" s="175" t="s">
        <v>151</v>
      </c>
    </row>
    <row r="232" spans="2:51" s="16" customFormat="1" ht="10.2">
      <c r="B232" s="182"/>
      <c r="D232" s="159" t="s">
        <v>165</v>
      </c>
      <c r="E232" s="183" t="s">
        <v>1</v>
      </c>
      <c r="F232" s="184" t="s">
        <v>173</v>
      </c>
      <c r="H232" s="185">
        <v>17</v>
      </c>
      <c r="I232" s="186"/>
      <c r="L232" s="182"/>
      <c r="M232" s="187"/>
      <c r="N232" s="188"/>
      <c r="O232" s="188"/>
      <c r="P232" s="188"/>
      <c r="Q232" s="188"/>
      <c r="R232" s="188"/>
      <c r="S232" s="188"/>
      <c r="T232" s="189"/>
      <c r="AT232" s="183" t="s">
        <v>165</v>
      </c>
      <c r="AU232" s="183" t="s">
        <v>86</v>
      </c>
      <c r="AV232" s="16" t="s">
        <v>159</v>
      </c>
      <c r="AW232" s="16" t="s">
        <v>32</v>
      </c>
      <c r="AX232" s="16" t="s">
        <v>84</v>
      </c>
      <c r="AY232" s="183" t="s">
        <v>151</v>
      </c>
    </row>
    <row r="233" spans="1:65" s="2" customFormat="1" ht="21.75" customHeight="1">
      <c r="A233" s="33"/>
      <c r="B233" s="144"/>
      <c r="C233" s="145" t="s">
        <v>366</v>
      </c>
      <c r="D233" s="145" t="s">
        <v>154</v>
      </c>
      <c r="E233" s="146" t="s">
        <v>1752</v>
      </c>
      <c r="F233" s="147" t="s">
        <v>1753</v>
      </c>
      <c r="G233" s="148" t="s">
        <v>157</v>
      </c>
      <c r="H233" s="149">
        <v>17</v>
      </c>
      <c r="I233" s="150"/>
      <c r="J233" s="151">
        <f>ROUND(I233*H233,2)</f>
        <v>0</v>
      </c>
      <c r="K233" s="147" t="s">
        <v>158</v>
      </c>
      <c r="L233" s="34"/>
      <c r="M233" s="152" t="s">
        <v>1</v>
      </c>
      <c r="N233" s="153" t="s">
        <v>41</v>
      </c>
      <c r="O233" s="59"/>
      <c r="P233" s="154">
        <f>O233*H233</f>
        <v>0</v>
      </c>
      <c r="Q233" s="154">
        <v>0.00017</v>
      </c>
      <c r="R233" s="154">
        <f>Q233*H233</f>
        <v>0.00289</v>
      </c>
      <c r="S233" s="154">
        <v>0</v>
      </c>
      <c r="T233" s="155">
        <f>S233*H233</f>
        <v>0</v>
      </c>
      <c r="U233" s="33"/>
      <c r="V233" s="33"/>
      <c r="W233" s="33"/>
      <c r="X233" s="33"/>
      <c r="Y233" s="33"/>
      <c r="Z233" s="33"/>
      <c r="AA233" s="33"/>
      <c r="AB233" s="33"/>
      <c r="AC233" s="33"/>
      <c r="AD233" s="33"/>
      <c r="AE233" s="33"/>
      <c r="AR233" s="156" t="s">
        <v>270</v>
      </c>
      <c r="AT233" s="156" t="s">
        <v>154</v>
      </c>
      <c r="AU233" s="156" t="s">
        <v>86</v>
      </c>
      <c r="AY233" s="18" t="s">
        <v>151</v>
      </c>
      <c r="BE233" s="157">
        <f>IF(N233="základní",J233,0)</f>
        <v>0</v>
      </c>
      <c r="BF233" s="157">
        <f>IF(N233="snížená",J233,0)</f>
        <v>0</v>
      </c>
      <c r="BG233" s="157">
        <f>IF(N233="zákl. přenesená",J233,0)</f>
        <v>0</v>
      </c>
      <c r="BH233" s="157">
        <f>IF(N233="sníž. přenesená",J233,0)</f>
        <v>0</v>
      </c>
      <c r="BI233" s="157">
        <f>IF(N233="nulová",J233,0)</f>
        <v>0</v>
      </c>
      <c r="BJ233" s="18" t="s">
        <v>84</v>
      </c>
      <c r="BK233" s="157">
        <f>ROUND(I233*H233,2)</f>
        <v>0</v>
      </c>
      <c r="BL233" s="18" t="s">
        <v>270</v>
      </c>
      <c r="BM233" s="156" t="s">
        <v>1754</v>
      </c>
    </row>
    <row r="234" spans="2:51" s="14" customFormat="1" ht="10.2">
      <c r="B234" s="166"/>
      <c r="D234" s="159" t="s">
        <v>165</v>
      </c>
      <c r="E234" s="167" t="s">
        <v>1</v>
      </c>
      <c r="F234" s="168" t="s">
        <v>274</v>
      </c>
      <c r="H234" s="169">
        <v>17</v>
      </c>
      <c r="I234" s="170"/>
      <c r="L234" s="166"/>
      <c r="M234" s="171"/>
      <c r="N234" s="172"/>
      <c r="O234" s="172"/>
      <c r="P234" s="172"/>
      <c r="Q234" s="172"/>
      <c r="R234" s="172"/>
      <c r="S234" s="172"/>
      <c r="T234" s="173"/>
      <c r="AT234" s="167" t="s">
        <v>165</v>
      </c>
      <c r="AU234" s="167" t="s">
        <v>86</v>
      </c>
      <c r="AV234" s="14" t="s">
        <v>86</v>
      </c>
      <c r="AW234" s="14" t="s">
        <v>32</v>
      </c>
      <c r="AX234" s="14" t="s">
        <v>76</v>
      </c>
      <c r="AY234" s="167" t="s">
        <v>151</v>
      </c>
    </row>
    <row r="235" spans="2:51" s="15" customFormat="1" ht="10.2">
      <c r="B235" s="174"/>
      <c r="D235" s="159" t="s">
        <v>165</v>
      </c>
      <c r="E235" s="175" t="s">
        <v>1</v>
      </c>
      <c r="F235" s="176" t="s">
        <v>172</v>
      </c>
      <c r="H235" s="177">
        <v>17</v>
      </c>
      <c r="I235" s="178"/>
      <c r="L235" s="174"/>
      <c r="M235" s="179"/>
      <c r="N235" s="180"/>
      <c r="O235" s="180"/>
      <c r="P235" s="180"/>
      <c r="Q235" s="180"/>
      <c r="R235" s="180"/>
      <c r="S235" s="180"/>
      <c r="T235" s="181"/>
      <c r="AT235" s="175" t="s">
        <v>165</v>
      </c>
      <c r="AU235" s="175" t="s">
        <v>86</v>
      </c>
      <c r="AV235" s="15" t="s">
        <v>152</v>
      </c>
      <c r="AW235" s="15" t="s">
        <v>32</v>
      </c>
      <c r="AX235" s="15" t="s">
        <v>76</v>
      </c>
      <c r="AY235" s="175" t="s">
        <v>151</v>
      </c>
    </row>
    <row r="236" spans="2:51" s="16" customFormat="1" ht="10.2">
      <c r="B236" s="182"/>
      <c r="D236" s="159" t="s">
        <v>165</v>
      </c>
      <c r="E236" s="183" t="s">
        <v>1</v>
      </c>
      <c r="F236" s="184" t="s">
        <v>173</v>
      </c>
      <c r="H236" s="185">
        <v>17</v>
      </c>
      <c r="I236" s="186"/>
      <c r="L236" s="182"/>
      <c r="M236" s="187"/>
      <c r="N236" s="188"/>
      <c r="O236" s="188"/>
      <c r="P236" s="188"/>
      <c r="Q236" s="188"/>
      <c r="R236" s="188"/>
      <c r="S236" s="188"/>
      <c r="T236" s="189"/>
      <c r="AT236" s="183" t="s">
        <v>165</v>
      </c>
      <c r="AU236" s="183" t="s">
        <v>86</v>
      </c>
      <c r="AV236" s="16" t="s">
        <v>159</v>
      </c>
      <c r="AW236" s="16" t="s">
        <v>32</v>
      </c>
      <c r="AX236" s="16" t="s">
        <v>84</v>
      </c>
      <c r="AY236" s="183" t="s">
        <v>151</v>
      </c>
    </row>
    <row r="237" spans="1:65" s="2" customFormat="1" ht="21.75" customHeight="1">
      <c r="A237" s="33"/>
      <c r="B237" s="144"/>
      <c r="C237" s="145" t="s">
        <v>373</v>
      </c>
      <c r="D237" s="145" t="s">
        <v>154</v>
      </c>
      <c r="E237" s="146" t="s">
        <v>1755</v>
      </c>
      <c r="F237" s="147" t="s">
        <v>1756</v>
      </c>
      <c r="G237" s="148" t="s">
        <v>157</v>
      </c>
      <c r="H237" s="149">
        <v>6</v>
      </c>
      <c r="I237" s="150"/>
      <c r="J237" s="151">
        <f>ROUND(I237*H237,2)</f>
        <v>0</v>
      </c>
      <c r="K237" s="147" t="s">
        <v>158</v>
      </c>
      <c r="L237" s="34"/>
      <c r="M237" s="152" t="s">
        <v>1</v>
      </c>
      <c r="N237" s="153" t="s">
        <v>41</v>
      </c>
      <c r="O237" s="59"/>
      <c r="P237" s="154">
        <f>O237*H237</f>
        <v>0</v>
      </c>
      <c r="Q237" s="154">
        <v>0.00021</v>
      </c>
      <c r="R237" s="154">
        <f>Q237*H237</f>
        <v>0.00126</v>
      </c>
      <c r="S237" s="154">
        <v>0</v>
      </c>
      <c r="T237" s="155">
        <f>S237*H237</f>
        <v>0</v>
      </c>
      <c r="U237" s="33"/>
      <c r="V237" s="33"/>
      <c r="W237" s="33"/>
      <c r="X237" s="33"/>
      <c r="Y237" s="33"/>
      <c r="Z237" s="33"/>
      <c r="AA237" s="33"/>
      <c r="AB237" s="33"/>
      <c r="AC237" s="33"/>
      <c r="AD237" s="33"/>
      <c r="AE237" s="33"/>
      <c r="AR237" s="156" t="s">
        <v>270</v>
      </c>
      <c r="AT237" s="156" t="s">
        <v>154</v>
      </c>
      <c r="AU237" s="156" t="s">
        <v>86</v>
      </c>
      <c r="AY237" s="18" t="s">
        <v>151</v>
      </c>
      <c r="BE237" s="157">
        <f>IF(N237="základní",J237,0)</f>
        <v>0</v>
      </c>
      <c r="BF237" s="157">
        <f>IF(N237="snížená",J237,0)</f>
        <v>0</v>
      </c>
      <c r="BG237" s="157">
        <f>IF(N237="zákl. přenesená",J237,0)</f>
        <v>0</v>
      </c>
      <c r="BH237" s="157">
        <f>IF(N237="sníž. přenesená",J237,0)</f>
        <v>0</v>
      </c>
      <c r="BI237" s="157">
        <f>IF(N237="nulová",J237,0)</f>
        <v>0</v>
      </c>
      <c r="BJ237" s="18" t="s">
        <v>84</v>
      </c>
      <c r="BK237" s="157">
        <f>ROUND(I237*H237,2)</f>
        <v>0</v>
      </c>
      <c r="BL237" s="18" t="s">
        <v>270</v>
      </c>
      <c r="BM237" s="156" t="s">
        <v>1757</v>
      </c>
    </row>
    <row r="238" spans="2:51" s="14" customFormat="1" ht="10.2">
      <c r="B238" s="166"/>
      <c r="D238" s="159" t="s">
        <v>165</v>
      </c>
      <c r="E238" s="167" t="s">
        <v>1</v>
      </c>
      <c r="F238" s="168" t="s">
        <v>204</v>
      </c>
      <c r="H238" s="169">
        <v>6</v>
      </c>
      <c r="I238" s="170"/>
      <c r="L238" s="166"/>
      <c r="M238" s="171"/>
      <c r="N238" s="172"/>
      <c r="O238" s="172"/>
      <c r="P238" s="172"/>
      <c r="Q238" s="172"/>
      <c r="R238" s="172"/>
      <c r="S238" s="172"/>
      <c r="T238" s="173"/>
      <c r="AT238" s="167" t="s">
        <v>165</v>
      </c>
      <c r="AU238" s="167" t="s">
        <v>86</v>
      </c>
      <c r="AV238" s="14" t="s">
        <v>86</v>
      </c>
      <c r="AW238" s="14" t="s">
        <v>32</v>
      </c>
      <c r="AX238" s="14" t="s">
        <v>76</v>
      </c>
      <c r="AY238" s="167" t="s">
        <v>151</v>
      </c>
    </row>
    <row r="239" spans="2:51" s="16" customFormat="1" ht="10.2">
      <c r="B239" s="182"/>
      <c r="D239" s="159" t="s">
        <v>165</v>
      </c>
      <c r="E239" s="183" t="s">
        <v>1</v>
      </c>
      <c r="F239" s="184" t="s">
        <v>173</v>
      </c>
      <c r="H239" s="185">
        <v>6</v>
      </c>
      <c r="I239" s="186"/>
      <c r="L239" s="182"/>
      <c r="M239" s="187"/>
      <c r="N239" s="188"/>
      <c r="O239" s="188"/>
      <c r="P239" s="188"/>
      <c r="Q239" s="188"/>
      <c r="R239" s="188"/>
      <c r="S239" s="188"/>
      <c r="T239" s="189"/>
      <c r="AT239" s="183" t="s">
        <v>165</v>
      </c>
      <c r="AU239" s="183" t="s">
        <v>86</v>
      </c>
      <c r="AV239" s="16" t="s">
        <v>159</v>
      </c>
      <c r="AW239" s="16" t="s">
        <v>32</v>
      </c>
      <c r="AX239" s="16" t="s">
        <v>84</v>
      </c>
      <c r="AY239" s="183" t="s">
        <v>151</v>
      </c>
    </row>
    <row r="240" spans="1:65" s="2" customFormat="1" ht="24.15" customHeight="1">
      <c r="A240" s="33"/>
      <c r="B240" s="144"/>
      <c r="C240" s="145" t="s">
        <v>379</v>
      </c>
      <c r="D240" s="145" t="s">
        <v>154</v>
      </c>
      <c r="E240" s="146" t="s">
        <v>1758</v>
      </c>
      <c r="F240" s="147" t="s">
        <v>1759</v>
      </c>
      <c r="G240" s="148" t="s">
        <v>231</v>
      </c>
      <c r="H240" s="149">
        <v>73.3</v>
      </c>
      <c r="I240" s="150"/>
      <c r="J240" s="151">
        <f>ROUND(I240*H240,2)</f>
        <v>0</v>
      </c>
      <c r="K240" s="147" t="s">
        <v>158</v>
      </c>
      <c r="L240" s="34"/>
      <c r="M240" s="152" t="s">
        <v>1</v>
      </c>
      <c r="N240" s="153" t="s">
        <v>41</v>
      </c>
      <c r="O240" s="59"/>
      <c r="P240" s="154">
        <f>O240*H240</f>
        <v>0</v>
      </c>
      <c r="Q240" s="154">
        <v>0.00019</v>
      </c>
      <c r="R240" s="154">
        <f>Q240*H240</f>
        <v>0.013927</v>
      </c>
      <c r="S240" s="154">
        <v>0</v>
      </c>
      <c r="T240" s="155">
        <f>S240*H240</f>
        <v>0</v>
      </c>
      <c r="U240" s="33"/>
      <c r="V240" s="33"/>
      <c r="W240" s="33"/>
      <c r="X240" s="33"/>
      <c r="Y240" s="33"/>
      <c r="Z240" s="33"/>
      <c r="AA240" s="33"/>
      <c r="AB240" s="33"/>
      <c r="AC240" s="33"/>
      <c r="AD240" s="33"/>
      <c r="AE240" s="33"/>
      <c r="AR240" s="156" t="s">
        <v>270</v>
      </c>
      <c r="AT240" s="156" t="s">
        <v>154</v>
      </c>
      <c r="AU240" s="156" t="s">
        <v>86</v>
      </c>
      <c r="AY240" s="18" t="s">
        <v>151</v>
      </c>
      <c r="BE240" s="157">
        <f>IF(N240="základní",J240,0)</f>
        <v>0</v>
      </c>
      <c r="BF240" s="157">
        <f>IF(N240="snížená",J240,0)</f>
        <v>0</v>
      </c>
      <c r="BG240" s="157">
        <f>IF(N240="zákl. přenesená",J240,0)</f>
        <v>0</v>
      </c>
      <c r="BH240" s="157">
        <f>IF(N240="sníž. přenesená",J240,0)</f>
        <v>0</v>
      </c>
      <c r="BI240" s="157">
        <f>IF(N240="nulová",J240,0)</f>
        <v>0</v>
      </c>
      <c r="BJ240" s="18" t="s">
        <v>84</v>
      </c>
      <c r="BK240" s="157">
        <f>ROUND(I240*H240,2)</f>
        <v>0</v>
      </c>
      <c r="BL240" s="18" t="s">
        <v>270</v>
      </c>
      <c r="BM240" s="156" t="s">
        <v>1760</v>
      </c>
    </row>
    <row r="241" spans="1:65" s="2" customFormat="1" ht="21.75" customHeight="1">
      <c r="A241" s="33"/>
      <c r="B241" s="144"/>
      <c r="C241" s="145" t="s">
        <v>385</v>
      </c>
      <c r="D241" s="145" t="s">
        <v>154</v>
      </c>
      <c r="E241" s="146" t="s">
        <v>1761</v>
      </c>
      <c r="F241" s="147" t="s">
        <v>1762</v>
      </c>
      <c r="G241" s="148" t="s">
        <v>231</v>
      </c>
      <c r="H241" s="149">
        <v>73.3</v>
      </c>
      <c r="I241" s="150"/>
      <c r="J241" s="151">
        <f>ROUND(I241*H241,2)</f>
        <v>0</v>
      </c>
      <c r="K241" s="147" t="s">
        <v>158</v>
      </c>
      <c r="L241" s="34"/>
      <c r="M241" s="152" t="s">
        <v>1</v>
      </c>
      <c r="N241" s="153" t="s">
        <v>41</v>
      </c>
      <c r="O241" s="59"/>
      <c r="P241" s="154">
        <f>O241*H241</f>
        <v>0</v>
      </c>
      <c r="Q241" s="154">
        <v>1E-05</v>
      </c>
      <c r="R241" s="154">
        <f>Q241*H241</f>
        <v>0.000733</v>
      </c>
      <c r="S241" s="154">
        <v>0</v>
      </c>
      <c r="T241" s="155">
        <f>S241*H241</f>
        <v>0</v>
      </c>
      <c r="U241" s="33"/>
      <c r="V241" s="33"/>
      <c r="W241" s="33"/>
      <c r="X241" s="33"/>
      <c r="Y241" s="33"/>
      <c r="Z241" s="33"/>
      <c r="AA241" s="33"/>
      <c r="AB241" s="33"/>
      <c r="AC241" s="33"/>
      <c r="AD241" s="33"/>
      <c r="AE241" s="33"/>
      <c r="AR241" s="156" t="s">
        <v>270</v>
      </c>
      <c r="AT241" s="156" t="s">
        <v>154</v>
      </c>
      <c r="AU241" s="156" t="s">
        <v>86</v>
      </c>
      <c r="AY241" s="18" t="s">
        <v>151</v>
      </c>
      <c r="BE241" s="157">
        <f>IF(N241="základní",J241,0)</f>
        <v>0</v>
      </c>
      <c r="BF241" s="157">
        <f>IF(N241="snížená",J241,0)</f>
        <v>0</v>
      </c>
      <c r="BG241" s="157">
        <f>IF(N241="zákl. přenesená",J241,0)</f>
        <v>0</v>
      </c>
      <c r="BH241" s="157">
        <f>IF(N241="sníž. přenesená",J241,0)</f>
        <v>0</v>
      </c>
      <c r="BI241" s="157">
        <f>IF(N241="nulová",J241,0)</f>
        <v>0</v>
      </c>
      <c r="BJ241" s="18" t="s">
        <v>84</v>
      </c>
      <c r="BK241" s="157">
        <f>ROUND(I241*H241,2)</f>
        <v>0</v>
      </c>
      <c r="BL241" s="18" t="s">
        <v>270</v>
      </c>
      <c r="BM241" s="156" t="s">
        <v>1763</v>
      </c>
    </row>
    <row r="242" spans="1:65" s="2" customFormat="1" ht="24.15" customHeight="1">
      <c r="A242" s="33"/>
      <c r="B242" s="144"/>
      <c r="C242" s="145" t="s">
        <v>391</v>
      </c>
      <c r="D242" s="145" t="s">
        <v>154</v>
      </c>
      <c r="E242" s="146" t="s">
        <v>1764</v>
      </c>
      <c r="F242" s="147" t="s">
        <v>1765</v>
      </c>
      <c r="G242" s="148" t="s">
        <v>194</v>
      </c>
      <c r="H242" s="149">
        <v>0.077</v>
      </c>
      <c r="I242" s="150"/>
      <c r="J242" s="151">
        <f>ROUND(I242*H242,2)</f>
        <v>0</v>
      </c>
      <c r="K242" s="147" t="s">
        <v>158</v>
      </c>
      <c r="L242" s="34"/>
      <c r="M242" s="152" t="s">
        <v>1</v>
      </c>
      <c r="N242" s="153" t="s">
        <v>41</v>
      </c>
      <c r="O242" s="59"/>
      <c r="P242" s="154">
        <f>O242*H242</f>
        <v>0</v>
      </c>
      <c r="Q242" s="154">
        <v>0</v>
      </c>
      <c r="R242" s="154">
        <f>Q242*H242</f>
        <v>0</v>
      </c>
      <c r="S242" s="154">
        <v>0</v>
      </c>
      <c r="T242" s="155">
        <f>S242*H242</f>
        <v>0</v>
      </c>
      <c r="U242" s="33"/>
      <c r="V242" s="33"/>
      <c r="W242" s="33"/>
      <c r="X242" s="33"/>
      <c r="Y242" s="33"/>
      <c r="Z242" s="33"/>
      <c r="AA242" s="33"/>
      <c r="AB242" s="33"/>
      <c r="AC242" s="33"/>
      <c r="AD242" s="33"/>
      <c r="AE242" s="33"/>
      <c r="AR242" s="156" t="s">
        <v>270</v>
      </c>
      <c r="AT242" s="156" t="s">
        <v>154</v>
      </c>
      <c r="AU242" s="156" t="s">
        <v>86</v>
      </c>
      <c r="AY242" s="18" t="s">
        <v>151</v>
      </c>
      <c r="BE242" s="157">
        <f>IF(N242="základní",J242,0)</f>
        <v>0</v>
      </c>
      <c r="BF242" s="157">
        <f>IF(N242="snížená",J242,0)</f>
        <v>0</v>
      </c>
      <c r="BG242" s="157">
        <f>IF(N242="zákl. přenesená",J242,0)</f>
        <v>0</v>
      </c>
      <c r="BH242" s="157">
        <f>IF(N242="sníž. přenesená",J242,0)</f>
        <v>0</v>
      </c>
      <c r="BI242" s="157">
        <f>IF(N242="nulová",J242,0)</f>
        <v>0</v>
      </c>
      <c r="BJ242" s="18" t="s">
        <v>84</v>
      </c>
      <c r="BK242" s="157">
        <f>ROUND(I242*H242,2)</f>
        <v>0</v>
      </c>
      <c r="BL242" s="18" t="s">
        <v>270</v>
      </c>
      <c r="BM242" s="156" t="s">
        <v>1766</v>
      </c>
    </row>
    <row r="243" spans="1:65" s="2" customFormat="1" ht="24.15" customHeight="1">
      <c r="A243" s="33"/>
      <c r="B243" s="144"/>
      <c r="C243" s="145" t="s">
        <v>408</v>
      </c>
      <c r="D243" s="145" t="s">
        <v>154</v>
      </c>
      <c r="E243" s="146" t="s">
        <v>1767</v>
      </c>
      <c r="F243" s="147" t="s">
        <v>1768</v>
      </c>
      <c r="G243" s="148" t="s">
        <v>194</v>
      </c>
      <c r="H243" s="149">
        <v>0.077</v>
      </c>
      <c r="I243" s="150"/>
      <c r="J243" s="151">
        <f>ROUND(I243*H243,2)</f>
        <v>0</v>
      </c>
      <c r="K243" s="147" t="s">
        <v>158</v>
      </c>
      <c r="L243" s="34"/>
      <c r="M243" s="152" t="s">
        <v>1</v>
      </c>
      <c r="N243" s="153" t="s">
        <v>41</v>
      </c>
      <c r="O243" s="59"/>
      <c r="P243" s="154">
        <f>O243*H243</f>
        <v>0</v>
      </c>
      <c r="Q243" s="154">
        <v>0</v>
      </c>
      <c r="R243" s="154">
        <f>Q243*H243</f>
        <v>0</v>
      </c>
      <c r="S243" s="154">
        <v>0</v>
      </c>
      <c r="T243" s="155">
        <f>S243*H243</f>
        <v>0</v>
      </c>
      <c r="U243" s="33"/>
      <c r="V243" s="33"/>
      <c r="W243" s="33"/>
      <c r="X243" s="33"/>
      <c r="Y243" s="33"/>
      <c r="Z243" s="33"/>
      <c r="AA243" s="33"/>
      <c r="AB243" s="33"/>
      <c r="AC243" s="33"/>
      <c r="AD243" s="33"/>
      <c r="AE243" s="33"/>
      <c r="AR243" s="156" t="s">
        <v>270</v>
      </c>
      <c r="AT243" s="156" t="s">
        <v>154</v>
      </c>
      <c r="AU243" s="156" t="s">
        <v>86</v>
      </c>
      <c r="AY243" s="18" t="s">
        <v>151</v>
      </c>
      <c r="BE243" s="157">
        <f>IF(N243="základní",J243,0)</f>
        <v>0</v>
      </c>
      <c r="BF243" s="157">
        <f>IF(N243="snížená",J243,0)</f>
        <v>0</v>
      </c>
      <c r="BG243" s="157">
        <f>IF(N243="zákl. přenesená",J243,0)</f>
        <v>0</v>
      </c>
      <c r="BH243" s="157">
        <f>IF(N243="sníž. přenesená",J243,0)</f>
        <v>0</v>
      </c>
      <c r="BI243" s="157">
        <f>IF(N243="nulová",J243,0)</f>
        <v>0</v>
      </c>
      <c r="BJ243" s="18" t="s">
        <v>84</v>
      </c>
      <c r="BK243" s="157">
        <f>ROUND(I243*H243,2)</f>
        <v>0</v>
      </c>
      <c r="BL243" s="18" t="s">
        <v>270</v>
      </c>
      <c r="BM243" s="156" t="s">
        <v>1769</v>
      </c>
    </row>
    <row r="244" spans="2:63" s="12" customFormat="1" ht="22.8" customHeight="1">
      <c r="B244" s="131"/>
      <c r="D244" s="132" t="s">
        <v>75</v>
      </c>
      <c r="E244" s="142" t="s">
        <v>1770</v>
      </c>
      <c r="F244" s="142" t="s">
        <v>1771</v>
      </c>
      <c r="I244" s="134"/>
      <c r="J244" s="143">
        <f>BK244</f>
        <v>0</v>
      </c>
      <c r="L244" s="131"/>
      <c r="M244" s="136"/>
      <c r="N244" s="137"/>
      <c r="O244" s="137"/>
      <c r="P244" s="138">
        <f>SUM(P245:P289)</f>
        <v>0</v>
      </c>
      <c r="Q244" s="137"/>
      <c r="R244" s="138">
        <f>SUM(R245:R289)</f>
        <v>0.18597</v>
      </c>
      <c r="S244" s="137"/>
      <c r="T244" s="139">
        <f>SUM(T245:T289)</f>
        <v>0</v>
      </c>
      <c r="AR244" s="132" t="s">
        <v>86</v>
      </c>
      <c r="AT244" s="140" t="s">
        <v>75</v>
      </c>
      <c r="AU244" s="140" t="s">
        <v>84</v>
      </c>
      <c r="AY244" s="132" t="s">
        <v>151</v>
      </c>
      <c r="BK244" s="141">
        <f>SUM(BK245:BK289)</f>
        <v>0</v>
      </c>
    </row>
    <row r="245" spans="1:65" s="2" customFormat="1" ht="24.15" customHeight="1">
      <c r="A245" s="33"/>
      <c r="B245" s="144"/>
      <c r="C245" s="145" t="s">
        <v>435</v>
      </c>
      <c r="D245" s="145" t="s">
        <v>154</v>
      </c>
      <c r="E245" s="146" t="s">
        <v>1772</v>
      </c>
      <c r="F245" s="147" t="s">
        <v>1773</v>
      </c>
      <c r="G245" s="148" t="s">
        <v>1774</v>
      </c>
      <c r="H245" s="149">
        <v>2</v>
      </c>
      <c r="I245" s="150"/>
      <c r="J245" s="151">
        <f>ROUND(I245*H245,2)</f>
        <v>0</v>
      </c>
      <c r="K245" s="147" t="s">
        <v>158</v>
      </c>
      <c r="L245" s="34"/>
      <c r="M245" s="152" t="s">
        <v>1</v>
      </c>
      <c r="N245" s="153" t="s">
        <v>41</v>
      </c>
      <c r="O245" s="59"/>
      <c r="P245" s="154">
        <f>O245*H245</f>
        <v>0</v>
      </c>
      <c r="Q245" s="154">
        <v>0.01697</v>
      </c>
      <c r="R245" s="154">
        <f>Q245*H245</f>
        <v>0.03394</v>
      </c>
      <c r="S245" s="154">
        <v>0</v>
      </c>
      <c r="T245" s="155">
        <f>S245*H245</f>
        <v>0</v>
      </c>
      <c r="U245" s="33"/>
      <c r="V245" s="33"/>
      <c r="W245" s="33"/>
      <c r="X245" s="33"/>
      <c r="Y245" s="33"/>
      <c r="Z245" s="33"/>
      <c r="AA245" s="33"/>
      <c r="AB245" s="33"/>
      <c r="AC245" s="33"/>
      <c r="AD245" s="33"/>
      <c r="AE245" s="33"/>
      <c r="AR245" s="156" t="s">
        <v>270</v>
      </c>
      <c r="AT245" s="156" t="s">
        <v>154</v>
      </c>
      <c r="AU245" s="156" t="s">
        <v>86</v>
      </c>
      <c r="AY245" s="18" t="s">
        <v>151</v>
      </c>
      <c r="BE245" s="157">
        <f>IF(N245="základní",J245,0)</f>
        <v>0</v>
      </c>
      <c r="BF245" s="157">
        <f>IF(N245="snížená",J245,0)</f>
        <v>0</v>
      </c>
      <c r="BG245" s="157">
        <f>IF(N245="zákl. přenesená",J245,0)</f>
        <v>0</v>
      </c>
      <c r="BH245" s="157">
        <f>IF(N245="sníž. přenesená",J245,0)</f>
        <v>0</v>
      </c>
      <c r="BI245" s="157">
        <f>IF(N245="nulová",J245,0)</f>
        <v>0</v>
      </c>
      <c r="BJ245" s="18" t="s">
        <v>84</v>
      </c>
      <c r="BK245" s="157">
        <f>ROUND(I245*H245,2)</f>
        <v>0</v>
      </c>
      <c r="BL245" s="18" t="s">
        <v>270</v>
      </c>
      <c r="BM245" s="156" t="s">
        <v>1775</v>
      </c>
    </row>
    <row r="246" spans="2:51" s="14" customFormat="1" ht="10.2">
      <c r="B246" s="166"/>
      <c r="D246" s="159" t="s">
        <v>165</v>
      </c>
      <c r="E246" s="167" t="s">
        <v>1</v>
      </c>
      <c r="F246" s="168" t="s">
        <v>86</v>
      </c>
      <c r="H246" s="169">
        <v>2</v>
      </c>
      <c r="I246" s="170"/>
      <c r="L246" s="166"/>
      <c r="M246" s="171"/>
      <c r="N246" s="172"/>
      <c r="O246" s="172"/>
      <c r="P246" s="172"/>
      <c r="Q246" s="172"/>
      <c r="R246" s="172"/>
      <c r="S246" s="172"/>
      <c r="T246" s="173"/>
      <c r="AT246" s="167" t="s">
        <v>165</v>
      </c>
      <c r="AU246" s="167" t="s">
        <v>86</v>
      </c>
      <c r="AV246" s="14" t="s">
        <v>86</v>
      </c>
      <c r="AW246" s="14" t="s">
        <v>32</v>
      </c>
      <c r="AX246" s="14" t="s">
        <v>76</v>
      </c>
      <c r="AY246" s="167" t="s">
        <v>151</v>
      </c>
    </row>
    <row r="247" spans="2:51" s="15" customFormat="1" ht="10.2">
      <c r="B247" s="174"/>
      <c r="D247" s="159" t="s">
        <v>165</v>
      </c>
      <c r="E247" s="175" t="s">
        <v>1</v>
      </c>
      <c r="F247" s="176" t="s">
        <v>172</v>
      </c>
      <c r="H247" s="177">
        <v>2</v>
      </c>
      <c r="I247" s="178"/>
      <c r="L247" s="174"/>
      <c r="M247" s="179"/>
      <c r="N247" s="180"/>
      <c r="O247" s="180"/>
      <c r="P247" s="180"/>
      <c r="Q247" s="180"/>
      <c r="R247" s="180"/>
      <c r="S247" s="180"/>
      <c r="T247" s="181"/>
      <c r="AT247" s="175" t="s">
        <v>165</v>
      </c>
      <c r="AU247" s="175" t="s">
        <v>86</v>
      </c>
      <c r="AV247" s="15" t="s">
        <v>152</v>
      </c>
      <c r="AW247" s="15" t="s">
        <v>32</v>
      </c>
      <c r="AX247" s="15" t="s">
        <v>76</v>
      </c>
      <c r="AY247" s="175" t="s">
        <v>151</v>
      </c>
    </row>
    <row r="248" spans="2:51" s="16" customFormat="1" ht="10.2">
      <c r="B248" s="182"/>
      <c r="D248" s="159" t="s">
        <v>165</v>
      </c>
      <c r="E248" s="183" t="s">
        <v>1</v>
      </c>
      <c r="F248" s="184" t="s">
        <v>173</v>
      </c>
      <c r="H248" s="185">
        <v>2</v>
      </c>
      <c r="I248" s="186"/>
      <c r="L248" s="182"/>
      <c r="M248" s="187"/>
      <c r="N248" s="188"/>
      <c r="O248" s="188"/>
      <c r="P248" s="188"/>
      <c r="Q248" s="188"/>
      <c r="R248" s="188"/>
      <c r="S248" s="188"/>
      <c r="T248" s="189"/>
      <c r="AT248" s="183" t="s">
        <v>165</v>
      </c>
      <c r="AU248" s="183" t="s">
        <v>86</v>
      </c>
      <c r="AV248" s="16" t="s">
        <v>159</v>
      </c>
      <c r="AW248" s="16" t="s">
        <v>32</v>
      </c>
      <c r="AX248" s="16" t="s">
        <v>84</v>
      </c>
      <c r="AY248" s="183" t="s">
        <v>151</v>
      </c>
    </row>
    <row r="249" spans="1:65" s="2" customFormat="1" ht="37.8" customHeight="1">
      <c r="A249" s="33"/>
      <c r="B249" s="144"/>
      <c r="C249" s="145" t="s">
        <v>439</v>
      </c>
      <c r="D249" s="145" t="s">
        <v>154</v>
      </c>
      <c r="E249" s="146" t="s">
        <v>1776</v>
      </c>
      <c r="F249" s="147" t="s">
        <v>1777</v>
      </c>
      <c r="G249" s="148" t="s">
        <v>1774</v>
      </c>
      <c r="H249" s="149">
        <v>1</v>
      </c>
      <c r="I249" s="150"/>
      <c r="J249" s="151">
        <f>ROUND(I249*H249,2)</f>
        <v>0</v>
      </c>
      <c r="K249" s="147" t="s">
        <v>1</v>
      </c>
      <c r="L249" s="34"/>
      <c r="M249" s="152" t="s">
        <v>1</v>
      </c>
      <c r="N249" s="153" t="s">
        <v>41</v>
      </c>
      <c r="O249" s="59"/>
      <c r="P249" s="154">
        <f>O249*H249</f>
        <v>0</v>
      </c>
      <c r="Q249" s="154">
        <v>0.01697</v>
      </c>
      <c r="R249" s="154">
        <f>Q249*H249</f>
        <v>0.01697</v>
      </c>
      <c r="S249" s="154">
        <v>0</v>
      </c>
      <c r="T249" s="155">
        <f>S249*H249</f>
        <v>0</v>
      </c>
      <c r="U249" s="33"/>
      <c r="V249" s="33"/>
      <c r="W249" s="33"/>
      <c r="X249" s="33"/>
      <c r="Y249" s="33"/>
      <c r="Z249" s="33"/>
      <c r="AA249" s="33"/>
      <c r="AB249" s="33"/>
      <c r="AC249" s="33"/>
      <c r="AD249" s="33"/>
      <c r="AE249" s="33"/>
      <c r="AR249" s="156" t="s">
        <v>270</v>
      </c>
      <c r="AT249" s="156" t="s">
        <v>154</v>
      </c>
      <c r="AU249" s="156" t="s">
        <v>86</v>
      </c>
      <c r="AY249" s="18" t="s">
        <v>151</v>
      </c>
      <c r="BE249" s="157">
        <f>IF(N249="základní",J249,0)</f>
        <v>0</v>
      </c>
      <c r="BF249" s="157">
        <f>IF(N249="snížená",J249,0)</f>
        <v>0</v>
      </c>
      <c r="BG249" s="157">
        <f>IF(N249="zákl. přenesená",J249,0)</f>
        <v>0</v>
      </c>
      <c r="BH249" s="157">
        <f>IF(N249="sníž. přenesená",J249,0)</f>
        <v>0</v>
      </c>
      <c r="BI249" s="157">
        <f>IF(N249="nulová",J249,0)</f>
        <v>0</v>
      </c>
      <c r="BJ249" s="18" t="s">
        <v>84</v>
      </c>
      <c r="BK249" s="157">
        <f>ROUND(I249*H249,2)</f>
        <v>0</v>
      </c>
      <c r="BL249" s="18" t="s">
        <v>270</v>
      </c>
      <c r="BM249" s="156" t="s">
        <v>1778</v>
      </c>
    </row>
    <row r="250" spans="2:51" s="14" customFormat="1" ht="10.2">
      <c r="B250" s="166"/>
      <c r="D250" s="159" t="s">
        <v>165</v>
      </c>
      <c r="E250" s="167" t="s">
        <v>1</v>
      </c>
      <c r="F250" s="168" t="s">
        <v>84</v>
      </c>
      <c r="H250" s="169">
        <v>1</v>
      </c>
      <c r="I250" s="170"/>
      <c r="L250" s="166"/>
      <c r="M250" s="171"/>
      <c r="N250" s="172"/>
      <c r="O250" s="172"/>
      <c r="P250" s="172"/>
      <c r="Q250" s="172"/>
      <c r="R250" s="172"/>
      <c r="S250" s="172"/>
      <c r="T250" s="173"/>
      <c r="AT250" s="167" t="s">
        <v>165</v>
      </c>
      <c r="AU250" s="167" t="s">
        <v>86</v>
      </c>
      <c r="AV250" s="14" t="s">
        <v>86</v>
      </c>
      <c r="AW250" s="14" t="s">
        <v>32</v>
      </c>
      <c r="AX250" s="14" t="s">
        <v>76</v>
      </c>
      <c r="AY250" s="167" t="s">
        <v>151</v>
      </c>
    </row>
    <row r="251" spans="2:51" s="15" customFormat="1" ht="10.2">
      <c r="B251" s="174"/>
      <c r="D251" s="159" t="s">
        <v>165</v>
      </c>
      <c r="E251" s="175" t="s">
        <v>1</v>
      </c>
      <c r="F251" s="176" t="s">
        <v>172</v>
      </c>
      <c r="H251" s="177">
        <v>1</v>
      </c>
      <c r="I251" s="178"/>
      <c r="L251" s="174"/>
      <c r="M251" s="179"/>
      <c r="N251" s="180"/>
      <c r="O251" s="180"/>
      <c r="P251" s="180"/>
      <c r="Q251" s="180"/>
      <c r="R251" s="180"/>
      <c r="S251" s="180"/>
      <c r="T251" s="181"/>
      <c r="AT251" s="175" t="s">
        <v>165</v>
      </c>
      <c r="AU251" s="175" t="s">
        <v>86</v>
      </c>
      <c r="AV251" s="15" t="s">
        <v>152</v>
      </c>
      <c r="AW251" s="15" t="s">
        <v>32</v>
      </c>
      <c r="AX251" s="15" t="s">
        <v>76</v>
      </c>
      <c r="AY251" s="175" t="s">
        <v>151</v>
      </c>
    </row>
    <row r="252" spans="2:51" s="16" customFormat="1" ht="10.2">
      <c r="B252" s="182"/>
      <c r="D252" s="159" t="s">
        <v>165</v>
      </c>
      <c r="E252" s="183" t="s">
        <v>1</v>
      </c>
      <c r="F252" s="184" t="s">
        <v>173</v>
      </c>
      <c r="H252" s="185">
        <v>1</v>
      </c>
      <c r="I252" s="186"/>
      <c r="L252" s="182"/>
      <c r="M252" s="187"/>
      <c r="N252" s="188"/>
      <c r="O252" s="188"/>
      <c r="P252" s="188"/>
      <c r="Q252" s="188"/>
      <c r="R252" s="188"/>
      <c r="S252" s="188"/>
      <c r="T252" s="189"/>
      <c r="AT252" s="183" t="s">
        <v>165</v>
      </c>
      <c r="AU252" s="183" t="s">
        <v>86</v>
      </c>
      <c r="AV252" s="16" t="s">
        <v>159</v>
      </c>
      <c r="AW252" s="16" t="s">
        <v>32</v>
      </c>
      <c r="AX252" s="16" t="s">
        <v>84</v>
      </c>
      <c r="AY252" s="183" t="s">
        <v>151</v>
      </c>
    </row>
    <row r="253" spans="1:65" s="2" customFormat="1" ht="24.15" customHeight="1">
      <c r="A253" s="33"/>
      <c r="B253" s="144"/>
      <c r="C253" s="145" t="s">
        <v>445</v>
      </c>
      <c r="D253" s="145" t="s">
        <v>154</v>
      </c>
      <c r="E253" s="146" t="s">
        <v>1779</v>
      </c>
      <c r="F253" s="147" t="s">
        <v>1780</v>
      </c>
      <c r="G253" s="148" t="s">
        <v>1774</v>
      </c>
      <c r="H253" s="149">
        <v>1</v>
      </c>
      <c r="I253" s="150"/>
      <c r="J253" s="151">
        <f>ROUND(I253*H253,2)</f>
        <v>0</v>
      </c>
      <c r="K253" s="147" t="s">
        <v>158</v>
      </c>
      <c r="L253" s="34"/>
      <c r="M253" s="152" t="s">
        <v>1</v>
      </c>
      <c r="N253" s="153" t="s">
        <v>41</v>
      </c>
      <c r="O253" s="59"/>
      <c r="P253" s="154">
        <f>O253*H253</f>
        <v>0</v>
      </c>
      <c r="Q253" s="154">
        <v>0.01808</v>
      </c>
      <c r="R253" s="154">
        <f>Q253*H253</f>
        <v>0.01808</v>
      </c>
      <c r="S253" s="154">
        <v>0</v>
      </c>
      <c r="T253" s="155">
        <f>S253*H253</f>
        <v>0</v>
      </c>
      <c r="U253" s="33"/>
      <c r="V253" s="33"/>
      <c r="W253" s="33"/>
      <c r="X253" s="33"/>
      <c r="Y253" s="33"/>
      <c r="Z253" s="33"/>
      <c r="AA253" s="33"/>
      <c r="AB253" s="33"/>
      <c r="AC253" s="33"/>
      <c r="AD253" s="33"/>
      <c r="AE253" s="33"/>
      <c r="AR253" s="156" t="s">
        <v>270</v>
      </c>
      <c r="AT253" s="156" t="s">
        <v>154</v>
      </c>
      <c r="AU253" s="156" t="s">
        <v>86</v>
      </c>
      <c r="AY253" s="18" t="s">
        <v>151</v>
      </c>
      <c r="BE253" s="157">
        <f>IF(N253="základní",J253,0)</f>
        <v>0</v>
      </c>
      <c r="BF253" s="157">
        <f>IF(N253="snížená",J253,0)</f>
        <v>0</v>
      </c>
      <c r="BG253" s="157">
        <f>IF(N253="zákl. přenesená",J253,0)</f>
        <v>0</v>
      </c>
      <c r="BH253" s="157">
        <f>IF(N253="sníž. přenesená",J253,0)</f>
        <v>0</v>
      </c>
      <c r="BI253" s="157">
        <f>IF(N253="nulová",J253,0)</f>
        <v>0</v>
      </c>
      <c r="BJ253" s="18" t="s">
        <v>84</v>
      </c>
      <c r="BK253" s="157">
        <f>ROUND(I253*H253,2)</f>
        <v>0</v>
      </c>
      <c r="BL253" s="18" t="s">
        <v>270</v>
      </c>
      <c r="BM253" s="156" t="s">
        <v>1781</v>
      </c>
    </row>
    <row r="254" spans="1:65" s="2" customFormat="1" ht="24.15" customHeight="1">
      <c r="A254" s="33"/>
      <c r="B254" s="144"/>
      <c r="C254" s="145" t="s">
        <v>449</v>
      </c>
      <c r="D254" s="145" t="s">
        <v>154</v>
      </c>
      <c r="E254" s="146" t="s">
        <v>1782</v>
      </c>
      <c r="F254" s="147" t="s">
        <v>1783</v>
      </c>
      <c r="G254" s="148" t="s">
        <v>1774</v>
      </c>
      <c r="H254" s="149">
        <v>2</v>
      </c>
      <c r="I254" s="150"/>
      <c r="J254" s="151">
        <f>ROUND(I254*H254,2)</f>
        <v>0</v>
      </c>
      <c r="K254" s="147" t="s">
        <v>158</v>
      </c>
      <c r="L254" s="34"/>
      <c r="M254" s="152" t="s">
        <v>1</v>
      </c>
      <c r="N254" s="153" t="s">
        <v>41</v>
      </c>
      <c r="O254" s="59"/>
      <c r="P254" s="154">
        <f>O254*H254</f>
        <v>0</v>
      </c>
      <c r="Q254" s="154">
        <v>0.01197</v>
      </c>
      <c r="R254" s="154">
        <f>Q254*H254</f>
        <v>0.02394</v>
      </c>
      <c r="S254" s="154">
        <v>0</v>
      </c>
      <c r="T254" s="155">
        <f>S254*H254</f>
        <v>0</v>
      </c>
      <c r="U254" s="33"/>
      <c r="V254" s="33"/>
      <c r="W254" s="33"/>
      <c r="X254" s="33"/>
      <c r="Y254" s="33"/>
      <c r="Z254" s="33"/>
      <c r="AA254" s="33"/>
      <c r="AB254" s="33"/>
      <c r="AC254" s="33"/>
      <c r="AD254" s="33"/>
      <c r="AE254" s="33"/>
      <c r="AR254" s="156" t="s">
        <v>270</v>
      </c>
      <c r="AT254" s="156" t="s">
        <v>154</v>
      </c>
      <c r="AU254" s="156" t="s">
        <v>86</v>
      </c>
      <c r="AY254" s="18" t="s">
        <v>151</v>
      </c>
      <c r="BE254" s="157">
        <f>IF(N254="základní",J254,0)</f>
        <v>0</v>
      </c>
      <c r="BF254" s="157">
        <f>IF(N254="snížená",J254,0)</f>
        <v>0</v>
      </c>
      <c r="BG254" s="157">
        <f>IF(N254="zákl. přenesená",J254,0)</f>
        <v>0</v>
      </c>
      <c r="BH254" s="157">
        <f>IF(N254="sníž. přenesená",J254,0)</f>
        <v>0</v>
      </c>
      <c r="BI254" s="157">
        <f>IF(N254="nulová",J254,0)</f>
        <v>0</v>
      </c>
      <c r="BJ254" s="18" t="s">
        <v>84</v>
      </c>
      <c r="BK254" s="157">
        <f>ROUND(I254*H254,2)</f>
        <v>0</v>
      </c>
      <c r="BL254" s="18" t="s">
        <v>270</v>
      </c>
      <c r="BM254" s="156" t="s">
        <v>1784</v>
      </c>
    </row>
    <row r="255" spans="2:51" s="14" customFormat="1" ht="10.2">
      <c r="B255" s="166"/>
      <c r="D255" s="159" t="s">
        <v>165</v>
      </c>
      <c r="E255" s="167" t="s">
        <v>1</v>
      </c>
      <c r="F255" s="168" t="s">
        <v>86</v>
      </c>
      <c r="H255" s="169">
        <v>2</v>
      </c>
      <c r="I255" s="170"/>
      <c r="L255" s="166"/>
      <c r="M255" s="171"/>
      <c r="N255" s="172"/>
      <c r="O255" s="172"/>
      <c r="P255" s="172"/>
      <c r="Q255" s="172"/>
      <c r="R255" s="172"/>
      <c r="S255" s="172"/>
      <c r="T255" s="173"/>
      <c r="AT255" s="167" t="s">
        <v>165</v>
      </c>
      <c r="AU255" s="167" t="s">
        <v>86</v>
      </c>
      <c r="AV255" s="14" t="s">
        <v>86</v>
      </c>
      <c r="AW255" s="14" t="s">
        <v>32</v>
      </c>
      <c r="AX255" s="14" t="s">
        <v>76</v>
      </c>
      <c r="AY255" s="167" t="s">
        <v>151</v>
      </c>
    </row>
    <row r="256" spans="2:51" s="15" customFormat="1" ht="10.2">
      <c r="B256" s="174"/>
      <c r="D256" s="159" t="s">
        <v>165</v>
      </c>
      <c r="E256" s="175" t="s">
        <v>1</v>
      </c>
      <c r="F256" s="176" t="s">
        <v>172</v>
      </c>
      <c r="H256" s="177">
        <v>2</v>
      </c>
      <c r="I256" s="178"/>
      <c r="L256" s="174"/>
      <c r="M256" s="179"/>
      <c r="N256" s="180"/>
      <c r="O256" s="180"/>
      <c r="P256" s="180"/>
      <c r="Q256" s="180"/>
      <c r="R256" s="180"/>
      <c r="S256" s="180"/>
      <c r="T256" s="181"/>
      <c r="AT256" s="175" t="s">
        <v>165</v>
      </c>
      <c r="AU256" s="175" t="s">
        <v>86</v>
      </c>
      <c r="AV256" s="15" t="s">
        <v>152</v>
      </c>
      <c r="AW256" s="15" t="s">
        <v>32</v>
      </c>
      <c r="AX256" s="15" t="s">
        <v>76</v>
      </c>
      <c r="AY256" s="175" t="s">
        <v>151</v>
      </c>
    </row>
    <row r="257" spans="2:51" s="16" customFormat="1" ht="10.2">
      <c r="B257" s="182"/>
      <c r="D257" s="159" t="s">
        <v>165</v>
      </c>
      <c r="E257" s="183" t="s">
        <v>1</v>
      </c>
      <c r="F257" s="184" t="s">
        <v>173</v>
      </c>
      <c r="H257" s="185">
        <v>2</v>
      </c>
      <c r="I257" s="186"/>
      <c r="L257" s="182"/>
      <c r="M257" s="187"/>
      <c r="N257" s="188"/>
      <c r="O257" s="188"/>
      <c r="P257" s="188"/>
      <c r="Q257" s="188"/>
      <c r="R257" s="188"/>
      <c r="S257" s="188"/>
      <c r="T257" s="189"/>
      <c r="AT257" s="183" t="s">
        <v>165</v>
      </c>
      <c r="AU257" s="183" t="s">
        <v>86</v>
      </c>
      <c r="AV257" s="16" t="s">
        <v>159</v>
      </c>
      <c r="AW257" s="16" t="s">
        <v>32</v>
      </c>
      <c r="AX257" s="16" t="s">
        <v>84</v>
      </c>
      <c r="AY257" s="183" t="s">
        <v>151</v>
      </c>
    </row>
    <row r="258" spans="1:65" s="2" customFormat="1" ht="24.15" customHeight="1">
      <c r="A258" s="33"/>
      <c r="B258" s="144"/>
      <c r="C258" s="145" t="s">
        <v>455</v>
      </c>
      <c r="D258" s="145" t="s">
        <v>154</v>
      </c>
      <c r="E258" s="146" t="s">
        <v>1785</v>
      </c>
      <c r="F258" s="147" t="s">
        <v>1786</v>
      </c>
      <c r="G258" s="148" t="s">
        <v>1774</v>
      </c>
      <c r="H258" s="149">
        <v>1</v>
      </c>
      <c r="I258" s="150"/>
      <c r="J258" s="151">
        <f>ROUND(I258*H258,2)</f>
        <v>0</v>
      </c>
      <c r="K258" s="147" t="s">
        <v>158</v>
      </c>
      <c r="L258" s="34"/>
      <c r="M258" s="152" t="s">
        <v>1</v>
      </c>
      <c r="N258" s="153" t="s">
        <v>41</v>
      </c>
      <c r="O258" s="59"/>
      <c r="P258" s="154">
        <f>O258*H258</f>
        <v>0</v>
      </c>
      <c r="Q258" s="154">
        <v>0.01921</v>
      </c>
      <c r="R258" s="154">
        <f>Q258*H258</f>
        <v>0.01921</v>
      </c>
      <c r="S258" s="154">
        <v>0</v>
      </c>
      <c r="T258" s="155">
        <f>S258*H258</f>
        <v>0</v>
      </c>
      <c r="U258" s="33"/>
      <c r="V258" s="33"/>
      <c r="W258" s="33"/>
      <c r="X258" s="33"/>
      <c r="Y258" s="33"/>
      <c r="Z258" s="33"/>
      <c r="AA258" s="33"/>
      <c r="AB258" s="33"/>
      <c r="AC258" s="33"/>
      <c r="AD258" s="33"/>
      <c r="AE258" s="33"/>
      <c r="AR258" s="156" t="s">
        <v>270</v>
      </c>
      <c r="AT258" s="156" t="s">
        <v>154</v>
      </c>
      <c r="AU258" s="156" t="s">
        <v>86</v>
      </c>
      <c r="AY258" s="18" t="s">
        <v>151</v>
      </c>
      <c r="BE258" s="157">
        <f>IF(N258="základní",J258,0)</f>
        <v>0</v>
      </c>
      <c r="BF258" s="157">
        <f>IF(N258="snížená",J258,0)</f>
        <v>0</v>
      </c>
      <c r="BG258" s="157">
        <f>IF(N258="zákl. přenesená",J258,0)</f>
        <v>0</v>
      </c>
      <c r="BH258" s="157">
        <f>IF(N258="sníž. přenesená",J258,0)</f>
        <v>0</v>
      </c>
      <c r="BI258" s="157">
        <f>IF(N258="nulová",J258,0)</f>
        <v>0</v>
      </c>
      <c r="BJ258" s="18" t="s">
        <v>84</v>
      </c>
      <c r="BK258" s="157">
        <f>ROUND(I258*H258,2)</f>
        <v>0</v>
      </c>
      <c r="BL258" s="18" t="s">
        <v>270</v>
      </c>
      <c r="BM258" s="156" t="s">
        <v>1787</v>
      </c>
    </row>
    <row r="259" spans="1:65" s="2" customFormat="1" ht="24.15" customHeight="1">
      <c r="A259" s="33"/>
      <c r="B259" s="144"/>
      <c r="C259" s="145" t="s">
        <v>459</v>
      </c>
      <c r="D259" s="145" t="s">
        <v>154</v>
      </c>
      <c r="E259" s="146" t="s">
        <v>1788</v>
      </c>
      <c r="F259" s="147" t="s">
        <v>1789</v>
      </c>
      <c r="G259" s="148" t="s">
        <v>1774</v>
      </c>
      <c r="H259" s="149">
        <v>1</v>
      </c>
      <c r="I259" s="150"/>
      <c r="J259" s="151">
        <f>ROUND(I259*H259,2)</f>
        <v>0</v>
      </c>
      <c r="K259" s="147" t="s">
        <v>158</v>
      </c>
      <c r="L259" s="34"/>
      <c r="M259" s="152" t="s">
        <v>1</v>
      </c>
      <c r="N259" s="153" t="s">
        <v>41</v>
      </c>
      <c r="O259" s="59"/>
      <c r="P259" s="154">
        <f>O259*H259</f>
        <v>0</v>
      </c>
      <c r="Q259" s="154">
        <v>0.00946</v>
      </c>
      <c r="R259" s="154">
        <f>Q259*H259</f>
        <v>0.00946</v>
      </c>
      <c r="S259" s="154">
        <v>0</v>
      </c>
      <c r="T259" s="155">
        <f>S259*H259</f>
        <v>0</v>
      </c>
      <c r="U259" s="33"/>
      <c r="V259" s="33"/>
      <c r="W259" s="33"/>
      <c r="X259" s="33"/>
      <c r="Y259" s="33"/>
      <c r="Z259" s="33"/>
      <c r="AA259" s="33"/>
      <c r="AB259" s="33"/>
      <c r="AC259" s="33"/>
      <c r="AD259" s="33"/>
      <c r="AE259" s="33"/>
      <c r="AR259" s="156" t="s">
        <v>270</v>
      </c>
      <c r="AT259" s="156" t="s">
        <v>154</v>
      </c>
      <c r="AU259" s="156" t="s">
        <v>86</v>
      </c>
      <c r="AY259" s="18" t="s">
        <v>151</v>
      </c>
      <c r="BE259" s="157">
        <f>IF(N259="základní",J259,0)</f>
        <v>0</v>
      </c>
      <c r="BF259" s="157">
        <f>IF(N259="snížená",J259,0)</f>
        <v>0</v>
      </c>
      <c r="BG259" s="157">
        <f>IF(N259="zákl. přenesená",J259,0)</f>
        <v>0</v>
      </c>
      <c r="BH259" s="157">
        <f>IF(N259="sníž. přenesená",J259,0)</f>
        <v>0</v>
      </c>
      <c r="BI259" s="157">
        <f>IF(N259="nulová",J259,0)</f>
        <v>0</v>
      </c>
      <c r="BJ259" s="18" t="s">
        <v>84</v>
      </c>
      <c r="BK259" s="157">
        <f>ROUND(I259*H259,2)</f>
        <v>0</v>
      </c>
      <c r="BL259" s="18" t="s">
        <v>270</v>
      </c>
      <c r="BM259" s="156" t="s">
        <v>1790</v>
      </c>
    </row>
    <row r="260" spans="1:47" s="2" customFormat="1" ht="19.2">
      <c r="A260" s="33"/>
      <c r="B260" s="34"/>
      <c r="C260" s="33"/>
      <c r="D260" s="159" t="s">
        <v>215</v>
      </c>
      <c r="E260" s="33"/>
      <c r="F260" s="190" t="s">
        <v>1791</v>
      </c>
      <c r="G260" s="33"/>
      <c r="H260" s="33"/>
      <c r="I260" s="191"/>
      <c r="J260" s="33"/>
      <c r="K260" s="33"/>
      <c r="L260" s="34"/>
      <c r="M260" s="192"/>
      <c r="N260" s="193"/>
      <c r="O260" s="59"/>
      <c r="P260" s="59"/>
      <c r="Q260" s="59"/>
      <c r="R260" s="59"/>
      <c r="S260" s="59"/>
      <c r="T260" s="60"/>
      <c r="U260" s="33"/>
      <c r="V260" s="33"/>
      <c r="W260" s="33"/>
      <c r="X260" s="33"/>
      <c r="Y260" s="33"/>
      <c r="Z260" s="33"/>
      <c r="AA260" s="33"/>
      <c r="AB260" s="33"/>
      <c r="AC260" s="33"/>
      <c r="AD260" s="33"/>
      <c r="AE260" s="33"/>
      <c r="AT260" s="18" t="s">
        <v>215</v>
      </c>
      <c r="AU260" s="18" t="s">
        <v>86</v>
      </c>
    </row>
    <row r="261" spans="2:51" s="14" customFormat="1" ht="10.2">
      <c r="B261" s="166"/>
      <c r="D261" s="159" t="s">
        <v>165</v>
      </c>
      <c r="E261" s="167" t="s">
        <v>1</v>
      </c>
      <c r="F261" s="168" t="s">
        <v>84</v>
      </c>
      <c r="H261" s="169">
        <v>1</v>
      </c>
      <c r="I261" s="170"/>
      <c r="L261" s="166"/>
      <c r="M261" s="171"/>
      <c r="N261" s="172"/>
      <c r="O261" s="172"/>
      <c r="P261" s="172"/>
      <c r="Q261" s="172"/>
      <c r="R261" s="172"/>
      <c r="S261" s="172"/>
      <c r="T261" s="173"/>
      <c r="AT261" s="167" t="s">
        <v>165</v>
      </c>
      <c r="AU261" s="167" t="s">
        <v>86</v>
      </c>
      <c r="AV261" s="14" t="s">
        <v>86</v>
      </c>
      <c r="AW261" s="14" t="s">
        <v>32</v>
      </c>
      <c r="AX261" s="14" t="s">
        <v>76</v>
      </c>
      <c r="AY261" s="167" t="s">
        <v>151</v>
      </c>
    </row>
    <row r="262" spans="2:51" s="15" customFormat="1" ht="10.2">
      <c r="B262" s="174"/>
      <c r="D262" s="159" t="s">
        <v>165</v>
      </c>
      <c r="E262" s="175" t="s">
        <v>1</v>
      </c>
      <c r="F262" s="176" t="s">
        <v>172</v>
      </c>
      <c r="H262" s="177">
        <v>1</v>
      </c>
      <c r="I262" s="178"/>
      <c r="L262" s="174"/>
      <c r="M262" s="179"/>
      <c r="N262" s="180"/>
      <c r="O262" s="180"/>
      <c r="P262" s="180"/>
      <c r="Q262" s="180"/>
      <c r="R262" s="180"/>
      <c r="S262" s="180"/>
      <c r="T262" s="181"/>
      <c r="AT262" s="175" t="s">
        <v>165</v>
      </c>
      <c r="AU262" s="175" t="s">
        <v>86</v>
      </c>
      <c r="AV262" s="15" t="s">
        <v>152</v>
      </c>
      <c r="AW262" s="15" t="s">
        <v>32</v>
      </c>
      <c r="AX262" s="15" t="s">
        <v>76</v>
      </c>
      <c r="AY262" s="175" t="s">
        <v>151</v>
      </c>
    </row>
    <row r="263" spans="2:51" s="16" customFormat="1" ht="10.2">
      <c r="B263" s="182"/>
      <c r="D263" s="159" t="s">
        <v>165</v>
      </c>
      <c r="E263" s="183" t="s">
        <v>1</v>
      </c>
      <c r="F263" s="184" t="s">
        <v>173</v>
      </c>
      <c r="H263" s="185">
        <v>1</v>
      </c>
      <c r="I263" s="186"/>
      <c r="L263" s="182"/>
      <c r="M263" s="187"/>
      <c r="N263" s="188"/>
      <c r="O263" s="188"/>
      <c r="P263" s="188"/>
      <c r="Q263" s="188"/>
      <c r="R263" s="188"/>
      <c r="S263" s="188"/>
      <c r="T263" s="189"/>
      <c r="AT263" s="183" t="s">
        <v>165</v>
      </c>
      <c r="AU263" s="183" t="s">
        <v>86</v>
      </c>
      <c r="AV263" s="16" t="s">
        <v>159</v>
      </c>
      <c r="AW263" s="16" t="s">
        <v>32</v>
      </c>
      <c r="AX263" s="16" t="s">
        <v>84</v>
      </c>
      <c r="AY263" s="183" t="s">
        <v>151</v>
      </c>
    </row>
    <row r="264" spans="1:65" s="2" customFormat="1" ht="24.15" customHeight="1">
      <c r="A264" s="33"/>
      <c r="B264" s="144"/>
      <c r="C264" s="145" t="s">
        <v>463</v>
      </c>
      <c r="D264" s="145" t="s">
        <v>154</v>
      </c>
      <c r="E264" s="146" t="s">
        <v>1792</v>
      </c>
      <c r="F264" s="147" t="s">
        <v>1793</v>
      </c>
      <c r="G264" s="148" t="s">
        <v>1774</v>
      </c>
      <c r="H264" s="149">
        <v>2</v>
      </c>
      <c r="I264" s="150"/>
      <c r="J264" s="151">
        <f>ROUND(I264*H264,2)</f>
        <v>0</v>
      </c>
      <c r="K264" s="147" t="s">
        <v>158</v>
      </c>
      <c r="L264" s="34"/>
      <c r="M264" s="152" t="s">
        <v>1</v>
      </c>
      <c r="N264" s="153" t="s">
        <v>41</v>
      </c>
      <c r="O264" s="59"/>
      <c r="P264" s="154">
        <f>O264*H264</f>
        <v>0</v>
      </c>
      <c r="Q264" s="154">
        <v>0.0008</v>
      </c>
      <c r="R264" s="154">
        <f>Q264*H264</f>
        <v>0.0016</v>
      </c>
      <c r="S264" s="154">
        <v>0</v>
      </c>
      <c r="T264" s="155">
        <f>S264*H264</f>
        <v>0</v>
      </c>
      <c r="U264" s="33"/>
      <c r="V264" s="33"/>
      <c r="W264" s="33"/>
      <c r="X264" s="33"/>
      <c r="Y264" s="33"/>
      <c r="Z264" s="33"/>
      <c r="AA264" s="33"/>
      <c r="AB264" s="33"/>
      <c r="AC264" s="33"/>
      <c r="AD264" s="33"/>
      <c r="AE264" s="33"/>
      <c r="AR264" s="156" t="s">
        <v>270</v>
      </c>
      <c r="AT264" s="156" t="s">
        <v>154</v>
      </c>
      <c r="AU264" s="156" t="s">
        <v>86</v>
      </c>
      <c r="AY264" s="18" t="s">
        <v>151</v>
      </c>
      <c r="BE264" s="157">
        <f>IF(N264="základní",J264,0)</f>
        <v>0</v>
      </c>
      <c r="BF264" s="157">
        <f>IF(N264="snížená",J264,0)</f>
        <v>0</v>
      </c>
      <c r="BG264" s="157">
        <f>IF(N264="zákl. přenesená",J264,0)</f>
        <v>0</v>
      </c>
      <c r="BH264" s="157">
        <f>IF(N264="sníž. přenesená",J264,0)</f>
        <v>0</v>
      </c>
      <c r="BI264" s="157">
        <f>IF(N264="nulová",J264,0)</f>
        <v>0</v>
      </c>
      <c r="BJ264" s="18" t="s">
        <v>84</v>
      </c>
      <c r="BK264" s="157">
        <f>ROUND(I264*H264,2)</f>
        <v>0</v>
      </c>
      <c r="BL264" s="18" t="s">
        <v>270</v>
      </c>
      <c r="BM264" s="156" t="s">
        <v>1794</v>
      </c>
    </row>
    <row r="265" spans="1:65" s="2" customFormat="1" ht="24.15" customHeight="1">
      <c r="A265" s="33"/>
      <c r="B265" s="144"/>
      <c r="C265" s="145" t="s">
        <v>467</v>
      </c>
      <c r="D265" s="145" t="s">
        <v>154</v>
      </c>
      <c r="E265" s="146" t="s">
        <v>1795</v>
      </c>
      <c r="F265" s="147" t="s">
        <v>1796</v>
      </c>
      <c r="G265" s="148" t="s">
        <v>1774</v>
      </c>
      <c r="H265" s="149">
        <v>1</v>
      </c>
      <c r="I265" s="150"/>
      <c r="J265" s="151">
        <f>ROUND(I265*H265,2)</f>
        <v>0</v>
      </c>
      <c r="K265" s="147" t="s">
        <v>158</v>
      </c>
      <c r="L265" s="34"/>
      <c r="M265" s="152" t="s">
        <v>1</v>
      </c>
      <c r="N265" s="153" t="s">
        <v>41</v>
      </c>
      <c r="O265" s="59"/>
      <c r="P265" s="154">
        <f>O265*H265</f>
        <v>0</v>
      </c>
      <c r="Q265" s="154">
        <v>0.0013</v>
      </c>
      <c r="R265" s="154">
        <f>Q265*H265</f>
        <v>0.0013</v>
      </c>
      <c r="S265" s="154">
        <v>0</v>
      </c>
      <c r="T265" s="155">
        <f>S265*H265</f>
        <v>0</v>
      </c>
      <c r="U265" s="33"/>
      <c r="V265" s="33"/>
      <c r="W265" s="33"/>
      <c r="X265" s="33"/>
      <c r="Y265" s="33"/>
      <c r="Z265" s="33"/>
      <c r="AA265" s="33"/>
      <c r="AB265" s="33"/>
      <c r="AC265" s="33"/>
      <c r="AD265" s="33"/>
      <c r="AE265" s="33"/>
      <c r="AR265" s="156" t="s">
        <v>270</v>
      </c>
      <c r="AT265" s="156" t="s">
        <v>154</v>
      </c>
      <c r="AU265" s="156" t="s">
        <v>86</v>
      </c>
      <c r="AY265" s="18" t="s">
        <v>151</v>
      </c>
      <c r="BE265" s="157">
        <f>IF(N265="základní",J265,0)</f>
        <v>0</v>
      </c>
      <c r="BF265" s="157">
        <f>IF(N265="snížená",J265,0)</f>
        <v>0</v>
      </c>
      <c r="BG265" s="157">
        <f>IF(N265="zákl. přenesená",J265,0)</f>
        <v>0</v>
      </c>
      <c r="BH265" s="157">
        <f>IF(N265="sníž. přenesená",J265,0)</f>
        <v>0</v>
      </c>
      <c r="BI265" s="157">
        <f>IF(N265="nulová",J265,0)</f>
        <v>0</v>
      </c>
      <c r="BJ265" s="18" t="s">
        <v>84</v>
      </c>
      <c r="BK265" s="157">
        <f>ROUND(I265*H265,2)</f>
        <v>0</v>
      </c>
      <c r="BL265" s="18" t="s">
        <v>270</v>
      </c>
      <c r="BM265" s="156" t="s">
        <v>1797</v>
      </c>
    </row>
    <row r="266" spans="1:65" s="2" customFormat="1" ht="24.15" customHeight="1">
      <c r="A266" s="33"/>
      <c r="B266" s="144"/>
      <c r="C266" s="145" t="s">
        <v>488</v>
      </c>
      <c r="D266" s="145" t="s">
        <v>154</v>
      </c>
      <c r="E266" s="146" t="s">
        <v>1798</v>
      </c>
      <c r="F266" s="147" t="s">
        <v>1799</v>
      </c>
      <c r="G266" s="148" t="s">
        <v>1774</v>
      </c>
      <c r="H266" s="149">
        <v>1</v>
      </c>
      <c r="I266" s="150"/>
      <c r="J266" s="151">
        <f>ROUND(I266*H266,2)</f>
        <v>0</v>
      </c>
      <c r="K266" s="147" t="s">
        <v>158</v>
      </c>
      <c r="L266" s="34"/>
      <c r="M266" s="152" t="s">
        <v>1</v>
      </c>
      <c r="N266" s="153" t="s">
        <v>41</v>
      </c>
      <c r="O266" s="59"/>
      <c r="P266" s="154">
        <f>O266*H266</f>
        <v>0</v>
      </c>
      <c r="Q266" s="154">
        <v>0.00085</v>
      </c>
      <c r="R266" s="154">
        <f>Q266*H266</f>
        <v>0.00085</v>
      </c>
      <c r="S266" s="154">
        <v>0</v>
      </c>
      <c r="T266" s="155">
        <f>S266*H266</f>
        <v>0</v>
      </c>
      <c r="U266" s="33"/>
      <c r="V266" s="33"/>
      <c r="W266" s="33"/>
      <c r="X266" s="33"/>
      <c r="Y266" s="33"/>
      <c r="Z266" s="33"/>
      <c r="AA266" s="33"/>
      <c r="AB266" s="33"/>
      <c r="AC266" s="33"/>
      <c r="AD266" s="33"/>
      <c r="AE266" s="33"/>
      <c r="AR266" s="156" t="s">
        <v>270</v>
      </c>
      <c r="AT266" s="156" t="s">
        <v>154</v>
      </c>
      <c r="AU266" s="156" t="s">
        <v>86</v>
      </c>
      <c r="AY266" s="18" t="s">
        <v>151</v>
      </c>
      <c r="BE266" s="157">
        <f>IF(N266="základní",J266,0)</f>
        <v>0</v>
      </c>
      <c r="BF266" s="157">
        <f>IF(N266="snížená",J266,0)</f>
        <v>0</v>
      </c>
      <c r="BG266" s="157">
        <f>IF(N266="zákl. přenesená",J266,0)</f>
        <v>0</v>
      </c>
      <c r="BH266" s="157">
        <f>IF(N266="sníž. přenesená",J266,0)</f>
        <v>0</v>
      </c>
      <c r="BI266" s="157">
        <f>IF(N266="nulová",J266,0)</f>
        <v>0</v>
      </c>
      <c r="BJ266" s="18" t="s">
        <v>84</v>
      </c>
      <c r="BK266" s="157">
        <f>ROUND(I266*H266,2)</f>
        <v>0</v>
      </c>
      <c r="BL266" s="18" t="s">
        <v>270</v>
      </c>
      <c r="BM266" s="156" t="s">
        <v>1800</v>
      </c>
    </row>
    <row r="267" spans="1:65" s="2" customFormat="1" ht="16.5" customHeight="1">
      <c r="A267" s="33"/>
      <c r="B267" s="144"/>
      <c r="C267" s="145" t="s">
        <v>493</v>
      </c>
      <c r="D267" s="145" t="s">
        <v>154</v>
      </c>
      <c r="E267" s="146" t="s">
        <v>1801</v>
      </c>
      <c r="F267" s="147" t="s">
        <v>1802</v>
      </c>
      <c r="G267" s="148" t="s">
        <v>1774</v>
      </c>
      <c r="H267" s="149">
        <v>2</v>
      </c>
      <c r="I267" s="150"/>
      <c r="J267" s="151">
        <f>ROUND(I267*H267,2)</f>
        <v>0</v>
      </c>
      <c r="K267" s="147" t="s">
        <v>158</v>
      </c>
      <c r="L267" s="34"/>
      <c r="M267" s="152" t="s">
        <v>1</v>
      </c>
      <c r="N267" s="153" t="s">
        <v>41</v>
      </c>
      <c r="O267" s="59"/>
      <c r="P267" s="154">
        <f>O267*H267</f>
        <v>0</v>
      </c>
      <c r="Q267" s="154">
        <v>0.00043</v>
      </c>
      <c r="R267" s="154">
        <f>Q267*H267</f>
        <v>0.00086</v>
      </c>
      <c r="S267" s="154">
        <v>0</v>
      </c>
      <c r="T267" s="155">
        <f>S267*H267</f>
        <v>0</v>
      </c>
      <c r="U267" s="33"/>
      <c r="V267" s="33"/>
      <c r="W267" s="33"/>
      <c r="X267" s="33"/>
      <c r="Y267" s="33"/>
      <c r="Z267" s="33"/>
      <c r="AA267" s="33"/>
      <c r="AB267" s="33"/>
      <c r="AC267" s="33"/>
      <c r="AD267" s="33"/>
      <c r="AE267" s="33"/>
      <c r="AR267" s="156" t="s">
        <v>270</v>
      </c>
      <c r="AT267" s="156" t="s">
        <v>154</v>
      </c>
      <c r="AU267" s="156" t="s">
        <v>86</v>
      </c>
      <c r="AY267" s="18" t="s">
        <v>151</v>
      </c>
      <c r="BE267" s="157">
        <f>IF(N267="základní",J267,0)</f>
        <v>0</v>
      </c>
      <c r="BF267" s="157">
        <f>IF(N267="snížená",J267,0)</f>
        <v>0</v>
      </c>
      <c r="BG267" s="157">
        <f>IF(N267="zákl. přenesená",J267,0)</f>
        <v>0</v>
      </c>
      <c r="BH267" s="157">
        <f>IF(N267="sníž. přenesená",J267,0)</f>
        <v>0</v>
      </c>
      <c r="BI267" s="157">
        <f>IF(N267="nulová",J267,0)</f>
        <v>0</v>
      </c>
      <c r="BJ267" s="18" t="s">
        <v>84</v>
      </c>
      <c r="BK267" s="157">
        <f>ROUND(I267*H267,2)</f>
        <v>0</v>
      </c>
      <c r="BL267" s="18" t="s">
        <v>270</v>
      </c>
      <c r="BM267" s="156" t="s">
        <v>1803</v>
      </c>
    </row>
    <row r="268" spans="1:47" s="2" customFormat="1" ht="19.2">
      <c r="A268" s="33"/>
      <c r="B268" s="34"/>
      <c r="C268" s="33"/>
      <c r="D268" s="159" t="s">
        <v>215</v>
      </c>
      <c r="E268" s="33"/>
      <c r="F268" s="190" t="s">
        <v>1804</v>
      </c>
      <c r="G268" s="33"/>
      <c r="H268" s="33"/>
      <c r="I268" s="191"/>
      <c r="J268" s="33"/>
      <c r="K268" s="33"/>
      <c r="L268" s="34"/>
      <c r="M268" s="192"/>
      <c r="N268" s="193"/>
      <c r="O268" s="59"/>
      <c r="P268" s="59"/>
      <c r="Q268" s="59"/>
      <c r="R268" s="59"/>
      <c r="S268" s="59"/>
      <c r="T268" s="60"/>
      <c r="U268" s="33"/>
      <c r="V268" s="33"/>
      <c r="W268" s="33"/>
      <c r="X268" s="33"/>
      <c r="Y268" s="33"/>
      <c r="Z268" s="33"/>
      <c r="AA268" s="33"/>
      <c r="AB268" s="33"/>
      <c r="AC268" s="33"/>
      <c r="AD268" s="33"/>
      <c r="AE268" s="33"/>
      <c r="AT268" s="18" t="s">
        <v>215</v>
      </c>
      <c r="AU268" s="18" t="s">
        <v>86</v>
      </c>
    </row>
    <row r="269" spans="2:51" s="14" customFormat="1" ht="10.2">
      <c r="B269" s="166"/>
      <c r="D269" s="159" t="s">
        <v>165</v>
      </c>
      <c r="E269" s="167" t="s">
        <v>1</v>
      </c>
      <c r="F269" s="168" t="s">
        <v>86</v>
      </c>
      <c r="H269" s="169">
        <v>2</v>
      </c>
      <c r="I269" s="170"/>
      <c r="L269" s="166"/>
      <c r="M269" s="171"/>
      <c r="N269" s="172"/>
      <c r="O269" s="172"/>
      <c r="P269" s="172"/>
      <c r="Q269" s="172"/>
      <c r="R269" s="172"/>
      <c r="S269" s="172"/>
      <c r="T269" s="173"/>
      <c r="AT269" s="167" t="s">
        <v>165</v>
      </c>
      <c r="AU269" s="167" t="s">
        <v>86</v>
      </c>
      <c r="AV269" s="14" t="s">
        <v>86</v>
      </c>
      <c r="AW269" s="14" t="s">
        <v>32</v>
      </c>
      <c r="AX269" s="14" t="s">
        <v>76</v>
      </c>
      <c r="AY269" s="167" t="s">
        <v>151</v>
      </c>
    </row>
    <row r="270" spans="2:51" s="15" customFormat="1" ht="10.2">
      <c r="B270" s="174"/>
      <c r="D270" s="159" t="s">
        <v>165</v>
      </c>
      <c r="E270" s="175" t="s">
        <v>1</v>
      </c>
      <c r="F270" s="176" t="s">
        <v>172</v>
      </c>
      <c r="H270" s="177">
        <v>2</v>
      </c>
      <c r="I270" s="178"/>
      <c r="L270" s="174"/>
      <c r="M270" s="179"/>
      <c r="N270" s="180"/>
      <c r="O270" s="180"/>
      <c r="P270" s="180"/>
      <c r="Q270" s="180"/>
      <c r="R270" s="180"/>
      <c r="S270" s="180"/>
      <c r="T270" s="181"/>
      <c r="AT270" s="175" t="s">
        <v>165</v>
      </c>
      <c r="AU270" s="175" t="s">
        <v>86</v>
      </c>
      <c r="AV270" s="15" t="s">
        <v>152</v>
      </c>
      <c r="AW270" s="15" t="s">
        <v>32</v>
      </c>
      <c r="AX270" s="15" t="s">
        <v>76</v>
      </c>
      <c r="AY270" s="175" t="s">
        <v>151</v>
      </c>
    </row>
    <row r="271" spans="2:51" s="16" customFormat="1" ht="10.2">
      <c r="B271" s="182"/>
      <c r="D271" s="159" t="s">
        <v>165</v>
      </c>
      <c r="E271" s="183" t="s">
        <v>1</v>
      </c>
      <c r="F271" s="184" t="s">
        <v>173</v>
      </c>
      <c r="H271" s="185">
        <v>2</v>
      </c>
      <c r="I271" s="186"/>
      <c r="L271" s="182"/>
      <c r="M271" s="187"/>
      <c r="N271" s="188"/>
      <c r="O271" s="188"/>
      <c r="P271" s="188"/>
      <c r="Q271" s="188"/>
      <c r="R271" s="188"/>
      <c r="S271" s="188"/>
      <c r="T271" s="189"/>
      <c r="AT271" s="183" t="s">
        <v>165</v>
      </c>
      <c r="AU271" s="183" t="s">
        <v>86</v>
      </c>
      <c r="AV271" s="16" t="s">
        <v>159</v>
      </c>
      <c r="AW271" s="16" t="s">
        <v>32</v>
      </c>
      <c r="AX271" s="16" t="s">
        <v>84</v>
      </c>
      <c r="AY271" s="183" t="s">
        <v>151</v>
      </c>
    </row>
    <row r="272" spans="1:65" s="2" customFormat="1" ht="24.15" customHeight="1">
      <c r="A272" s="33"/>
      <c r="B272" s="144"/>
      <c r="C272" s="145" t="s">
        <v>497</v>
      </c>
      <c r="D272" s="145" t="s">
        <v>154</v>
      </c>
      <c r="E272" s="146" t="s">
        <v>1805</v>
      </c>
      <c r="F272" s="147" t="s">
        <v>1806</v>
      </c>
      <c r="G272" s="148" t="s">
        <v>1774</v>
      </c>
      <c r="H272" s="149">
        <v>1</v>
      </c>
      <c r="I272" s="150"/>
      <c r="J272" s="151">
        <f>ROUND(I272*H272,2)</f>
        <v>0</v>
      </c>
      <c r="K272" s="147" t="s">
        <v>158</v>
      </c>
      <c r="L272" s="34"/>
      <c r="M272" s="152" t="s">
        <v>1</v>
      </c>
      <c r="N272" s="153" t="s">
        <v>41</v>
      </c>
      <c r="O272" s="59"/>
      <c r="P272" s="154">
        <f>O272*H272</f>
        <v>0</v>
      </c>
      <c r="Q272" s="154">
        <v>0.01475</v>
      </c>
      <c r="R272" s="154">
        <f>Q272*H272</f>
        <v>0.01475</v>
      </c>
      <c r="S272" s="154">
        <v>0</v>
      </c>
      <c r="T272" s="155">
        <f>S272*H272</f>
        <v>0</v>
      </c>
      <c r="U272" s="33"/>
      <c r="V272" s="33"/>
      <c r="W272" s="33"/>
      <c r="X272" s="33"/>
      <c r="Y272" s="33"/>
      <c r="Z272" s="33"/>
      <c r="AA272" s="33"/>
      <c r="AB272" s="33"/>
      <c r="AC272" s="33"/>
      <c r="AD272" s="33"/>
      <c r="AE272" s="33"/>
      <c r="AR272" s="156" t="s">
        <v>270</v>
      </c>
      <c r="AT272" s="156" t="s">
        <v>154</v>
      </c>
      <c r="AU272" s="156" t="s">
        <v>86</v>
      </c>
      <c r="AY272" s="18" t="s">
        <v>151</v>
      </c>
      <c r="BE272" s="157">
        <f>IF(N272="základní",J272,0)</f>
        <v>0</v>
      </c>
      <c r="BF272" s="157">
        <f>IF(N272="snížená",J272,0)</f>
        <v>0</v>
      </c>
      <c r="BG272" s="157">
        <f>IF(N272="zákl. přenesená",J272,0)</f>
        <v>0</v>
      </c>
      <c r="BH272" s="157">
        <f>IF(N272="sníž. přenesená",J272,0)</f>
        <v>0</v>
      </c>
      <c r="BI272" s="157">
        <f>IF(N272="nulová",J272,0)</f>
        <v>0</v>
      </c>
      <c r="BJ272" s="18" t="s">
        <v>84</v>
      </c>
      <c r="BK272" s="157">
        <f>ROUND(I272*H272,2)</f>
        <v>0</v>
      </c>
      <c r="BL272" s="18" t="s">
        <v>270</v>
      </c>
      <c r="BM272" s="156" t="s">
        <v>1807</v>
      </c>
    </row>
    <row r="273" spans="1:65" s="2" customFormat="1" ht="16.5" customHeight="1">
      <c r="A273" s="33"/>
      <c r="B273" s="144"/>
      <c r="C273" s="145" t="s">
        <v>504</v>
      </c>
      <c r="D273" s="145" t="s">
        <v>154</v>
      </c>
      <c r="E273" s="146" t="s">
        <v>1808</v>
      </c>
      <c r="F273" s="147" t="s">
        <v>1809</v>
      </c>
      <c r="G273" s="148" t="s">
        <v>1774</v>
      </c>
      <c r="H273" s="149">
        <v>3</v>
      </c>
      <c r="I273" s="150"/>
      <c r="J273" s="151">
        <f>ROUND(I273*H273,2)</f>
        <v>0</v>
      </c>
      <c r="K273" s="147" t="s">
        <v>158</v>
      </c>
      <c r="L273" s="34"/>
      <c r="M273" s="152" t="s">
        <v>1</v>
      </c>
      <c r="N273" s="153" t="s">
        <v>41</v>
      </c>
      <c r="O273" s="59"/>
      <c r="P273" s="154">
        <f>O273*H273</f>
        <v>0</v>
      </c>
      <c r="Q273" s="154">
        <v>0.01066</v>
      </c>
      <c r="R273" s="154">
        <f>Q273*H273</f>
        <v>0.031979999999999995</v>
      </c>
      <c r="S273" s="154">
        <v>0</v>
      </c>
      <c r="T273" s="155">
        <f>S273*H273</f>
        <v>0</v>
      </c>
      <c r="U273" s="33"/>
      <c r="V273" s="33"/>
      <c r="W273" s="33"/>
      <c r="X273" s="33"/>
      <c r="Y273" s="33"/>
      <c r="Z273" s="33"/>
      <c r="AA273" s="33"/>
      <c r="AB273" s="33"/>
      <c r="AC273" s="33"/>
      <c r="AD273" s="33"/>
      <c r="AE273" s="33"/>
      <c r="AR273" s="156" t="s">
        <v>270</v>
      </c>
      <c r="AT273" s="156" t="s">
        <v>154</v>
      </c>
      <c r="AU273" s="156" t="s">
        <v>86</v>
      </c>
      <c r="AY273" s="18" t="s">
        <v>151</v>
      </c>
      <c r="BE273" s="157">
        <f>IF(N273="základní",J273,0)</f>
        <v>0</v>
      </c>
      <c r="BF273" s="157">
        <f>IF(N273="snížená",J273,0)</f>
        <v>0</v>
      </c>
      <c r="BG273" s="157">
        <f>IF(N273="zákl. přenesená",J273,0)</f>
        <v>0</v>
      </c>
      <c r="BH273" s="157">
        <f>IF(N273="sníž. přenesená",J273,0)</f>
        <v>0</v>
      </c>
      <c r="BI273" s="157">
        <f>IF(N273="nulová",J273,0)</f>
        <v>0</v>
      </c>
      <c r="BJ273" s="18" t="s">
        <v>84</v>
      </c>
      <c r="BK273" s="157">
        <f>ROUND(I273*H273,2)</f>
        <v>0</v>
      </c>
      <c r="BL273" s="18" t="s">
        <v>270</v>
      </c>
      <c r="BM273" s="156" t="s">
        <v>1810</v>
      </c>
    </row>
    <row r="274" spans="1:65" s="2" customFormat="1" ht="24.15" customHeight="1">
      <c r="A274" s="33"/>
      <c r="B274" s="144"/>
      <c r="C274" s="145" t="s">
        <v>509</v>
      </c>
      <c r="D274" s="145" t="s">
        <v>154</v>
      </c>
      <c r="E274" s="146" t="s">
        <v>1811</v>
      </c>
      <c r="F274" s="147" t="s">
        <v>1812</v>
      </c>
      <c r="G274" s="148" t="s">
        <v>1774</v>
      </c>
      <c r="H274" s="149">
        <v>8</v>
      </c>
      <c r="I274" s="150"/>
      <c r="J274" s="151">
        <f>ROUND(I274*H274,2)</f>
        <v>0</v>
      </c>
      <c r="K274" s="147" t="s">
        <v>158</v>
      </c>
      <c r="L274" s="34"/>
      <c r="M274" s="152" t="s">
        <v>1</v>
      </c>
      <c r="N274" s="153" t="s">
        <v>41</v>
      </c>
      <c r="O274" s="59"/>
      <c r="P274" s="154">
        <f>O274*H274</f>
        <v>0</v>
      </c>
      <c r="Q274" s="154">
        <v>0.00024</v>
      </c>
      <c r="R274" s="154">
        <f>Q274*H274</f>
        <v>0.00192</v>
      </c>
      <c r="S274" s="154">
        <v>0</v>
      </c>
      <c r="T274" s="155">
        <f>S274*H274</f>
        <v>0</v>
      </c>
      <c r="U274" s="33"/>
      <c r="V274" s="33"/>
      <c r="W274" s="33"/>
      <c r="X274" s="33"/>
      <c r="Y274" s="33"/>
      <c r="Z274" s="33"/>
      <c r="AA274" s="33"/>
      <c r="AB274" s="33"/>
      <c r="AC274" s="33"/>
      <c r="AD274" s="33"/>
      <c r="AE274" s="33"/>
      <c r="AR274" s="156" t="s">
        <v>270</v>
      </c>
      <c r="AT274" s="156" t="s">
        <v>154</v>
      </c>
      <c r="AU274" s="156" t="s">
        <v>86</v>
      </c>
      <c r="AY274" s="18" t="s">
        <v>151</v>
      </c>
      <c r="BE274" s="157">
        <f>IF(N274="základní",J274,0)</f>
        <v>0</v>
      </c>
      <c r="BF274" s="157">
        <f>IF(N274="snížená",J274,0)</f>
        <v>0</v>
      </c>
      <c r="BG274" s="157">
        <f>IF(N274="zákl. přenesená",J274,0)</f>
        <v>0</v>
      </c>
      <c r="BH274" s="157">
        <f>IF(N274="sníž. přenesená",J274,0)</f>
        <v>0</v>
      </c>
      <c r="BI274" s="157">
        <f>IF(N274="nulová",J274,0)</f>
        <v>0</v>
      </c>
      <c r="BJ274" s="18" t="s">
        <v>84</v>
      </c>
      <c r="BK274" s="157">
        <f>ROUND(I274*H274,2)</f>
        <v>0</v>
      </c>
      <c r="BL274" s="18" t="s">
        <v>270</v>
      </c>
      <c r="BM274" s="156" t="s">
        <v>1813</v>
      </c>
    </row>
    <row r="275" spans="2:51" s="14" customFormat="1" ht="10.2">
      <c r="B275" s="166"/>
      <c r="D275" s="159" t="s">
        <v>165</v>
      </c>
      <c r="E275" s="167" t="s">
        <v>1</v>
      </c>
      <c r="F275" s="168" t="s">
        <v>1814</v>
      </c>
      <c r="H275" s="169">
        <v>8</v>
      </c>
      <c r="I275" s="170"/>
      <c r="L275" s="166"/>
      <c r="M275" s="171"/>
      <c r="N275" s="172"/>
      <c r="O275" s="172"/>
      <c r="P275" s="172"/>
      <c r="Q275" s="172"/>
      <c r="R275" s="172"/>
      <c r="S275" s="172"/>
      <c r="T275" s="173"/>
      <c r="AT275" s="167" t="s">
        <v>165</v>
      </c>
      <c r="AU275" s="167" t="s">
        <v>86</v>
      </c>
      <c r="AV275" s="14" t="s">
        <v>86</v>
      </c>
      <c r="AW275" s="14" t="s">
        <v>32</v>
      </c>
      <c r="AX275" s="14" t="s">
        <v>76</v>
      </c>
      <c r="AY275" s="167" t="s">
        <v>151</v>
      </c>
    </row>
    <row r="276" spans="2:51" s="16" customFormat="1" ht="10.2">
      <c r="B276" s="182"/>
      <c r="D276" s="159" t="s">
        <v>165</v>
      </c>
      <c r="E276" s="183" t="s">
        <v>1</v>
      </c>
      <c r="F276" s="184" t="s">
        <v>173</v>
      </c>
      <c r="H276" s="185">
        <v>8</v>
      </c>
      <c r="I276" s="186"/>
      <c r="L276" s="182"/>
      <c r="M276" s="187"/>
      <c r="N276" s="188"/>
      <c r="O276" s="188"/>
      <c r="P276" s="188"/>
      <c r="Q276" s="188"/>
      <c r="R276" s="188"/>
      <c r="S276" s="188"/>
      <c r="T276" s="189"/>
      <c r="AT276" s="183" t="s">
        <v>165</v>
      </c>
      <c r="AU276" s="183" t="s">
        <v>86</v>
      </c>
      <c r="AV276" s="16" t="s">
        <v>159</v>
      </c>
      <c r="AW276" s="16" t="s">
        <v>32</v>
      </c>
      <c r="AX276" s="16" t="s">
        <v>84</v>
      </c>
      <c r="AY276" s="183" t="s">
        <v>151</v>
      </c>
    </row>
    <row r="277" spans="1:65" s="2" customFormat="1" ht="24.15" customHeight="1">
      <c r="A277" s="33"/>
      <c r="B277" s="144"/>
      <c r="C277" s="145" t="s">
        <v>531</v>
      </c>
      <c r="D277" s="145" t="s">
        <v>154</v>
      </c>
      <c r="E277" s="146" t="s">
        <v>1815</v>
      </c>
      <c r="F277" s="147" t="s">
        <v>1816</v>
      </c>
      <c r="G277" s="148" t="s">
        <v>1774</v>
      </c>
      <c r="H277" s="149">
        <v>2</v>
      </c>
      <c r="I277" s="150"/>
      <c r="J277" s="151">
        <f>ROUND(I277*H277,2)</f>
        <v>0</v>
      </c>
      <c r="K277" s="147" t="s">
        <v>158</v>
      </c>
      <c r="L277" s="34"/>
      <c r="M277" s="152" t="s">
        <v>1</v>
      </c>
      <c r="N277" s="153" t="s">
        <v>41</v>
      </c>
      <c r="O277" s="59"/>
      <c r="P277" s="154">
        <f>O277*H277</f>
        <v>0</v>
      </c>
      <c r="Q277" s="154">
        <v>0.0018</v>
      </c>
      <c r="R277" s="154">
        <f>Q277*H277</f>
        <v>0.0036</v>
      </c>
      <c r="S277" s="154">
        <v>0</v>
      </c>
      <c r="T277" s="155">
        <f>S277*H277</f>
        <v>0</v>
      </c>
      <c r="U277" s="33"/>
      <c r="V277" s="33"/>
      <c r="W277" s="33"/>
      <c r="X277" s="33"/>
      <c r="Y277" s="33"/>
      <c r="Z277" s="33"/>
      <c r="AA277" s="33"/>
      <c r="AB277" s="33"/>
      <c r="AC277" s="33"/>
      <c r="AD277" s="33"/>
      <c r="AE277" s="33"/>
      <c r="AR277" s="156" t="s">
        <v>270</v>
      </c>
      <c r="AT277" s="156" t="s">
        <v>154</v>
      </c>
      <c r="AU277" s="156" t="s">
        <v>86</v>
      </c>
      <c r="AY277" s="18" t="s">
        <v>151</v>
      </c>
      <c r="BE277" s="157">
        <f>IF(N277="základní",J277,0)</f>
        <v>0</v>
      </c>
      <c r="BF277" s="157">
        <f>IF(N277="snížená",J277,0)</f>
        <v>0</v>
      </c>
      <c r="BG277" s="157">
        <f>IF(N277="zákl. přenesená",J277,0)</f>
        <v>0</v>
      </c>
      <c r="BH277" s="157">
        <f>IF(N277="sníž. přenesená",J277,0)</f>
        <v>0</v>
      </c>
      <c r="BI277" s="157">
        <f>IF(N277="nulová",J277,0)</f>
        <v>0</v>
      </c>
      <c r="BJ277" s="18" t="s">
        <v>84</v>
      </c>
      <c r="BK277" s="157">
        <f>ROUND(I277*H277,2)</f>
        <v>0</v>
      </c>
      <c r="BL277" s="18" t="s">
        <v>270</v>
      </c>
      <c r="BM277" s="156" t="s">
        <v>1817</v>
      </c>
    </row>
    <row r="278" spans="2:51" s="14" customFormat="1" ht="10.2">
      <c r="B278" s="166"/>
      <c r="D278" s="159" t="s">
        <v>165</v>
      </c>
      <c r="E278" s="167" t="s">
        <v>1</v>
      </c>
      <c r="F278" s="168" t="s">
        <v>86</v>
      </c>
      <c r="H278" s="169">
        <v>2</v>
      </c>
      <c r="I278" s="170"/>
      <c r="L278" s="166"/>
      <c r="M278" s="171"/>
      <c r="N278" s="172"/>
      <c r="O278" s="172"/>
      <c r="P278" s="172"/>
      <c r="Q278" s="172"/>
      <c r="R278" s="172"/>
      <c r="S278" s="172"/>
      <c r="T278" s="173"/>
      <c r="AT278" s="167" t="s">
        <v>165</v>
      </c>
      <c r="AU278" s="167" t="s">
        <v>86</v>
      </c>
      <c r="AV278" s="14" t="s">
        <v>86</v>
      </c>
      <c r="AW278" s="14" t="s">
        <v>32</v>
      </c>
      <c r="AX278" s="14" t="s">
        <v>76</v>
      </c>
      <c r="AY278" s="167" t="s">
        <v>151</v>
      </c>
    </row>
    <row r="279" spans="2:51" s="15" customFormat="1" ht="10.2">
      <c r="B279" s="174"/>
      <c r="D279" s="159" t="s">
        <v>165</v>
      </c>
      <c r="E279" s="175" t="s">
        <v>1</v>
      </c>
      <c r="F279" s="176" t="s">
        <v>172</v>
      </c>
      <c r="H279" s="177">
        <v>2</v>
      </c>
      <c r="I279" s="178"/>
      <c r="L279" s="174"/>
      <c r="M279" s="179"/>
      <c r="N279" s="180"/>
      <c r="O279" s="180"/>
      <c r="P279" s="180"/>
      <c r="Q279" s="180"/>
      <c r="R279" s="180"/>
      <c r="S279" s="180"/>
      <c r="T279" s="181"/>
      <c r="AT279" s="175" t="s">
        <v>165</v>
      </c>
      <c r="AU279" s="175" t="s">
        <v>86</v>
      </c>
      <c r="AV279" s="15" t="s">
        <v>152</v>
      </c>
      <c r="AW279" s="15" t="s">
        <v>32</v>
      </c>
      <c r="AX279" s="15" t="s">
        <v>76</v>
      </c>
      <c r="AY279" s="175" t="s">
        <v>151</v>
      </c>
    </row>
    <row r="280" spans="2:51" s="16" customFormat="1" ht="10.2">
      <c r="B280" s="182"/>
      <c r="D280" s="159" t="s">
        <v>165</v>
      </c>
      <c r="E280" s="183" t="s">
        <v>1</v>
      </c>
      <c r="F280" s="184" t="s">
        <v>173</v>
      </c>
      <c r="H280" s="185">
        <v>2</v>
      </c>
      <c r="I280" s="186"/>
      <c r="L280" s="182"/>
      <c r="M280" s="187"/>
      <c r="N280" s="188"/>
      <c r="O280" s="188"/>
      <c r="P280" s="188"/>
      <c r="Q280" s="188"/>
      <c r="R280" s="188"/>
      <c r="S280" s="188"/>
      <c r="T280" s="189"/>
      <c r="AT280" s="183" t="s">
        <v>165</v>
      </c>
      <c r="AU280" s="183" t="s">
        <v>86</v>
      </c>
      <c r="AV280" s="16" t="s">
        <v>159</v>
      </c>
      <c r="AW280" s="16" t="s">
        <v>32</v>
      </c>
      <c r="AX280" s="16" t="s">
        <v>84</v>
      </c>
      <c r="AY280" s="183" t="s">
        <v>151</v>
      </c>
    </row>
    <row r="281" spans="1:65" s="2" customFormat="1" ht="21.75" customHeight="1">
      <c r="A281" s="33"/>
      <c r="B281" s="144"/>
      <c r="C281" s="145" t="s">
        <v>536</v>
      </c>
      <c r="D281" s="145" t="s">
        <v>154</v>
      </c>
      <c r="E281" s="146" t="s">
        <v>1818</v>
      </c>
      <c r="F281" s="147" t="s">
        <v>1819</v>
      </c>
      <c r="G281" s="148" t="s">
        <v>1774</v>
      </c>
      <c r="H281" s="149">
        <v>4</v>
      </c>
      <c r="I281" s="150"/>
      <c r="J281" s="151">
        <f>ROUND(I281*H281,2)</f>
        <v>0</v>
      </c>
      <c r="K281" s="147" t="s">
        <v>158</v>
      </c>
      <c r="L281" s="34"/>
      <c r="M281" s="152" t="s">
        <v>1</v>
      </c>
      <c r="N281" s="153" t="s">
        <v>41</v>
      </c>
      <c r="O281" s="59"/>
      <c r="P281" s="154">
        <f>O281*H281</f>
        <v>0</v>
      </c>
      <c r="Q281" s="154">
        <v>0.0018</v>
      </c>
      <c r="R281" s="154">
        <f>Q281*H281</f>
        <v>0.0072</v>
      </c>
      <c r="S281" s="154">
        <v>0</v>
      </c>
      <c r="T281" s="155">
        <f>S281*H281</f>
        <v>0</v>
      </c>
      <c r="U281" s="33"/>
      <c r="V281" s="33"/>
      <c r="W281" s="33"/>
      <c r="X281" s="33"/>
      <c r="Y281" s="33"/>
      <c r="Z281" s="33"/>
      <c r="AA281" s="33"/>
      <c r="AB281" s="33"/>
      <c r="AC281" s="33"/>
      <c r="AD281" s="33"/>
      <c r="AE281" s="33"/>
      <c r="AR281" s="156" t="s">
        <v>270</v>
      </c>
      <c r="AT281" s="156" t="s">
        <v>154</v>
      </c>
      <c r="AU281" s="156" t="s">
        <v>86</v>
      </c>
      <c r="AY281" s="18" t="s">
        <v>151</v>
      </c>
      <c r="BE281" s="157">
        <f>IF(N281="základní",J281,0)</f>
        <v>0</v>
      </c>
      <c r="BF281" s="157">
        <f>IF(N281="snížená",J281,0)</f>
        <v>0</v>
      </c>
      <c r="BG281" s="157">
        <f>IF(N281="zákl. přenesená",J281,0)</f>
        <v>0</v>
      </c>
      <c r="BH281" s="157">
        <f>IF(N281="sníž. přenesená",J281,0)</f>
        <v>0</v>
      </c>
      <c r="BI281" s="157">
        <f>IF(N281="nulová",J281,0)</f>
        <v>0</v>
      </c>
      <c r="BJ281" s="18" t="s">
        <v>84</v>
      </c>
      <c r="BK281" s="157">
        <f>ROUND(I281*H281,2)</f>
        <v>0</v>
      </c>
      <c r="BL281" s="18" t="s">
        <v>270</v>
      </c>
      <c r="BM281" s="156" t="s">
        <v>1820</v>
      </c>
    </row>
    <row r="282" spans="2:51" s="14" customFormat="1" ht="10.2">
      <c r="B282" s="166"/>
      <c r="D282" s="159" t="s">
        <v>165</v>
      </c>
      <c r="E282" s="167" t="s">
        <v>1</v>
      </c>
      <c r="F282" s="168" t="s">
        <v>159</v>
      </c>
      <c r="H282" s="169">
        <v>4</v>
      </c>
      <c r="I282" s="170"/>
      <c r="L282" s="166"/>
      <c r="M282" s="171"/>
      <c r="N282" s="172"/>
      <c r="O282" s="172"/>
      <c r="P282" s="172"/>
      <c r="Q282" s="172"/>
      <c r="R282" s="172"/>
      <c r="S282" s="172"/>
      <c r="T282" s="173"/>
      <c r="AT282" s="167" t="s">
        <v>165</v>
      </c>
      <c r="AU282" s="167" t="s">
        <v>86</v>
      </c>
      <c r="AV282" s="14" t="s">
        <v>86</v>
      </c>
      <c r="AW282" s="14" t="s">
        <v>32</v>
      </c>
      <c r="AX282" s="14" t="s">
        <v>76</v>
      </c>
      <c r="AY282" s="167" t="s">
        <v>151</v>
      </c>
    </row>
    <row r="283" spans="2:51" s="16" customFormat="1" ht="10.2">
      <c r="B283" s="182"/>
      <c r="D283" s="159" t="s">
        <v>165</v>
      </c>
      <c r="E283" s="183" t="s">
        <v>1</v>
      </c>
      <c r="F283" s="184" t="s">
        <v>173</v>
      </c>
      <c r="H283" s="185">
        <v>4</v>
      </c>
      <c r="I283" s="186"/>
      <c r="L283" s="182"/>
      <c r="M283" s="187"/>
      <c r="N283" s="188"/>
      <c r="O283" s="188"/>
      <c r="P283" s="188"/>
      <c r="Q283" s="188"/>
      <c r="R283" s="188"/>
      <c r="S283" s="188"/>
      <c r="T283" s="189"/>
      <c r="AT283" s="183" t="s">
        <v>165</v>
      </c>
      <c r="AU283" s="183" t="s">
        <v>86</v>
      </c>
      <c r="AV283" s="16" t="s">
        <v>159</v>
      </c>
      <c r="AW283" s="16" t="s">
        <v>32</v>
      </c>
      <c r="AX283" s="16" t="s">
        <v>84</v>
      </c>
      <c r="AY283" s="183" t="s">
        <v>151</v>
      </c>
    </row>
    <row r="284" spans="1:65" s="2" customFormat="1" ht="16.5" customHeight="1">
      <c r="A284" s="33"/>
      <c r="B284" s="144"/>
      <c r="C284" s="145" t="s">
        <v>541</v>
      </c>
      <c r="D284" s="145" t="s">
        <v>154</v>
      </c>
      <c r="E284" s="146" t="s">
        <v>1821</v>
      </c>
      <c r="F284" s="147" t="s">
        <v>1822</v>
      </c>
      <c r="G284" s="148" t="s">
        <v>157</v>
      </c>
      <c r="H284" s="149">
        <v>1</v>
      </c>
      <c r="I284" s="150"/>
      <c r="J284" s="151">
        <f>ROUND(I284*H284,2)</f>
        <v>0</v>
      </c>
      <c r="K284" s="147" t="s">
        <v>158</v>
      </c>
      <c r="L284" s="34"/>
      <c r="M284" s="152" t="s">
        <v>1</v>
      </c>
      <c r="N284" s="153" t="s">
        <v>41</v>
      </c>
      <c r="O284" s="59"/>
      <c r="P284" s="154">
        <f>O284*H284</f>
        <v>0</v>
      </c>
      <c r="Q284" s="154">
        <v>0.00031</v>
      </c>
      <c r="R284" s="154">
        <f>Q284*H284</f>
        <v>0.00031</v>
      </c>
      <c r="S284" s="154">
        <v>0</v>
      </c>
      <c r="T284" s="155">
        <f>S284*H284</f>
        <v>0</v>
      </c>
      <c r="U284" s="33"/>
      <c r="V284" s="33"/>
      <c r="W284" s="33"/>
      <c r="X284" s="33"/>
      <c r="Y284" s="33"/>
      <c r="Z284" s="33"/>
      <c r="AA284" s="33"/>
      <c r="AB284" s="33"/>
      <c r="AC284" s="33"/>
      <c r="AD284" s="33"/>
      <c r="AE284" s="33"/>
      <c r="AR284" s="156" t="s">
        <v>270</v>
      </c>
      <c r="AT284" s="156" t="s">
        <v>154</v>
      </c>
      <c r="AU284" s="156" t="s">
        <v>86</v>
      </c>
      <c r="AY284" s="18" t="s">
        <v>151</v>
      </c>
      <c r="BE284" s="157">
        <f>IF(N284="základní",J284,0)</f>
        <v>0</v>
      </c>
      <c r="BF284" s="157">
        <f>IF(N284="snížená",J284,0)</f>
        <v>0</v>
      </c>
      <c r="BG284" s="157">
        <f>IF(N284="zákl. přenesená",J284,0)</f>
        <v>0</v>
      </c>
      <c r="BH284" s="157">
        <f>IF(N284="sníž. přenesená",J284,0)</f>
        <v>0</v>
      </c>
      <c r="BI284" s="157">
        <f>IF(N284="nulová",J284,0)</f>
        <v>0</v>
      </c>
      <c r="BJ284" s="18" t="s">
        <v>84</v>
      </c>
      <c r="BK284" s="157">
        <f>ROUND(I284*H284,2)</f>
        <v>0</v>
      </c>
      <c r="BL284" s="18" t="s">
        <v>270</v>
      </c>
      <c r="BM284" s="156" t="s">
        <v>1823</v>
      </c>
    </row>
    <row r="285" spans="1:47" s="2" customFormat="1" ht="19.2">
      <c r="A285" s="33"/>
      <c r="B285" s="34"/>
      <c r="C285" s="33"/>
      <c r="D285" s="159" t="s">
        <v>215</v>
      </c>
      <c r="E285" s="33"/>
      <c r="F285" s="190" t="s">
        <v>1824</v>
      </c>
      <c r="G285" s="33"/>
      <c r="H285" s="33"/>
      <c r="I285" s="191"/>
      <c r="J285" s="33"/>
      <c r="K285" s="33"/>
      <c r="L285" s="34"/>
      <c r="M285" s="192"/>
      <c r="N285" s="193"/>
      <c r="O285" s="59"/>
      <c r="P285" s="59"/>
      <c r="Q285" s="59"/>
      <c r="R285" s="59"/>
      <c r="S285" s="59"/>
      <c r="T285" s="60"/>
      <c r="U285" s="33"/>
      <c r="V285" s="33"/>
      <c r="W285" s="33"/>
      <c r="X285" s="33"/>
      <c r="Y285" s="33"/>
      <c r="Z285" s="33"/>
      <c r="AA285" s="33"/>
      <c r="AB285" s="33"/>
      <c r="AC285" s="33"/>
      <c r="AD285" s="33"/>
      <c r="AE285" s="33"/>
      <c r="AT285" s="18" t="s">
        <v>215</v>
      </c>
      <c r="AU285" s="18" t="s">
        <v>86</v>
      </c>
    </row>
    <row r="286" spans="2:51" s="14" customFormat="1" ht="10.2">
      <c r="B286" s="166"/>
      <c r="D286" s="159" t="s">
        <v>165</v>
      </c>
      <c r="E286" s="167" t="s">
        <v>1</v>
      </c>
      <c r="F286" s="168" t="s">
        <v>84</v>
      </c>
      <c r="H286" s="169">
        <v>1</v>
      </c>
      <c r="I286" s="170"/>
      <c r="L286" s="166"/>
      <c r="M286" s="171"/>
      <c r="N286" s="172"/>
      <c r="O286" s="172"/>
      <c r="P286" s="172"/>
      <c r="Q286" s="172"/>
      <c r="R286" s="172"/>
      <c r="S286" s="172"/>
      <c r="T286" s="173"/>
      <c r="AT286" s="167" t="s">
        <v>165</v>
      </c>
      <c r="AU286" s="167" t="s">
        <v>86</v>
      </c>
      <c r="AV286" s="14" t="s">
        <v>86</v>
      </c>
      <c r="AW286" s="14" t="s">
        <v>32</v>
      </c>
      <c r="AX286" s="14" t="s">
        <v>76</v>
      </c>
      <c r="AY286" s="167" t="s">
        <v>151</v>
      </c>
    </row>
    <row r="287" spans="2:51" s="16" customFormat="1" ht="10.2">
      <c r="B287" s="182"/>
      <c r="D287" s="159" t="s">
        <v>165</v>
      </c>
      <c r="E287" s="183" t="s">
        <v>1</v>
      </c>
      <c r="F287" s="184" t="s">
        <v>173</v>
      </c>
      <c r="H287" s="185">
        <v>1</v>
      </c>
      <c r="I287" s="186"/>
      <c r="L287" s="182"/>
      <c r="M287" s="187"/>
      <c r="N287" s="188"/>
      <c r="O287" s="188"/>
      <c r="P287" s="188"/>
      <c r="Q287" s="188"/>
      <c r="R287" s="188"/>
      <c r="S287" s="188"/>
      <c r="T287" s="189"/>
      <c r="AT287" s="183" t="s">
        <v>165</v>
      </c>
      <c r="AU287" s="183" t="s">
        <v>86</v>
      </c>
      <c r="AV287" s="16" t="s">
        <v>159</v>
      </c>
      <c r="AW287" s="16" t="s">
        <v>32</v>
      </c>
      <c r="AX287" s="16" t="s">
        <v>84</v>
      </c>
      <c r="AY287" s="183" t="s">
        <v>151</v>
      </c>
    </row>
    <row r="288" spans="1:65" s="2" customFormat="1" ht="24.15" customHeight="1">
      <c r="A288" s="33"/>
      <c r="B288" s="144"/>
      <c r="C288" s="145" t="s">
        <v>546</v>
      </c>
      <c r="D288" s="145" t="s">
        <v>154</v>
      </c>
      <c r="E288" s="146" t="s">
        <v>1825</v>
      </c>
      <c r="F288" s="147" t="s">
        <v>1826</v>
      </c>
      <c r="G288" s="148" t="s">
        <v>194</v>
      </c>
      <c r="H288" s="149">
        <v>0.186</v>
      </c>
      <c r="I288" s="150"/>
      <c r="J288" s="151">
        <f>ROUND(I288*H288,2)</f>
        <v>0</v>
      </c>
      <c r="K288" s="147" t="s">
        <v>158</v>
      </c>
      <c r="L288" s="34"/>
      <c r="M288" s="152" t="s">
        <v>1</v>
      </c>
      <c r="N288" s="153" t="s">
        <v>41</v>
      </c>
      <c r="O288" s="59"/>
      <c r="P288" s="154">
        <f>O288*H288</f>
        <v>0</v>
      </c>
      <c r="Q288" s="154">
        <v>0</v>
      </c>
      <c r="R288" s="154">
        <f>Q288*H288</f>
        <v>0</v>
      </c>
      <c r="S288" s="154">
        <v>0</v>
      </c>
      <c r="T288" s="155">
        <f>S288*H288</f>
        <v>0</v>
      </c>
      <c r="U288" s="33"/>
      <c r="V288" s="33"/>
      <c r="W288" s="33"/>
      <c r="X288" s="33"/>
      <c r="Y288" s="33"/>
      <c r="Z288" s="33"/>
      <c r="AA288" s="33"/>
      <c r="AB288" s="33"/>
      <c r="AC288" s="33"/>
      <c r="AD288" s="33"/>
      <c r="AE288" s="33"/>
      <c r="AR288" s="156" t="s">
        <v>270</v>
      </c>
      <c r="AT288" s="156" t="s">
        <v>154</v>
      </c>
      <c r="AU288" s="156" t="s">
        <v>86</v>
      </c>
      <c r="AY288" s="18" t="s">
        <v>151</v>
      </c>
      <c r="BE288" s="157">
        <f>IF(N288="základní",J288,0)</f>
        <v>0</v>
      </c>
      <c r="BF288" s="157">
        <f>IF(N288="snížená",J288,0)</f>
        <v>0</v>
      </c>
      <c r="BG288" s="157">
        <f>IF(N288="zákl. přenesená",J288,0)</f>
        <v>0</v>
      </c>
      <c r="BH288" s="157">
        <f>IF(N288="sníž. přenesená",J288,0)</f>
        <v>0</v>
      </c>
      <c r="BI288" s="157">
        <f>IF(N288="nulová",J288,0)</f>
        <v>0</v>
      </c>
      <c r="BJ288" s="18" t="s">
        <v>84</v>
      </c>
      <c r="BK288" s="157">
        <f>ROUND(I288*H288,2)</f>
        <v>0</v>
      </c>
      <c r="BL288" s="18" t="s">
        <v>270</v>
      </c>
      <c r="BM288" s="156" t="s">
        <v>1827</v>
      </c>
    </row>
    <row r="289" spans="1:65" s="2" customFormat="1" ht="24.15" customHeight="1">
      <c r="A289" s="33"/>
      <c r="B289" s="144"/>
      <c r="C289" s="145" t="s">
        <v>552</v>
      </c>
      <c r="D289" s="145" t="s">
        <v>154</v>
      </c>
      <c r="E289" s="146" t="s">
        <v>1828</v>
      </c>
      <c r="F289" s="147" t="s">
        <v>1829</v>
      </c>
      <c r="G289" s="148" t="s">
        <v>194</v>
      </c>
      <c r="H289" s="149">
        <v>0.186</v>
      </c>
      <c r="I289" s="150"/>
      <c r="J289" s="151">
        <f>ROUND(I289*H289,2)</f>
        <v>0</v>
      </c>
      <c r="K289" s="147" t="s">
        <v>158</v>
      </c>
      <c r="L289" s="34"/>
      <c r="M289" s="152" t="s">
        <v>1</v>
      </c>
      <c r="N289" s="153" t="s">
        <v>41</v>
      </c>
      <c r="O289" s="59"/>
      <c r="P289" s="154">
        <f>O289*H289</f>
        <v>0</v>
      </c>
      <c r="Q289" s="154">
        <v>0</v>
      </c>
      <c r="R289" s="154">
        <f>Q289*H289</f>
        <v>0</v>
      </c>
      <c r="S289" s="154">
        <v>0</v>
      </c>
      <c r="T289" s="155">
        <f>S289*H289</f>
        <v>0</v>
      </c>
      <c r="U289" s="33"/>
      <c r="V289" s="33"/>
      <c r="W289" s="33"/>
      <c r="X289" s="33"/>
      <c r="Y289" s="33"/>
      <c r="Z289" s="33"/>
      <c r="AA289" s="33"/>
      <c r="AB289" s="33"/>
      <c r="AC289" s="33"/>
      <c r="AD289" s="33"/>
      <c r="AE289" s="33"/>
      <c r="AR289" s="156" t="s">
        <v>270</v>
      </c>
      <c r="AT289" s="156" t="s">
        <v>154</v>
      </c>
      <c r="AU289" s="156" t="s">
        <v>86</v>
      </c>
      <c r="AY289" s="18" t="s">
        <v>151</v>
      </c>
      <c r="BE289" s="157">
        <f>IF(N289="základní",J289,0)</f>
        <v>0</v>
      </c>
      <c r="BF289" s="157">
        <f>IF(N289="snížená",J289,0)</f>
        <v>0</v>
      </c>
      <c r="BG289" s="157">
        <f>IF(N289="zákl. přenesená",J289,0)</f>
        <v>0</v>
      </c>
      <c r="BH289" s="157">
        <f>IF(N289="sníž. přenesená",J289,0)</f>
        <v>0</v>
      </c>
      <c r="BI289" s="157">
        <f>IF(N289="nulová",J289,0)</f>
        <v>0</v>
      </c>
      <c r="BJ289" s="18" t="s">
        <v>84</v>
      </c>
      <c r="BK289" s="157">
        <f>ROUND(I289*H289,2)</f>
        <v>0</v>
      </c>
      <c r="BL289" s="18" t="s">
        <v>270</v>
      </c>
      <c r="BM289" s="156" t="s">
        <v>1830</v>
      </c>
    </row>
    <row r="290" spans="2:63" s="12" customFormat="1" ht="22.8" customHeight="1">
      <c r="B290" s="131"/>
      <c r="D290" s="132" t="s">
        <v>75</v>
      </c>
      <c r="E290" s="142" t="s">
        <v>1831</v>
      </c>
      <c r="F290" s="142" t="s">
        <v>1832</v>
      </c>
      <c r="I290" s="134"/>
      <c r="J290" s="143">
        <f>BK290</f>
        <v>0</v>
      </c>
      <c r="L290" s="131"/>
      <c r="M290" s="136"/>
      <c r="N290" s="137"/>
      <c r="O290" s="137"/>
      <c r="P290" s="138">
        <f>SUM(P291:P299)</f>
        <v>0</v>
      </c>
      <c r="Q290" s="137"/>
      <c r="R290" s="138">
        <f>SUM(R291:R299)</f>
        <v>0.05195</v>
      </c>
      <c r="S290" s="137"/>
      <c r="T290" s="139">
        <f>SUM(T291:T299)</f>
        <v>0</v>
      </c>
      <c r="AR290" s="132" t="s">
        <v>86</v>
      </c>
      <c r="AT290" s="140" t="s">
        <v>75</v>
      </c>
      <c r="AU290" s="140" t="s">
        <v>84</v>
      </c>
      <c r="AY290" s="132" t="s">
        <v>151</v>
      </c>
      <c r="BK290" s="141">
        <f>SUM(BK291:BK299)</f>
        <v>0</v>
      </c>
    </row>
    <row r="291" spans="1:65" s="2" customFormat="1" ht="33" customHeight="1">
      <c r="A291" s="33"/>
      <c r="B291" s="144"/>
      <c r="C291" s="145" t="s">
        <v>560</v>
      </c>
      <c r="D291" s="145" t="s">
        <v>154</v>
      </c>
      <c r="E291" s="146" t="s">
        <v>1833</v>
      </c>
      <c r="F291" s="147" t="s">
        <v>1834</v>
      </c>
      <c r="G291" s="148" t="s">
        <v>1774</v>
      </c>
      <c r="H291" s="149">
        <v>2</v>
      </c>
      <c r="I291" s="150"/>
      <c r="J291" s="151">
        <f>ROUND(I291*H291,2)</f>
        <v>0</v>
      </c>
      <c r="K291" s="147" t="s">
        <v>158</v>
      </c>
      <c r="L291" s="34"/>
      <c r="M291" s="152" t="s">
        <v>1</v>
      </c>
      <c r="N291" s="153" t="s">
        <v>41</v>
      </c>
      <c r="O291" s="59"/>
      <c r="P291" s="154">
        <f>O291*H291</f>
        <v>0</v>
      </c>
      <c r="Q291" s="154">
        <v>0.01665</v>
      </c>
      <c r="R291" s="154">
        <f>Q291*H291</f>
        <v>0.0333</v>
      </c>
      <c r="S291" s="154">
        <v>0</v>
      </c>
      <c r="T291" s="155">
        <f>S291*H291</f>
        <v>0</v>
      </c>
      <c r="U291" s="33"/>
      <c r="V291" s="33"/>
      <c r="W291" s="33"/>
      <c r="X291" s="33"/>
      <c r="Y291" s="33"/>
      <c r="Z291" s="33"/>
      <c r="AA291" s="33"/>
      <c r="AB291" s="33"/>
      <c r="AC291" s="33"/>
      <c r="AD291" s="33"/>
      <c r="AE291" s="33"/>
      <c r="AR291" s="156" t="s">
        <v>270</v>
      </c>
      <c r="AT291" s="156" t="s">
        <v>154</v>
      </c>
      <c r="AU291" s="156" t="s">
        <v>86</v>
      </c>
      <c r="AY291" s="18" t="s">
        <v>151</v>
      </c>
      <c r="BE291" s="157">
        <f>IF(N291="základní",J291,0)</f>
        <v>0</v>
      </c>
      <c r="BF291" s="157">
        <f>IF(N291="snížená",J291,0)</f>
        <v>0</v>
      </c>
      <c r="BG291" s="157">
        <f>IF(N291="zákl. přenesená",J291,0)</f>
        <v>0</v>
      </c>
      <c r="BH291" s="157">
        <f>IF(N291="sníž. přenesená",J291,0)</f>
        <v>0</v>
      </c>
      <c r="BI291" s="157">
        <f>IF(N291="nulová",J291,0)</f>
        <v>0</v>
      </c>
      <c r="BJ291" s="18" t="s">
        <v>84</v>
      </c>
      <c r="BK291" s="157">
        <f>ROUND(I291*H291,2)</f>
        <v>0</v>
      </c>
      <c r="BL291" s="18" t="s">
        <v>270</v>
      </c>
      <c r="BM291" s="156" t="s">
        <v>1835</v>
      </c>
    </row>
    <row r="292" spans="2:51" s="14" customFormat="1" ht="10.2">
      <c r="B292" s="166"/>
      <c r="D292" s="159" t="s">
        <v>165</v>
      </c>
      <c r="E292" s="167" t="s">
        <v>1</v>
      </c>
      <c r="F292" s="168" t="s">
        <v>1836</v>
      </c>
      <c r="H292" s="169">
        <v>2</v>
      </c>
      <c r="I292" s="170"/>
      <c r="L292" s="166"/>
      <c r="M292" s="171"/>
      <c r="N292" s="172"/>
      <c r="O292" s="172"/>
      <c r="P292" s="172"/>
      <c r="Q292" s="172"/>
      <c r="R292" s="172"/>
      <c r="S292" s="172"/>
      <c r="T292" s="173"/>
      <c r="AT292" s="167" t="s">
        <v>165</v>
      </c>
      <c r="AU292" s="167" t="s">
        <v>86</v>
      </c>
      <c r="AV292" s="14" t="s">
        <v>86</v>
      </c>
      <c r="AW292" s="14" t="s">
        <v>32</v>
      </c>
      <c r="AX292" s="14" t="s">
        <v>76</v>
      </c>
      <c r="AY292" s="167" t="s">
        <v>151</v>
      </c>
    </row>
    <row r="293" spans="2:51" s="15" customFormat="1" ht="10.2">
      <c r="B293" s="174"/>
      <c r="D293" s="159" t="s">
        <v>165</v>
      </c>
      <c r="E293" s="175" t="s">
        <v>1</v>
      </c>
      <c r="F293" s="176" t="s">
        <v>172</v>
      </c>
      <c r="H293" s="177">
        <v>2</v>
      </c>
      <c r="I293" s="178"/>
      <c r="L293" s="174"/>
      <c r="M293" s="179"/>
      <c r="N293" s="180"/>
      <c r="O293" s="180"/>
      <c r="P293" s="180"/>
      <c r="Q293" s="180"/>
      <c r="R293" s="180"/>
      <c r="S293" s="180"/>
      <c r="T293" s="181"/>
      <c r="AT293" s="175" t="s">
        <v>165</v>
      </c>
      <c r="AU293" s="175" t="s">
        <v>86</v>
      </c>
      <c r="AV293" s="15" t="s">
        <v>152</v>
      </c>
      <c r="AW293" s="15" t="s">
        <v>32</v>
      </c>
      <c r="AX293" s="15" t="s">
        <v>76</v>
      </c>
      <c r="AY293" s="175" t="s">
        <v>151</v>
      </c>
    </row>
    <row r="294" spans="2:51" s="16" customFormat="1" ht="10.2">
      <c r="B294" s="182"/>
      <c r="D294" s="159" t="s">
        <v>165</v>
      </c>
      <c r="E294" s="183" t="s">
        <v>1</v>
      </c>
      <c r="F294" s="184" t="s">
        <v>173</v>
      </c>
      <c r="H294" s="185">
        <v>2</v>
      </c>
      <c r="I294" s="186"/>
      <c r="L294" s="182"/>
      <c r="M294" s="187"/>
      <c r="N294" s="188"/>
      <c r="O294" s="188"/>
      <c r="P294" s="188"/>
      <c r="Q294" s="188"/>
      <c r="R294" s="188"/>
      <c r="S294" s="188"/>
      <c r="T294" s="189"/>
      <c r="AT294" s="183" t="s">
        <v>165</v>
      </c>
      <c r="AU294" s="183" t="s">
        <v>86</v>
      </c>
      <c r="AV294" s="16" t="s">
        <v>159</v>
      </c>
      <c r="AW294" s="16" t="s">
        <v>32</v>
      </c>
      <c r="AX294" s="16" t="s">
        <v>84</v>
      </c>
      <c r="AY294" s="183" t="s">
        <v>151</v>
      </c>
    </row>
    <row r="295" spans="1:65" s="2" customFormat="1" ht="33" customHeight="1">
      <c r="A295" s="33"/>
      <c r="B295" s="144"/>
      <c r="C295" s="145" t="s">
        <v>565</v>
      </c>
      <c r="D295" s="145" t="s">
        <v>154</v>
      </c>
      <c r="E295" s="146" t="s">
        <v>1837</v>
      </c>
      <c r="F295" s="147" t="s">
        <v>1838</v>
      </c>
      <c r="G295" s="148" t="s">
        <v>1774</v>
      </c>
      <c r="H295" s="149">
        <v>1</v>
      </c>
      <c r="I295" s="150"/>
      <c r="J295" s="151">
        <f>ROUND(I295*H295,2)</f>
        <v>0</v>
      </c>
      <c r="K295" s="147" t="s">
        <v>158</v>
      </c>
      <c r="L295" s="34"/>
      <c r="M295" s="152" t="s">
        <v>1</v>
      </c>
      <c r="N295" s="153" t="s">
        <v>41</v>
      </c>
      <c r="O295" s="59"/>
      <c r="P295" s="154">
        <f>O295*H295</f>
        <v>0</v>
      </c>
      <c r="Q295" s="154">
        <v>0.01765</v>
      </c>
      <c r="R295" s="154">
        <f>Q295*H295</f>
        <v>0.01765</v>
      </c>
      <c r="S295" s="154">
        <v>0</v>
      </c>
      <c r="T295" s="155">
        <f>S295*H295</f>
        <v>0</v>
      </c>
      <c r="U295" s="33"/>
      <c r="V295" s="33"/>
      <c r="W295" s="33"/>
      <c r="X295" s="33"/>
      <c r="Y295" s="33"/>
      <c r="Z295" s="33"/>
      <c r="AA295" s="33"/>
      <c r="AB295" s="33"/>
      <c r="AC295" s="33"/>
      <c r="AD295" s="33"/>
      <c r="AE295" s="33"/>
      <c r="AR295" s="156" t="s">
        <v>270</v>
      </c>
      <c r="AT295" s="156" t="s">
        <v>154</v>
      </c>
      <c r="AU295" s="156" t="s">
        <v>86</v>
      </c>
      <c r="AY295" s="18" t="s">
        <v>151</v>
      </c>
      <c r="BE295" s="157">
        <f>IF(N295="základní",J295,0)</f>
        <v>0</v>
      </c>
      <c r="BF295" s="157">
        <f>IF(N295="snížená",J295,0)</f>
        <v>0</v>
      </c>
      <c r="BG295" s="157">
        <f>IF(N295="zákl. přenesená",J295,0)</f>
        <v>0</v>
      </c>
      <c r="BH295" s="157">
        <f>IF(N295="sníž. přenesená",J295,0)</f>
        <v>0</v>
      </c>
      <c r="BI295" s="157">
        <f>IF(N295="nulová",J295,0)</f>
        <v>0</v>
      </c>
      <c r="BJ295" s="18" t="s">
        <v>84</v>
      </c>
      <c r="BK295" s="157">
        <f>ROUND(I295*H295,2)</f>
        <v>0</v>
      </c>
      <c r="BL295" s="18" t="s">
        <v>270</v>
      </c>
      <c r="BM295" s="156" t="s">
        <v>1839</v>
      </c>
    </row>
    <row r="296" spans="1:65" s="2" customFormat="1" ht="16.5" customHeight="1">
      <c r="A296" s="33"/>
      <c r="B296" s="144"/>
      <c r="C296" s="145" t="s">
        <v>570</v>
      </c>
      <c r="D296" s="145" t="s">
        <v>154</v>
      </c>
      <c r="E296" s="146" t="s">
        <v>1840</v>
      </c>
      <c r="F296" s="147" t="s">
        <v>1841</v>
      </c>
      <c r="G296" s="148" t="s">
        <v>1774</v>
      </c>
      <c r="H296" s="149">
        <v>2</v>
      </c>
      <c r="I296" s="150"/>
      <c r="J296" s="151">
        <f>ROUND(I296*H296,2)</f>
        <v>0</v>
      </c>
      <c r="K296" s="147" t="s">
        <v>158</v>
      </c>
      <c r="L296" s="34"/>
      <c r="M296" s="152" t="s">
        <v>1</v>
      </c>
      <c r="N296" s="153" t="s">
        <v>41</v>
      </c>
      <c r="O296" s="59"/>
      <c r="P296" s="154">
        <f>O296*H296</f>
        <v>0</v>
      </c>
      <c r="Q296" s="154">
        <v>0.0005</v>
      </c>
      <c r="R296" s="154">
        <f>Q296*H296</f>
        <v>0.001</v>
      </c>
      <c r="S296" s="154">
        <v>0</v>
      </c>
      <c r="T296" s="155">
        <f>S296*H296</f>
        <v>0</v>
      </c>
      <c r="U296" s="33"/>
      <c r="V296" s="33"/>
      <c r="W296" s="33"/>
      <c r="X296" s="33"/>
      <c r="Y296" s="33"/>
      <c r="Z296" s="33"/>
      <c r="AA296" s="33"/>
      <c r="AB296" s="33"/>
      <c r="AC296" s="33"/>
      <c r="AD296" s="33"/>
      <c r="AE296" s="33"/>
      <c r="AR296" s="156" t="s">
        <v>270</v>
      </c>
      <c r="AT296" s="156" t="s">
        <v>154</v>
      </c>
      <c r="AU296" s="156" t="s">
        <v>86</v>
      </c>
      <c r="AY296" s="18" t="s">
        <v>151</v>
      </c>
      <c r="BE296" s="157">
        <f>IF(N296="základní",J296,0)</f>
        <v>0</v>
      </c>
      <c r="BF296" s="157">
        <f>IF(N296="snížená",J296,0)</f>
        <v>0</v>
      </c>
      <c r="BG296" s="157">
        <f>IF(N296="zákl. přenesená",J296,0)</f>
        <v>0</v>
      </c>
      <c r="BH296" s="157">
        <f>IF(N296="sníž. přenesená",J296,0)</f>
        <v>0</v>
      </c>
      <c r="BI296" s="157">
        <f>IF(N296="nulová",J296,0)</f>
        <v>0</v>
      </c>
      <c r="BJ296" s="18" t="s">
        <v>84</v>
      </c>
      <c r="BK296" s="157">
        <f>ROUND(I296*H296,2)</f>
        <v>0</v>
      </c>
      <c r="BL296" s="18" t="s">
        <v>270</v>
      </c>
      <c r="BM296" s="156" t="s">
        <v>1842</v>
      </c>
    </row>
    <row r="297" spans="2:51" s="14" customFormat="1" ht="10.2">
      <c r="B297" s="166"/>
      <c r="D297" s="159" t="s">
        <v>165</v>
      </c>
      <c r="E297" s="167" t="s">
        <v>1</v>
      </c>
      <c r="F297" s="168" t="s">
        <v>86</v>
      </c>
      <c r="H297" s="169">
        <v>2</v>
      </c>
      <c r="I297" s="170"/>
      <c r="L297" s="166"/>
      <c r="M297" s="171"/>
      <c r="N297" s="172"/>
      <c r="O297" s="172"/>
      <c r="P297" s="172"/>
      <c r="Q297" s="172"/>
      <c r="R297" s="172"/>
      <c r="S297" s="172"/>
      <c r="T297" s="173"/>
      <c r="AT297" s="167" t="s">
        <v>165</v>
      </c>
      <c r="AU297" s="167" t="s">
        <v>86</v>
      </c>
      <c r="AV297" s="14" t="s">
        <v>86</v>
      </c>
      <c r="AW297" s="14" t="s">
        <v>32</v>
      </c>
      <c r="AX297" s="14" t="s">
        <v>84</v>
      </c>
      <c r="AY297" s="167" t="s">
        <v>151</v>
      </c>
    </row>
    <row r="298" spans="1:65" s="2" customFormat="1" ht="24.15" customHeight="1">
      <c r="A298" s="33"/>
      <c r="B298" s="144"/>
      <c r="C298" s="145" t="s">
        <v>576</v>
      </c>
      <c r="D298" s="145" t="s">
        <v>154</v>
      </c>
      <c r="E298" s="146" t="s">
        <v>1843</v>
      </c>
      <c r="F298" s="147" t="s">
        <v>1844</v>
      </c>
      <c r="G298" s="148" t="s">
        <v>194</v>
      </c>
      <c r="H298" s="149">
        <v>0.052</v>
      </c>
      <c r="I298" s="150"/>
      <c r="J298" s="151">
        <f>ROUND(I298*H298,2)</f>
        <v>0</v>
      </c>
      <c r="K298" s="147" t="s">
        <v>158</v>
      </c>
      <c r="L298" s="34"/>
      <c r="M298" s="152" t="s">
        <v>1</v>
      </c>
      <c r="N298" s="153" t="s">
        <v>41</v>
      </c>
      <c r="O298" s="59"/>
      <c r="P298" s="154">
        <f>O298*H298</f>
        <v>0</v>
      </c>
      <c r="Q298" s="154">
        <v>0</v>
      </c>
      <c r="R298" s="154">
        <f>Q298*H298</f>
        <v>0</v>
      </c>
      <c r="S298" s="154">
        <v>0</v>
      </c>
      <c r="T298" s="155">
        <f>S298*H298</f>
        <v>0</v>
      </c>
      <c r="U298" s="33"/>
      <c r="V298" s="33"/>
      <c r="W298" s="33"/>
      <c r="X298" s="33"/>
      <c r="Y298" s="33"/>
      <c r="Z298" s="33"/>
      <c r="AA298" s="33"/>
      <c r="AB298" s="33"/>
      <c r="AC298" s="33"/>
      <c r="AD298" s="33"/>
      <c r="AE298" s="33"/>
      <c r="AR298" s="156" t="s">
        <v>270</v>
      </c>
      <c r="AT298" s="156" t="s">
        <v>154</v>
      </c>
      <c r="AU298" s="156" t="s">
        <v>86</v>
      </c>
      <c r="AY298" s="18" t="s">
        <v>151</v>
      </c>
      <c r="BE298" s="157">
        <f>IF(N298="základní",J298,0)</f>
        <v>0</v>
      </c>
      <c r="BF298" s="157">
        <f>IF(N298="snížená",J298,0)</f>
        <v>0</v>
      </c>
      <c r="BG298" s="157">
        <f>IF(N298="zákl. přenesená",J298,0)</f>
        <v>0</v>
      </c>
      <c r="BH298" s="157">
        <f>IF(N298="sníž. přenesená",J298,0)</f>
        <v>0</v>
      </c>
      <c r="BI298" s="157">
        <f>IF(N298="nulová",J298,0)</f>
        <v>0</v>
      </c>
      <c r="BJ298" s="18" t="s">
        <v>84</v>
      </c>
      <c r="BK298" s="157">
        <f>ROUND(I298*H298,2)</f>
        <v>0</v>
      </c>
      <c r="BL298" s="18" t="s">
        <v>270</v>
      </c>
      <c r="BM298" s="156" t="s">
        <v>1845</v>
      </c>
    </row>
    <row r="299" spans="1:65" s="2" customFormat="1" ht="24.15" customHeight="1">
      <c r="A299" s="33"/>
      <c r="B299" s="144"/>
      <c r="C299" s="145" t="s">
        <v>594</v>
      </c>
      <c r="D299" s="145" t="s">
        <v>154</v>
      </c>
      <c r="E299" s="146" t="s">
        <v>1846</v>
      </c>
      <c r="F299" s="147" t="s">
        <v>1847</v>
      </c>
      <c r="G299" s="148" t="s">
        <v>194</v>
      </c>
      <c r="H299" s="149">
        <v>0.052</v>
      </c>
      <c r="I299" s="150"/>
      <c r="J299" s="151">
        <f>ROUND(I299*H299,2)</f>
        <v>0</v>
      </c>
      <c r="K299" s="147" t="s">
        <v>158</v>
      </c>
      <c r="L299" s="34"/>
      <c r="M299" s="152" t="s">
        <v>1</v>
      </c>
      <c r="N299" s="153" t="s">
        <v>41</v>
      </c>
      <c r="O299" s="59"/>
      <c r="P299" s="154">
        <f>O299*H299</f>
        <v>0</v>
      </c>
      <c r="Q299" s="154">
        <v>0</v>
      </c>
      <c r="R299" s="154">
        <f>Q299*H299</f>
        <v>0</v>
      </c>
      <c r="S299" s="154">
        <v>0</v>
      </c>
      <c r="T299" s="155">
        <f>S299*H299</f>
        <v>0</v>
      </c>
      <c r="U299" s="33"/>
      <c r="V299" s="33"/>
      <c r="W299" s="33"/>
      <c r="X299" s="33"/>
      <c r="Y299" s="33"/>
      <c r="Z299" s="33"/>
      <c r="AA299" s="33"/>
      <c r="AB299" s="33"/>
      <c r="AC299" s="33"/>
      <c r="AD299" s="33"/>
      <c r="AE299" s="33"/>
      <c r="AR299" s="156" t="s">
        <v>270</v>
      </c>
      <c r="AT299" s="156" t="s">
        <v>154</v>
      </c>
      <c r="AU299" s="156" t="s">
        <v>86</v>
      </c>
      <c r="AY299" s="18" t="s">
        <v>151</v>
      </c>
      <c r="BE299" s="157">
        <f>IF(N299="základní",J299,0)</f>
        <v>0</v>
      </c>
      <c r="BF299" s="157">
        <f>IF(N299="snížená",J299,0)</f>
        <v>0</v>
      </c>
      <c r="BG299" s="157">
        <f>IF(N299="zákl. přenesená",J299,0)</f>
        <v>0</v>
      </c>
      <c r="BH299" s="157">
        <f>IF(N299="sníž. přenesená",J299,0)</f>
        <v>0</v>
      </c>
      <c r="BI299" s="157">
        <f>IF(N299="nulová",J299,0)</f>
        <v>0</v>
      </c>
      <c r="BJ299" s="18" t="s">
        <v>84</v>
      </c>
      <c r="BK299" s="157">
        <f>ROUND(I299*H299,2)</f>
        <v>0</v>
      </c>
      <c r="BL299" s="18" t="s">
        <v>270</v>
      </c>
      <c r="BM299" s="156" t="s">
        <v>1848</v>
      </c>
    </row>
    <row r="300" spans="2:63" s="12" customFormat="1" ht="22.8" customHeight="1">
      <c r="B300" s="131"/>
      <c r="D300" s="132" t="s">
        <v>75</v>
      </c>
      <c r="E300" s="142" t="s">
        <v>1326</v>
      </c>
      <c r="F300" s="142" t="s">
        <v>1327</v>
      </c>
      <c r="I300" s="134"/>
      <c r="J300" s="143">
        <f>BK300</f>
        <v>0</v>
      </c>
      <c r="L300" s="131"/>
      <c r="M300" s="136"/>
      <c r="N300" s="137"/>
      <c r="O300" s="137"/>
      <c r="P300" s="138">
        <f>SUM(P301:P304)</f>
        <v>0</v>
      </c>
      <c r="Q300" s="137"/>
      <c r="R300" s="138">
        <f>SUM(R301:R304)</f>
        <v>0.0006999999999999999</v>
      </c>
      <c r="S300" s="137"/>
      <c r="T300" s="139">
        <f>SUM(T301:T304)</f>
        <v>0</v>
      </c>
      <c r="AR300" s="132" t="s">
        <v>86</v>
      </c>
      <c r="AT300" s="140" t="s">
        <v>75</v>
      </c>
      <c r="AU300" s="140" t="s">
        <v>84</v>
      </c>
      <c r="AY300" s="132" t="s">
        <v>151</v>
      </c>
      <c r="BK300" s="141">
        <f>SUM(BK301:BK304)</f>
        <v>0</v>
      </c>
    </row>
    <row r="301" spans="1:65" s="2" customFormat="1" ht="21.75" customHeight="1">
      <c r="A301" s="33"/>
      <c r="B301" s="144"/>
      <c r="C301" s="145" t="s">
        <v>612</v>
      </c>
      <c r="D301" s="145" t="s">
        <v>154</v>
      </c>
      <c r="E301" s="146" t="s">
        <v>1849</v>
      </c>
      <c r="F301" s="147" t="s">
        <v>1850</v>
      </c>
      <c r="G301" s="148" t="s">
        <v>324</v>
      </c>
      <c r="H301" s="149">
        <v>10</v>
      </c>
      <c r="I301" s="150"/>
      <c r="J301" s="151">
        <f>ROUND(I301*H301,2)</f>
        <v>0</v>
      </c>
      <c r="K301" s="147" t="s">
        <v>158</v>
      </c>
      <c r="L301" s="34"/>
      <c r="M301" s="152" t="s">
        <v>1</v>
      </c>
      <c r="N301" s="153" t="s">
        <v>41</v>
      </c>
      <c r="O301" s="59"/>
      <c r="P301" s="154">
        <f>O301*H301</f>
        <v>0</v>
      </c>
      <c r="Q301" s="154">
        <v>7E-05</v>
      </c>
      <c r="R301" s="154">
        <f>Q301*H301</f>
        <v>0.0006999999999999999</v>
      </c>
      <c r="S301" s="154">
        <v>0</v>
      </c>
      <c r="T301" s="155">
        <f>S301*H301</f>
        <v>0</v>
      </c>
      <c r="U301" s="33"/>
      <c r="V301" s="33"/>
      <c r="W301" s="33"/>
      <c r="X301" s="33"/>
      <c r="Y301" s="33"/>
      <c r="Z301" s="33"/>
      <c r="AA301" s="33"/>
      <c r="AB301" s="33"/>
      <c r="AC301" s="33"/>
      <c r="AD301" s="33"/>
      <c r="AE301" s="33"/>
      <c r="AR301" s="156" t="s">
        <v>270</v>
      </c>
      <c r="AT301" s="156" t="s">
        <v>154</v>
      </c>
      <c r="AU301" s="156" t="s">
        <v>86</v>
      </c>
      <c r="AY301" s="18" t="s">
        <v>151</v>
      </c>
      <c r="BE301" s="157">
        <f>IF(N301="základní",J301,0)</f>
        <v>0</v>
      </c>
      <c r="BF301" s="157">
        <f>IF(N301="snížená",J301,0)</f>
        <v>0</v>
      </c>
      <c r="BG301" s="157">
        <f>IF(N301="zákl. přenesená",J301,0)</f>
        <v>0</v>
      </c>
      <c r="BH301" s="157">
        <f>IF(N301="sníž. přenesená",J301,0)</f>
        <v>0</v>
      </c>
      <c r="BI301" s="157">
        <f>IF(N301="nulová",J301,0)</f>
        <v>0</v>
      </c>
      <c r="BJ301" s="18" t="s">
        <v>84</v>
      </c>
      <c r="BK301" s="157">
        <f>ROUND(I301*H301,2)</f>
        <v>0</v>
      </c>
      <c r="BL301" s="18" t="s">
        <v>270</v>
      </c>
      <c r="BM301" s="156" t="s">
        <v>1851</v>
      </c>
    </row>
    <row r="302" spans="2:51" s="14" customFormat="1" ht="10.2">
      <c r="B302" s="166"/>
      <c r="D302" s="159" t="s">
        <v>165</v>
      </c>
      <c r="E302" s="167" t="s">
        <v>1</v>
      </c>
      <c r="F302" s="168" t="s">
        <v>1852</v>
      </c>
      <c r="H302" s="169">
        <v>10</v>
      </c>
      <c r="I302" s="170"/>
      <c r="L302" s="166"/>
      <c r="M302" s="171"/>
      <c r="N302" s="172"/>
      <c r="O302" s="172"/>
      <c r="P302" s="172"/>
      <c r="Q302" s="172"/>
      <c r="R302" s="172"/>
      <c r="S302" s="172"/>
      <c r="T302" s="173"/>
      <c r="AT302" s="167" t="s">
        <v>165</v>
      </c>
      <c r="AU302" s="167" t="s">
        <v>86</v>
      </c>
      <c r="AV302" s="14" t="s">
        <v>86</v>
      </c>
      <c r="AW302" s="14" t="s">
        <v>32</v>
      </c>
      <c r="AX302" s="14" t="s">
        <v>76</v>
      </c>
      <c r="AY302" s="167" t="s">
        <v>151</v>
      </c>
    </row>
    <row r="303" spans="2:51" s="16" customFormat="1" ht="10.2">
      <c r="B303" s="182"/>
      <c r="D303" s="159" t="s">
        <v>165</v>
      </c>
      <c r="E303" s="183" t="s">
        <v>1</v>
      </c>
      <c r="F303" s="184" t="s">
        <v>173</v>
      </c>
      <c r="H303" s="185">
        <v>10</v>
      </c>
      <c r="I303" s="186"/>
      <c r="L303" s="182"/>
      <c r="M303" s="187"/>
      <c r="N303" s="188"/>
      <c r="O303" s="188"/>
      <c r="P303" s="188"/>
      <c r="Q303" s="188"/>
      <c r="R303" s="188"/>
      <c r="S303" s="188"/>
      <c r="T303" s="189"/>
      <c r="AT303" s="183" t="s">
        <v>165</v>
      </c>
      <c r="AU303" s="183" t="s">
        <v>86</v>
      </c>
      <c r="AV303" s="16" t="s">
        <v>159</v>
      </c>
      <c r="AW303" s="16" t="s">
        <v>32</v>
      </c>
      <c r="AX303" s="16" t="s">
        <v>84</v>
      </c>
      <c r="AY303" s="183" t="s">
        <v>151</v>
      </c>
    </row>
    <row r="304" spans="1:65" s="2" customFormat="1" ht="16.5" customHeight="1">
      <c r="A304" s="33"/>
      <c r="B304" s="144"/>
      <c r="C304" s="194" t="s">
        <v>617</v>
      </c>
      <c r="D304" s="194" t="s">
        <v>300</v>
      </c>
      <c r="E304" s="195" t="s">
        <v>1853</v>
      </c>
      <c r="F304" s="196" t="s">
        <v>1854</v>
      </c>
      <c r="G304" s="197" t="s">
        <v>324</v>
      </c>
      <c r="H304" s="198">
        <v>10</v>
      </c>
      <c r="I304" s="199"/>
      <c r="J304" s="200">
        <f>ROUND(I304*H304,2)</f>
        <v>0</v>
      </c>
      <c r="K304" s="196" t="s">
        <v>1</v>
      </c>
      <c r="L304" s="201"/>
      <c r="M304" s="202" t="s">
        <v>1</v>
      </c>
      <c r="N304" s="203" t="s">
        <v>41</v>
      </c>
      <c r="O304" s="59"/>
      <c r="P304" s="154">
        <f>O304*H304</f>
        <v>0</v>
      </c>
      <c r="Q304" s="154">
        <v>0</v>
      </c>
      <c r="R304" s="154">
        <f>Q304*H304</f>
        <v>0</v>
      </c>
      <c r="S304" s="154">
        <v>0</v>
      </c>
      <c r="T304" s="155">
        <f>S304*H304</f>
        <v>0</v>
      </c>
      <c r="U304" s="33"/>
      <c r="V304" s="33"/>
      <c r="W304" s="33"/>
      <c r="X304" s="33"/>
      <c r="Y304" s="33"/>
      <c r="Z304" s="33"/>
      <c r="AA304" s="33"/>
      <c r="AB304" s="33"/>
      <c r="AC304" s="33"/>
      <c r="AD304" s="33"/>
      <c r="AE304" s="33"/>
      <c r="AR304" s="156" t="s">
        <v>366</v>
      </c>
      <c r="AT304" s="156" t="s">
        <v>300</v>
      </c>
      <c r="AU304" s="156" t="s">
        <v>86</v>
      </c>
      <c r="AY304" s="18" t="s">
        <v>151</v>
      </c>
      <c r="BE304" s="157">
        <f>IF(N304="základní",J304,0)</f>
        <v>0</v>
      </c>
      <c r="BF304" s="157">
        <f>IF(N304="snížená",J304,0)</f>
        <v>0</v>
      </c>
      <c r="BG304" s="157">
        <f>IF(N304="zákl. přenesená",J304,0)</f>
        <v>0</v>
      </c>
      <c r="BH304" s="157">
        <f>IF(N304="sníž. přenesená",J304,0)</f>
        <v>0</v>
      </c>
      <c r="BI304" s="157">
        <f>IF(N304="nulová",J304,0)</f>
        <v>0</v>
      </c>
      <c r="BJ304" s="18" t="s">
        <v>84</v>
      </c>
      <c r="BK304" s="157">
        <f>ROUND(I304*H304,2)</f>
        <v>0</v>
      </c>
      <c r="BL304" s="18" t="s">
        <v>270</v>
      </c>
      <c r="BM304" s="156" t="s">
        <v>1855</v>
      </c>
    </row>
    <row r="305" spans="2:63" s="12" customFormat="1" ht="22.8" customHeight="1">
      <c r="B305" s="131"/>
      <c r="D305" s="132" t="s">
        <v>75</v>
      </c>
      <c r="E305" s="142" t="s">
        <v>1856</v>
      </c>
      <c r="F305" s="142" t="s">
        <v>1857</v>
      </c>
      <c r="I305" s="134"/>
      <c r="J305" s="143">
        <f>BK305</f>
        <v>0</v>
      </c>
      <c r="L305" s="131"/>
      <c r="M305" s="136"/>
      <c r="N305" s="137"/>
      <c r="O305" s="137"/>
      <c r="P305" s="138">
        <f>SUM(P306:P311)</f>
        <v>0</v>
      </c>
      <c r="Q305" s="137"/>
      <c r="R305" s="138">
        <f>SUM(R306:R311)</f>
        <v>0</v>
      </c>
      <c r="S305" s="137"/>
      <c r="T305" s="139">
        <f>SUM(T306:T311)</f>
        <v>0</v>
      </c>
      <c r="AR305" s="132" t="s">
        <v>86</v>
      </c>
      <c r="AT305" s="140" t="s">
        <v>75</v>
      </c>
      <c r="AU305" s="140" t="s">
        <v>84</v>
      </c>
      <c r="AY305" s="132" t="s">
        <v>151</v>
      </c>
      <c r="BK305" s="141">
        <f>SUM(BK306:BK311)</f>
        <v>0</v>
      </c>
    </row>
    <row r="306" spans="1:65" s="2" customFormat="1" ht="16.5" customHeight="1">
      <c r="A306" s="33"/>
      <c r="B306" s="144"/>
      <c r="C306" s="145" t="s">
        <v>621</v>
      </c>
      <c r="D306" s="145" t="s">
        <v>154</v>
      </c>
      <c r="E306" s="146" t="s">
        <v>1858</v>
      </c>
      <c r="F306" s="147" t="s">
        <v>1859</v>
      </c>
      <c r="G306" s="148" t="s">
        <v>1860</v>
      </c>
      <c r="H306" s="149">
        <v>16</v>
      </c>
      <c r="I306" s="150"/>
      <c r="J306" s="151">
        <f>ROUND(I306*H306,2)</f>
        <v>0</v>
      </c>
      <c r="K306" s="147" t="s">
        <v>158</v>
      </c>
      <c r="L306" s="34"/>
      <c r="M306" s="152" t="s">
        <v>1</v>
      </c>
      <c r="N306" s="153" t="s">
        <v>41</v>
      </c>
      <c r="O306" s="59"/>
      <c r="P306" s="154">
        <f>O306*H306</f>
        <v>0</v>
      </c>
      <c r="Q306" s="154">
        <v>0</v>
      </c>
      <c r="R306" s="154">
        <f>Q306*H306</f>
        <v>0</v>
      </c>
      <c r="S306" s="154">
        <v>0</v>
      </c>
      <c r="T306" s="155">
        <f>S306*H306</f>
        <v>0</v>
      </c>
      <c r="U306" s="33"/>
      <c r="V306" s="33"/>
      <c r="W306" s="33"/>
      <c r="X306" s="33"/>
      <c r="Y306" s="33"/>
      <c r="Z306" s="33"/>
      <c r="AA306" s="33"/>
      <c r="AB306" s="33"/>
      <c r="AC306" s="33"/>
      <c r="AD306" s="33"/>
      <c r="AE306" s="33"/>
      <c r="AR306" s="156" t="s">
        <v>1861</v>
      </c>
      <c r="AT306" s="156" t="s">
        <v>154</v>
      </c>
      <c r="AU306" s="156" t="s">
        <v>86</v>
      </c>
      <c r="AY306" s="18" t="s">
        <v>151</v>
      </c>
      <c r="BE306" s="157">
        <f>IF(N306="základní",J306,0)</f>
        <v>0</v>
      </c>
      <c r="BF306" s="157">
        <f>IF(N306="snížená",J306,0)</f>
        <v>0</v>
      </c>
      <c r="BG306" s="157">
        <f>IF(N306="zákl. přenesená",J306,0)</f>
        <v>0</v>
      </c>
      <c r="BH306" s="157">
        <f>IF(N306="sníž. přenesená",J306,0)</f>
        <v>0</v>
      </c>
      <c r="BI306" s="157">
        <f>IF(N306="nulová",J306,0)</f>
        <v>0</v>
      </c>
      <c r="BJ306" s="18" t="s">
        <v>84</v>
      </c>
      <c r="BK306" s="157">
        <f>ROUND(I306*H306,2)</f>
        <v>0</v>
      </c>
      <c r="BL306" s="18" t="s">
        <v>1861</v>
      </c>
      <c r="BM306" s="156" t="s">
        <v>1862</v>
      </c>
    </row>
    <row r="307" spans="1:47" s="2" customFormat="1" ht="19.2">
      <c r="A307" s="33"/>
      <c r="B307" s="34"/>
      <c r="C307" s="33"/>
      <c r="D307" s="159" t="s">
        <v>215</v>
      </c>
      <c r="E307" s="33"/>
      <c r="F307" s="190" t="s">
        <v>1863</v>
      </c>
      <c r="G307" s="33"/>
      <c r="H307" s="33"/>
      <c r="I307" s="191"/>
      <c r="J307" s="33"/>
      <c r="K307" s="33"/>
      <c r="L307" s="34"/>
      <c r="M307" s="192"/>
      <c r="N307" s="193"/>
      <c r="O307" s="59"/>
      <c r="P307" s="59"/>
      <c r="Q307" s="59"/>
      <c r="R307" s="59"/>
      <c r="S307" s="59"/>
      <c r="T307" s="60"/>
      <c r="U307" s="33"/>
      <c r="V307" s="33"/>
      <c r="W307" s="33"/>
      <c r="X307" s="33"/>
      <c r="Y307" s="33"/>
      <c r="Z307" s="33"/>
      <c r="AA307" s="33"/>
      <c r="AB307" s="33"/>
      <c r="AC307" s="33"/>
      <c r="AD307" s="33"/>
      <c r="AE307" s="33"/>
      <c r="AT307" s="18" t="s">
        <v>215</v>
      </c>
      <c r="AU307" s="18" t="s">
        <v>86</v>
      </c>
    </row>
    <row r="308" spans="2:51" s="13" customFormat="1" ht="10.2">
      <c r="B308" s="158"/>
      <c r="D308" s="159" t="s">
        <v>165</v>
      </c>
      <c r="E308" s="160" t="s">
        <v>1</v>
      </c>
      <c r="F308" s="161" t="s">
        <v>1864</v>
      </c>
      <c r="H308" s="160" t="s">
        <v>1</v>
      </c>
      <c r="I308" s="162"/>
      <c r="L308" s="158"/>
      <c r="M308" s="163"/>
      <c r="N308" s="164"/>
      <c r="O308" s="164"/>
      <c r="P308" s="164"/>
      <c r="Q308" s="164"/>
      <c r="R308" s="164"/>
      <c r="S308" s="164"/>
      <c r="T308" s="165"/>
      <c r="AT308" s="160" t="s">
        <v>165</v>
      </c>
      <c r="AU308" s="160" t="s">
        <v>86</v>
      </c>
      <c r="AV308" s="13" t="s">
        <v>84</v>
      </c>
      <c r="AW308" s="13" t="s">
        <v>32</v>
      </c>
      <c r="AX308" s="13" t="s">
        <v>76</v>
      </c>
      <c r="AY308" s="160" t="s">
        <v>151</v>
      </c>
    </row>
    <row r="309" spans="2:51" s="14" customFormat="1" ht="10.2">
      <c r="B309" s="166"/>
      <c r="D309" s="159" t="s">
        <v>165</v>
      </c>
      <c r="E309" s="167" t="s">
        <v>1</v>
      </c>
      <c r="F309" s="168" t="s">
        <v>1865</v>
      </c>
      <c r="H309" s="169">
        <v>16</v>
      </c>
      <c r="I309" s="170"/>
      <c r="L309" s="166"/>
      <c r="M309" s="171"/>
      <c r="N309" s="172"/>
      <c r="O309" s="172"/>
      <c r="P309" s="172"/>
      <c r="Q309" s="172"/>
      <c r="R309" s="172"/>
      <c r="S309" s="172"/>
      <c r="T309" s="173"/>
      <c r="AT309" s="167" t="s">
        <v>165</v>
      </c>
      <c r="AU309" s="167" t="s">
        <v>86</v>
      </c>
      <c r="AV309" s="14" t="s">
        <v>86</v>
      </c>
      <c r="AW309" s="14" t="s">
        <v>32</v>
      </c>
      <c r="AX309" s="14" t="s">
        <v>76</v>
      </c>
      <c r="AY309" s="167" t="s">
        <v>151</v>
      </c>
    </row>
    <row r="310" spans="2:51" s="15" customFormat="1" ht="10.2">
      <c r="B310" s="174"/>
      <c r="D310" s="159" t="s">
        <v>165</v>
      </c>
      <c r="E310" s="175" t="s">
        <v>1</v>
      </c>
      <c r="F310" s="176" t="s">
        <v>172</v>
      </c>
      <c r="H310" s="177">
        <v>16</v>
      </c>
      <c r="I310" s="178"/>
      <c r="L310" s="174"/>
      <c r="M310" s="179"/>
      <c r="N310" s="180"/>
      <c r="O310" s="180"/>
      <c r="P310" s="180"/>
      <c r="Q310" s="180"/>
      <c r="R310" s="180"/>
      <c r="S310" s="180"/>
      <c r="T310" s="181"/>
      <c r="AT310" s="175" t="s">
        <v>165</v>
      </c>
      <c r="AU310" s="175" t="s">
        <v>86</v>
      </c>
      <c r="AV310" s="15" t="s">
        <v>152</v>
      </c>
      <c r="AW310" s="15" t="s">
        <v>32</v>
      </c>
      <c r="AX310" s="15" t="s">
        <v>76</v>
      </c>
      <c r="AY310" s="175" t="s">
        <v>151</v>
      </c>
    </row>
    <row r="311" spans="2:51" s="16" customFormat="1" ht="10.2">
      <c r="B311" s="182"/>
      <c r="D311" s="159" t="s">
        <v>165</v>
      </c>
      <c r="E311" s="183" t="s">
        <v>1</v>
      </c>
      <c r="F311" s="184" t="s">
        <v>173</v>
      </c>
      <c r="H311" s="185">
        <v>16</v>
      </c>
      <c r="I311" s="186"/>
      <c r="L311" s="182"/>
      <c r="M311" s="204"/>
      <c r="N311" s="205"/>
      <c r="O311" s="205"/>
      <c r="P311" s="205"/>
      <c r="Q311" s="205"/>
      <c r="R311" s="205"/>
      <c r="S311" s="205"/>
      <c r="T311" s="206"/>
      <c r="AT311" s="183" t="s">
        <v>165</v>
      </c>
      <c r="AU311" s="183" t="s">
        <v>86</v>
      </c>
      <c r="AV311" s="16" t="s">
        <v>159</v>
      </c>
      <c r="AW311" s="16" t="s">
        <v>32</v>
      </c>
      <c r="AX311" s="16" t="s">
        <v>84</v>
      </c>
      <c r="AY311" s="183" t="s">
        <v>151</v>
      </c>
    </row>
    <row r="312" spans="1:31" s="2" customFormat="1" ht="6.9" customHeight="1">
      <c r="A312" s="33"/>
      <c r="B312" s="48"/>
      <c r="C312" s="49"/>
      <c r="D312" s="49"/>
      <c r="E312" s="49"/>
      <c r="F312" s="49"/>
      <c r="G312" s="49"/>
      <c r="H312" s="49"/>
      <c r="I312" s="49"/>
      <c r="J312" s="49"/>
      <c r="K312" s="49"/>
      <c r="L312" s="34"/>
      <c r="M312" s="33"/>
      <c r="O312" s="33"/>
      <c r="P312" s="33"/>
      <c r="Q312" s="33"/>
      <c r="R312" s="33"/>
      <c r="S312" s="33"/>
      <c r="T312" s="33"/>
      <c r="U312" s="33"/>
      <c r="V312" s="33"/>
      <c r="W312" s="33"/>
      <c r="X312" s="33"/>
      <c r="Y312" s="33"/>
      <c r="Z312" s="33"/>
      <c r="AA312" s="33"/>
      <c r="AB312" s="33"/>
      <c r="AC312" s="33"/>
      <c r="AD312" s="33"/>
      <c r="AE312" s="33"/>
    </row>
  </sheetData>
  <autoFilter ref="C124:K311"/>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92</v>
      </c>
    </row>
    <row r="3" spans="2:46" s="1" customFormat="1" ht="6.9" customHeight="1">
      <c r="B3" s="19"/>
      <c r="C3" s="20"/>
      <c r="D3" s="20"/>
      <c r="E3" s="20"/>
      <c r="F3" s="20"/>
      <c r="G3" s="20"/>
      <c r="H3" s="20"/>
      <c r="I3" s="20"/>
      <c r="J3" s="20"/>
      <c r="K3" s="20"/>
      <c r="L3" s="21"/>
      <c r="AT3" s="18" t="s">
        <v>86</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1866</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ROUND(J129,2)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ROUND((SUM(BE129:BE277)),2)</f>
        <v>0</v>
      </c>
      <c r="G33" s="33"/>
      <c r="H33" s="33"/>
      <c r="I33" s="101">
        <v>0.21</v>
      </c>
      <c r="J33" s="100">
        <f>ROUND(((SUM(BE129:BE277))*I33),2)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ROUND((SUM(BF129:BF277)),2)</f>
        <v>0</v>
      </c>
      <c r="G34" s="33"/>
      <c r="H34" s="33"/>
      <c r="I34" s="101">
        <v>0.15</v>
      </c>
      <c r="J34" s="100">
        <f>ROUND(((SUM(BF129:BF277))*I34),2)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ROUND((SUM(BG129:BG277)),2)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ROUND((SUM(BH129:BH277)),2)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ROUND((SUM(BI129:BI277)),2)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03 - Elektroinstalace</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J129</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1867</v>
      </c>
      <c r="E97" s="115"/>
      <c r="F97" s="115"/>
      <c r="G97" s="115"/>
      <c r="H97" s="115"/>
      <c r="I97" s="115"/>
      <c r="J97" s="116">
        <f>J130</f>
        <v>0</v>
      </c>
      <c r="L97" s="113"/>
    </row>
    <row r="98" spans="2:12" s="10" customFormat="1" ht="19.95" customHeight="1">
      <c r="B98" s="117"/>
      <c r="D98" s="118" t="s">
        <v>1868</v>
      </c>
      <c r="E98" s="119"/>
      <c r="F98" s="119"/>
      <c r="G98" s="119"/>
      <c r="H98" s="119"/>
      <c r="I98" s="119"/>
      <c r="J98" s="120">
        <f>J131</f>
        <v>0</v>
      </c>
      <c r="L98" s="117"/>
    </row>
    <row r="99" spans="2:12" s="10" customFormat="1" ht="19.95" customHeight="1">
      <c r="B99" s="117"/>
      <c r="D99" s="118" t="s">
        <v>1869</v>
      </c>
      <c r="E99" s="119"/>
      <c r="F99" s="119"/>
      <c r="G99" s="119"/>
      <c r="H99" s="119"/>
      <c r="I99" s="119"/>
      <c r="J99" s="120">
        <f>J143</f>
        <v>0</v>
      </c>
      <c r="L99" s="117"/>
    </row>
    <row r="100" spans="2:12" s="9" customFormat="1" ht="24.9" customHeight="1">
      <c r="B100" s="113"/>
      <c r="D100" s="114" t="s">
        <v>1870</v>
      </c>
      <c r="E100" s="115"/>
      <c r="F100" s="115"/>
      <c r="G100" s="115"/>
      <c r="H100" s="115"/>
      <c r="I100" s="115"/>
      <c r="J100" s="116">
        <f>J147</f>
        <v>0</v>
      </c>
      <c r="L100" s="113"/>
    </row>
    <row r="101" spans="2:12" s="10" customFormat="1" ht="19.95" customHeight="1">
      <c r="B101" s="117"/>
      <c r="D101" s="118" t="s">
        <v>1871</v>
      </c>
      <c r="E101" s="119"/>
      <c r="F101" s="119"/>
      <c r="G101" s="119"/>
      <c r="H101" s="119"/>
      <c r="I101" s="119"/>
      <c r="J101" s="120">
        <f>J148</f>
        <v>0</v>
      </c>
      <c r="L101" s="117"/>
    </row>
    <row r="102" spans="2:12" s="10" customFormat="1" ht="19.95" customHeight="1">
      <c r="B102" s="117"/>
      <c r="D102" s="118" t="s">
        <v>1872</v>
      </c>
      <c r="E102" s="119"/>
      <c r="F102" s="119"/>
      <c r="G102" s="119"/>
      <c r="H102" s="119"/>
      <c r="I102" s="119"/>
      <c r="J102" s="120">
        <f>J158</f>
        <v>0</v>
      </c>
      <c r="L102" s="117"/>
    </row>
    <row r="103" spans="2:12" s="10" customFormat="1" ht="19.95" customHeight="1">
      <c r="B103" s="117"/>
      <c r="D103" s="118" t="s">
        <v>1873</v>
      </c>
      <c r="E103" s="119"/>
      <c r="F103" s="119"/>
      <c r="G103" s="119"/>
      <c r="H103" s="119"/>
      <c r="I103" s="119"/>
      <c r="J103" s="120">
        <f>J159</f>
        <v>0</v>
      </c>
      <c r="L103" s="117"/>
    </row>
    <row r="104" spans="2:12" s="10" customFormat="1" ht="19.95" customHeight="1">
      <c r="B104" s="117"/>
      <c r="D104" s="118" t="s">
        <v>1874</v>
      </c>
      <c r="E104" s="119"/>
      <c r="F104" s="119"/>
      <c r="G104" s="119"/>
      <c r="H104" s="119"/>
      <c r="I104" s="119"/>
      <c r="J104" s="120">
        <f>J174</f>
        <v>0</v>
      </c>
      <c r="L104" s="117"/>
    </row>
    <row r="105" spans="2:12" s="10" customFormat="1" ht="19.95" customHeight="1">
      <c r="B105" s="117"/>
      <c r="D105" s="118" t="s">
        <v>1875</v>
      </c>
      <c r="E105" s="119"/>
      <c r="F105" s="119"/>
      <c r="G105" s="119"/>
      <c r="H105" s="119"/>
      <c r="I105" s="119"/>
      <c r="J105" s="120">
        <f>J191</f>
        <v>0</v>
      </c>
      <c r="L105" s="117"/>
    </row>
    <row r="106" spans="2:12" s="10" customFormat="1" ht="19.95" customHeight="1">
      <c r="B106" s="117"/>
      <c r="D106" s="118" t="s">
        <v>1876</v>
      </c>
      <c r="E106" s="119"/>
      <c r="F106" s="119"/>
      <c r="G106" s="119"/>
      <c r="H106" s="119"/>
      <c r="I106" s="119"/>
      <c r="J106" s="120">
        <f>J195</f>
        <v>0</v>
      </c>
      <c r="L106" s="117"/>
    </row>
    <row r="107" spans="2:12" s="10" customFormat="1" ht="19.95" customHeight="1">
      <c r="B107" s="117"/>
      <c r="D107" s="118" t="s">
        <v>1877</v>
      </c>
      <c r="E107" s="119"/>
      <c r="F107" s="119"/>
      <c r="G107" s="119"/>
      <c r="H107" s="119"/>
      <c r="I107" s="119"/>
      <c r="J107" s="120">
        <f>J215</f>
        <v>0</v>
      </c>
      <c r="L107" s="117"/>
    </row>
    <row r="108" spans="2:12" s="10" customFormat="1" ht="19.95" customHeight="1">
      <c r="B108" s="117"/>
      <c r="D108" s="118" t="s">
        <v>1878</v>
      </c>
      <c r="E108" s="119"/>
      <c r="F108" s="119"/>
      <c r="G108" s="119"/>
      <c r="H108" s="119"/>
      <c r="I108" s="119"/>
      <c r="J108" s="120">
        <f>J239</f>
        <v>0</v>
      </c>
      <c r="L108" s="117"/>
    </row>
    <row r="109" spans="2:12" s="10" customFormat="1" ht="19.95" customHeight="1">
      <c r="B109" s="117"/>
      <c r="D109" s="118" t="s">
        <v>1879</v>
      </c>
      <c r="E109" s="119"/>
      <c r="F109" s="119"/>
      <c r="G109" s="119"/>
      <c r="H109" s="119"/>
      <c r="I109" s="119"/>
      <c r="J109" s="120">
        <f>J258</f>
        <v>0</v>
      </c>
      <c r="L109" s="117"/>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136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55" t="str">
        <f>E7</f>
        <v>Kino OKO - vestavba malého sálu</v>
      </c>
      <c r="F119" s="256"/>
      <c r="G119" s="256"/>
      <c r="H119" s="256"/>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106</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16" t="str">
        <f>E9</f>
        <v>03 - Elektroinstalace</v>
      </c>
      <c r="F121" s="257"/>
      <c r="G121" s="257"/>
      <c r="H121" s="257"/>
      <c r="I121" s="33"/>
      <c r="J121" s="33"/>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F12</f>
        <v>Šumperk</v>
      </c>
      <c r="G123" s="33"/>
      <c r="H123" s="33"/>
      <c r="I123" s="28" t="s">
        <v>22</v>
      </c>
      <c r="J123" s="56" t="str">
        <f>IF(J12="","",J12)</f>
        <v>22. 1. 2023</v>
      </c>
      <c r="K123" s="33"/>
      <c r="L123" s="43"/>
      <c r="S123" s="33"/>
      <c r="T123" s="33"/>
      <c r="U123" s="33"/>
      <c r="V123" s="33"/>
      <c r="W123" s="33"/>
      <c r="X123" s="33"/>
      <c r="Y123" s="33"/>
      <c r="Z123" s="33"/>
      <c r="AA123" s="33"/>
      <c r="AB123" s="33"/>
      <c r="AC123" s="33"/>
      <c r="AD123" s="33"/>
      <c r="AE123" s="33"/>
    </row>
    <row r="124" spans="1:31" s="2" customFormat="1" ht="6.9"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5.15" customHeight="1">
      <c r="A125" s="33"/>
      <c r="B125" s="34"/>
      <c r="C125" s="28" t="s">
        <v>24</v>
      </c>
      <c r="D125" s="33"/>
      <c r="E125" s="33"/>
      <c r="F125" s="26" t="str">
        <f>E15</f>
        <v>Město Šumperk</v>
      </c>
      <c r="G125" s="33"/>
      <c r="H125" s="33"/>
      <c r="I125" s="28" t="s">
        <v>30</v>
      </c>
      <c r="J125" s="31" t="str">
        <f>E21</f>
        <v>m-atelier</v>
      </c>
      <c r="K125" s="33"/>
      <c r="L125" s="43"/>
      <c r="S125" s="33"/>
      <c r="T125" s="33"/>
      <c r="U125" s="33"/>
      <c r="V125" s="33"/>
      <c r="W125" s="33"/>
      <c r="X125" s="33"/>
      <c r="Y125" s="33"/>
      <c r="Z125" s="33"/>
      <c r="AA125" s="33"/>
      <c r="AB125" s="33"/>
      <c r="AC125" s="33"/>
      <c r="AD125" s="33"/>
      <c r="AE125" s="33"/>
    </row>
    <row r="126" spans="1:31" s="2" customFormat="1" ht="15.15" customHeight="1">
      <c r="A126" s="33"/>
      <c r="B126" s="34"/>
      <c r="C126" s="28" t="s">
        <v>28</v>
      </c>
      <c r="D126" s="33"/>
      <c r="E126" s="33"/>
      <c r="F126" s="26" t="str">
        <f>IF(E18="","",E18)</f>
        <v>Vyplň údaj</v>
      </c>
      <c r="G126" s="33"/>
      <c r="H126" s="33"/>
      <c r="I126" s="28" t="s">
        <v>33</v>
      </c>
      <c r="J126" s="31" t="str">
        <f>E24</f>
        <v>Zdeněk Závodník</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11" customFormat="1" ht="29.25" customHeight="1">
      <c r="A128" s="121"/>
      <c r="B128" s="122"/>
      <c r="C128" s="123" t="s">
        <v>137</v>
      </c>
      <c r="D128" s="124" t="s">
        <v>61</v>
      </c>
      <c r="E128" s="124" t="s">
        <v>57</v>
      </c>
      <c r="F128" s="124" t="s">
        <v>58</v>
      </c>
      <c r="G128" s="124" t="s">
        <v>138</v>
      </c>
      <c r="H128" s="124" t="s">
        <v>139</v>
      </c>
      <c r="I128" s="124" t="s">
        <v>140</v>
      </c>
      <c r="J128" s="124" t="s">
        <v>110</v>
      </c>
      <c r="K128" s="125" t="s">
        <v>141</v>
      </c>
      <c r="L128" s="126"/>
      <c r="M128" s="63" t="s">
        <v>1</v>
      </c>
      <c r="N128" s="64" t="s">
        <v>40</v>
      </c>
      <c r="O128" s="64" t="s">
        <v>142</v>
      </c>
      <c r="P128" s="64" t="s">
        <v>143</v>
      </c>
      <c r="Q128" s="64" t="s">
        <v>144</v>
      </c>
      <c r="R128" s="64" t="s">
        <v>145</v>
      </c>
      <c r="S128" s="64" t="s">
        <v>146</v>
      </c>
      <c r="T128" s="65" t="s">
        <v>147</v>
      </c>
      <c r="U128" s="121"/>
      <c r="V128" s="121"/>
      <c r="W128" s="121"/>
      <c r="X128" s="121"/>
      <c r="Y128" s="121"/>
      <c r="Z128" s="121"/>
      <c r="AA128" s="121"/>
      <c r="AB128" s="121"/>
      <c r="AC128" s="121"/>
      <c r="AD128" s="121"/>
      <c r="AE128" s="121"/>
    </row>
    <row r="129" spans="1:63" s="2" customFormat="1" ht="22.8" customHeight="1">
      <c r="A129" s="33"/>
      <c r="B129" s="34"/>
      <c r="C129" s="70" t="s">
        <v>148</v>
      </c>
      <c r="D129" s="33"/>
      <c r="E129" s="33"/>
      <c r="F129" s="33"/>
      <c r="G129" s="33"/>
      <c r="H129" s="33"/>
      <c r="I129" s="33"/>
      <c r="J129" s="127">
        <f>BK129</f>
        <v>0</v>
      </c>
      <c r="K129" s="33"/>
      <c r="L129" s="34"/>
      <c r="M129" s="66"/>
      <c r="N129" s="57"/>
      <c r="O129" s="67"/>
      <c r="P129" s="128">
        <f>P130+P147</f>
        <v>0</v>
      </c>
      <c r="Q129" s="67"/>
      <c r="R129" s="128">
        <f>R130+R147</f>
        <v>0.47888000000000003</v>
      </c>
      <c r="S129" s="67"/>
      <c r="T129" s="129">
        <f>T130+T147</f>
        <v>0</v>
      </c>
      <c r="U129" s="33"/>
      <c r="V129" s="33"/>
      <c r="W129" s="33"/>
      <c r="X129" s="33"/>
      <c r="Y129" s="33"/>
      <c r="Z129" s="33"/>
      <c r="AA129" s="33"/>
      <c r="AB129" s="33"/>
      <c r="AC129" s="33"/>
      <c r="AD129" s="33"/>
      <c r="AE129" s="33"/>
      <c r="AT129" s="18" t="s">
        <v>75</v>
      </c>
      <c r="AU129" s="18" t="s">
        <v>112</v>
      </c>
      <c r="BK129" s="130">
        <f>BK130+BK147</f>
        <v>0</v>
      </c>
    </row>
    <row r="130" spans="2:63" s="12" customFormat="1" ht="25.95" customHeight="1">
      <c r="B130" s="131"/>
      <c r="D130" s="132" t="s">
        <v>75</v>
      </c>
      <c r="E130" s="133" t="s">
        <v>149</v>
      </c>
      <c r="F130" s="133" t="s">
        <v>1880</v>
      </c>
      <c r="I130" s="134"/>
      <c r="J130" s="135">
        <f>BK130</f>
        <v>0</v>
      </c>
      <c r="L130" s="131"/>
      <c r="M130" s="136"/>
      <c r="N130" s="137"/>
      <c r="O130" s="137"/>
      <c r="P130" s="138">
        <f>P131+P143</f>
        <v>0</v>
      </c>
      <c r="Q130" s="137"/>
      <c r="R130" s="138">
        <f>R131+R143</f>
        <v>0</v>
      </c>
      <c r="S130" s="137"/>
      <c r="T130" s="139">
        <f>T131+T143</f>
        <v>0</v>
      </c>
      <c r="AR130" s="132" t="s">
        <v>84</v>
      </c>
      <c r="AT130" s="140" t="s">
        <v>75</v>
      </c>
      <c r="AU130" s="140" t="s">
        <v>76</v>
      </c>
      <c r="AY130" s="132" t="s">
        <v>151</v>
      </c>
      <c r="BK130" s="141">
        <f>BK131+BK143</f>
        <v>0</v>
      </c>
    </row>
    <row r="131" spans="2:63" s="12" customFormat="1" ht="22.8" customHeight="1">
      <c r="B131" s="131"/>
      <c r="D131" s="132" t="s">
        <v>75</v>
      </c>
      <c r="E131" s="142" t="s">
        <v>1881</v>
      </c>
      <c r="F131" s="142" t="s">
        <v>1882</v>
      </c>
      <c r="I131" s="134"/>
      <c r="J131" s="143">
        <f>BK131</f>
        <v>0</v>
      </c>
      <c r="L131" s="131"/>
      <c r="M131" s="136"/>
      <c r="N131" s="137"/>
      <c r="O131" s="137"/>
      <c r="P131" s="138">
        <f>SUM(P132:P142)</f>
        <v>0</v>
      </c>
      <c r="Q131" s="137"/>
      <c r="R131" s="138">
        <f>SUM(R132:R142)</f>
        <v>0</v>
      </c>
      <c r="S131" s="137"/>
      <c r="T131" s="139">
        <f>SUM(T132:T142)</f>
        <v>0</v>
      </c>
      <c r="AR131" s="132" t="s">
        <v>152</v>
      </c>
      <c r="AT131" s="140" t="s">
        <v>75</v>
      </c>
      <c r="AU131" s="140" t="s">
        <v>84</v>
      </c>
      <c r="AY131" s="132" t="s">
        <v>151</v>
      </c>
      <c r="BK131" s="141">
        <f>SUM(BK132:BK142)</f>
        <v>0</v>
      </c>
    </row>
    <row r="132" spans="1:65" s="2" customFormat="1" ht="24.15" customHeight="1">
      <c r="A132" s="33"/>
      <c r="B132" s="144"/>
      <c r="C132" s="145" t="s">
        <v>84</v>
      </c>
      <c r="D132" s="145" t="s">
        <v>154</v>
      </c>
      <c r="E132" s="146" t="s">
        <v>1883</v>
      </c>
      <c r="F132" s="147" t="s">
        <v>1884</v>
      </c>
      <c r="G132" s="148" t="s">
        <v>157</v>
      </c>
      <c r="H132" s="149">
        <v>12</v>
      </c>
      <c r="I132" s="150"/>
      <c r="J132" s="151">
        <f>ROUND(I132*H132,2)</f>
        <v>0</v>
      </c>
      <c r="K132" s="147" t="s">
        <v>158</v>
      </c>
      <c r="L132" s="34"/>
      <c r="M132" s="152" t="s">
        <v>1</v>
      </c>
      <c r="N132" s="153" t="s">
        <v>41</v>
      </c>
      <c r="O132" s="59"/>
      <c r="P132" s="154">
        <f>O132*H132</f>
        <v>0</v>
      </c>
      <c r="Q132" s="154">
        <v>0</v>
      </c>
      <c r="R132" s="154">
        <f>Q132*H132</f>
        <v>0</v>
      </c>
      <c r="S132" s="154">
        <v>0</v>
      </c>
      <c r="T132" s="155">
        <f>S132*H132</f>
        <v>0</v>
      </c>
      <c r="U132" s="33"/>
      <c r="V132" s="33"/>
      <c r="W132" s="33"/>
      <c r="X132" s="33"/>
      <c r="Y132" s="33"/>
      <c r="Z132" s="33"/>
      <c r="AA132" s="33"/>
      <c r="AB132" s="33"/>
      <c r="AC132" s="33"/>
      <c r="AD132" s="33"/>
      <c r="AE132" s="33"/>
      <c r="AR132" s="156" t="s">
        <v>628</v>
      </c>
      <c r="AT132" s="156" t="s">
        <v>154</v>
      </c>
      <c r="AU132" s="156" t="s">
        <v>86</v>
      </c>
      <c r="AY132" s="18" t="s">
        <v>151</v>
      </c>
      <c r="BE132" s="157">
        <f>IF(N132="základní",J132,0)</f>
        <v>0</v>
      </c>
      <c r="BF132" s="157">
        <f>IF(N132="snížená",J132,0)</f>
        <v>0</v>
      </c>
      <c r="BG132" s="157">
        <f>IF(N132="zákl. přenesená",J132,0)</f>
        <v>0</v>
      </c>
      <c r="BH132" s="157">
        <f>IF(N132="sníž. přenesená",J132,0)</f>
        <v>0</v>
      </c>
      <c r="BI132" s="157">
        <f>IF(N132="nulová",J132,0)</f>
        <v>0</v>
      </c>
      <c r="BJ132" s="18" t="s">
        <v>84</v>
      </c>
      <c r="BK132" s="157">
        <f>ROUND(I132*H132,2)</f>
        <v>0</v>
      </c>
      <c r="BL132" s="18" t="s">
        <v>628</v>
      </c>
      <c r="BM132" s="156" t="s">
        <v>1885</v>
      </c>
    </row>
    <row r="133" spans="1:65" s="2" customFormat="1" ht="24.15" customHeight="1">
      <c r="A133" s="33"/>
      <c r="B133" s="144"/>
      <c r="C133" s="145" t="s">
        <v>86</v>
      </c>
      <c r="D133" s="145" t="s">
        <v>154</v>
      </c>
      <c r="E133" s="146" t="s">
        <v>1886</v>
      </c>
      <c r="F133" s="147" t="s">
        <v>1887</v>
      </c>
      <c r="G133" s="148" t="s">
        <v>157</v>
      </c>
      <c r="H133" s="149">
        <v>4</v>
      </c>
      <c r="I133" s="150"/>
      <c r="J133" s="151">
        <f>ROUND(I133*H133,2)</f>
        <v>0</v>
      </c>
      <c r="K133" s="147" t="s">
        <v>158</v>
      </c>
      <c r="L133" s="34"/>
      <c r="M133" s="152" t="s">
        <v>1</v>
      </c>
      <c r="N133" s="153" t="s">
        <v>41</v>
      </c>
      <c r="O133" s="59"/>
      <c r="P133" s="154">
        <f>O133*H133</f>
        <v>0</v>
      </c>
      <c r="Q133" s="154">
        <v>0</v>
      </c>
      <c r="R133" s="154">
        <f>Q133*H133</f>
        <v>0</v>
      </c>
      <c r="S133" s="154">
        <v>0</v>
      </c>
      <c r="T133" s="155">
        <f>S133*H133</f>
        <v>0</v>
      </c>
      <c r="U133" s="33"/>
      <c r="V133" s="33"/>
      <c r="W133" s="33"/>
      <c r="X133" s="33"/>
      <c r="Y133" s="33"/>
      <c r="Z133" s="33"/>
      <c r="AA133" s="33"/>
      <c r="AB133" s="33"/>
      <c r="AC133" s="33"/>
      <c r="AD133" s="33"/>
      <c r="AE133" s="33"/>
      <c r="AR133" s="156" t="s">
        <v>628</v>
      </c>
      <c r="AT133" s="156" t="s">
        <v>154</v>
      </c>
      <c r="AU133" s="156" t="s">
        <v>86</v>
      </c>
      <c r="AY133" s="18" t="s">
        <v>151</v>
      </c>
      <c r="BE133" s="157">
        <f>IF(N133="základní",J133,0)</f>
        <v>0</v>
      </c>
      <c r="BF133" s="157">
        <f>IF(N133="snížená",J133,0)</f>
        <v>0</v>
      </c>
      <c r="BG133" s="157">
        <f>IF(N133="zákl. přenesená",J133,0)</f>
        <v>0</v>
      </c>
      <c r="BH133" s="157">
        <f>IF(N133="sníž. přenesená",J133,0)</f>
        <v>0</v>
      </c>
      <c r="BI133" s="157">
        <f>IF(N133="nulová",J133,0)</f>
        <v>0</v>
      </c>
      <c r="BJ133" s="18" t="s">
        <v>84</v>
      </c>
      <c r="BK133" s="157">
        <f>ROUND(I133*H133,2)</f>
        <v>0</v>
      </c>
      <c r="BL133" s="18" t="s">
        <v>628</v>
      </c>
      <c r="BM133" s="156" t="s">
        <v>1888</v>
      </c>
    </row>
    <row r="134" spans="1:65" s="2" customFormat="1" ht="24.15" customHeight="1">
      <c r="A134" s="33"/>
      <c r="B134" s="144"/>
      <c r="C134" s="145" t="s">
        <v>152</v>
      </c>
      <c r="D134" s="145" t="s">
        <v>154</v>
      </c>
      <c r="E134" s="146" t="s">
        <v>1889</v>
      </c>
      <c r="F134" s="147" t="s">
        <v>1890</v>
      </c>
      <c r="G134" s="148" t="s">
        <v>157</v>
      </c>
      <c r="H134" s="149">
        <v>4</v>
      </c>
      <c r="I134" s="150"/>
      <c r="J134" s="151">
        <f>ROUND(I134*H134,2)</f>
        <v>0</v>
      </c>
      <c r="K134" s="147" t="s">
        <v>158</v>
      </c>
      <c r="L134" s="34"/>
      <c r="M134" s="152" t="s">
        <v>1</v>
      </c>
      <c r="N134" s="153" t="s">
        <v>41</v>
      </c>
      <c r="O134" s="59"/>
      <c r="P134" s="154">
        <f>O134*H134</f>
        <v>0</v>
      </c>
      <c r="Q134" s="154">
        <v>0</v>
      </c>
      <c r="R134" s="154">
        <f>Q134*H134</f>
        <v>0</v>
      </c>
      <c r="S134" s="154">
        <v>0</v>
      </c>
      <c r="T134" s="155">
        <f>S134*H134</f>
        <v>0</v>
      </c>
      <c r="U134" s="33"/>
      <c r="V134" s="33"/>
      <c r="W134" s="33"/>
      <c r="X134" s="33"/>
      <c r="Y134" s="33"/>
      <c r="Z134" s="33"/>
      <c r="AA134" s="33"/>
      <c r="AB134" s="33"/>
      <c r="AC134" s="33"/>
      <c r="AD134" s="33"/>
      <c r="AE134" s="33"/>
      <c r="AR134" s="156" t="s">
        <v>628</v>
      </c>
      <c r="AT134" s="156" t="s">
        <v>154</v>
      </c>
      <c r="AU134" s="156" t="s">
        <v>86</v>
      </c>
      <c r="AY134" s="18" t="s">
        <v>151</v>
      </c>
      <c r="BE134" s="157">
        <f>IF(N134="základní",J134,0)</f>
        <v>0</v>
      </c>
      <c r="BF134" s="157">
        <f>IF(N134="snížená",J134,0)</f>
        <v>0</v>
      </c>
      <c r="BG134" s="157">
        <f>IF(N134="zákl. přenesená",J134,0)</f>
        <v>0</v>
      </c>
      <c r="BH134" s="157">
        <f>IF(N134="sníž. přenesená",J134,0)</f>
        <v>0</v>
      </c>
      <c r="BI134" s="157">
        <f>IF(N134="nulová",J134,0)</f>
        <v>0</v>
      </c>
      <c r="BJ134" s="18" t="s">
        <v>84</v>
      </c>
      <c r="BK134" s="157">
        <f>ROUND(I134*H134,2)</f>
        <v>0</v>
      </c>
      <c r="BL134" s="18" t="s">
        <v>628</v>
      </c>
      <c r="BM134" s="156" t="s">
        <v>1891</v>
      </c>
    </row>
    <row r="135" spans="1:65" s="2" customFormat="1" ht="33" customHeight="1">
      <c r="A135" s="33"/>
      <c r="B135" s="144"/>
      <c r="C135" s="145" t="s">
        <v>159</v>
      </c>
      <c r="D135" s="145" t="s">
        <v>154</v>
      </c>
      <c r="E135" s="146" t="s">
        <v>1892</v>
      </c>
      <c r="F135" s="147" t="s">
        <v>1893</v>
      </c>
      <c r="G135" s="148" t="s">
        <v>157</v>
      </c>
      <c r="H135" s="149">
        <v>117</v>
      </c>
      <c r="I135" s="150"/>
      <c r="J135" s="151">
        <f>ROUND(I135*H135,2)</f>
        <v>0</v>
      </c>
      <c r="K135" s="147" t="s">
        <v>158</v>
      </c>
      <c r="L135" s="34"/>
      <c r="M135" s="152" t="s">
        <v>1</v>
      </c>
      <c r="N135" s="153" t="s">
        <v>41</v>
      </c>
      <c r="O135" s="59"/>
      <c r="P135" s="154">
        <f>O135*H135</f>
        <v>0</v>
      </c>
      <c r="Q135" s="154">
        <v>0</v>
      </c>
      <c r="R135" s="154">
        <f>Q135*H135</f>
        <v>0</v>
      </c>
      <c r="S135" s="154">
        <v>0</v>
      </c>
      <c r="T135" s="155">
        <f>S135*H135</f>
        <v>0</v>
      </c>
      <c r="U135" s="33"/>
      <c r="V135" s="33"/>
      <c r="W135" s="33"/>
      <c r="X135" s="33"/>
      <c r="Y135" s="33"/>
      <c r="Z135" s="33"/>
      <c r="AA135" s="33"/>
      <c r="AB135" s="33"/>
      <c r="AC135" s="33"/>
      <c r="AD135" s="33"/>
      <c r="AE135" s="33"/>
      <c r="AR135" s="156" t="s">
        <v>628</v>
      </c>
      <c r="AT135" s="156" t="s">
        <v>154</v>
      </c>
      <c r="AU135" s="156" t="s">
        <v>86</v>
      </c>
      <c r="AY135" s="18" t="s">
        <v>151</v>
      </c>
      <c r="BE135" s="157">
        <f>IF(N135="základní",J135,0)</f>
        <v>0</v>
      </c>
      <c r="BF135" s="157">
        <f>IF(N135="snížená",J135,0)</f>
        <v>0</v>
      </c>
      <c r="BG135" s="157">
        <f>IF(N135="zákl. přenesená",J135,0)</f>
        <v>0</v>
      </c>
      <c r="BH135" s="157">
        <f>IF(N135="sníž. přenesená",J135,0)</f>
        <v>0</v>
      </c>
      <c r="BI135" s="157">
        <f>IF(N135="nulová",J135,0)</f>
        <v>0</v>
      </c>
      <c r="BJ135" s="18" t="s">
        <v>84</v>
      </c>
      <c r="BK135" s="157">
        <f>ROUND(I135*H135,2)</f>
        <v>0</v>
      </c>
      <c r="BL135" s="18" t="s">
        <v>628</v>
      </c>
      <c r="BM135" s="156" t="s">
        <v>1894</v>
      </c>
    </row>
    <row r="136" spans="1:65" s="2" customFormat="1" ht="33" customHeight="1">
      <c r="A136" s="33"/>
      <c r="B136" s="144"/>
      <c r="C136" s="145" t="s">
        <v>191</v>
      </c>
      <c r="D136" s="145" t="s">
        <v>154</v>
      </c>
      <c r="E136" s="146" t="s">
        <v>1895</v>
      </c>
      <c r="F136" s="147" t="s">
        <v>1896</v>
      </c>
      <c r="G136" s="148" t="s">
        <v>157</v>
      </c>
      <c r="H136" s="149">
        <v>1</v>
      </c>
      <c r="I136" s="150"/>
      <c r="J136" s="151">
        <f>ROUND(I136*H136,2)</f>
        <v>0</v>
      </c>
      <c r="K136" s="147" t="s">
        <v>158</v>
      </c>
      <c r="L136" s="34"/>
      <c r="M136" s="152" t="s">
        <v>1</v>
      </c>
      <c r="N136" s="153" t="s">
        <v>41</v>
      </c>
      <c r="O136" s="59"/>
      <c r="P136" s="154">
        <f>O136*H136</f>
        <v>0</v>
      </c>
      <c r="Q136" s="154">
        <v>0</v>
      </c>
      <c r="R136" s="154">
        <f>Q136*H136</f>
        <v>0</v>
      </c>
      <c r="S136" s="154">
        <v>0</v>
      </c>
      <c r="T136" s="155">
        <f>S136*H136</f>
        <v>0</v>
      </c>
      <c r="U136" s="33"/>
      <c r="V136" s="33"/>
      <c r="W136" s="33"/>
      <c r="X136" s="33"/>
      <c r="Y136" s="33"/>
      <c r="Z136" s="33"/>
      <c r="AA136" s="33"/>
      <c r="AB136" s="33"/>
      <c r="AC136" s="33"/>
      <c r="AD136" s="33"/>
      <c r="AE136" s="33"/>
      <c r="AR136" s="156" t="s">
        <v>628</v>
      </c>
      <c r="AT136" s="156" t="s">
        <v>154</v>
      </c>
      <c r="AU136" s="156" t="s">
        <v>86</v>
      </c>
      <c r="AY136" s="18" t="s">
        <v>151</v>
      </c>
      <c r="BE136" s="157">
        <f>IF(N136="základní",J136,0)</f>
        <v>0</v>
      </c>
      <c r="BF136" s="157">
        <f>IF(N136="snížená",J136,0)</f>
        <v>0</v>
      </c>
      <c r="BG136" s="157">
        <f>IF(N136="zákl. přenesená",J136,0)</f>
        <v>0</v>
      </c>
      <c r="BH136" s="157">
        <f>IF(N136="sníž. přenesená",J136,0)</f>
        <v>0</v>
      </c>
      <c r="BI136" s="157">
        <f>IF(N136="nulová",J136,0)</f>
        <v>0</v>
      </c>
      <c r="BJ136" s="18" t="s">
        <v>84</v>
      </c>
      <c r="BK136" s="157">
        <f>ROUND(I136*H136,2)</f>
        <v>0</v>
      </c>
      <c r="BL136" s="18" t="s">
        <v>628</v>
      </c>
      <c r="BM136" s="156" t="s">
        <v>1897</v>
      </c>
    </row>
    <row r="137" spans="1:47" s="2" customFormat="1" ht="19.2">
      <c r="A137" s="33"/>
      <c r="B137" s="34"/>
      <c r="C137" s="33"/>
      <c r="D137" s="159" t="s">
        <v>215</v>
      </c>
      <c r="E137" s="33"/>
      <c r="F137" s="190" t="s">
        <v>1898</v>
      </c>
      <c r="G137" s="33"/>
      <c r="H137" s="33"/>
      <c r="I137" s="191"/>
      <c r="J137" s="33"/>
      <c r="K137" s="33"/>
      <c r="L137" s="34"/>
      <c r="M137" s="192"/>
      <c r="N137" s="193"/>
      <c r="O137" s="59"/>
      <c r="P137" s="59"/>
      <c r="Q137" s="59"/>
      <c r="R137" s="59"/>
      <c r="S137" s="59"/>
      <c r="T137" s="60"/>
      <c r="U137" s="33"/>
      <c r="V137" s="33"/>
      <c r="W137" s="33"/>
      <c r="X137" s="33"/>
      <c r="Y137" s="33"/>
      <c r="Z137" s="33"/>
      <c r="AA137" s="33"/>
      <c r="AB137" s="33"/>
      <c r="AC137" s="33"/>
      <c r="AD137" s="33"/>
      <c r="AE137" s="33"/>
      <c r="AT137" s="18" t="s">
        <v>215</v>
      </c>
      <c r="AU137" s="18" t="s">
        <v>86</v>
      </c>
    </row>
    <row r="138" spans="1:65" s="2" customFormat="1" ht="33" customHeight="1">
      <c r="A138" s="33"/>
      <c r="B138" s="144"/>
      <c r="C138" s="145" t="s">
        <v>204</v>
      </c>
      <c r="D138" s="145" t="s">
        <v>154</v>
      </c>
      <c r="E138" s="146" t="s">
        <v>1899</v>
      </c>
      <c r="F138" s="147" t="s">
        <v>1900</v>
      </c>
      <c r="G138" s="148" t="s">
        <v>157</v>
      </c>
      <c r="H138" s="149">
        <v>1</v>
      </c>
      <c r="I138" s="150"/>
      <c r="J138" s="151">
        <f>ROUND(I138*H138,2)</f>
        <v>0</v>
      </c>
      <c r="K138" s="147" t="s">
        <v>158</v>
      </c>
      <c r="L138" s="34"/>
      <c r="M138" s="152" t="s">
        <v>1</v>
      </c>
      <c r="N138" s="153" t="s">
        <v>41</v>
      </c>
      <c r="O138" s="59"/>
      <c r="P138" s="154">
        <f>O138*H138</f>
        <v>0</v>
      </c>
      <c r="Q138" s="154">
        <v>0</v>
      </c>
      <c r="R138" s="154">
        <f>Q138*H138</f>
        <v>0</v>
      </c>
      <c r="S138" s="154">
        <v>0</v>
      </c>
      <c r="T138" s="155">
        <f>S138*H138</f>
        <v>0</v>
      </c>
      <c r="U138" s="33"/>
      <c r="V138" s="33"/>
      <c r="W138" s="33"/>
      <c r="X138" s="33"/>
      <c r="Y138" s="33"/>
      <c r="Z138" s="33"/>
      <c r="AA138" s="33"/>
      <c r="AB138" s="33"/>
      <c r="AC138" s="33"/>
      <c r="AD138" s="33"/>
      <c r="AE138" s="33"/>
      <c r="AR138" s="156" t="s">
        <v>628</v>
      </c>
      <c r="AT138" s="156" t="s">
        <v>154</v>
      </c>
      <c r="AU138" s="156" t="s">
        <v>86</v>
      </c>
      <c r="AY138" s="18" t="s">
        <v>151</v>
      </c>
      <c r="BE138" s="157">
        <f>IF(N138="základní",J138,0)</f>
        <v>0</v>
      </c>
      <c r="BF138" s="157">
        <f>IF(N138="snížená",J138,0)</f>
        <v>0</v>
      </c>
      <c r="BG138" s="157">
        <f>IF(N138="zákl. přenesená",J138,0)</f>
        <v>0</v>
      </c>
      <c r="BH138" s="157">
        <f>IF(N138="sníž. přenesená",J138,0)</f>
        <v>0</v>
      </c>
      <c r="BI138" s="157">
        <f>IF(N138="nulová",J138,0)</f>
        <v>0</v>
      </c>
      <c r="BJ138" s="18" t="s">
        <v>84</v>
      </c>
      <c r="BK138" s="157">
        <f>ROUND(I138*H138,2)</f>
        <v>0</v>
      </c>
      <c r="BL138" s="18" t="s">
        <v>628</v>
      </c>
      <c r="BM138" s="156" t="s">
        <v>1901</v>
      </c>
    </row>
    <row r="139" spans="1:65" s="2" customFormat="1" ht="33" customHeight="1">
      <c r="A139" s="33"/>
      <c r="B139" s="144"/>
      <c r="C139" s="145" t="s">
        <v>180</v>
      </c>
      <c r="D139" s="145" t="s">
        <v>154</v>
      </c>
      <c r="E139" s="146" t="s">
        <v>1902</v>
      </c>
      <c r="F139" s="147" t="s">
        <v>1903</v>
      </c>
      <c r="G139" s="148" t="s">
        <v>231</v>
      </c>
      <c r="H139" s="149">
        <v>5</v>
      </c>
      <c r="I139" s="150"/>
      <c r="J139" s="151">
        <f>ROUND(I139*H139,2)</f>
        <v>0</v>
      </c>
      <c r="K139" s="147" t="s">
        <v>158</v>
      </c>
      <c r="L139" s="34"/>
      <c r="M139" s="152" t="s">
        <v>1</v>
      </c>
      <c r="N139" s="153" t="s">
        <v>41</v>
      </c>
      <c r="O139" s="59"/>
      <c r="P139" s="154">
        <f>O139*H139</f>
        <v>0</v>
      </c>
      <c r="Q139" s="154">
        <v>0</v>
      </c>
      <c r="R139" s="154">
        <f>Q139*H139</f>
        <v>0</v>
      </c>
      <c r="S139" s="154">
        <v>0</v>
      </c>
      <c r="T139" s="155">
        <f>S139*H139</f>
        <v>0</v>
      </c>
      <c r="U139" s="33"/>
      <c r="V139" s="33"/>
      <c r="W139" s="33"/>
      <c r="X139" s="33"/>
      <c r="Y139" s="33"/>
      <c r="Z139" s="33"/>
      <c r="AA139" s="33"/>
      <c r="AB139" s="33"/>
      <c r="AC139" s="33"/>
      <c r="AD139" s="33"/>
      <c r="AE139" s="33"/>
      <c r="AR139" s="156" t="s">
        <v>628</v>
      </c>
      <c r="AT139" s="156" t="s">
        <v>154</v>
      </c>
      <c r="AU139" s="156" t="s">
        <v>86</v>
      </c>
      <c r="AY139" s="18" t="s">
        <v>151</v>
      </c>
      <c r="BE139" s="157">
        <f>IF(N139="základní",J139,0)</f>
        <v>0</v>
      </c>
      <c r="BF139" s="157">
        <f>IF(N139="snížená",J139,0)</f>
        <v>0</v>
      </c>
      <c r="BG139" s="157">
        <f>IF(N139="zákl. přenesená",J139,0)</f>
        <v>0</v>
      </c>
      <c r="BH139" s="157">
        <f>IF(N139="sníž. přenesená",J139,0)</f>
        <v>0</v>
      </c>
      <c r="BI139" s="157">
        <f>IF(N139="nulová",J139,0)</f>
        <v>0</v>
      </c>
      <c r="BJ139" s="18" t="s">
        <v>84</v>
      </c>
      <c r="BK139" s="157">
        <f>ROUND(I139*H139,2)</f>
        <v>0</v>
      </c>
      <c r="BL139" s="18" t="s">
        <v>628</v>
      </c>
      <c r="BM139" s="156" t="s">
        <v>1904</v>
      </c>
    </row>
    <row r="140" spans="1:47" s="2" customFormat="1" ht="19.2">
      <c r="A140" s="33"/>
      <c r="B140" s="34"/>
      <c r="C140" s="33"/>
      <c r="D140" s="159" t="s">
        <v>215</v>
      </c>
      <c r="E140" s="33"/>
      <c r="F140" s="190" t="s">
        <v>1905</v>
      </c>
      <c r="G140" s="33"/>
      <c r="H140" s="33"/>
      <c r="I140" s="191"/>
      <c r="J140" s="33"/>
      <c r="K140" s="33"/>
      <c r="L140" s="34"/>
      <c r="M140" s="192"/>
      <c r="N140" s="193"/>
      <c r="O140" s="59"/>
      <c r="P140" s="59"/>
      <c r="Q140" s="59"/>
      <c r="R140" s="59"/>
      <c r="S140" s="59"/>
      <c r="T140" s="60"/>
      <c r="U140" s="33"/>
      <c r="V140" s="33"/>
      <c r="W140" s="33"/>
      <c r="X140" s="33"/>
      <c r="Y140" s="33"/>
      <c r="Z140" s="33"/>
      <c r="AA140" s="33"/>
      <c r="AB140" s="33"/>
      <c r="AC140" s="33"/>
      <c r="AD140" s="33"/>
      <c r="AE140" s="33"/>
      <c r="AT140" s="18" t="s">
        <v>215</v>
      </c>
      <c r="AU140" s="18" t="s">
        <v>86</v>
      </c>
    </row>
    <row r="141" spans="1:65" s="2" customFormat="1" ht="33" customHeight="1">
      <c r="A141" s="33"/>
      <c r="B141" s="144"/>
      <c r="C141" s="145" t="s">
        <v>220</v>
      </c>
      <c r="D141" s="145" t="s">
        <v>154</v>
      </c>
      <c r="E141" s="146" t="s">
        <v>1906</v>
      </c>
      <c r="F141" s="147" t="s">
        <v>1907</v>
      </c>
      <c r="G141" s="148" t="s">
        <v>231</v>
      </c>
      <c r="H141" s="149">
        <v>98</v>
      </c>
      <c r="I141" s="150"/>
      <c r="J141" s="151">
        <f>ROUND(I141*H141,2)</f>
        <v>0</v>
      </c>
      <c r="K141" s="147" t="s">
        <v>158</v>
      </c>
      <c r="L141" s="34"/>
      <c r="M141" s="152" t="s">
        <v>1</v>
      </c>
      <c r="N141" s="153" t="s">
        <v>41</v>
      </c>
      <c r="O141" s="59"/>
      <c r="P141" s="154">
        <f>O141*H141</f>
        <v>0</v>
      </c>
      <c r="Q141" s="154">
        <v>0</v>
      </c>
      <c r="R141" s="154">
        <f>Q141*H141</f>
        <v>0</v>
      </c>
      <c r="S141" s="154">
        <v>0</v>
      </c>
      <c r="T141" s="155">
        <f>S141*H141</f>
        <v>0</v>
      </c>
      <c r="U141" s="33"/>
      <c r="V141" s="33"/>
      <c r="W141" s="33"/>
      <c r="X141" s="33"/>
      <c r="Y141" s="33"/>
      <c r="Z141" s="33"/>
      <c r="AA141" s="33"/>
      <c r="AB141" s="33"/>
      <c r="AC141" s="33"/>
      <c r="AD141" s="33"/>
      <c r="AE141" s="33"/>
      <c r="AR141" s="156" t="s">
        <v>628</v>
      </c>
      <c r="AT141" s="156" t="s">
        <v>154</v>
      </c>
      <c r="AU141" s="156" t="s">
        <v>86</v>
      </c>
      <c r="AY141" s="18" t="s">
        <v>151</v>
      </c>
      <c r="BE141" s="157">
        <f>IF(N141="základní",J141,0)</f>
        <v>0</v>
      </c>
      <c r="BF141" s="157">
        <f>IF(N141="snížená",J141,0)</f>
        <v>0</v>
      </c>
      <c r="BG141" s="157">
        <f>IF(N141="zákl. přenesená",J141,0)</f>
        <v>0</v>
      </c>
      <c r="BH141" s="157">
        <f>IF(N141="sníž. přenesená",J141,0)</f>
        <v>0</v>
      </c>
      <c r="BI141" s="157">
        <f>IF(N141="nulová",J141,0)</f>
        <v>0</v>
      </c>
      <c r="BJ141" s="18" t="s">
        <v>84</v>
      </c>
      <c r="BK141" s="157">
        <f>ROUND(I141*H141,2)</f>
        <v>0</v>
      </c>
      <c r="BL141" s="18" t="s">
        <v>628</v>
      </c>
      <c r="BM141" s="156" t="s">
        <v>1908</v>
      </c>
    </row>
    <row r="142" spans="1:65" s="2" customFormat="1" ht="33" customHeight="1">
      <c r="A142" s="33"/>
      <c r="B142" s="144"/>
      <c r="C142" s="145" t="s">
        <v>228</v>
      </c>
      <c r="D142" s="145" t="s">
        <v>154</v>
      </c>
      <c r="E142" s="146" t="s">
        <v>1909</v>
      </c>
      <c r="F142" s="147" t="s">
        <v>1910</v>
      </c>
      <c r="G142" s="148" t="s">
        <v>231</v>
      </c>
      <c r="H142" s="149">
        <v>62</v>
      </c>
      <c r="I142" s="150"/>
      <c r="J142" s="151">
        <f>ROUND(I142*H142,2)</f>
        <v>0</v>
      </c>
      <c r="K142" s="147" t="s">
        <v>158</v>
      </c>
      <c r="L142" s="34"/>
      <c r="M142" s="152" t="s">
        <v>1</v>
      </c>
      <c r="N142" s="153" t="s">
        <v>41</v>
      </c>
      <c r="O142" s="59"/>
      <c r="P142" s="154">
        <f>O142*H142</f>
        <v>0</v>
      </c>
      <c r="Q142" s="154">
        <v>0</v>
      </c>
      <c r="R142" s="154">
        <f>Q142*H142</f>
        <v>0</v>
      </c>
      <c r="S142" s="154">
        <v>0</v>
      </c>
      <c r="T142" s="155">
        <f>S142*H142</f>
        <v>0</v>
      </c>
      <c r="U142" s="33"/>
      <c r="V142" s="33"/>
      <c r="W142" s="33"/>
      <c r="X142" s="33"/>
      <c r="Y142" s="33"/>
      <c r="Z142" s="33"/>
      <c r="AA142" s="33"/>
      <c r="AB142" s="33"/>
      <c r="AC142" s="33"/>
      <c r="AD142" s="33"/>
      <c r="AE142" s="33"/>
      <c r="AR142" s="156" t="s">
        <v>628</v>
      </c>
      <c r="AT142" s="156" t="s">
        <v>154</v>
      </c>
      <c r="AU142" s="156" t="s">
        <v>86</v>
      </c>
      <c r="AY142" s="18" t="s">
        <v>151</v>
      </c>
      <c r="BE142" s="157">
        <f>IF(N142="základní",J142,0)</f>
        <v>0</v>
      </c>
      <c r="BF142" s="157">
        <f>IF(N142="snížená",J142,0)</f>
        <v>0</v>
      </c>
      <c r="BG142" s="157">
        <f>IF(N142="zákl. přenesená",J142,0)</f>
        <v>0</v>
      </c>
      <c r="BH142" s="157">
        <f>IF(N142="sníž. přenesená",J142,0)</f>
        <v>0</v>
      </c>
      <c r="BI142" s="157">
        <f>IF(N142="nulová",J142,0)</f>
        <v>0</v>
      </c>
      <c r="BJ142" s="18" t="s">
        <v>84</v>
      </c>
      <c r="BK142" s="157">
        <f>ROUND(I142*H142,2)</f>
        <v>0</v>
      </c>
      <c r="BL142" s="18" t="s">
        <v>628</v>
      </c>
      <c r="BM142" s="156" t="s">
        <v>1911</v>
      </c>
    </row>
    <row r="143" spans="2:63" s="12" customFormat="1" ht="22.8" customHeight="1">
      <c r="B143" s="131"/>
      <c r="D143" s="132" t="s">
        <v>75</v>
      </c>
      <c r="E143" s="142" t="s">
        <v>848</v>
      </c>
      <c r="F143" s="142" t="s">
        <v>1912</v>
      </c>
      <c r="I143" s="134"/>
      <c r="J143" s="143">
        <f>BK143</f>
        <v>0</v>
      </c>
      <c r="L143" s="131"/>
      <c r="M143" s="136"/>
      <c r="N143" s="137"/>
      <c r="O143" s="137"/>
      <c r="P143" s="138">
        <f>SUM(P144:P146)</f>
        <v>0</v>
      </c>
      <c r="Q143" s="137"/>
      <c r="R143" s="138">
        <f>SUM(R144:R146)</f>
        <v>0</v>
      </c>
      <c r="S143" s="137"/>
      <c r="T143" s="139">
        <f>SUM(T144:T146)</f>
        <v>0</v>
      </c>
      <c r="AR143" s="132" t="s">
        <v>84</v>
      </c>
      <c r="AT143" s="140" t="s">
        <v>75</v>
      </c>
      <c r="AU143" s="140" t="s">
        <v>84</v>
      </c>
      <c r="AY143" s="132" t="s">
        <v>151</v>
      </c>
      <c r="BK143" s="141">
        <f>SUM(BK144:BK146)</f>
        <v>0</v>
      </c>
    </row>
    <row r="144" spans="1:65" s="2" customFormat="1" ht="24.15" customHeight="1">
      <c r="A144" s="33"/>
      <c r="B144" s="144"/>
      <c r="C144" s="145" t="s">
        <v>236</v>
      </c>
      <c r="D144" s="145" t="s">
        <v>154</v>
      </c>
      <c r="E144" s="146" t="s">
        <v>830</v>
      </c>
      <c r="F144" s="147" t="s">
        <v>1913</v>
      </c>
      <c r="G144" s="148" t="s">
        <v>194</v>
      </c>
      <c r="H144" s="149">
        <v>1.732</v>
      </c>
      <c r="I144" s="150"/>
      <c r="J144" s="151">
        <f>ROUND(I144*H144,2)</f>
        <v>0</v>
      </c>
      <c r="K144" s="147" t="s">
        <v>158</v>
      </c>
      <c r="L144" s="34"/>
      <c r="M144" s="152" t="s">
        <v>1</v>
      </c>
      <c r="N144" s="153" t="s">
        <v>41</v>
      </c>
      <c r="O144" s="59"/>
      <c r="P144" s="154">
        <f>O144*H144</f>
        <v>0</v>
      </c>
      <c r="Q144" s="154">
        <v>0</v>
      </c>
      <c r="R144" s="154">
        <f>Q144*H144</f>
        <v>0</v>
      </c>
      <c r="S144" s="154">
        <v>0</v>
      </c>
      <c r="T144" s="155">
        <f>S144*H144</f>
        <v>0</v>
      </c>
      <c r="U144" s="33"/>
      <c r="V144" s="33"/>
      <c r="W144" s="33"/>
      <c r="X144" s="33"/>
      <c r="Y144" s="33"/>
      <c r="Z144" s="33"/>
      <c r="AA144" s="33"/>
      <c r="AB144" s="33"/>
      <c r="AC144" s="33"/>
      <c r="AD144" s="33"/>
      <c r="AE144" s="33"/>
      <c r="AR144" s="156" t="s">
        <v>159</v>
      </c>
      <c r="AT144" s="156" t="s">
        <v>154</v>
      </c>
      <c r="AU144" s="156" t="s">
        <v>86</v>
      </c>
      <c r="AY144" s="18" t="s">
        <v>151</v>
      </c>
      <c r="BE144" s="157">
        <f>IF(N144="základní",J144,0)</f>
        <v>0</v>
      </c>
      <c r="BF144" s="157">
        <f>IF(N144="snížená",J144,0)</f>
        <v>0</v>
      </c>
      <c r="BG144" s="157">
        <f>IF(N144="zákl. přenesená",J144,0)</f>
        <v>0</v>
      </c>
      <c r="BH144" s="157">
        <f>IF(N144="sníž. přenesená",J144,0)</f>
        <v>0</v>
      </c>
      <c r="BI144" s="157">
        <f>IF(N144="nulová",J144,0)</f>
        <v>0</v>
      </c>
      <c r="BJ144" s="18" t="s">
        <v>84</v>
      </c>
      <c r="BK144" s="157">
        <f>ROUND(I144*H144,2)</f>
        <v>0</v>
      </c>
      <c r="BL144" s="18" t="s">
        <v>159</v>
      </c>
      <c r="BM144" s="156" t="s">
        <v>1914</v>
      </c>
    </row>
    <row r="145" spans="1:65" s="2" customFormat="1" ht="24.15" customHeight="1">
      <c r="A145" s="33"/>
      <c r="B145" s="144"/>
      <c r="C145" s="145" t="s">
        <v>244</v>
      </c>
      <c r="D145" s="145" t="s">
        <v>154</v>
      </c>
      <c r="E145" s="146" t="s">
        <v>834</v>
      </c>
      <c r="F145" s="147" t="s">
        <v>835</v>
      </c>
      <c r="G145" s="148" t="s">
        <v>194</v>
      </c>
      <c r="H145" s="149">
        <v>10.395</v>
      </c>
      <c r="I145" s="150"/>
      <c r="J145" s="151">
        <f>ROUND(I145*H145,2)</f>
        <v>0</v>
      </c>
      <c r="K145" s="147" t="s">
        <v>158</v>
      </c>
      <c r="L145" s="34"/>
      <c r="M145" s="152" t="s">
        <v>1</v>
      </c>
      <c r="N145" s="153" t="s">
        <v>41</v>
      </c>
      <c r="O145" s="59"/>
      <c r="P145" s="154">
        <f>O145*H145</f>
        <v>0</v>
      </c>
      <c r="Q145" s="154">
        <v>0</v>
      </c>
      <c r="R145" s="154">
        <f>Q145*H145</f>
        <v>0</v>
      </c>
      <c r="S145" s="154">
        <v>0</v>
      </c>
      <c r="T145" s="155">
        <f>S145*H145</f>
        <v>0</v>
      </c>
      <c r="U145" s="33"/>
      <c r="V145" s="33"/>
      <c r="W145" s="33"/>
      <c r="X145" s="33"/>
      <c r="Y145" s="33"/>
      <c r="Z145" s="33"/>
      <c r="AA145" s="33"/>
      <c r="AB145" s="33"/>
      <c r="AC145" s="33"/>
      <c r="AD145" s="33"/>
      <c r="AE145" s="33"/>
      <c r="AR145" s="156" t="s">
        <v>159</v>
      </c>
      <c r="AT145" s="156" t="s">
        <v>154</v>
      </c>
      <c r="AU145" s="156" t="s">
        <v>86</v>
      </c>
      <c r="AY145" s="18" t="s">
        <v>151</v>
      </c>
      <c r="BE145" s="157">
        <f>IF(N145="základní",J145,0)</f>
        <v>0</v>
      </c>
      <c r="BF145" s="157">
        <f>IF(N145="snížená",J145,0)</f>
        <v>0</v>
      </c>
      <c r="BG145" s="157">
        <f>IF(N145="zákl. přenesená",J145,0)</f>
        <v>0</v>
      </c>
      <c r="BH145" s="157">
        <f>IF(N145="sníž. přenesená",J145,0)</f>
        <v>0</v>
      </c>
      <c r="BI145" s="157">
        <f>IF(N145="nulová",J145,0)</f>
        <v>0</v>
      </c>
      <c r="BJ145" s="18" t="s">
        <v>84</v>
      </c>
      <c r="BK145" s="157">
        <f>ROUND(I145*H145,2)</f>
        <v>0</v>
      </c>
      <c r="BL145" s="18" t="s">
        <v>159</v>
      </c>
      <c r="BM145" s="156" t="s">
        <v>1915</v>
      </c>
    </row>
    <row r="146" spans="1:65" s="2" customFormat="1" ht="24.15" customHeight="1">
      <c r="A146" s="33"/>
      <c r="B146" s="144"/>
      <c r="C146" s="145" t="s">
        <v>250</v>
      </c>
      <c r="D146" s="145" t="s">
        <v>154</v>
      </c>
      <c r="E146" s="146" t="s">
        <v>1916</v>
      </c>
      <c r="F146" s="147" t="s">
        <v>1917</v>
      </c>
      <c r="G146" s="148" t="s">
        <v>194</v>
      </c>
      <c r="H146" s="149">
        <v>1.732</v>
      </c>
      <c r="I146" s="150"/>
      <c r="J146" s="151">
        <f>ROUND(I146*H146,2)</f>
        <v>0</v>
      </c>
      <c r="K146" s="147" t="s">
        <v>158</v>
      </c>
      <c r="L146" s="34"/>
      <c r="M146" s="152" t="s">
        <v>1</v>
      </c>
      <c r="N146" s="153" t="s">
        <v>41</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159</v>
      </c>
      <c r="AT146" s="156" t="s">
        <v>154</v>
      </c>
      <c r="AU146" s="156" t="s">
        <v>86</v>
      </c>
      <c r="AY146" s="18" t="s">
        <v>151</v>
      </c>
      <c r="BE146" s="157">
        <f>IF(N146="základní",J146,0)</f>
        <v>0</v>
      </c>
      <c r="BF146" s="157">
        <f>IF(N146="snížená",J146,0)</f>
        <v>0</v>
      </c>
      <c r="BG146" s="157">
        <f>IF(N146="zákl. přenesená",J146,0)</f>
        <v>0</v>
      </c>
      <c r="BH146" s="157">
        <f>IF(N146="sníž. přenesená",J146,0)</f>
        <v>0</v>
      </c>
      <c r="BI146" s="157">
        <f>IF(N146="nulová",J146,0)</f>
        <v>0</v>
      </c>
      <c r="BJ146" s="18" t="s">
        <v>84</v>
      </c>
      <c r="BK146" s="157">
        <f>ROUND(I146*H146,2)</f>
        <v>0</v>
      </c>
      <c r="BL146" s="18" t="s">
        <v>159</v>
      </c>
      <c r="BM146" s="156" t="s">
        <v>1918</v>
      </c>
    </row>
    <row r="147" spans="2:63" s="12" customFormat="1" ht="25.95" customHeight="1">
      <c r="B147" s="131"/>
      <c r="D147" s="132" t="s">
        <v>75</v>
      </c>
      <c r="E147" s="133" t="s">
        <v>852</v>
      </c>
      <c r="F147" s="133" t="s">
        <v>1919</v>
      </c>
      <c r="I147" s="134"/>
      <c r="J147" s="135">
        <f>BK147</f>
        <v>0</v>
      </c>
      <c r="L147" s="131"/>
      <c r="M147" s="136"/>
      <c r="N147" s="137"/>
      <c r="O147" s="137"/>
      <c r="P147" s="138">
        <f>P148+P158+P159+P174+P191+P195+P215+P239+P258</f>
        <v>0</v>
      </c>
      <c r="Q147" s="137"/>
      <c r="R147" s="138">
        <f>R148+R158+R159+R174+R191+R195+R215+R239+R258</f>
        <v>0.47888000000000003</v>
      </c>
      <c r="S147" s="137"/>
      <c r="T147" s="139">
        <f>T148+T158+T159+T174+T191+T195+T215+T239+T258</f>
        <v>0</v>
      </c>
      <c r="AR147" s="132" t="s">
        <v>86</v>
      </c>
      <c r="AT147" s="140" t="s">
        <v>75</v>
      </c>
      <c r="AU147" s="140" t="s">
        <v>76</v>
      </c>
      <c r="AY147" s="132" t="s">
        <v>151</v>
      </c>
      <c r="BK147" s="141">
        <f>BK148+BK158+BK159+BK174+BK191+BK195+BK215+BK239+BK258</f>
        <v>0</v>
      </c>
    </row>
    <row r="148" spans="2:63" s="12" customFormat="1" ht="22.8" customHeight="1">
      <c r="B148" s="131"/>
      <c r="D148" s="132" t="s">
        <v>75</v>
      </c>
      <c r="E148" s="142" t="s">
        <v>1920</v>
      </c>
      <c r="F148" s="142" t="s">
        <v>1921</v>
      </c>
      <c r="I148" s="134"/>
      <c r="J148" s="143">
        <f>BK148</f>
        <v>0</v>
      </c>
      <c r="L148" s="131"/>
      <c r="M148" s="136"/>
      <c r="N148" s="137"/>
      <c r="O148" s="137"/>
      <c r="P148" s="138">
        <f>SUM(P149:P157)</f>
        <v>0</v>
      </c>
      <c r="Q148" s="137"/>
      <c r="R148" s="138">
        <f>SUM(R149:R157)</f>
        <v>0</v>
      </c>
      <c r="S148" s="137"/>
      <c r="T148" s="139">
        <f>SUM(T149:T157)</f>
        <v>0</v>
      </c>
      <c r="AR148" s="132" t="s">
        <v>86</v>
      </c>
      <c r="AT148" s="140" t="s">
        <v>75</v>
      </c>
      <c r="AU148" s="140" t="s">
        <v>84</v>
      </c>
      <c r="AY148" s="132" t="s">
        <v>151</v>
      </c>
      <c r="BK148" s="141">
        <f>SUM(BK149:BK157)</f>
        <v>0</v>
      </c>
    </row>
    <row r="149" spans="1:65" s="2" customFormat="1" ht="24.15" customHeight="1">
      <c r="A149" s="33"/>
      <c r="B149" s="144"/>
      <c r="C149" s="145" t="s">
        <v>256</v>
      </c>
      <c r="D149" s="145" t="s">
        <v>154</v>
      </c>
      <c r="E149" s="146" t="s">
        <v>1922</v>
      </c>
      <c r="F149" s="147" t="s">
        <v>1923</v>
      </c>
      <c r="G149" s="148" t="s">
        <v>157</v>
      </c>
      <c r="H149" s="149">
        <v>1</v>
      </c>
      <c r="I149" s="150"/>
      <c r="J149" s="151">
        <f>ROUND(I149*H149,2)</f>
        <v>0</v>
      </c>
      <c r="K149" s="147" t="s">
        <v>158</v>
      </c>
      <c r="L149" s="34"/>
      <c r="M149" s="152" t="s">
        <v>1</v>
      </c>
      <c r="N149" s="153" t="s">
        <v>41</v>
      </c>
      <c r="O149" s="59"/>
      <c r="P149" s="154">
        <f>O149*H149</f>
        <v>0</v>
      </c>
      <c r="Q149" s="154">
        <v>0</v>
      </c>
      <c r="R149" s="154">
        <f>Q149*H149</f>
        <v>0</v>
      </c>
      <c r="S149" s="154">
        <v>0</v>
      </c>
      <c r="T149" s="155">
        <f>S149*H149</f>
        <v>0</v>
      </c>
      <c r="U149" s="33"/>
      <c r="V149" s="33"/>
      <c r="W149" s="33"/>
      <c r="X149" s="33"/>
      <c r="Y149" s="33"/>
      <c r="Z149" s="33"/>
      <c r="AA149" s="33"/>
      <c r="AB149" s="33"/>
      <c r="AC149" s="33"/>
      <c r="AD149" s="33"/>
      <c r="AE149" s="33"/>
      <c r="AR149" s="156" t="s">
        <v>270</v>
      </c>
      <c r="AT149" s="156" t="s">
        <v>154</v>
      </c>
      <c r="AU149" s="156" t="s">
        <v>86</v>
      </c>
      <c r="AY149" s="18" t="s">
        <v>151</v>
      </c>
      <c r="BE149" s="157">
        <f>IF(N149="základní",J149,0)</f>
        <v>0</v>
      </c>
      <c r="BF149" s="157">
        <f>IF(N149="snížená",J149,0)</f>
        <v>0</v>
      </c>
      <c r="BG149" s="157">
        <f>IF(N149="zákl. přenesená",J149,0)</f>
        <v>0</v>
      </c>
      <c r="BH149" s="157">
        <f>IF(N149="sníž. přenesená",J149,0)</f>
        <v>0</v>
      </c>
      <c r="BI149" s="157">
        <f>IF(N149="nulová",J149,0)</f>
        <v>0</v>
      </c>
      <c r="BJ149" s="18" t="s">
        <v>84</v>
      </c>
      <c r="BK149" s="157">
        <f>ROUND(I149*H149,2)</f>
        <v>0</v>
      </c>
      <c r="BL149" s="18" t="s">
        <v>270</v>
      </c>
      <c r="BM149" s="156" t="s">
        <v>1924</v>
      </c>
    </row>
    <row r="150" spans="1:65" s="2" customFormat="1" ht="16.5" customHeight="1">
      <c r="A150" s="33"/>
      <c r="B150" s="144"/>
      <c r="C150" s="145" t="s">
        <v>262</v>
      </c>
      <c r="D150" s="145" t="s">
        <v>154</v>
      </c>
      <c r="E150" s="146" t="s">
        <v>1925</v>
      </c>
      <c r="F150" s="147" t="s">
        <v>1926</v>
      </c>
      <c r="G150" s="148" t="s">
        <v>1927</v>
      </c>
      <c r="H150" s="149">
        <v>1</v>
      </c>
      <c r="I150" s="150"/>
      <c r="J150" s="151">
        <f>ROUND(I150*H150,2)</f>
        <v>0</v>
      </c>
      <c r="K150" s="147" t="s">
        <v>925</v>
      </c>
      <c r="L150" s="34"/>
      <c r="M150" s="152" t="s">
        <v>1</v>
      </c>
      <c r="N150" s="153" t="s">
        <v>41</v>
      </c>
      <c r="O150" s="59"/>
      <c r="P150" s="154">
        <f>O150*H150</f>
        <v>0</v>
      </c>
      <c r="Q150" s="154">
        <v>0</v>
      </c>
      <c r="R150" s="154">
        <f>Q150*H150</f>
        <v>0</v>
      </c>
      <c r="S150" s="154">
        <v>0</v>
      </c>
      <c r="T150" s="155">
        <f>S150*H150</f>
        <v>0</v>
      </c>
      <c r="U150" s="33"/>
      <c r="V150" s="33"/>
      <c r="W150" s="33"/>
      <c r="X150" s="33"/>
      <c r="Y150" s="33"/>
      <c r="Z150" s="33"/>
      <c r="AA150" s="33"/>
      <c r="AB150" s="33"/>
      <c r="AC150" s="33"/>
      <c r="AD150" s="33"/>
      <c r="AE150" s="33"/>
      <c r="AR150" s="156" t="s">
        <v>628</v>
      </c>
      <c r="AT150" s="156" t="s">
        <v>154</v>
      </c>
      <c r="AU150" s="156" t="s">
        <v>86</v>
      </c>
      <c r="AY150" s="18" t="s">
        <v>151</v>
      </c>
      <c r="BE150" s="157">
        <f>IF(N150="základní",J150,0)</f>
        <v>0</v>
      </c>
      <c r="BF150" s="157">
        <f>IF(N150="snížená",J150,0)</f>
        <v>0</v>
      </c>
      <c r="BG150" s="157">
        <f>IF(N150="zákl. přenesená",J150,0)</f>
        <v>0</v>
      </c>
      <c r="BH150" s="157">
        <f>IF(N150="sníž. přenesená",J150,0)</f>
        <v>0</v>
      </c>
      <c r="BI150" s="157">
        <f>IF(N150="nulová",J150,0)</f>
        <v>0</v>
      </c>
      <c r="BJ150" s="18" t="s">
        <v>84</v>
      </c>
      <c r="BK150" s="157">
        <f>ROUND(I150*H150,2)</f>
        <v>0</v>
      </c>
      <c r="BL150" s="18" t="s">
        <v>628</v>
      </c>
      <c r="BM150" s="156" t="s">
        <v>1928</v>
      </c>
    </row>
    <row r="151" spans="1:65" s="2" customFormat="1" ht="24.15" customHeight="1">
      <c r="A151" s="33"/>
      <c r="B151" s="144"/>
      <c r="C151" s="145" t="s">
        <v>8</v>
      </c>
      <c r="D151" s="145" t="s">
        <v>154</v>
      </c>
      <c r="E151" s="146" t="s">
        <v>1929</v>
      </c>
      <c r="F151" s="147" t="s">
        <v>1930</v>
      </c>
      <c r="G151" s="148" t="s">
        <v>1860</v>
      </c>
      <c r="H151" s="149">
        <v>48</v>
      </c>
      <c r="I151" s="150"/>
      <c r="J151" s="151">
        <f>ROUND(I151*H151,2)</f>
        <v>0</v>
      </c>
      <c r="K151" s="147" t="s">
        <v>925</v>
      </c>
      <c r="L151" s="34"/>
      <c r="M151" s="152" t="s">
        <v>1</v>
      </c>
      <c r="N151" s="153" t="s">
        <v>41</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628</v>
      </c>
      <c r="AT151" s="156" t="s">
        <v>154</v>
      </c>
      <c r="AU151" s="156" t="s">
        <v>86</v>
      </c>
      <c r="AY151" s="18" t="s">
        <v>151</v>
      </c>
      <c r="BE151" s="157">
        <f>IF(N151="základní",J151,0)</f>
        <v>0</v>
      </c>
      <c r="BF151" s="157">
        <f>IF(N151="snížená",J151,0)</f>
        <v>0</v>
      </c>
      <c r="BG151" s="157">
        <f>IF(N151="zákl. přenesená",J151,0)</f>
        <v>0</v>
      </c>
      <c r="BH151" s="157">
        <f>IF(N151="sníž. přenesená",J151,0)</f>
        <v>0</v>
      </c>
      <c r="BI151" s="157">
        <f>IF(N151="nulová",J151,0)</f>
        <v>0</v>
      </c>
      <c r="BJ151" s="18" t="s">
        <v>84</v>
      </c>
      <c r="BK151" s="157">
        <f>ROUND(I151*H151,2)</f>
        <v>0</v>
      </c>
      <c r="BL151" s="18" t="s">
        <v>628</v>
      </c>
      <c r="BM151" s="156" t="s">
        <v>1931</v>
      </c>
    </row>
    <row r="152" spans="1:65" s="2" customFormat="1" ht="16.5" customHeight="1">
      <c r="A152" s="33"/>
      <c r="B152" s="144"/>
      <c r="C152" s="145" t="s">
        <v>270</v>
      </c>
      <c r="D152" s="145" t="s">
        <v>154</v>
      </c>
      <c r="E152" s="146" t="s">
        <v>1932</v>
      </c>
      <c r="F152" s="147" t="s">
        <v>1933</v>
      </c>
      <c r="G152" s="148" t="s">
        <v>1927</v>
      </c>
      <c r="H152" s="149">
        <v>1</v>
      </c>
      <c r="I152" s="150"/>
      <c r="J152" s="151">
        <f>ROUND(I152*H152,2)</f>
        <v>0</v>
      </c>
      <c r="K152" s="147" t="s">
        <v>925</v>
      </c>
      <c r="L152" s="34"/>
      <c r="M152" s="152" t="s">
        <v>1</v>
      </c>
      <c r="N152" s="153" t="s">
        <v>41</v>
      </c>
      <c r="O152" s="59"/>
      <c r="P152" s="154">
        <f>O152*H152</f>
        <v>0</v>
      </c>
      <c r="Q152" s="154">
        <v>0</v>
      </c>
      <c r="R152" s="154">
        <f>Q152*H152</f>
        <v>0</v>
      </c>
      <c r="S152" s="154">
        <v>0</v>
      </c>
      <c r="T152" s="155">
        <f>S152*H152</f>
        <v>0</v>
      </c>
      <c r="U152" s="33"/>
      <c r="V152" s="33"/>
      <c r="W152" s="33"/>
      <c r="X152" s="33"/>
      <c r="Y152" s="33"/>
      <c r="Z152" s="33"/>
      <c r="AA152" s="33"/>
      <c r="AB152" s="33"/>
      <c r="AC152" s="33"/>
      <c r="AD152" s="33"/>
      <c r="AE152" s="33"/>
      <c r="AR152" s="156" t="s">
        <v>628</v>
      </c>
      <c r="AT152" s="156" t="s">
        <v>154</v>
      </c>
      <c r="AU152" s="156" t="s">
        <v>86</v>
      </c>
      <c r="AY152" s="18" t="s">
        <v>151</v>
      </c>
      <c r="BE152" s="157">
        <f>IF(N152="základní",J152,0)</f>
        <v>0</v>
      </c>
      <c r="BF152" s="157">
        <f>IF(N152="snížená",J152,0)</f>
        <v>0</v>
      </c>
      <c r="BG152" s="157">
        <f>IF(N152="zákl. přenesená",J152,0)</f>
        <v>0</v>
      </c>
      <c r="BH152" s="157">
        <f>IF(N152="sníž. přenesená",J152,0)</f>
        <v>0</v>
      </c>
      <c r="BI152" s="157">
        <f>IF(N152="nulová",J152,0)</f>
        <v>0</v>
      </c>
      <c r="BJ152" s="18" t="s">
        <v>84</v>
      </c>
      <c r="BK152" s="157">
        <f>ROUND(I152*H152,2)</f>
        <v>0</v>
      </c>
      <c r="BL152" s="18" t="s">
        <v>628</v>
      </c>
      <c r="BM152" s="156" t="s">
        <v>1934</v>
      </c>
    </row>
    <row r="153" spans="1:47" s="2" customFormat="1" ht="19.2">
      <c r="A153" s="33"/>
      <c r="B153" s="34"/>
      <c r="C153" s="33"/>
      <c r="D153" s="159" t="s">
        <v>215</v>
      </c>
      <c r="E153" s="33"/>
      <c r="F153" s="190" t="s">
        <v>1935</v>
      </c>
      <c r="G153" s="33"/>
      <c r="H153" s="33"/>
      <c r="I153" s="191"/>
      <c r="J153" s="33"/>
      <c r="K153" s="33"/>
      <c r="L153" s="34"/>
      <c r="M153" s="192"/>
      <c r="N153" s="193"/>
      <c r="O153" s="59"/>
      <c r="P153" s="59"/>
      <c r="Q153" s="59"/>
      <c r="R153" s="59"/>
      <c r="S153" s="59"/>
      <c r="T153" s="60"/>
      <c r="U153" s="33"/>
      <c r="V153" s="33"/>
      <c r="W153" s="33"/>
      <c r="X153" s="33"/>
      <c r="Y153" s="33"/>
      <c r="Z153" s="33"/>
      <c r="AA153" s="33"/>
      <c r="AB153" s="33"/>
      <c r="AC153" s="33"/>
      <c r="AD153" s="33"/>
      <c r="AE153" s="33"/>
      <c r="AT153" s="18" t="s">
        <v>215</v>
      </c>
      <c r="AU153" s="18" t="s">
        <v>86</v>
      </c>
    </row>
    <row r="154" spans="1:65" s="2" customFormat="1" ht="24.15" customHeight="1">
      <c r="A154" s="33"/>
      <c r="B154" s="144"/>
      <c r="C154" s="145" t="s">
        <v>274</v>
      </c>
      <c r="D154" s="145" t="s">
        <v>154</v>
      </c>
      <c r="E154" s="146" t="s">
        <v>1936</v>
      </c>
      <c r="F154" s="147" t="s">
        <v>1937</v>
      </c>
      <c r="G154" s="148" t="s">
        <v>1927</v>
      </c>
      <c r="H154" s="149">
        <v>1</v>
      </c>
      <c r="I154" s="150"/>
      <c r="J154" s="151">
        <f>ROUND(I154*H154,2)</f>
        <v>0</v>
      </c>
      <c r="K154" s="147" t="s">
        <v>925</v>
      </c>
      <c r="L154" s="34"/>
      <c r="M154" s="152" t="s">
        <v>1</v>
      </c>
      <c r="N154" s="153" t="s">
        <v>41</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628</v>
      </c>
      <c r="AT154" s="156" t="s">
        <v>154</v>
      </c>
      <c r="AU154" s="156" t="s">
        <v>86</v>
      </c>
      <c r="AY154" s="18" t="s">
        <v>151</v>
      </c>
      <c r="BE154" s="157">
        <f>IF(N154="základní",J154,0)</f>
        <v>0</v>
      </c>
      <c r="BF154" s="157">
        <f>IF(N154="snížená",J154,0)</f>
        <v>0</v>
      </c>
      <c r="BG154" s="157">
        <f>IF(N154="zákl. přenesená",J154,0)</f>
        <v>0</v>
      </c>
      <c r="BH154" s="157">
        <f>IF(N154="sníž. přenesená",J154,0)</f>
        <v>0</v>
      </c>
      <c r="BI154" s="157">
        <f>IF(N154="nulová",J154,0)</f>
        <v>0</v>
      </c>
      <c r="BJ154" s="18" t="s">
        <v>84</v>
      </c>
      <c r="BK154" s="157">
        <f>ROUND(I154*H154,2)</f>
        <v>0</v>
      </c>
      <c r="BL154" s="18" t="s">
        <v>628</v>
      </c>
      <c r="BM154" s="156" t="s">
        <v>1938</v>
      </c>
    </row>
    <row r="155" spans="1:65" s="2" customFormat="1" ht="16.5" customHeight="1">
      <c r="A155" s="33"/>
      <c r="B155" s="144"/>
      <c r="C155" s="145" t="s">
        <v>278</v>
      </c>
      <c r="D155" s="145" t="s">
        <v>154</v>
      </c>
      <c r="E155" s="146" t="s">
        <v>1939</v>
      </c>
      <c r="F155" s="147" t="s">
        <v>1940</v>
      </c>
      <c r="G155" s="148" t="s">
        <v>1927</v>
      </c>
      <c r="H155" s="149">
        <v>1</v>
      </c>
      <c r="I155" s="150"/>
      <c r="J155" s="151">
        <f>ROUND(I155*H155,2)</f>
        <v>0</v>
      </c>
      <c r="K155" s="147" t="s">
        <v>925</v>
      </c>
      <c r="L155" s="34"/>
      <c r="M155" s="152" t="s">
        <v>1</v>
      </c>
      <c r="N155" s="153" t="s">
        <v>41</v>
      </c>
      <c r="O155" s="59"/>
      <c r="P155" s="154">
        <f>O155*H155</f>
        <v>0</v>
      </c>
      <c r="Q155" s="154">
        <v>0</v>
      </c>
      <c r="R155" s="154">
        <f>Q155*H155</f>
        <v>0</v>
      </c>
      <c r="S155" s="154">
        <v>0</v>
      </c>
      <c r="T155" s="155">
        <f>S155*H155</f>
        <v>0</v>
      </c>
      <c r="U155" s="33"/>
      <c r="V155" s="33"/>
      <c r="W155" s="33"/>
      <c r="X155" s="33"/>
      <c r="Y155" s="33"/>
      <c r="Z155" s="33"/>
      <c r="AA155" s="33"/>
      <c r="AB155" s="33"/>
      <c r="AC155" s="33"/>
      <c r="AD155" s="33"/>
      <c r="AE155" s="33"/>
      <c r="AR155" s="156" t="s">
        <v>628</v>
      </c>
      <c r="AT155" s="156" t="s">
        <v>154</v>
      </c>
      <c r="AU155" s="156" t="s">
        <v>86</v>
      </c>
      <c r="AY155" s="18" t="s">
        <v>151</v>
      </c>
      <c r="BE155" s="157">
        <f>IF(N155="základní",J155,0)</f>
        <v>0</v>
      </c>
      <c r="BF155" s="157">
        <f>IF(N155="snížená",J155,0)</f>
        <v>0</v>
      </c>
      <c r="BG155" s="157">
        <f>IF(N155="zákl. přenesená",J155,0)</f>
        <v>0</v>
      </c>
      <c r="BH155" s="157">
        <f>IF(N155="sníž. přenesená",J155,0)</f>
        <v>0</v>
      </c>
      <c r="BI155" s="157">
        <f>IF(N155="nulová",J155,0)</f>
        <v>0</v>
      </c>
      <c r="BJ155" s="18" t="s">
        <v>84</v>
      </c>
      <c r="BK155" s="157">
        <f>ROUND(I155*H155,2)</f>
        <v>0</v>
      </c>
      <c r="BL155" s="18" t="s">
        <v>628</v>
      </c>
      <c r="BM155" s="156" t="s">
        <v>1941</v>
      </c>
    </row>
    <row r="156" spans="1:65" s="2" customFormat="1" ht="16.5" customHeight="1">
      <c r="A156" s="33"/>
      <c r="B156" s="144"/>
      <c r="C156" s="145" t="s">
        <v>283</v>
      </c>
      <c r="D156" s="145" t="s">
        <v>154</v>
      </c>
      <c r="E156" s="146" t="s">
        <v>1942</v>
      </c>
      <c r="F156" s="147" t="s">
        <v>1943</v>
      </c>
      <c r="G156" s="148" t="s">
        <v>1927</v>
      </c>
      <c r="H156" s="149">
        <v>1</v>
      </c>
      <c r="I156" s="150"/>
      <c r="J156" s="151">
        <f>ROUND(I156*H156,2)</f>
        <v>0</v>
      </c>
      <c r="K156" s="147" t="s">
        <v>925</v>
      </c>
      <c r="L156" s="34"/>
      <c r="M156" s="152" t="s">
        <v>1</v>
      </c>
      <c r="N156" s="153" t="s">
        <v>41</v>
      </c>
      <c r="O156" s="59"/>
      <c r="P156" s="154">
        <f>O156*H156</f>
        <v>0</v>
      </c>
      <c r="Q156" s="154">
        <v>0</v>
      </c>
      <c r="R156" s="154">
        <f>Q156*H156</f>
        <v>0</v>
      </c>
      <c r="S156" s="154">
        <v>0</v>
      </c>
      <c r="T156" s="155">
        <f>S156*H156</f>
        <v>0</v>
      </c>
      <c r="U156" s="33"/>
      <c r="V156" s="33"/>
      <c r="W156" s="33"/>
      <c r="X156" s="33"/>
      <c r="Y156" s="33"/>
      <c r="Z156" s="33"/>
      <c r="AA156" s="33"/>
      <c r="AB156" s="33"/>
      <c r="AC156" s="33"/>
      <c r="AD156" s="33"/>
      <c r="AE156" s="33"/>
      <c r="AR156" s="156" t="s">
        <v>628</v>
      </c>
      <c r="AT156" s="156" t="s">
        <v>154</v>
      </c>
      <c r="AU156" s="156" t="s">
        <v>86</v>
      </c>
      <c r="AY156" s="18" t="s">
        <v>151</v>
      </c>
      <c r="BE156" s="157">
        <f>IF(N156="základní",J156,0)</f>
        <v>0</v>
      </c>
      <c r="BF156" s="157">
        <f>IF(N156="snížená",J156,0)</f>
        <v>0</v>
      </c>
      <c r="BG156" s="157">
        <f>IF(N156="zákl. přenesená",J156,0)</f>
        <v>0</v>
      </c>
      <c r="BH156" s="157">
        <f>IF(N156="sníž. přenesená",J156,0)</f>
        <v>0</v>
      </c>
      <c r="BI156" s="157">
        <f>IF(N156="nulová",J156,0)</f>
        <v>0</v>
      </c>
      <c r="BJ156" s="18" t="s">
        <v>84</v>
      </c>
      <c r="BK156" s="157">
        <f>ROUND(I156*H156,2)</f>
        <v>0</v>
      </c>
      <c r="BL156" s="18" t="s">
        <v>628</v>
      </c>
      <c r="BM156" s="156" t="s">
        <v>1944</v>
      </c>
    </row>
    <row r="157" spans="1:65" s="2" customFormat="1" ht="16.5" customHeight="1">
      <c r="A157" s="33"/>
      <c r="B157" s="144"/>
      <c r="C157" s="145" t="s">
        <v>299</v>
      </c>
      <c r="D157" s="145" t="s">
        <v>154</v>
      </c>
      <c r="E157" s="146" t="s">
        <v>1945</v>
      </c>
      <c r="F157" s="147" t="s">
        <v>1946</v>
      </c>
      <c r="G157" s="148" t="s">
        <v>1860</v>
      </c>
      <c r="H157" s="149">
        <v>16</v>
      </c>
      <c r="I157" s="150"/>
      <c r="J157" s="151">
        <f>ROUND(I157*H157,2)</f>
        <v>0</v>
      </c>
      <c r="K157" s="147" t="s">
        <v>925</v>
      </c>
      <c r="L157" s="34"/>
      <c r="M157" s="152" t="s">
        <v>1</v>
      </c>
      <c r="N157" s="153" t="s">
        <v>41</v>
      </c>
      <c r="O157" s="59"/>
      <c r="P157" s="154">
        <f>O157*H157</f>
        <v>0</v>
      </c>
      <c r="Q157" s="154">
        <v>0</v>
      </c>
      <c r="R157" s="154">
        <f>Q157*H157</f>
        <v>0</v>
      </c>
      <c r="S157" s="154">
        <v>0</v>
      </c>
      <c r="T157" s="155">
        <f>S157*H157</f>
        <v>0</v>
      </c>
      <c r="U157" s="33"/>
      <c r="V157" s="33"/>
      <c r="W157" s="33"/>
      <c r="X157" s="33"/>
      <c r="Y157" s="33"/>
      <c r="Z157" s="33"/>
      <c r="AA157" s="33"/>
      <c r="AB157" s="33"/>
      <c r="AC157" s="33"/>
      <c r="AD157" s="33"/>
      <c r="AE157" s="33"/>
      <c r="AR157" s="156" t="s">
        <v>628</v>
      </c>
      <c r="AT157" s="156" t="s">
        <v>154</v>
      </c>
      <c r="AU157" s="156" t="s">
        <v>86</v>
      </c>
      <c r="AY157" s="18" t="s">
        <v>151</v>
      </c>
      <c r="BE157" s="157">
        <f>IF(N157="základní",J157,0)</f>
        <v>0</v>
      </c>
      <c r="BF157" s="157">
        <f>IF(N157="snížená",J157,0)</f>
        <v>0</v>
      </c>
      <c r="BG157" s="157">
        <f>IF(N157="zákl. přenesená",J157,0)</f>
        <v>0</v>
      </c>
      <c r="BH157" s="157">
        <f>IF(N157="sníž. přenesená",J157,0)</f>
        <v>0</v>
      </c>
      <c r="BI157" s="157">
        <f>IF(N157="nulová",J157,0)</f>
        <v>0</v>
      </c>
      <c r="BJ157" s="18" t="s">
        <v>84</v>
      </c>
      <c r="BK157" s="157">
        <f>ROUND(I157*H157,2)</f>
        <v>0</v>
      </c>
      <c r="BL157" s="18" t="s">
        <v>628</v>
      </c>
      <c r="BM157" s="156" t="s">
        <v>1947</v>
      </c>
    </row>
    <row r="158" spans="2:63" s="12" customFormat="1" ht="22.8" customHeight="1">
      <c r="B158" s="131"/>
      <c r="D158" s="132" t="s">
        <v>75</v>
      </c>
      <c r="E158" s="142" t="s">
        <v>921</v>
      </c>
      <c r="F158" s="142" t="s">
        <v>1948</v>
      </c>
      <c r="I158" s="134"/>
      <c r="J158" s="143">
        <f>BK158</f>
        <v>0</v>
      </c>
      <c r="L158" s="131"/>
      <c r="M158" s="136"/>
      <c r="N158" s="137"/>
      <c r="O158" s="137"/>
      <c r="P158" s="138">
        <v>0</v>
      </c>
      <c r="Q158" s="137"/>
      <c r="R158" s="138">
        <v>0</v>
      </c>
      <c r="S158" s="137"/>
      <c r="T158" s="139">
        <v>0</v>
      </c>
      <c r="AR158" s="132" t="s">
        <v>86</v>
      </c>
      <c r="AT158" s="140" t="s">
        <v>75</v>
      </c>
      <c r="AU158" s="140" t="s">
        <v>84</v>
      </c>
      <c r="AY158" s="132" t="s">
        <v>151</v>
      </c>
      <c r="BK158" s="141">
        <v>0</v>
      </c>
    </row>
    <row r="159" spans="2:63" s="12" customFormat="1" ht="22.8" customHeight="1">
      <c r="B159" s="131"/>
      <c r="D159" s="132" t="s">
        <v>75</v>
      </c>
      <c r="E159" s="142" t="s">
        <v>1949</v>
      </c>
      <c r="F159" s="142" t="s">
        <v>1950</v>
      </c>
      <c r="I159" s="134"/>
      <c r="J159" s="143">
        <f>BK159</f>
        <v>0</v>
      </c>
      <c r="L159" s="131"/>
      <c r="M159" s="136"/>
      <c r="N159" s="137"/>
      <c r="O159" s="137"/>
      <c r="P159" s="138">
        <f>SUM(P160:P173)</f>
        <v>0</v>
      </c>
      <c r="Q159" s="137"/>
      <c r="R159" s="138">
        <f>SUM(R160:R173)</f>
        <v>0.03488</v>
      </c>
      <c r="S159" s="137"/>
      <c r="T159" s="139">
        <f>SUM(T160:T173)</f>
        <v>0</v>
      </c>
      <c r="AR159" s="132" t="s">
        <v>86</v>
      </c>
      <c r="AT159" s="140" t="s">
        <v>75</v>
      </c>
      <c r="AU159" s="140" t="s">
        <v>84</v>
      </c>
      <c r="AY159" s="132" t="s">
        <v>151</v>
      </c>
      <c r="BK159" s="141">
        <f>SUM(BK160:BK173)</f>
        <v>0</v>
      </c>
    </row>
    <row r="160" spans="1:65" s="2" customFormat="1" ht="24.15" customHeight="1">
      <c r="A160" s="33"/>
      <c r="B160" s="144"/>
      <c r="C160" s="145" t="s">
        <v>7</v>
      </c>
      <c r="D160" s="145" t="s">
        <v>154</v>
      </c>
      <c r="E160" s="146" t="s">
        <v>1951</v>
      </c>
      <c r="F160" s="147" t="s">
        <v>1952</v>
      </c>
      <c r="G160" s="148" t="s">
        <v>231</v>
      </c>
      <c r="H160" s="149">
        <v>240</v>
      </c>
      <c r="I160" s="150"/>
      <c r="J160" s="151">
        <f aca="true" t="shared" si="0" ref="J160:J173">ROUND(I160*H160,2)</f>
        <v>0</v>
      </c>
      <c r="K160" s="147" t="s">
        <v>158</v>
      </c>
      <c r="L160" s="34"/>
      <c r="M160" s="152" t="s">
        <v>1</v>
      </c>
      <c r="N160" s="153" t="s">
        <v>41</v>
      </c>
      <c r="O160" s="59"/>
      <c r="P160" s="154">
        <f aca="true" t="shared" si="1" ref="P160:P173">O160*H160</f>
        <v>0</v>
      </c>
      <c r="Q160" s="154">
        <v>0</v>
      </c>
      <c r="R160" s="154">
        <f aca="true" t="shared" si="2" ref="R160:R173">Q160*H160</f>
        <v>0</v>
      </c>
      <c r="S160" s="154">
        <v>0</v>
      </c>
      <c r="T160" s="155">
        <f aca="true" t="shared" si="3" ref="T160:T173">S160*H160</f>
        <v>0</v>
      </c>
      <c r="U160" s="33"/>
      <c r="V160" s="33"/>
      <c r="W160" s="33"/>
      <c r="X160" s="33"/>
      <c r="Y160" s="33"/>
      <c r="Z160" s="33"/>
      <c r="AA160" s="33"/>
      <c r="AB160" s="33"/>
      <c r="AC160" s="33"/>
      <c r="AD160" s="33"/>
      <c r="AE160" s="33"/>
      <c r="AR160" s="156" t="s">
        <v>270</v>
      </c>
      <c r="AT160" s="156" t="s">
        <v>154</v>
      </c>
      <c r="AU160" s="156" t="s">
        <v>86</v>
      </c>
      <c r="AY160" s="18" t="s">
        <v>151</v>
      </c>
      <c r="BE160" s="157">
        <f aca="true" t="shared" si="4" ref="BE160:BE173">IF(N160="základní",J160,0)</f>
        <v>0</v>
      </c>
      <c r="BF160" s="157">
        <f aca="true" t="shared" si="5" ref="BF160:BF173">IF(N160="snížená",J160,0)</f>
        <v>0</v>
      </c>
      <c r="BG160" s="157">
        <f aca="true" t="shared" si="6" ref="BG160:BG173">IF(N160="zákl. přenesená",J160,0)</f>
        <v>0</v>
      </c>
      <c r="BH160" s="157">
        <f aca="true" t="shared" si="7" ref="BH160:BH173">IF(N160="sníž. přenesená",J160,0)</f>
        <v>0</v>
      </c>
      <c r="BI160" s="157">
        <f aca="true" t="shared" si="8" ref="BI160:BI173">IF(N160="nulová",J160,0)</f>
        <v>0</v>
      </c>
      <c r="BJ160" s="18" t="s">
        <v>84</v>
      </c>
      <c r="BK160" s="157">
        <f aca="true" t="shared" si="9" ref="BK160:BK173">ROUND(I160*H160,2)</f>
        <v>0</v>
      </c>
      <c r="BL160" s="18" t="s">
        <v>270</v>
      </c>
      <c r="BM160" s="156" t="s">
        <v>1953</v>
      </c>
    </row>
    <row r="161" spans="1:65" s="2" customFormat="1" ht="21.75" customHeight="1">
      <c r="A161" s="33"/>
      <c r="B161" s="144"/>
      <c r="C161" s="194" t="s">
        <v>310</v>
      </c>
      <c r="D161" s="194" t="s">
        <v>300</v>
      </c>
      <c r="E161" s="195" t="s">
        <v>1954</v>
      </c>
      <c r="F161" s="196" t="s">
        <v>1955</v>
      </c>
      <c r="G161" s="197" t="s">
        <v>231</v>
      </c>
      <c r="H161" s="198">
        <v>240</v>
      </c>
      <c r="I161" s="199"/>
      <c r="J161" s="200">
        <f t="shared" si="0"/>
        <v>0</v>
      </c>
      <c r="K161" s="196" t="s">
        <v>158</v>
      </c>
      <c r="L161" s="201"/>
      <c r="M161" s="202" t="s">
        <v>1</v>
      </c>
      <c r="N161" s="203" t="s">
        <v>41</v>
      </c>
      <c r="O161" s="59"/>
      <c r="P161" s="154">
        <f t="shared" si="1"/>
        <v>0</v>
      </c>
      <c r="Q161" s="154">
        <v>7E-05</v>
      </c>
      <c r="R161" s="154">
        <f t="shared" si="2"/>
        <v>0.0168</v>
      </c>
      <c r="S161" s="154">
        <v>0</v>
      </c>
      <c r="T161" s="155">
        <f t="shared" si="3"/>
        <v>0</v>
      </c>
      <c r="U161" s="33"/>
      <c r="V161" s="33"/>
      <c r="W161" s="33"/>
      <c r="X161" s="33"/>
      <c r="Y161" s="33"/>
      <c r="Z161" s="33"/>
      <c r="AA161" s="33"/>
      <c r="AB161" s="33"/>
      <c r="AC161" s="33"/>
      <c r="AD161" s="33"/>
      <c r="AE161" s="33"/>
      <c r="AR161" s="156" t="s">
        <v>366</v>
      </c>
      <c r="AT161" s="156" t="s">
        <v>300</v>
      </c>
      <c r="AU161" s="156" t="s">
        <v>86</v>
      </c>
      <c r="AY161" s="18" t="s">
        <v>151</v>
      </c>
      <c r="BE161" s="157">
        <f t="shared" si="4"/>
        <v>0</v>
      </c>
      <c r="BF161" s="157">
        <f t="shared" si="5"/>
        <v>0</v>
      </c>
      <c r="BG161" s="157">
        <f t="shared" si="6"/>
        <v>0</v>
      </c>
      <c r="BH161" s="157">
        <f t="shared" si="7"/>
        <v>0</v>
      </c>
      <c r="BI161" s="157">
        <f t="shared" si="8"/>
        <v>0</v>
      </c>
      <c r="BJ161" s="18" t="s">
        <v>84</v>
      </c>
      <c r="BK161" s="157">
        <f t="shared" si="9"/>
        <v>0</v>
      </c>
      <c r="BL161" s="18" t="s">
        <v>270</v>
      </c>
      <c r="BM161" s="156" t="s">
        <v>1956</v>
      </c>
    </row>
    <row r="162" spans="1:65" s="2" customFormat="1" ht="24.15" customHeight="1">
      <c r="A162" s="33"/>
      <c r="B162" s="144"/>
      <c r="C162" s="145" t="s">
        <v>316</v>
      </c>
      <c r="D162" s="145" t="s">
        <v>154</v>
      </c>
      <c r="E162" s="146" t="s">
        <v>1957</v>
      </c>
      <c r="F162" s="147" t="s">
        <v>1958</v>
      </c>
      <c r="G162" s="148" t="s">
        <v>231</v>
      </c>
      <c r="H162" s="149">
        <v>5</v>
      </c>
      <c r="I162" s="150"/>
      <c r="J162" s="151">
        <f t="shared" si="0"/>
        <v>0</v>
      </c>
      <c r="K162" s="147" t="s">
        <v>158</v>
      </c>
      <c r="L162" s="34"/>
      <c r="M162" s="152" t="s">
        <v>1</v>
      </c>
      <c r="N162" s="153" t="s">
        <v>41</v>
      </c>
      <c r="O162" s="59"/>
      <c r="P162" s="154">
        <f t="shared" si="1"/>
        <v>0</v>
      </c>
      <c r="Q162" s="154">
        <v>0</v>
      </c>
      <c r="R162" s="154">
        <f t="shared" si="2"/>
        <v>0</v>
      </c>
      <c r="S162" s="154">
        <v>0</v>
      </c>
      <c r="T162" s="155">
        <f t="shared" si="3"/>
        <v>0</v>
      </c>
      <c r="U162" s="33"/>
      <c r="V162" s="33"/>
      <c r="W162" s="33"/>
      <c r="X162" s="33"/>
      <c r="Y162" s="33"/>
      <c r="Z162" s="33"/>
      <c r="AA162" s="33"/>
      <c r="AB162" s="33"/>
      <c r="AC162" s="33"/>
      <c r="AD162" s="33"/>
      <c r="AE162" s="33"/>
      <c r="AR162" s="156" t="s">
        <v>270</v>
      </c>
      <c r="AT162" s="156" t="s">
        <v>154</v>
      </c>
      <c r="AU162" s="156" t="s">
        <v>86</v>
      </c>
      <c r="AY162" s="18" t="s">
        <v>151</v>
      </c>
      <c r="BE162" s="157">
        <f t="shared" si="4"/>
        <v>0</v>
      </c>
      <c r="BF162" s="157">
        <f t="shared" si="5"/>
        <v>0</v>
      </c>
      <c r="BG162" s="157">
        <f t="shared" si="6"/>
        <v>0</v>
      </c>
      <c r="BH162" s="157">
        <f t="shared" si="7"/>
        <v>0</v>
      </c>
      <c r="BI162" s="157">
        <f t="shared" si="8"/>
        <v>0</v>
      </c>
      <c r="BJ162" s="18" t="s">
        <v>84</v>
      </c>
      <c r="BK162" s="157">
        <f t="shared" si="9"/>
        <v>0</v>
      </c>
      <c r="BL162" s="18" t="s">
        <v>270</v>
      </c>
      <c r="BM162" s="156" t="s">
        <v>1959</v>
      </c>
    </row>
    <row r="163" spans="1:65" s="2" customFormat="1" ht="24.15" customHeight="1">
      <c r="A163" s="33"/>
      <c r="B163" s="144"/>
      <c r="C163" s="194" t="s">
        <v>321</v>
      </c>
      <c r="D163" s="194" t="s">
        <v>300</v>
      </c>
      <c r="E163" s="195" t="s">
        <v>1960</v>
      </c>
      <c r="F163" s="196" t="s">
        <v>1961</v>
      </c>
      <c r="G163" s="197" t="s">
        <v>231</v>
      </c>
      <c r="H163" s="198">
        <v>5</v>
      </c>
      <c r="I163" s="199"/>
      <c r="J163" s="200">
        <f t="shared" si="0"/>
        <v>0</v>
      </c>
      <c r="K163" s="196" t="s">
        <v>158</v>
      </c>
      <c r="L163" s="201"/>
      <c r="M163" s="202" t="s">
        <v>1</v>
      </c>
      <c r="N163" s="203" t="s">
        <v>41</v>
      </c>
      <c r="O163" s="59"/>
      <c r="P163" s="154">
        <f t="shared" si="1"/>
        <v>0</v>
      </c>
      <c r="Q163" s="154">
        <v>0.00027</v>
      </c>
      <c r="R163" s="154">
        <f t="shared" si="2"/>
        <v>0.00135</v>
      </c>
      <c r="S163" s="154">
        <v>0</v>
      </c>
      <c r="T163" s="155">
        <f t="shared" si="3"/>
        <v>0</v>
      </c>
      <c r="U163" s="33"/>
      <c r="V163" s="33"/>
      <c r="W163" s="33"/>
      <c r="X163" s="33"/>
      <c r="Y163" s="33"/>
      <c r="Z163" s="33"/>
      <c r="AA163" s="33"/>
      <c r="AB163" s="33"/>
      <c r="AC163" s="33"/>
      <c r="AD163" s="33"/>
      <c r="AE163" s="33"/>
      <c r="AR163" s="156" t="s">
        <v>366</v>
      </c>
      <c r="AT163" s="156" t="s">
        <v>300</v>
      </c>
      <c r="AU163" s="156" t="s">
        <v>86</v>
      </c>
      <c r="AY163" s="18" t="s">
        <v>151</v>
      </c>
      <c r="BE163" s="157">
        <f t="shared" si="4"/>
        <v>0</v>
      </c>
      <c r="BF163" s="157">
        <f t="shared" si="5"/>
        <v>0</v>
      </c>
      <c r="BG163" s="157">
        <f t="shared" si="6"/>
        <v>0</v>
      </c>
      <c r="BH163" s="157">
        <f t="shared" si="7"/>
        <v>0</v>
      </c>
      <c r="BI163" s="157">
        <f t="shared" si="8"/>
        <v>0</v>
      </c>
      <c r="BJ163" s="18" t="s">
        <v>84</v>
      </c>
      <c r="BK163" s="157">
        <f t="shared" si="9"/>
        <v>0</v>
      </c>
      <c r="BL163" s="18" t="s">
        <v>270</v>
      </c>
      <c r="BM163" s="156" t="s">
        <v>1962</v>
      </c>
    </row>
    <row r="164" spans="1:65" s="2" customFormat="1" ht="24.15" customHeight="1">
      <c r="A164" s="33"/>
      <c r="B164" s="144"/>
      <c r="C164" s="145" t="s">
        <v>326</v>
      </c>
      <c r="D164" s="145" t="s">
        <v>154</v>
      </c>
      <c r="E164" s="146" t="s">
        <v>1963</v>
      </c>
      <c r="F164" s="147" t="s">
        <v>1964</v>
      </c>
      <c r="G164" s="148" t="s">
        <v>231</v>
      </c>
      <c r="H164" s="149">
        <v>38</v>
      </c>
      <c r="I164" s="150"/>
      <c r="J164" s="151">
        <f t="shared" si="0"/>
        <v>0</v>
      </c>
      <c r="K164" s="147" t="s">
        <v>158</v>
      </c>
      <c r="L164" s="34"/>
      <c r="M164" s="152" t="s">
        <v>1</v>
      </c>
      <c r="N164" s="153" t="s">
        <v>41</v>
      </c>
      <c r="O164" s="59"/>
      <c r="P164" s="154">
        <f t="shared" si="1"/>
        <v>0</v>
      </c>
      <c r="Q164" s="154">
        <v>0</v>
      </c>
      <c r="R164" s="154">
        <f t="shared" si="2"/>
        <v>0</v>
      </c>
      <c r="S164" s="154">
        <v>0</v>
      </c>
      <c r="T164" s="155">
        <f t="shared" si="3"/>
        <v>0</v>
      </c>
      <c r="U164" s="33"/>
      <c r="V164" s="33"/>
      <c r="W164" s="33"/>
      <c r="X164" s="33"/>
      <c r="Y164" s="33"/>
      <c r="Z164" s="33"/>
      <c r="AA164" s="33"/>
      <c r="AB164" s="33"/>
      <c r="AC164" s="33"/>
      <c r="AD164" s="33"/>
      <c r="AE164" s="33"/>
      <c r="AR164" s="156" t="s">
        <v>270</v>
      </c>
      <c r="AT164" s="156" t="s">
        <v>154</v>
      </c>
      <c r="AU164" s="156" t="s">
        <v>86</v>
      </c>
      <c r="AY164" s="18" t="s">
        <v>151</v>
      </c>
      <c r="BE164" s="157">
        <f t="shared" si="4"/>
        <v>0</v>
      </c>
      <c r="BF164" s="157">
        <f t="shared" si="5"/>
        <v>0</v>
      </c>
      <c r="BG164" s="157">
        <f t="shared" si="6"/>
        <v>0</v>
      </c>
      <c r="BH164" s="157">
        <f t="shared" si="7"/>
        <v>0</v>
      </c>
      <c r="BI164" s="157">
        <f t="shared" si="8"/>
        <v>0</v>
      </c>
      <c r="BJ164" s="18" t="s">
        <v>84</v>
      </c>
      <c r="BK164" s="157">
        <f t="shared" si="9"/>
        <v>0</v>
      </c>
      <c r="BL164" s="18" t="s">
        <v>270</v>
      </c>
      <c r="BM164" s="156" t="s">
        <v>1965</v>
      </c>
    </row>
    <row r="165" spans="1:65" s="2" customFormat="1" ht="16.5" customHeight="1">
      <c r="A165" s="33"/>
      <c r="B165" s="144"/>
      <c r="C165" s="194" t="s">
        <v>332</v>
      </c>
      <c r="D165" s="194" t="s">
        <v>300</v>
      </c>
      <c r="E165" s="195" t="s">
        <v>1966</v>
      </c>
      <c r="F165" s="196" t="s">
        <v>1967</v>
      </c>
      <c r="G165" s="197" t="s">
        <v>231</v>
      </c>
      <c r="H165" s="198">
        <v>26</v>
      </c>
      <c r="I165" s="199"/>
      <c r="J165" s="200">
        <f t="shared" si="0"/>
        <v>0</v>
      </c>
      <c r="K165" s="196" t="s">
        <v>158</v>
      </c>
      <c r="L165" s="201"/>
      <c r="M165" s="202" t="s">
        <v>1</v>
      </c>
      <c r="N165" s="203" t="s">
        <v>41</v>
      </c>
      <c r="O165" s="59"/>
      <c r="P165" s="154">
        <f t="shared" si="1"/>
        <v>0</v>
      </c>
      <c r="Q165" s="154">
        <v>0.00021</v>
      </c>
      <c r="R165" s="154">
        <f t="shared" si="2"/>
        <v>0.0054600000000000004</v>
      </c>
      <c r="S165" s="154">
        <v>0</v>
      </c>
      <c r="T165" s="155">
        <f t="shared" si="3"/>
        <v>0</v>
      </c>
      <c r="U165" s="33"/>
      <c r="V165" s="33"/>
      <c r="W165" s="33"/>
      <c r="X165" s="33"/>
      <c r="Y165" s="33"/>
      <c r="Z165" s="33"/>
      <c r="AA165" s="33"/>
      <c r="AB165" s="33"/>
      <c r="AC165" s="33"/>
      <c r="AD165" s="33"/>
      <c r="AE165" s="33"/>
      <c r="AR165" s="156" t="s">
        <v>366</v>
      </c>
      <c r="AT165" s="156" t="s">
        <v>300</v>
      </c>
      <c r="AU165" s="156" t="s">
        <v>86</v>
      </c>
      <c r="AY165" s="18" t="s">
        <v>151</v>
      </c>
      <c r="BE165" s="157">
        <f t="shared" si="4"/>
        <v>0</v>
      </c>
      <c r="BF165" s="157">
        <f t="shared" si="5"/>
        <v>0</v>
      </c>
      <c r="BG165" s="157">
        <f t="shared" si="6"/>
        <v>0</v>
      </c>
      <c r="BH165" s="157">
        <f t="shared" si="7"/>
        <v>0</v>
      </c>
      <c r="BI165" s="157">
        <f t="shared" si="8"/>
        <v>0</v>
      </c>
      <c r="BJ165" s="18" t="s">
        <v>84</v>
      </c>
      <c r="BK165" s="157">
        <f t="shared" si="9"/>
        <v>0</v>
      </c>
      <c r="BL165" s="18" t="s">
        <v>270</v>
      </c>
      <c r="BM165" s="156" t="s">
        <v>1968</v>
      </c>
    </row>
    <row r="166" spans="1:65" s="2" customFormat="1" ht="16.5" customHeight="1">
      <c r="A166" s="33"/>
      <c r="B166" s="144"/>
      <c r="C166" s="194" t="s">
        <v>338</v>
      </c>
      <c r="D166" s="194" t="s">
        <v>300</v>
      </c>
      <c r="E166" s="195" t="s">
        <v>1969</v>
      </c>
      <c r="F166" s="196" t="s">
        <v>1970</v>
      </c>
      <c r="G166" s="197" t="s">
        <v>231</v>
      </c>
      <c r="H166" s="198">
        <v>12</v>
      </c>
      <c r="I166" s="199"/>
      <c r="J166" s="200">
        <f t="shared" si="0"/>
        <v>0</v>
      </c>
      <c r="K166" s="196" t="s">
        <v>158</v>
      </c>
      <c r="L166" s="201"/>
      <c r="M166" s="202" t="s">
        <v>1</v>
      </c>
      <c r="N166" s="203" t="s">
        <v>41</v>
      </c>
      <c r="O166" s="59"/>
      <c r="P166" s="154">
        <f t="shared" si="1"/>
        <v>0</v>
      </c>
      <c r="Q166" s="154">
        <v>0.00054</v>
      </c>
      <c r="R166" s="154">
        <f t="shared" si="2"/>
        <v>0.00648</v>
      </c>
      <c r="S166" s="154">
        <v>0</v>
      </c>
      <c r="T166" s="155">
        <f t="shared" si="3"/>
        <v>0</v>
      </c>
      <c r="U166" s="33"/>
      <c r="V166" s="33"/>
      <c r="W166" s="33"/>
      <c r="X166" s="33"/>
      <c r="Y166" s="33"/>
      <c r="Z166" s="33"/>
      <c r="AA166" s="33"/>
      <c r="AB166" s="33"/>
      <c r="AC166" s="33"/>
      <c r="AD166" s="33"/>
      <c r="AE166" s="33"/>
      <c r="AR166" s="156" t="s">
        <v>1016</v>
      </c>
      <c r="AT166" s="156" t="s">
        <v>300</v>
      </c>
      <c r="AU166" s="156" t="s">
        <v>86</v>
      </c>
      <c r="AY166" s="18" t="s">
        <v>151</v>
      </c>
      <c r="BE166" s="157">
        <f t="shared" si="4"/>
        <v>0</v>
      </c>
      <c r="BF166" s="157">
        <f t="shared" si="5"/>
        <v>0</v>
      </c>
      <c r="BG166" s="157">
        <f t="shared" si="6"/>
        <v>0</v>
      </c>
      <c r="BH166" s="157">
        <f t="shared" si="7"/>
        <v>0</v>
      </c>
      <c r="BI166" s="157">
        <f t="shared" si="8"/>
        <v>0</v>
      </c>
      <c r="BJ166" s="18" t="s">
        <v>84</v>
      </c>
      <c r="BK166" s="157">
        <f t="shared" si="9"/>
        <v>0</v>
      </c>
      <c r="BL166" s="18" t="s">
        <v>1016</v>
      </c>
      <c r="BM166" s="156" t="s">
        <v>1971</v>
      </c>
    </row>
    <row r="167" spans="1:65" s="2" customFormat="1" ht="24.15" customHeight="1">
      <c r="A167" s="33"/>
      <c r="B167" s="144"/>
      <c r="C167" s="145" t="s">
        <v>343</v>
      </c>
      <c r="D167" s="145" t="s">
        <v>154</v>
      </c>
      <c r="E167" s="146" t="s">
        <v>1972</v>
      </c>
      <c r="F167" s="147" t="s">
        <v>1973</v>
      </c>
      <c r="G167" s="148" t="s">
        <v>157</v>
      </c>
      <c r="H167" s="149">
        <v>117</v>
      </c>
      <c r="I167" s="150"/>
      <c r="J167" s="151">
        <f t="shared" si="0"/>
        <v>0</v>
      </c>
      <c r="K167" s="147" t="s">
        <v>158</v>
      </c>
      <c r="L167" s="34"/>
      <c r="M167" s="152" t="s">
        <v>1</v>
      </c>
      <c r="N167" s="153" t="s">
        <v>41</v>
      </c>
      <c r="O167" s="59"/>
      <c r="P167" s="154">
        <f t="shared" si="1"/>
        <v>0</v>
      </c>
      <c r="Q167" s="154">
        <v>0</v>
      </c>
      <c r="R167" s="154">
        <f t="shared" si="2"/>
        <v>0</v>
      </c>
      <c r="S167" s="154">
        <v>0</v>
      </c>
      <c r="T167" s="155">
        <f t="shared" si="3"/>
        <v>0</v>
      </c>
      <c r="U167" s="33"/>
      <c r="V167" s="33"/>
      <c r="W167" s="33"/>
      <c r="X167" s="33"/>
      <c r="Y167" s="33"/>
      <c r="Z167" s="33"/>
      <c r="AA167" s="33"/>
      <c r="AB167" s="33"/>
      <c r="AC167" s="33"/>
      <c r="AD167" s="33"/>
      <c r="AE167" s="33"/>
      <c r="AR167" s="156" t="s">
        <v>270</v>
      </c>
      <c r="AT167" s="156" t="s">
        <v>154</v>
      </c>
      <c r="AU167" s="156" t="s">
        <v>86</v>
      </c>
      <c r="AY167" s="18" t="s">
        <v>151</v>
      </c>
      <c r="BE167" s="157">
        <f t="shared" si="4"/>
        <v>0</v>
      </c>
      <c r="BF167" s="157">
        <f t="shared" si="5"/>
        <v>0</v>
      </c>
      <c r="BG167" s="157">
        <f t="shared" si="6"/>
        <v>0</v>
      </c>
      <c r="BH167" s="157">
        <f t="shared" si="7"/>
        <v>0</v>
      </c>
      <c r="BI167" s="157">
        <f t="shared" si="8"/>
        <v>0</v>
      </c>
      <c r="BJ167" s="18" t="s">
        <v>84</v>
      </c>
      <c r="BK167" s="157">
        <f t="shared" si="9"/>
        <v>0</v>
      </c>
      <c r="BL167" s="18" t="s">
        <v>270</v>
      </c>
      <c r="BM167" s="156" t="s">
        <v>1974</v>
      </c>
    </row>
    <row r="168" spans="1:65" s="2" customFormat="1" ht="16.5" customHeight="1">
      <c r="A168" s="33"/>
      <c r="B168" s="144"/>
      <c r="C168" s="194" t="s">
        <v>351</v>
      </c>
      <c r="D168" s="194" t="s">
        <v>300</v>
      </c>
      <c r="E168" s="195" t="s">
        <v>1975</v>
      </c>
      <c r="F168" s="196" t="s">
        <v>1976</v>
      </c>
      <c r="G168" s="197" t="s">
        <v>157</v>
      </c>
      <c r="H168" s="198">
        <v>117</v>
      </c>
      <c r="I168" s="199"/>
      <c r="J168" s="200">
        <f t="shared" si="0"/>
        <v>0</v>
      </c>
      <c r="K168" s="196" t="s">
        <v>158</v>
      </c>
      <c r="L168" s="201"/>
      <c r="M168" s="202" t="s">
        <v>1</v>
      </c>
      <c r="N168" s="203" t="s">
        <v>41</v>
      </c>
      <c r="O168" s="59"/>
      <c r="P168" s="154">
        <f t="shared" si="1"/>
        <v>0</v>
      </c>
      <c r="Q168" s="154">
        <v>3E-05</v>
      </c>
      <c r="R168" s="154">
        <f t="shared" si="2"/>
        <v>0.00351</v>
      </c>
      <c r="S168" s="154">
        <v>0</v>
      </c>
      <c r="T168" s="155">
        <f t="shared" si="3"/>
        <v>0</v>
      </c>
      <c r="U168" s="33"/>
      <c r="V168" s="33"/>
      <c r="W168" s="33"/>
      <c r="X168" s="33"/>
      <c r="Y168" s="33"/>
      <c r="Z168" s="33"/>
      <c r="AA168" s="33"/>
      <c r="AB168" s="33"/>
      <c r="AC168" s="33"/>
      <c r="AD168" s="33"/>
      <c r="AE168" s="33"/>
      <c r="AR168" s="156" t="s">
        <v>366</v>
      </c>
      <c r="AT168" s="156" t="s">
        <v>300</v>
      </c>
      <c r="AU168" s="156" t="s">
        <v>86</v>
      </c>
      <c r="AY168" s="18" t="s">
        <v>151</v>
      </c>
      <c r="BE168" s="157">
        <f t="shared" si="4"/>
        <v>0</v>
      </c>
      <c r="BF168" s="157">
        <f t="shared" si="5"/>
        <v>0</v>
      </c>
      <c r="BG168" s="157">
        <f t="shared" si="6"/>
        <v>0</v>
      </c>
      <c r="BH168" s="157">
        <f t="shared" si="7"/>
        <v>0</v>
      </c>
      <c r="BI168" s="157">
        <f t="shared" si="8"/>
        <v>0</v>
      </c>
      <c r="BJ168" s="18" t="s">
        <v>84</v>
      </c>
      <c r="BK168" s="157">
        <f t="shared" si="9"/>
        <v>0</v>
      </c>
      <c r="BL168" s="18" t="s">
        <v>270</v>
      </c>
      <c r="BM168" s="156" t="s">
        <v>1977</v>
      </c>
    </row>
    <row r="169" spans="1:65" s="2" customFormat="1" ht="24.15" customHeight="1">
      <c r="A169" s="33"/>
      <c r="B169" s="144"/>
      <c r="C169" s="145" t="s">
        <v>355</v>
      </c>
      <c r="D169" s="145" t="s">
        <v>154</v>
      </c>
      <c r="E169" s="146" t="s">
        <v>1978</v>
      </c>
      <c r="F169" s="147" t="s">
        <v>1979</v>
      </c>
      <c r="G169" s="148" t="s">
        <v>157</v>
      </c>
      <c r="H169" s="149">
        <v>2</v>
      </c>
      <c r="I169" s="150"/>
      <c r="J169" s="151">
        <f t="shared" si="0"/>
        <v>0</v>
      </c>
      <c r="K169" s="147" t="s">
        <v>158</v>
      </c>
      <c r="L169" s="34"/>
      <c r="M169" s="152" t="s">
        <v>1</v>
      </c>
      <c r="N169" s="153" t="s">
        <v>41</v>
      </c>
      <c r="O169" s="59"/>
      <c r="P169" s="154">
        <f t="shared" si="1"/>
        <v>0</v>
      </c>
      <c r="Q169" s="154">
        <v>0</v>
      </c>
      <c r="R169" s="154">
        <f t="shared" si="2"/>
        <v>0</v>
      </c>
      <c r="S169" s="154">
        <v>0</v>
      </c>
      <c r="T169" s="155">
        <f t="shared" si="3"/>
        <v>0</v>
      </c>
      <c r="U169" s="33"/>
      <c r="V169" s="33"/>
      <c r="W169" s="33"/>
      <c r="X169" s="33"/>
      <c r="Y169" s="33"/>
      <c r="Z169" s="33"/>
      <c r="AA169" s="33"/>
      <c r="AB169" s="33"/>
      <c r="AC169" s="33"/>
      <c r="AD169" s="33"/>
      <c r="AE169" s="33"/>
      <c r="AR169" s="156" t="s">
        <v>270</v>
      </c>
      <c r="AT169" s="156" t="s">
        <v>154</v>
      </c>
      <c r="AU169" s="156" t="s">
        <v>86</v>
      </c>
      <c r="AY169" s="18" t="s">
        <v>151</v>
      </c>
      <c r="BE169" s="157">
        <f t="shared" si="4"/>
        <v>0</v>
      </c>
      <c r="BF169" s="157">
        <f t="shared" si="5"/>
        <v>0</v>
      </c>
      <c r="BG169" s="157">
        <f t="shared" si="6"/>
        <v>0</v>
      </c>
      <c r="BH169" s="157">
        <f t="shared" si="7"/>
        <v>0</v>
      </c>
      <c r="BI169" s="157">
        <f t="shared" si="8"/>
        <v>0</v>
      </c>
      <c r="BJ169" s="18" t="s">
        <v>84</v>
      </c>
      <c r="BK169" s="157">
        <f t="shared" si="9"/>
        <v>0</v>
      </c>
      <c r="BL169" s="18" t="s">
        <v>270</v>
      </c>
      <c r="BM169" s="156" t="s">
        <v>1980</v>
      </c>
    </row>
    <row r="170" spans="1:65" s="2" customFormat="1" ht="16.5" customHeight="1">
      <c r="A170" s="33"/>
      <c r="B170" s="144"/>
      <c r="C170" s="194" t="s">
        <v>362</v>
      </c>
      <c r="D170" s="194" t="s">
        <v>300</v>
      </c>
      <c r="E170" s="195" t="s">
        <v>1981</v>
      </c>
      <c r="F170" s="196" t="s">
        <v>1982</v>
      </c>
      <c r="G170" s="197" t="s">
        <v>157</v>
      </c>
      <c r="H170" s="198">
        <v>2</v>
      </c>
      <c r="I170" s="199"/>
      <c r="J170" s="200">
        <f t="shared" si="0"/>
        <v>0</v>
      </c>
      <c r="K170" s="196" t="s">
        <v>158</v>
      </c>
      <c r="L170" s="201"/>
      <c r="M170" s="202" t="s">
        <v>1</v>
      </c>
      <c r="N170" s="203" t="s">
        <v>41</v>
      </c>
      <c r="O170" s="59"/>
      <c r="P170" s="154">
        <f t="shared" si="1"/>
        <v>0</v>
      </c>
      <c r="Q170" s="154">
        <v>0.00064</v>
      </c>
      <c r="R170" s="154">
        <f t="shared" si="2"/>
        <v>0.00128</v>
      </c>
      <c r="S170" s="154">
        <v>0</v>
      </c>
      <c r="T170" s="155">
        <f t="shared" si="3"/>
        <v>0</v>
      </c>
      <c r="U170" s="33"/>
      <c r="V170" s="33"/>
      <c r="W170" s="33"/>
      <c r="X170" s="33"/>
      <c r="Y170" s="33"/>
      <c r="Z170" s="33"/>
      <c r="AA170" s="33"/>
      <c r="AB170" s="33"/>
      <c r="AC170" s="33"/>
      <c r="AD170" s="33"/>
      <c r="AE170" s="33"/>
      <c r="AR170" s="156" t="s">
        <v>366</v>
      </c>
      <c r="AT170" s="156" t="s">
        <v>300</v>
      </c>
      <c r="AU170" s="156" t="s">
        <v>86</v>
      </c>
      <c r="AY170" s="18" t="s">
        <v>151</v>
      </c>
      <c r="BE170" s="157">
        <f t="shared" si="4"/>
        <v>0</v>
      </c>
      <c r="BF170" s="157">
        <f t="shared" si="5"/>
        <v>0</v>
      </c>
      <c r="BG170" s="157">
        <f t="shared" si="6"/>
        <v>0</v>
      </c>
      <c r="BH170" s="157">
        <f t="shared" si="7"/>
        <v>0</v>
      </c>
      <c r="BI170" s="157">
        <f t="shared" si="8"/>
        <v>0</v>
      </c>
      <c r="BJ170" s="18" t="s">
        <v>84</v>
      </c>
      <c r="BK170" s="157">
        <f t="shared" si="9"/>
        <v>0</v>
      </c>
      <c r="BL170" s="18" t="s">
        <v>270</v>
      </c>
      <c r="BM170" s="156" t="s">
        <v>1983</v>
      </c>
    </row>
    <row r="171" spans="1:65" s="2" customFormat="1" ht="16.5" customHeight="1">
      <c r="A171" s="33"/>
      <c r="B171" s="144"/>
      <c r="C171" s="194" t="s">
        <v>366</v>
      </c>
      <c r="D171" s="194" t="s">
        <v>300</v>
      </c>
      <c r="E171" s="195" t="s">
        <v>1984</v>
      </c>
      <c r="F171" s="196" t="s">
        <v>1985</v>
      </c>
      <c r="G171" s="197" t="s">
        <v>157</v>
      </c>
      <c r="H171" s="198">
        <v>2</v>
      </c>
      <c r="I171" s="199"/>
      <c r="J171" s="200">
        <f t="shared" si="0"/>
        <v>0</v>
      </c>
      <c r="K171" s="196" t="s">
        <v>158</v>
      </c>
      <c r="L171" s="201"/>
      <c r="M171" s="202" t="s">
        <v>1</v>
      </c>
      <c r="N171" s="203" t="s">
        <v>41</v>
      </c>
      <c r="O171" s="59"/>
      <c r="P171" s="154">
        <f t="shared" si="1"/>
        <v>0</v>
      </c>
      <c r="Q171" s="154">
        <v>0</v>
      </c>
      <c r="R171" s="154">
        <f t="shared" si="2"/>
        <v>0</v>
      </c>
      <c r="S171" s="154">
        <v>0</v>
      </c>
      <c r="T171" s="155">
        <f t="shared" si="3"/>
        <v>0</v>
      </c>
      <c r="U171" s="33"/>
      <c r="V171" s="33"/>
      <c r="W171" s="33"/>
      <c r="X171" s="33"/>
      <c r="Y171" s="33"/>
      <c r="Z171" s="33"/>
      <c r="AA171" s="33"/>
      <c r="AB171" s="33"/>
      <c r="AC171" s="33"/>
      <c r="AD171" s="33"/>
      <c r="AE171" s="33"/>
      <c r="AR171" s="156" t="s">
        <v>366</v>
      </c>
      <c r="AT171" s="156" t="s">
        <v>300</v>
      </c>
      <c r="AU171" s="156" t="s">
        <v>86</v>
      </c>
      <c r="AY171" s="18" t="s">
        <v>151</v>
      </c>
      <c r="BE171" s="157">
        <f t="shared" si="4"/>
        <v>0</v>
      </c>
      <c r="BF171" s="157">
        <f t="shared" si="5"/>
        <v>0</v>
      </c>
      <c r="BG171" s="157">
        <f t="shared" si="6"/>
        <v>0</v>
      </c>
      <c r="BH171" s="157">
        <f t="shared" si="7"/>
        <v>0</v>
      </c>
      <c r="BI171" s="157">
        <f t="shared" si="8"/>
        <v>0</v>
      </c>
      <c r="BJ171" s="18" t="s">
        <v>84</v>
      </c>
      <c r="BK171" s="157">
        <f t="shared" si="9"/>
        <v>0</v>
      </c>
      <c r="BL171" s="18" t="s">
        <v>270</v>
      </c>
      <c r="BM171" s="156" t="s">
        <v>1986</v>
      </c>
    </row>
    <row r="172" spans="1:65" s="2" customFormat="1" ht="16.5" customHeight="1">
      <c r="A172" s="33"/>
      <c r="B172" s="144"/>
      <c r="C172" s="145" t="s">
        <v>373</v>
      </c>
      <c r="D172" s="145" t="s">
        <v>154</v>
      </c>
      <c r="E172" s="146" t="s">
        <v>1987</v>
      </c>
      <c r="F172" s="147" t="s">
        <v>1988</v>
      </c>
      <c r="G172" s="148" t="s">
        <v>157</v>
      </c>
      <c r="H172" s="149">
        <v>12</v>
      </c>
      <c r="I172" s="150"/>
      <c r="J172" s="151">
        <f t="shared" si="0"/>
        <v>0</v>
      </c>
      <c r="K172" s="147" t="s">
        <v>925</v>
      </c>
      <c r="L172" s="34"/>
      <c r="M172" s="152" t="s">
        <v>1</v>
      </c>
      <c r="N172" s="153" t="s">
        <v>41</v>
      </c>
      <c r="O172" s="59"/>
      <c r="P172" s="154">
        <f t="shared" si="1"/>
        <v>0</v>
      </c>
      <c r="Q172" s="154">
        <v>0</v>
      </c>
      <c r="R172" s="154">
        <f t="shared" si="2"/>
        <v>0</v>
      </c>
      <c r="S172" s="154">
        <v>0</v>
      </c>
      <c r="T172" s="155">
        <f t="shared" si="3"/>
        <v>0</v>
      </c>
      <c r="U172" s="33"/>
      <c r="V172" s="33"/>
      <c r="W172" s="33"/>
      <c r="X172" s="33"/>
      <c r="Y172" s="33"/>
      <c r="Z172" s="33"/>
      <c r="AA172" s="33"/>
      <c r="AB172" s="33"/>
      <c r="AC172" s="33"/>
      <c r="AD172" s="33"/>
      <c r="AE172" s="33"/>
      <c r="AR172" s="156" t="s">
        <v>159</v>
      </c>
      <c r="AT172" s="156" t="s">
        <v>154</v>
      </c>
      <c r="AU172" s="156" t="s">
        <v>86</v>
      </c>
      <c r="AY172" s="18" t="s">
        <v>151</v>
      </c>
      <c r="BE172" s="157">
        <f t="shared" si="4"/>
        <v>0</v>
      </c>
      <c r="BF172" s="157">
        <f t="shared" si="5"/>
        <v>0</v>
      </c>
      <c r="BG172" s="157">
        <f t="shared" si="6"/>
        <v>0</v>
      </c>
      <c r="BH172" s="157">
        <f t="shared" si="7"/>
        <v>0</v>
      </c>
      <c r="BI172" s="157">
        <f t="shared" si="8"/>
        <v>0</v>
      </c>
      <c r="BJ172" s="18" t="s">
        <v>84</v>
      </c>
      <c r="BK172" s="157">
        <f t="shared" si="9"/>
        <v>0</v>
      </c>
      <c r="BL172" s="18" t="s">
        <v>159</v>
      </c>
      <c r="BM172" s="156" t="s">
        <v>1989</v>
      </c>
    </row>
    <row r="173" spans="1:65" s="2" customFormat="1" ht="16.5" customHeight="1">
      <c r="A173" s="33"/>
      <c r="B173" s="144"/>
      <c r="C173" s="194" t="s">
        <v>379</v>
      </c>
      <c r="D173" s="194" t="s">
        <v>300</v>
      </c>
      <c r="E173" s="195" t="s">
        <v>1990</v>
      </c>
      <c r="F173" s="196" t="s">
        <v>1991</v>
      </c>
      <c r="G173" s="197" t="s">
        <v>1992</v>
      </c>
      <c r="H173" s="198">
        <v>1</v>
      </c>
      <c r="I173" s="199"/>
      <c r="J173" s="200">
        <f t="shared" si="0"/>
        <v>0</v>
      </c>
      <c r="K173" s="196" t="s">
        <v>925</v>
      </c>
      <c r="L173" s="201"/>
      <c r="M173" s="202" t="s">
        <v>1</v>
      </c>
      <c r="N173" s="203" t="s">
        <v>41</v>
      </c>
      <c r="O173" s="59"/>
      <c r="P173" s="154">
        <f t="shared" si="1"/>
        <v>0</v>
      </c>
      <c r="Q173" s="154">
        <v>0</v>
      </c>
      <c r="R173" s="154">
        <f t="shared" si="2"/>
        <v>0</v>
      </c>
      <c r="S173" s="154">
        <v>0</v>
      </c>
      <c r="T173" s="155">
        <f t="shared" si="3"/>
        <v>0</v>
      </c>
      <c r="U173" s="33"/>
      <c r="V173" s="33"/>
      <c r="W173" s="33"/>
      <c r="X173" s="33"/>
      <c r="Y173" s="33"/>
      <c r="Z173" s="33"/>
      <c r="AA173" s="33"/>
      <c r="AB173" s="33"/>
      <c r="AC173" s="33"/>
      <c r="AD173" s="33"/>
      <c r="AE173" s="33"/>
      <c r="AR173" s="156" t="s">
        <v>220</v>
      </c>
      <c r="AT173" s="156" t="s">
        <v>300</v>
      </c>
      <c r="AU173" s="156" t="s">
        <v>86</v>
      </c>
      <c r="AY173" s="18" t="s">
        <v>151</v>
      </c>
      <c r="BE173" s="157">
        <f t="shared" si="4"/>
        <v>0</v>
      </c>
      <c r="BF173" s="157">
        <f t="shared" si="5"/>
        <v>0</v>
      </c>
      <c r="BG173" s="157">
        <f t="shared" si="6"/>
        <v>0</v>
      </c>
      <c r="BH173" s="157">
        <f t="shared" si="7"/>
        <v>0</v>
      </c>
      <c r="BI173" s="157">
        <f t="shared" si="8"/>
        <v>0</v>
      </c>
      <c r="BJ173" s="18" t="s">
        <v>84</v>
      </c>
      <c r="BK173" s="157">
        <f t="shared" si="9"/>
        <v>0</v>
      </c>
      <c r="BL173" s="18" t="s">
        <v>159</v>
      </c>
      <c r="BM173" s="156" t="s">
        <v>1993</v>
      </c>
    </row>
    <row r="174" spans="2:63" s="12" customFormat="1" ht="22.8" customHeight="1">
      <c r="B174" s="131"/>
      <c r="D174" s="132" t="s">
        <v>75</v>
      </c>
      <c r="E174" s="142" t="s">
        <v>1994</v>
      </c>
      <c r="F174" s="142" t="s">
        <v>1995</v>
      </c>
      <c r="I174" s="134"/>
      <c r="J174" s="143">
        <f>BK174</f>
        <v>0</v>
      </c>
      <c r="L174" s="131"/>
      <c r="M174" s="136"/>
      <c r="N174" s="137"/>
      <c r="O174" s="137"/>
      <c r="P174" s="138">
        <f>SUM(P175:P190)</f>
        <v>0</v>
      </c>
      <c r="Q174" s="137"/>
      <c r="R174" s="138">
        <f>SUM(R175:R190)</f>
        <v>0.41440000000000005</v>
      </c>
      <c r="S174" s="137"/>
      <c r="T174" s="139">
        <f>SUM(T175:T190)</f>
        <v>0</v>
      </c>
      <c r="AR174" s="132" t="s">
        <v>86</v>
      </c>
      <c r="AT174" s="140" t="s">
        <v>75</v>
      </c>
      <c r="AU174" s="140" t="s">
        <v>84</v>
      </c>
      <c r="AY174" s="132" t="s">
        <v>151</v>
      </c>
      <c r="BK174" s="141">
        <f>SUM(BK175:BK190)</f>
        <v>0</v>
      </c>
    </row>
    <row r="175" spans="1:65" s="2" customFormat="1" ht="24.15" customHeight="1">
      <c r="A175" s="33"/>
      <c r="B175" s="144"/>
      <c r="C175" s="145" t="s">
        <v>385</v>
      </c>
      <c r="D175" s="145" t="s">
        <v>154</v>
      </c>
      <c r="E175" s="146" t="s">
        <v>1996</v>
      </c>
      <c r="F175" s="147" t="s">
        <v>1997</v>
      </c>
      <c r="G175" s="148" t="s">
        <v>231</v>
      </c>
      <c r="H175" s="149">
        <v>60</v>
      </c>
      <c r="I175" s="150"/>
      <c r="J175" s="151">
        <f aca="true" t="shared" si="10" ref="J175:J190">ROUND(I175*H175,2)</f>
        <v>0</v>
      </c>
      <c r="K175" s="147" t="s">
        <v>158</v>
      </c>
      <c r="L175" s="34"/>
      <c r="M175" s="152" t="s">
        <v>1</v>
      </c>
      <c r="N175" s="153" t="s">
        <v>41</v>
      </c>
      <c r="O175" s="59"/>
      <c r="P175" s="154">
        <f aca="true" t="shared" si="11" ref="P175:P190">O175*H175</f>
        <v>0</v>
      </c>
      <c r="Q175" s="154">
        <v>0</v>
      </c>
      <c r="R175" s="154">
        <f aca="true" t="shared" si="12" ref="R175:R190">Q175*H175</f>
        <v>0</v>
      </c>
      <c r="S175" s="154">
        <v>0</v>
      </c>
      <c r="T175" s="155">
        <f aca="true" t="shared" si="13" ref="T175:T190">S175*H175</f>
        <v>0</v>
      </c>
      <c r="U175" s="33"/>
      <c r="V175" s="33"/>
      <c r="W175" s="33"/>
      <c r="X175" s="33"/>
      <c r="Y175" s="33"/>
      <c r="Z175" s="33"/>
      <c r="AA175" s="33"/>
      <c r="AB175" s="33"/>
      <c r="AC175" s="33"/>
      <c r="AD175" s="33"/>
      <c r="AE175" s="33"/>
      <c r="AR175" s="156" t="s">
        <v>270</v>
      </c>
      <c r="AT175" s="156" t="s">
        <v>154</v>
      </c>
      <c r="AU175" s="156" t="s">
        <v>86</v>
      </c>
      <c r="AY175" s="18" t="s">
        <v>151</v>
      </c>
      <c r="BE175" s="157">
        <f aca="true" t="shared" si="14" ref="BE175:BE190">IF(N175="základní",J175,0)</f>
        <v>0</v>
      </c>
      <c r="BF175" s="157">
        <f aca="true" t="shared" si="15" ref="BF175:BF190">IF(N175="snížená",J175,0)</f>
        <v>0</v>
      </c>
      <c r="BG175" s="157">
        <f aca="true" t="shared" si="16" ref="BG175:BG190">IF(N175="zákl. přenesená",J175,0)</f>
        <v>0</v>
      </c>
      <c r="BH175" s="157">
        <f aca="true" t="shared" si="17" ref="BH175:BH190">IF(N175="sníž. přenesená",J175,0)</f>
        <v>0</v>
      </c>
      <c r="BI175" s="157">
        <f aca="true" t="shared" si="18" ref="BI175:BI190">IF(N175="nulová",J175,0)</f>
        <v>0</v>
      </c>
      <c r="BJ175" s="18" t="s">
        <v>84</v>
      </c>
      <c r="BK175" s="157">
        <f aca="true" t="shared" si="19" ref="BK175:BK190">ROUND(I175*H175,2)</f>
        <v>0</v>
      </c>
      <c r="BL175" s="18" t="s">
        <v>270</v>
      </c>
      <c r="BM175" s="156" t="s">
        <v>1998</v>
      </c>
    </row>
    <row r="176" spans="1:65" s="2" customFormat="1" ht="16.5" customHeight="1">
      <c r="A176" s="33"/>
      <c r="B176" s="144"/>
      <c r="C176" s="194" t="s">
        <v>391</v>
      </c>
      <c r="D176" s="194" t="s">
        <v>300</v>
      </c>
      <c r="E176" s="195" t="s">
        <v>1999</v>
      </c>
      <c r="F176" s="196" t="s">
        <v>2000</v>
      </c>
      <c r="G176" s="197" t="s">
        <v>231</v>
      </c>
      <c r="H176" s="198">
        <v>60</v>
      </c>
      <c r="I176" s="199"/>
      <c r="J176" s="200">
        <f t="shared" si="10"/>
        <v>0</v>
      </c>
      <c r="K176" s="196" t="s">
        <v>158</v>
      </c>
      <c r="L176" s="201"/>
      <c r="M176" s="202" t="s">
        <v>1</v>
      </c>
      <c r="N176" s="203" t="s">
        <v>41</v>
      </c>
      <c r="O176" s="59"/>
      <c r="P176" s="154">
        <f t="shared" si="11"/>
        <v>0</v>
      </c>
      <c r="Q176" s="154">
        <v>7E-05</v>
      </c>
      <c r="R176" s="154">
        <f t="shared" si="12"/>
        <v>0.0042</v>
      </c>
      <c r="S176" s="154">
        <v>0</v>
      </c>
      <c r="T176" s="155">
        <f t="shared" si="13"/>
        <v>0</v>
      </c>
      <c r="U176" s="33"/>
      <c r="V176" s="33"/>
      <c r="W176" s="33"/>
      <c r="X176" s="33"/>
      <c r="Y176" s="33"/>
      <c r="Z176" s="33"/>
      <c r="AA176" s="33"/>
      <c r="AB176" s="33"/>
      <c r="AC176" s="33"/>
      <c r="AD176" s="33"/>
      <c r="AE176" s="33"/>
      <c r="AR176" s="156" t="s">
        <v>366</v>
      </c>
      <c r="AT176" s="156" t="s">
        <v>300</v>
      </c>
      <c r="AU176" s="156" t="s">
        <v>86</v>
      </c>
      <c r="AY176" s="18" t="s">
        <v>151</v>
      </c>
      <c r="BE176" s="157">
        <f t="shared" si="14"/>
        <v>0</v>
      </c>
      <c r="BF176" s="157">
        <f t="shared" si="15"/>
        <v>0</v>
      </c>
      <c r="BG176" s="157">
        <f t="shared" si="16"/>
        <v>0</v>
      </c>
      <c r="BH176" s="157">
        <f t="shared" si="17"/>
        <v>0</v>
      </c>
      <c r="BI176" s="157">
        <f t="shared" si="18"/>
        <v>0</v>
      </c>
      <c r="BJ176" s="18" t="s">
        <v>84</v>
      </c>
      <c r="BK176" s="157">
        <f t="shared" si="19"/>
        <v>0</v>
      </c>
      <c r="BL176" s="18" t="s">
        <v>270</v>
      </c>
      <c r="BM176" s="156" t="s">
        <v>2001</v>
      </c>
    </row>
    <row r="177" spans="1:65" s="2" customFormat="1" ht="24.15" customHeight="1">
      <c r="A177" s="33"/>
      <c r="B177" s="144"/>
      <c r="C177" s="145" t="s">
        <v>408</v>
      </c>
      <c r="D177" s="145" t="s">
        <v>154</v>
      </c>
      <c r="E177" s="146" t="s">
        <v>2002</v>
      </c>
      <c r="F177" s="147" t="s">
        <v>2003</v>
      </c>
      <c r="G177" s="148" t="s">
        <v>231</v>
      </c>
      <c r="H177" s="149">
        <v>30</v>
      </c>
      <c r="I177" s="150"/>
      <c r="J177" s="151">
        <f t="shared" si="10"/>
        <v>0</v>
      </c>
      <c r="K177" s="147" t="s">
        <v>158</v>
      </c>
      <c r="L177" s="34"/>
      <c r="M177" s="152" t="s">
        <v>1</v>
      </c>
      <c r="N177" s="153" t="s">
        <v>41</v>
      </c>
      <c r="O177" s="59"/>
      <c r="P177" s="154">
        <f t="shared" si="11"/>
        <v>0</v>
      </c>
      <c r="Q177" s="154">
        <v>0</v>
      </c>
      <c r="R177" s="154">
        <f t="shared" si="12"/>
        <v>0</v>
      </c>
      <c r="S177" s="154">
        <v>0</v>
      </c>
      <c r="T177" s="155">
        <f t="shared" si="13"/>
        <v>0</v>
      </c>
      <c r="U177" s="33"/>
      <c r="V177" s="33"/>
      <c r="W177" s="33"/>
      <c r="X177" s="33"/>
      <c r="Y177" s="33"/>
      <c r="Z177" s="33"/>
      <c r="AA177" s="33"/>
      <c r="AB177" s="33"/>
      <c r="AC177" s="33"/>
      <c r="AD177" s="33"/>
      <c r="AE177" s="33"/>
      <c r="AR177" s="156" t="s">
        <v>270</v>
      </c>
      <c r="AT177" s="156" t="s">
        <v>154</v>
      </c>
      <c r="AU177" s="156" t="s">
        <v>86</v>
      </c>
      <c r="AY177" s="18" t="s">
        <v>151</v>
      </c>
      <c r="BE177" s="157">
        <f t="shared" si="14"/>
        <v>0</v>
      </c>
      <c r="BF177" s="157">
        <f t="shared" si="15"/>
        <v>0</v>
      </c>
      <c r="BG177" s="157">
        <f t="shared" si="16"/>
        <v>0</v>
      </c>
      <c r="BH177" s="157">
        <f t="shared" si="17"/>
        <v>0</v>
      </c>
      <c r="BI177" s="157">
        <f t="shared" si="18"/>
        <v>0</v>
      </c>
      <c r="BJ177" s="18" t="s">
        <v>84</v>
      </c>
      <c r="BK177" s="157">
        <f t="shared" si="19"/>
        <v>0</v>
      </c>
      <c r="BL177" s="18" t="s">
        <v>270</v>
      </c>
      <c r="BM177" s="156" t="s">
        <v>2004</v>
      </c>
    </row>
    <row r="178" spans="1:65" s="2" customFormat="1" ht="16.5" customHeight="1">
      <c r="A178" s="33"/>
      <c r="B178" s="144"/>
      <c r="C178" s="194" t="s">
        <v>435</v>
      </c>
      <c r="D178" s="194" t="s">
        <v>300</v>
      </c>
      <c r="E178" s="195" t="s">
        <v>2005</v>
      </c>
      <c r="F178" s="196" t="s">
        <v>2006</v>
      </c>
      <c r="G178" s="197" t="s">
        <v>231</v>
      </c>
      <c r="H178" s="198">
        <v>30</v>
      </c>
      <c r="I178" s="199"/>
      <c r="J178" s="200">
        <f t="shared" si="10"/>
        <v>0</v>
      </c>
      <c r="K178" s="196" t="s">
        <v>158</v>
      </c>
      <c r="L178" s="201"/>
      <c r="M178" s="202" t="s">
        <v>1</v>
      </c>
      <c r="N178" s="203" t="s">
        <v>41</v>
      </c>
      <c r="O178" s="59"/>
      <c r="P178" s="154">
        <f t="shared" si="11"/>
        <v>0</v>
      </c>
      <c r="Q178" s="154">
        <v>0.00011</v>
      </c>
      <c r="R178" s="154">
        <f t="shared" si="12"/>
        <v>0.0033</v>
      </c>
      <c r="S178" s="154">
        <v>0</v>
      </c>
      <c r="T178" s="155">
        <f t="shared" si="13"/>
        <v>0</v>
      </c>
      <c r="U178" s="33"/>
      <c r="V178" s="33"/>
      <c r="W178" s="33"/>
      <c r="X178" s="33"/>
      <c r="Y178" s="33"/>
      <c r="Z178" s="33"/>
      <c r="AA178" s="33"/>
      <c r="AB178" s="33"/>
      <c r="AC178" s="33"/>
      <c r="AD178" s="33"/>
      <c r="AE178" s="33"/>
      <c r="AR178" s="156" t="s">
        <v>366</v>
      </c>
      <c r="AT178" s="156" t="s">
        <v>300</v>
      </c>
      <c r="AU178" s="156" t="s">
        <v>86</v>
      </c>
      <c r="AY178" s="18" t="s">
        <v>151</v>
      </c>
      <c r="BE178" s="157">
        <f t="shared" si="14"/>
        <v>0</v>
      </c>
      <c r="BF178" s="157">
        <f t="shared" si="15"/>
        <v>0</v>
      </c>
      <c r="BG178" s="157">
        <f t="shared" si="16"/>
        <v>0</v>
      </c>
      <c r="BH178" s="157">
        <f t="shared" si="17"/>
        <v>0</v>
      </c>
      <c r="BI178" s="157">
        <f t="shared" si="18"/>
        <v>0</v>
      </c>
      <c r="BJ178" s="18" t="s">
        <v>84</v>
      </c>
      <c r="BK178" s="157">
        <f t="shared" si="19"/>
        <v>0</v>
      </c>
      <c r="BL178" s="18" t="s">
        <v>270</v>
      </c>
      <c r="BM178" s="156" t="s">
        <v>2007</v>
      </c>
    </row>
    <row r="179" spans="1:65" s="2" customFormat="1" ht="24.15" customHeight="1">
      <c r="A179" s="33"/>
      <c r="B179" s="144"/>
      <c r="C179" s="145" t="s">
        <v>439</v>
      </c>
      <c r="D179" s="145" t="s">
        <v>154</v>
      </c>
      <c r="E179" s="146" t="s">
        <v>2008</v>
      </c>
      <c r="F179" s="147" t="s">
        <v>2009</v>
      </c>
      <c r="G179" s="148" t="s">
        <v>231</v>
      </c>
      <c r="H179" s="149">
        <v>2460</v>
      </c>
      <c r="I179" s="150"/>
      <c r="J179" s="151">
        <f t="shared" si="10"/>
        <v>0</v>
      </c>
      <c r="K179" s="147" t="s">
        <v>158</v>
      </c>
      <c r="L179" s="34"/>
      <c r="M179" s="152" t="s">
        <v>1</v>
      </c>
      <c r="N179" s="153" t="s">
        <v>41</v>
      </c>
      <c r="O179" s="59"/>
      <c r="P179" s="154">
        <f t="shared" si="11"/>
        <v>0</v>
      </c>
      <c r="Q179" s="154">
        <v>0</v>
      </c>
      <c r="R179" s="154">
        <f t="shared" si="12"/>
        <v>0</v>
      </c>
      <c r="S179" s="154">
        <v>0</v>
      </c>
      <c r="T179" s="155">
        <f t="shared" si="13"/>
        <v>0</v>
      </c>
      <c r="U179" s="33"/>
      <c r="V179" s="33"/>
      <c r="W179" s="33"/>
      <c r="X179" s="33"/>
      <c r="Y179" s="33"/>
      <c r="Z179" s="33"/>
      <c r="AA179" s="33"/>
      <c r="AB179" s="33"/>
      <c r="AC179" s="33"/>
      <c r="AD179" s="33"/>
      <c r="AE179" s="33"/>
      <c r="AR179" s="156" t="s">
        <v>270</v>
      </c>
      <c r="AT179" s="156" t="s">
        <v>154</v>
      </c>
      <c r="AU179" s="156" t="s">
        <v>86</v>
      </c>
      <c r="AY179" s="18" t="s">
        <v>151</v>
      </c>
      <c r="BE179" s="157">
        <f t="shared" si="14"/>
        <v>0</v>
      </c>
      <c r="BF179" s="157">
        <f t="shared" si="15"/>
        <v>0</v>
      </c>
      <c r="BG179" s="157">
        <f t="shared" si="16"/>
        <v>0</v>
      </c>
      <c r="BH179" s="157">
        <f t="shared" si="17"/>
        <v>0</v>
      </c>
      <c r="BI179" s="157">
        <f t="shared" si="18"/>
        <v>0</v>
      </c>
      <c r="BJ179" s="18" t="s">
        <v>84</v>
      </c>
      <c r="BK179" s="157">
        <f t="shared" si="19"/>
        <v>0</v>
      </c>
      <c r="BL179" s="18" t="s">
        <v>270</v>
      </c>
      <c r="BM179" s="156" t="s">
        <v>2010</v>
      </c>
    </row>
    <row r="180" spans="1:65" s="2" customFormat="1" ht="16.5" customHeight="1">
      <c r="A180" s="33"/>
      <c r="B180" s="144"/>
      <c r="C180" s="194" t="s">
        <v>445</v>
      </c>
      <c r="D180" s="194" t="s">
        <v>300</v>
      </c>
      <c r="E180" s="195" t="s">
        <v>2011</v>
      </c>
      <c r="F180" s="196" t="s">
        <v>2012</v>
      </c>
      <c r="G180" s="197" t="s">
        <v>231</v>
      </c>
      <c r="H180" s="198">
        <v>1120</v>
      </c>
      <c r="I180" s="199"/>
      <c r="J180" s="200">
        <f t="shared" si="10"/>
        <v>0</v>
      </c>
      <c r="K180" s="196" t="s">
        <v>158</v>
      </c>
      <c r="L180" s="201"/>
      <c r="M180" s="202" t="s">
        <v>1</v>
      </c>
      <c r="N180" s="203" t="s">
        <v>41</v>
      </c>
      <c r="O180" s="59"/>
      <c r="P180" s="154">
        <f t="shared" si="11"/>
        <v>0</v>
      </c>
      <c r="Q180" s="154">
        <v>0.00012</v>
      </c>
      <c r="R180" s="154">
        <f t="shared" si="12"/>
        <v>0.1344</v>
      </c>
      <c r="S180" s="154">
        <v>0</v>
      </c>
      <c r="T180" s="155">
        <f t="shared" si="13"/>
        <v>0</v>
      </c>
      <c r="U180" s="33"/>
      <c r="V180" s="33"/>
      <c r="W180" s="33"/>
      <c r="X180" s="33"/>
      <c r="Y180" s="33"/>
      <c r="Z180" s="33"/>
      <c r="AA180" s="33"/>
      <c r="AB180" s="33"/>
      <c r="AC180" s="33"/>
      <c r="AD180" s="33"/>
      <c r="AE180" s="33"/>
      <c r="AR180" s="156" t="s">
        <v>366</v>
      </c>
      <c r="AT180" s="156" t="s">
        <v>300</v>
      </c>
      <c r="AU180" s="156" t="s">
        <v>86</v>
      </c>
      <c r="AY180" s="18" t="s">
        <v>151</v>
      </c>
      <c r="BE180" s="157">
        <f t="shared" si="14"/>
        <v>0</v>
      </c>
      <c r="BF180" s="157">
        <f t="shared" si="15"/>
        <v>0</v>
      </c>
      <c r="BG180" s="157">
        <f t="shared" si="16"/>
        <v>0</v>
      </c>
      <c r="BH180" s="157">
        <f t="shared" si="17"/>
        <v>0</v>
      </c>
      <c r="BI180" s="157">
        <f t="shared" si="18"/>
        <v>0</v>
      </c>
      <c r="BJ180" s="18" t="s">
        <v>84</v>
      </c>
      <c r="BK180" s="157">
        <f t="shared" si="19"/>
        <v>0</v>
      </c>
      <c r="BL180" s="18" t="s">
        <v>270</v>
      </c>
      <c r="BM180" s="156" t="s">
        <v>2013</v>
      </c>
    </row>
    <row r="181" spans="1:65" s="2" customFormat="1" ht="16.5" customHeight="1">
      <c r="A181" s="33"/>
      <c r="B181" s="144"/>
      <c r="C181" s="194" t="s">
        <v>449</v>
      </c>
      <c r="D181" s="194" t="s">
        <v>300</v>
      </c>
      <c r="E181" s="195" t="s">
        <v>2014</v>
      </c>
      <c r="F181" s="196" t="s">
        <v>2015</v>
      </c>
      <c r="G181" s="197" t="s">
        <v>231</v>
      </c>
      <c r="H181" s="198">
        <v>100</v>
      </c>
      <c r="I181" s="199"/>
      <c r="J181" s="200">
        <f t="shared" si="10"/>
        <v>0</v>
      </c>
      <c r="K181" s="196" t="s">
        <v>158</v>
      </c>
      <c r="L181" s="201"/>
      <c r="M181" s="202" t="s">
        <v>1</v>
      </c>
      <c r="N181" s="203" t="s">
        <v>41</v>
      </c>
      <c r="O181" s="59"/>
      <c r="P181" s="154">
        <f t="shared" si="11"/>
        <v>0</v>
      </c>
      <c r="Q181" s="154">
        <v>0.00012</v>
      </c>
      <c r="R181" s="154">
        <f t="shared" si="12"/>
        <v>0.012</v>
      </c>
      <c r="S181" s="154">
        <v>0</v>
      </c>
      <c r="T181" s="155">
        <f t="shared" si="13"/>
        <v>0</v>
      </c>
      <c r="U181" s="33"/>
      <c r="V181" s="33"/>
      <c r="W181" s="33"/>
      <c r="X181" s="33"/>
      <c r="Y181" s="33"/>
      <c r="Z181" s="33"/>
      <c r="AA181" s="33"/>
      <c r="AB181" s="33"/>
      <c r="AC181" s="33"/>
      <c r="AD181" s="33"/>
      <c r="AE181" s="33"/>
      <c r="AR181" s="156" t="s">
        <v>366</v>
      </c>
      <c r="AT181" s="156" t="s">
        <v>300</v>
      </c>
      <c r="AU181" s="156" t="s">
        <v>86</v>
      </c>
      <c r="AY181" s="18" t="s">
        <v>151</v>
      </c>
      <c r="BE181" s="157">
        <f t="shared" si="14"/>
        <v>0</v>
      </c>
      <c r="BF181" s="157">
        <f t="shared" si="15"/>
        <v>0</v>
      </c>
      <c r="BG181" s="157">
        <f t="shared" si="16"/>
        <v>0</v>
      </c>
      <c r="BH181" s="157">
        <f t="shared" si="17"/>
        <v>0</v>
      </c>
      <c r="BI181" s="157">
        <f t="shared" si="18"/>
        <v>0</v>
      </c>
      <c r="BJ181" s="18" t="s">
        <v>84</v>
      </c>
      <c r="BK181" s="157">
        <f t="shared" si="19"/>
        <v>0</v>
      </c>
      <c r="BL181" s="18" t="s">
        <v>270</v>
      </c>
      <c r="BM181" s="156" t="s">
        <v>2016</v>
      </c>
    </row>
    <row r="182" spans="1:65" s="2" customFormat="1" ht="16.5" customHeight="1">
      <c r="A182" s="33"/>
      <c r="B182" s="144"/>
      <c r="C182" s="194" t="s">
        <v>455</v>
      </c>
      <c r="D182" s="194" t="s">
        <v>300</v>
      </c>
      <c r="E182" s="195" t="s">
        <v>2017</v>
      </c>
      <c r="F182" s="196" t="s">
        <v>2018</v>
      </c>
      <c r="G182" s="197" t="s">
        <v>231</v>
      </c>
      <c r="H182" s="198">
        <v>1240</v>
      </c>
      <c r="I182" s="199"/>
      <c r="J182" s="200">
        <f t="shared" si="10"/>
        <v>0</v>
      </c>
      <c r="K182" s="196" t="s">
        <v>158</v>
      </c>
      <c r="L182" s="201"/>
      <c r="M182" s="202" t="s">
        <v>1</v>
      </c>
      <c r="N182" s="203" t="s">
        <v>41</v>
      </c>
      <c r="O182" s="59"/>
      <c r="P182" s="154">
        <f t="shared" si="11"/>
        <v>0</v>
      </c>
      <c r="Q182" s="154">
        <v>0.00017</v>
      </c>
      <c r="R182" s="154">
        <f t="shared" si="12"/>
        <v>0.21080000000000002</v>
      </c>
      <c r="S182" s="154">
        <v>0</v>
      </c>
      <c r="T182" s="155">
        <f t="shared" si="13"/>
        <v>0</v>
      </c>
      <c r="U182" s="33"/>
      <c r="V182" s="33"/>
      <c r="W182" s="33"/>
      <c r="X182" s="33"/>
      <c r="Y182" s="33"/>
      <c r="Z182" s="33"/>
      <c r="AA182" s="33"/>
      <c r="AB182" s="33"/>
      <c r="AC182" s="33"/>
      <c r="AD182" s="33"/>
      <c r="AE182" s="33"/>
      <c r="AR182" s="156" t="s">
        <v>366</v>
      </c>
      <c r="AT182" s="156" t="s">
        <v>300</v>
      </c>
      <c r="AU182" s="156" t="s">
        <v>86</v>
      </c>
      <c r="AY182" s="18" t="s">
        <v>151</v>
      </c>
      <c r="BE182" s="157">
        <f t="shared" si="14"/>
        <v>0</v>
      </c>
      <c r="BF182" s="157">
        <f t="shared" si="15"/>
        <v>0</v>
      </c>
      <c r="BG182" s="157">
        <f t="shared" si="16"/>
        <v>0</v>
      </c>
      <c r="BH182" s="157">
        <f t="shared" si="17"/>
        <v>0</v>
      </c>
      <c r="BI182" s="157">
        <f t="shared" si="18"/>
        <v>0</v>
      </c>
      <c r="BJ182" s="18" t="s">
        <v>84</v>
      </c>
      <c r="BK182" s="157">
        <f t="shared" si="19"/>
        <v>0</v>
      </c>
      <c r="BL182" s="18" t="s">
        <v>270</v>
      </c>
      <c r="BM182" s="156" t="s">
        <v>2019</v>
      </c>
    </row>
    <row r="183" spans="1:65" s="2" customFormat="1" ht="24.15" customHeight="1">
      <c r="A183" s="33"/>
      <c r="B183" s="144"/>
      <c r="C183" s="145" t="s">
        <v>459</v>
      </c>
      <c r="D183" s="145" t="s">
        <v>154</v>
      </c>
      <c r="E183" s="146" t="s">
        <v>2020</v>
      </c>
      <c r="F183" s="147" t="s">
        <v>2021</v>
      </c>
      <c r="G183" s="148" t="s">
        <v>231</v>
      </c>
      <c r="H183" s="149">
        <v>100</v>
      </c>
      <c r="I183" s="150"/>
      <c r="J183" s="151">
        <f t="shared" si="10"/>
        <v>0</v>
      </c>
      <c r="K183" s="147" t="s">
        <v>158</v>
      </c>
      <c r="L183" s="34"/>
      <c r="M183" s="152" t="s">
        <v>1</v>
      </c>
      <c r="N183" s="153" t="s">
        <v>41</v>
      </c>
      <c r="O183" s="59"/>
      <c r="P183" s="154">
        <f t="shared" si="11"/>
        <v>0</v>
      </c>
      <c r="Q183" s="154">
        <v>0</v>
      </c>
      <c r="R183" s="154">
        <f t="shared" si="12"/>
        <v>0</v>
      </c>
      <c r="S183" s="154">
        <v>0</v>
      </c>
      <c r="T183" s="155">
        <f t="shared" si="13"/>
        <v>0</v>
      </c>
      <c r="U183" s="33"/>
      <c r="V183" s="33"/>
      <c r="W183" s="33"/>
      <c r="X183" s="33"/>
      <c r="Y183" s="33"/>
      <c r="Z183" s="33"/>
      <c r="AA183" s="33"/>
      <c r="AB183" s="33"/>
      <c r="AC183" s="33"/>
      <c r="AD183" s="33"/>
      <c r="AE183" s="33"/>
      <c r="AR183" s="156" t="s">
        <v>270</v>
      </c>
      <c r="AT183" s="156" t="s">
        <v>154</v>
      </c>
      <c r="AU183" s="156" t="s">
        <v>86</v>
      </c>
      <c r="AY183" s="18" t="s">
        <v>151</v>
      </c>
      <c r="BE183" s="157">
        <f t="shared" si="14"/>
        <v>0</v>
      </c>
      <c r="BF183" s="157">
        <f t="shared" si="15"/>
        <v>0</v>
      </c>
      <c r="BG183" s="157">
        <f t="shared" si="16"/>
        <v>0</v>
      </c>
      <c r="BH183" s="157">
        <f t="shared" si="17"/>
        <v>0</v>
      </c>
      <c r="BI183" s="157">
        <f t="shared" si="18"/>
        <v>0</v>
      </c>
      <c r="BJ183" s="18" t="s">
        <v>84</v>
      </c>
      <c r="BK183" s="157">
        <f t="shared" si="19"/>
        <v>0</v>
      </c>
      <c r="BL183" s="18" t="s">
        <v>270</v>
      </c>
      <c r="BM183" s="156" t="s">
        <v>2022</v>
      </c>
    </row>
    <row r="184" spans="1:65" s="2" customFormat="1" ht="16.5" customHeight="1">
      <c r="A184" s="33"/>
      <c r="B184" s="144"/>
      <c r="C184" s="194" t="s">
        <v>463</v>
      </c>
      <c r="D184" s="194" t="s">
        <v>300</v>
      </c>
      <c r="E184" s="195" t="s">
        <v>2023</v>
      </c>
      <c r="F184" s="196" t="s">
        <v>2024</v>
      </c>
      <c r="G184" s="197" t="s">
        <v>231</v>
      </c>
      <c r="H184" s="198">
        <v>100</v>
      </c>
      <c r="I184" s="199"/>
      <c r="J184" s="200">
        <f t="shared" si="10"/>
        <v>0</v>
      </c>
      <c r="K184" s="196" t="s">
        <v>158</v>
      </c>
      <c r="L184" s="201"/>
      <c r="M184" s="202" t="s">
        <v>1</v>
      </c>
      <c r="N184" s="203" t="s">
        <v>41</v>
      </c>
      <c r="O184" s="59"/>
      <c r="P184" s="154">
        <f t="shared" si="11"/>
        <v>0</v>
      </c>
      <c r="Q184" s="154">
        <v>4E-05</v>
      </c>
      <c r="R184" s="154">
        <f t="shared" si="12"/>
        <v>0.004</v>
      </c>
      <c r="S184" s="154">
        <v>0</v>
      </c>
      <c r="T184" s="155">
        <f t="shared" si="13"/>
        <v>0</v>
      </c>
      <c r="U184" s="33"/>
      <c r="V184" s="33"/>
      <c r="W184" s="33"/>
      <c r="X184" s="33"/>
      <c r="Y184" s="33"/>
      <c r="Z184" s="33"/>
      <c r="AA184" s="33"/>
      <c r="AB184" s="33"/>
      <c r="AC184" s="33"/>
      <c r="AD184" s="33"/>
      <c r="AE184" s="33"/>
      <c r="AR184" s="156" t="s">
        <v>366</v>
      </c>
      <c r="AT184" s="156" t="s">
        <v>300</v>
      </c>
      <c r="AU184" s="156" t="s">
        <v>86</v>
      </c>
      <c r="AY184" s="18" t="s">
        <v>151</v>
      </c>
      <c r="BE184" s="157">
        <f t="shared" si="14"/>
        <v>0</v>
      </c>
      <c r="BF184" s="157">
        <f t="shared" si="15"/>
        <v>0</v>
      </c>
      <c r="BG184" s="157">
        <f t="shared" si="16"/>
        <v>0</v>
      </c>
      <c r="BH184" s="157">
        <f t="shared" si="17"/>
        <v>0</v>
      </c>
      <c r="BI184" s="157">
        <f t="shared" si="18"/>
        <v>0</v>
      </c>
      <c r="BJ184" s="18" t="s">
        <v>84</v>
      </c>
      <c r="BK184" s="157">
        <f t="shared" si="19"/>
        <v>0</v>
      </c>
      <c r="BL184" s="18" t="s">
        <v>270</v>
      </c>
      <c r="BM184" s="156" t="s">
        <v>2025</v>
      </c>
    </row>
    <row r="185" spans="1:65" s="2" customFormat="1" ht="24.15" customHeight="1">
      <c r="A185" s="33"/>
      <c r="B185" s="144"/>
      <c r="C185" s="145" t="s">
        <v>467</v>
      </c>
      <c r="D185" s="145" t="s">
        <v>154</v>
      </c>
      <c r="E185" s="146" t="s">
        <v>2026</v>
      </c>
      <c r="F185" s="147" t="s">
        <v>2027</v>
      </c>
      <c r="G185" s="148" t="s">
        <v>231</v>
      </c>
      <c r="H185" s="149">
        <v>90</v>
      </c>
      <c r="I185" s="150"/>
      <c r="J185" s="151">
        <f t="shared" si="10"/>
        <v>0</v>
      </c>
      <c r="K185" s="147" t="s">
        <v>158</v>
      </c>
      <c r="L185" s="34"/>
      <c r="M185" s="152" t="s">
        <v>1</v>
      </c>
      <c r="N185" s="153" t="s">
        <v>41</v>
      </c>
      <c r="O185" s="59"/>
      <c r="P185" s="154">
        <f t="shared" si="11"/>
        <v>0</v>
      </c>
      <c r="Q185" s="154">
        <v>0</v>
      </c>
      <c r="R185" s="154">
        <f t="shared" si="12"/>
        <v>0</v>
      </c>
      <c r="S185" s="154">
        <v>0</v>
      </c>
      <c r="T185" s="155">
        <f t="shared" si="13"/>
        <v>0</v>
      </c>
      <c r="U185" s="33"/>
      <c r="V185" s="33"/>
      <c r="W185" s="33"/>
      <c r="X185" s="33"/>
      <c r="Y185" s="33"/>
      <c r="Z185" s="33"/>
      <c r="AA185" s="33"/>
      <c r="AB185" s="33"/>
      <c r="AC185" s="33"/>
      <c r="AD185" s="33"/>
      <c r="AE185" s="33"/>
      <c r="AR185" s="156" t="s">
        <v>270</v>
      </c>
      <c r="AT185" s="156" t="s">
        <v>154</v>
      </c>
      <c r="AU185" s="156" t="s">
        <v>86</v>
      </c>
      <c r="AY185" s="18" t="s">
        <v>151</v>
      </c>
      <c r="BE185" s="157">
        <f t="shared" si="14"/>
        <v>0</v>
      </c>
      <c r="BF185" s="157">
        <f t="shared" si="15"/>
        <v>0</v>
      </c>
      <c r="BG185" s="157">
        <f t="shared" si="16"/>
        <v>0</v>
      </c>
      <c r="BH185" s="157">
        <f t="shared" si="17"/>
        <v>0</v>
      </c>
      <c r="BI185" s="157">
        <f t="shared" si="18"/>
        <v>0</v>
      </c>
      <c r="BJ185" s="18" t="s">
        <v>84</v>
      </c>
      <c r="BK185" s="157">
        <f t="shared" si="19"/>
        <v>0</v>
      </c>
      <c r="BL185" s="18" t="s">
        <v>270</v>
      </c>
      <c r="BM185" s="156" t="s">
        <v>2028</v>
      </c>
    </row>
    <row r="186" spans="1:65" s="2" customFormat="1" ht="16.5" customHeight="1">
      <c r="A186" s="33"/>
      <c r="B186" s="144"/>
      <c r="C186" s="194" t="s">
        <v>488</v>
      </c>
      <c r="D186" s="194" t="s">
        <v>300</v>
      </c>
      <c r="E186" s="195" t="s">
        <v>2029</v>
      </c>
      <c r="F186" s="196" t="s">
        <v>2030</v>
      </c>
      <c r="G186" s="197" t="s">
        <v>231</v>
      </c>
      <c r="H186" s="198">
        <v>40</v>
      </c>
      <c r="I186" s="199"/>
      <c r="J186" s="200">
        <f t="shared" si="10"/>
        <v>0</v>
      </c>
      <c r="K186" s="196" t="s">
        <v>158</v>
      </c>
      <c r="L186" s="201"/>
      <c r="M186" s="202" t="s">
        <v>1</v>
      </c>
      <c r="N186" s="203" t="s">
        <v>41</v>
      </c>
      <c r="O186" s="59"/>
      <c r="P186" s="154">
        <f t="shared" si="11"/>
        <v>0</v>
      </c>
      <c r="Q186" s="154">
        <v>0.00016</v>
      </c>
      <c r="R186" s="154">
        <f t="shared" si="12"/>
        <v>0.0064</v>
      </c>
      <c r="S186" s="154">
        <v>0</v>
      </c>
      <c r="T186" s="155">
        <f t="shared" si="13"/>
        <v>0</v>
      </c>
      <c r="U186" s="33"/>
      <c r="V186" s="33"/>
      <c r="W186" s="33"/>
      <c r="X186" s="33"/>
      <c r="Y186" s="33"/>
      <c r="Z186" s="33"/>
      <c r="AA186" s="33"/>
      <c r="AB186" s="33"/>
      <c r="AC186" s="33"/>
      <c r="AD186" s="33"/>
      <c r="AE186" s="33"/>
      <c r="AR186" s="156" t="s">
        <v>366</v>
      </c>
      <c r="AT186" s="156" t="s">
        <v>300</v>
      </c>
      <c r="AU186" s="156" t="s">
        <v>86</v>
      </c>
      <c r="AY186" s="18" t="s">
        <v>151</v>
      </c>
      <c r="BE186" s="157">
        <f t="shared" si="14"/>
        <v>0</v>
      </c>
      <c r="BF186" s="157">
        <f t="shared" si="15"/>
        <v>0</v>
      </c>
      <c r="BG186" s="157">
        <f t="shared" si="16"/>
        <v>0</v>
      </c>
      <c r="BH186" s="157">
        <f t="shared" si="17"/>
        <v>0</v>
      </c>
      <c r="BI186" s="157">
        <f t="shared" si="18"/>
        <v>0</v>
      </c>
      <c r="BJ186" s="18" t="s">
        <v>84</v>
      </c>
      <c r="BK186" s="157">
        <f t="shared" si="19"/>
        <v>0</v>
      </c>
      <c r="BL186" s="18" t="s">
        <v>270</v>
      </c>
      <c r="BM186" s="156" t="s">
        <v>2031</v>
      </c>
    </row>
    <row r="187" spans="1:65" s="2" customFormat="1" ht="16.5" customHeight="1">
      <c r="A187" s="33"/>
      <c r="B187" s="144"/>
      <c r="C187" s="194" t="s">
        <v>493</v>
      </c>
      <c r="D187" s="194" t="s">
        <v>300</v>
      </c>
      <c r="E187" s="195" t="s">
        <v>2032</v>
      </c>
      <c r="F187" s="196" t="s">
        <v>2033</v>
      </c>
      <c r="G187" s="197" t="s">
        <v>231</v>
      </c>
      <c r="H187" s="198">
        <v>50</v>
      </c>
      <c r="I187" s="199"/>
      <c r="J187" s="200">
        <f t="shared" si="10"/>
        <v>0</v>
      </c>
      <c r="K187" s="196" t="s">
        <v>158</v>
      </c>
      <c r="L187" s="201"/>
      <c r="M187" s="202" t="s">
        <v>1</v>
      </c>
      <c r="N187" s="203" t="s">
        <v>41</v>
      </c>
      <c r="O187" s="59"/>
      <c r="P187" s="154">
        <f t="shared" si="11"/>
        <v>0</v>
      </c>
      <c r="Q187" s="154">
        <v>0.00025</v>
      </c>
      <c r="R187" s="154">
        <f t="shared" si="12"/>
        <v>0.0125</v>
      </c>
      <c r="S187" s="154">
        <v>0</v>
      </c>
      <c r="T187" s="155">
        <f t="shared" si="13"/>
        <v>0</v>
      </c>
      <c r="U187" s="33"/>
      <c r="V187" s="33"/>
      <c r="W187" s="33"/>
      <c r="X187" s="33"/>
      <c r="Y187" s="33"/>
      <c r="Z187" s="33"/>
      <c r="AA187" s="33"/>
      <c r="AB187" s="33"/>
      <c r="AC187" s="33"/>
      <c r="AD187" s="33"/>
      <c r="AE187" s="33"/>
      <c r="AR187" s="156" t="s">
        <v>366</v>
      </c>
      <c r="AT187" s="156" t="s">
        <v>300</v>
      </c>
      <c r="AU187" s="156" t="s">
        <v>86</v>
      </c>
      <c r="AY187" s="18" t="s">
        <v>151</v>
      </c>
      <c r="BE187" s="157">
        <f t="shared" si="14"/>
        <v>0</v>
      </c>
      <c r="BF187" s="157">
        <f t="shared" si="15"/>
        <v>0</v>
      </c>
      <c r="BG187" s="157">
        <f t="shared" si="16"/>
        <v>0</v>
      </c>
      <c r="BH187" s="157">
        <f t="shared" si="17"/>
        <v>0</v>
      </c>
      <c r="BI187" s="157">
        <f t="shared" si="18"/>
        <v>0</v>
      </c>
      <c r="BJ187" s="18" t="s">
        <v>84</v>
      </c>
      <c r="BK187" s="157">
        <f t="shared" si="19"/>
        <v>0</v>
      </c>
      <c r="BL187" s="18" t="s">
        <v>270</v>
      </c>
      <c r="BM187" s="156" t="s">
        <v>2034</v>
      </c>
    </row>
    <row r="188" spans="1:65" s="2" customFormat="1" ht="21.75" customHeight="1">
      <c r="A188" s="33"/>
      <c r="B188" s="144"/>
      <c r="C188" s="145" t="s">
        <v>497</v>
      </c>
      <c r="D188" s="145" t="s">
        <v>154</v>
      </c>
      <c r="E188" s="146" t="s">
        <v>2035</v>
      </c>
      <c r="F188" s="147" t="s">
        <v>2036</v>
      </c>
      <c r="G188" s="148" t="s">
        <v>231</v>
      </c>
      <c r="H188" s="149">
        <v>650</v>
      </c>
      <c r="I188" s="150"/>
      <c r="J188" s="151">
        <f t="shared" si="10"/>
        <v>0</v>
      </c>
      <c r="K188" s="147" t="s">
        <v>158</v>
      </c>
      <c r="L188" s="34"/>
      <c r="M188" s="152" t="s">
        <v>1</v>
      </c>
      <c r="N188" s="153" t="s">
        <v>41</v>
      </c>
      <c r="O188" s="59"/>
      <c r="P188" s="154">
        <f t="shared" si="11"/>
        <v>0</v>
      </c>
      <c r="Q188" s="154">
        <v>0</v>
      </c>
      <c r="R188" s="154">
        <f t="shared" si="12"/>
        <v>0</v>
      </c>
      <c r="S188" s="154">
        <v>0</v>
      </c>
      <c r="T188" s="155">
        <f t="shared" si="13"/>
        <v>0</v>
      </c>
      <c r="U188" s="33"/>
      <c r="V188" s="33"/>
      <c r="W188" s="33"/>
      <c r="X188" s="33"/>
      <c r="Y188" s="33"/>
      <c r="Z188" s="33"/>
      <c r="AA188" s="33"/>
      <c r="AB188" s="33"/>
      <c r="AC188" s="33"/>
      <c r="AD188" s="33"/>
      <c r="AE188" s="33"/>
      <c r="AR188" s="156" t="s">
        <v>270</v>
      </c>
      <c r="AT188" s="156" t="s">
        <v>154</v>
      </c>
      <c r="AU188" s="156" t="s">
        <v>86</v>
      </c>
      <c r="AY188" s="18" t="s">
        <v>151</v>
      </c>
      <c r="BE188" s="157">
        <f t="shared" si="14"/>
        <v>0</v>
      </c>
      <c r="BF188" s="157">
        <f t="shared" si="15"/>
        <v>0</v>
      </c>
      <c r="BG188" s="157">
        <f t="shared" si="16"/>
        <v>0</v>
      </c>
      <c r="BH188" s="157">
        <f t="shared" si="17"/>
        <v>0</v>
      </c>
      <c r="BI188" s="157">
        <f t="shared" si="18"/>
        <v>0</v>
      </c>
      <c r="BJ188" s="18" t="s">
        <v>84</v>
      </c>
      <c r="BK188" s="157">
        <f t="shared" si="19"/>
        <v>0</v>
      </c>
      <c r="BL188" s="18" t="s">
        <v>270</v>
      </c>
      <c r="BM188" s="156" t="s">
        <v>2037</v>
      </c>
    </row>
    <row r="189" spans="1:65" s="2" customFormat="1" ht="16.5" customHeight="1">
      <c r="A189" s="33"/>
      <c r="B189" s="144"/>
      <c r="C189" s="194" t="s">
        <v>504</v>
      </c>
      <c r="D189" s="194" t="s">
        <v>300</v>
      </c>
      <c r="E189" s="195" t="s">
        <v>2038</v>
      </c>
      <c r="F189" s="196" t="s">
        <v>2039</v>
      </c>
      <c r="G189" s="197" t="s">
        <v>231</v>
      </c>
      <c r="H189" s="198">
        <v>610</v>
      </c>
      <c r="I189" s="199"/>
      <c r="J189" s="200">
        <f t="shared" si="10"/>
        <v>0</v>
      </c>
      <c r="K189" s="196" t="s">
        <v>158</v>
      </c>
      <c r="L189" s="201"/>
      <c r="M189" s="202" t="s">
        <v>1</v>
      </c>
      <c r="N189" s="203" t="s">
        <v>41</v>
      </c>
      <c r="O189" s="59"/>
      <c r="P189" s="154">
        <f t="shared" si="11"/>
        <v>0</v>
      </c>
      <c r="Q189" s="154">
        <v>4E-05</v>
      </c>
      <c r="R189" s="154">
        <f t="shared" si="12"/>
        <v>0.0244</v>
      </c>
      <c r="S189" s="154">
        <v>0</v>
      </c>
      <c r="T189" s="155">
        <f t="shared" si="13"/>
        <v>0</v>
      </c>
      <c r="U189" s="33"/>
      <c r="V189" s="33"/>
      <c r="W189" s="33"/>
      <c r="X189" s="33"/>
      <c r="Y189" s="33"/>
      <c r="Z189" s="33"/>
      <c r="AA189" s="33"/>
      <c r="AB189" s="33"/>
      <c r="AC189" s="33"/>
      <c r="AD189" s="33"/>
      <c r="AE189" s="33"/>
      <c r="AR189" s="156" t="s">
        <v>366</v>
      </c>
      <c r="AT189" s="156" t="s">
        <v>300</v>
      </c>
      <c r="AU189" s="156" t="s">
        <v>86</v>
      </c>
      <c r="AY189" s="18" t="s">
        <v>151</v>
      </c>
      <c r="BE189" s="157">
        <f t="shared" si="14"/>
        <v>0</v>
      </c>
      <c r="BF189" s="157">
        <f t="shared" si="15"/>
        <v>0</v>
      </c>
      <c r="BG189" s="157">
        <f t="shared" si="16"/>
        <v>0</v>
      </c>
      <c r="BH189" s="157">
        <f t="shared" si="17"/>
        <v>0</v>
      </c>
      <c r="BI189" s="157">
        <f t="shared" si="18"/>
        <v>0</v>
      </c>
      <c r="BJ189" s="18" t="s">
        <v>84</v>
      </c>
      <c r="BK189" s="157">
        <f t="shared" si="19"/>
        <v>0</v>
      </c>
      <c r="BL189" s="18" t="s">
        <v>270</v>
      </c>
      <c r="BM189" s="156" t="s">
        <v>2040</v>
      </c>
    </row>
    <row r="190" spans="1:65" s="2" customFormat="1" ht="16.5" customHeight="1">
      <c r="A190" s="33"/>
      <c r="B190" s="144"/>
      <c r="C190" s="194" t="s">
        <v>509</v>
      </c>
      <c r="D190" s="194" t="s">
        <v>300</v>
      </c>
      <c r="E190" s="195" t="s">
        <v>2041</v>
      </c>
      <c r="F190" s="196" t="s">
        <v>2042</v>
      </c>
      <c r="G190" s="197" t="s">
        <v>231</v>
      </c>
      <c r="H190" s="198">
        <v>40</v>
      </c>
      <c r="I190" s="199"/>
      <c r="J190" s="200">
        <f t="shared" si="10"/>
        <v>0</v>
      </c>
      <c r="K190" s="196" t="s">
        <v>158</v>
      </c>
      <c r="L190" s="201"/>
      <c r="M190" s="202" t="s">
        <v>1</v>
      </c>
      <c r="N190" s="203" t="s">
        <v>41</v>
      </c>
      <c r="O190" s="59"/>
      <c r="P190" s="154">
        <f t="shared" si="11"/>
        <v>0</v>
      </c>
      <c r="Q190" s="154">
        <v>6E-05</v>
      </c>
      <c r="R190" s="154">
        <f t="shared" si="12"/>
        <v>0.0024000000000000002</v>
      </c>
      <c r="S190" s="154">
        <v>0</v>
      </c>
      <c r="T190" s="155">
        <f t="shared" si="13"/>
        <v>0</v>
      </c>
      <c r="U190" s="33"/>
      <c r="V190" s="33"/>
      <c r="W190" s="33"/>
      <c r="X190" s="33"/>
      <c r="Y190" s="33"/>
      <c r="Z190" s="33"/>
      <c r="AA190" s="33"/>
      <c r="AB190" s="33"/>
      <c r="AC190" s="33"/>
      <c r="AD190" s="33"/>
      <c r="AE190" s="33"/>
      <c r="AR190" s="156" t="s">
        <v>366</v>
      </c>
      <c r="AT190" s="156" t="s">
        <v>300</v>
      </c>
      <c r="AU190" s="156" t="s">
        <v>86</v>
      </c>
      <c r="AY190" s="18" t="s">
        <v>151</v>
      </c>
      <c r="BE190" s="157">
        <f t="shared" si="14"/>
        <v>0</v>
      </c>
      <c r="BF190" s="157">
        <f t="shared" si="15"/>
        <v>0</v>
      </c>
      <c r="BG190" s="157">
        <f t="shared" si="16"/>
        <v>0</v>
      </c>
      <c r="BH190" s="157">
        <f t="shared" si="17"/>
        <v>0</v>
      </c>
      <c r="BI190" s="157">
        <f t="shared" si="18"/>
        <v>0</v>
      </c>
      <c r="BJ190" s="18" t="s">
        <v>84</v>
      </c>
      <c r="BK190" s="157">
        <f t="shared" si="19"/>
        <v>0</v>
      </c>
      <c r="BL190" s="18" t="s">
        <v>270</v>
      </c>
      <c r="BM190" s="156" t="s">
        <v>2043</v>
      </c>
    </row>
    <row r="191" spans="2:63" s="12" customFormat="1" ht="22.8" customHeight="1">
      <c r="B191" s="131"/>
      <c r="D191" s="132" t="s">
        <v>75</v>
      </c>
      <c r="E191" s="142" t="s">
        <v>2044</v>
      </c>
      <c r="F191" s="142" t="s">
        <v>2045</v>
      </c>
      <c r="I191" s="134"/>
      <c r="J191" s="143">
        <f>BK191</f>
        <v>0</v>
      </c>
      <c r="L191" s="131"/>
      <c r="M191" s="136"/>
      <c r="N191" s="137"/>
      <c r="O191" s="137"/>
      <c r="P191" s="138">
        <f>SUM(P192:P194)</f>
        <v>0</v>
      </c>
      <c r="Q191" s="137"/>
      <c r="R191" s="138">
        <f>SUM(R192:R194)</f>
        <v>0</v>
      </c>
      <c r="S191" s="137"/>
      <c r="T191" s="139">
        <f>SUM(T192:T194)</f>
        <v>0</v>
      </c>
      <c r="AR191" s="132" t="s">
        <v>84</v>
      </c>
      <c r="AT191" s="140" t="s">
        <v>75</v>
      </c>
      <c r="AU191" s="140" t="s">
        <v>84</v>
      </c>
      <c r="AY191" s="132" t="s">
        <v>151</v>
      </c>
      <c r="BK191" s="141">
        <f>SUM(BK192:BK194)</f>
        <v>0</v>
      </c>
    </row>
    <row r="192" spans="1:65" s="2" customFormat="1" ht="24.15" customHeight="1">
      <c r="A192" s="33"/>
      <c r="B192" s="144"/>
      <c r="C192" s="145" t="s">
        <v>531</v>
      </c>
      <c r="D192" s="145" t="s">
        <v>154</v>
      </c>
      <c r="E192" s="146" t="s">
        <v>2046</v>
      </c>
      <c r="F192" s="147" t="s">
        <v>2047</v>
      </c>
      <c r="G192" s="148" t="s">
        <v>157</v>
      </c>
      <c r="H192" s="149">
        <v>135</v>
      </c>
      <c r="I192" s="150"/>
      <c r="J192" s="151">
        <f>ROUND(I192*H192,2)</f>
        <v>0</v>
      </c>
      <c r="K192" s="147" t="s">
        <v>158</v>
      </c>
      <c r="L192" s="34"/>
      <c r="M192" s="152" t="s">
        <v>1</v>
      </c>
      <c r="N192" s="153" t="s">
        <v>41</v>
      </c>
      <c r="O192" s="59"/>
      <c r="P192" s="154">
        <f>O192*H192</f>
        <v>0</v>
      </c>
      <c r="Q192" s="154">
        <v>0</v>
      </c>
      <c r="R192" s="154">
        <f>Q192*H192</f>
        <v>0</v>
      </c>
      <c r="S192" s="154">
        <v>0</v>
      </c>
      <c r="T192" s="155">
        <f>S192*H192</f>
        <v>0</v>
      </c>
      <c r="U192" s="33"/>
      <c r="V192" s="33"/>
      <c r="W192" s="33"/>
      <c r="X192" s="33"/>
      <c r="Y192" s="33"/>
      <c r="Z192" s="33"/>
      <c r="AA192" s="33"/>
      <c r="AB192" s="33"/>
      <c r="AC192" s="33"/>
      <c r="AD192" s="33"/>
      <c r="AE192" s="33"/>
      <c r="AR192" s="156" t="s">
        <v>159</v>
      </c>
      <c r="AT192" s="156" t="s">
        <v>154</v>
      </c>
      <c r="AU192" s="156" t="s">
        <v>86</v>
      </c>
      <c r="AY192" s="18" t="s">
        <v>151</v>
      </c>
      <c r="BE192" s="157">
        <f>IF(N192="základní",J192,0)</f>
        <v>0</v>
      </c>
      <c r="BF192" s="157">
        <f>IF(N192="snížená",J192,0)</f>
        <v>0</v>
      </c>
      <c r="BG192" s="157">
        <f>IF(N192="zákl. přenesená",J192,0)</f>
        <v>0</v>
      </c>
      <c r="BH192" s="157">
        <f>IF(N192="sníž. přenesená",J192,0)</f>
        <v>0</v>
      </c>
      <c r="BI192" s="157">
        <f>IF(N192="nulová",J192,0)</f>
        <v>0</v>
      </c>
      <c r="BJ192" s="18" t="s">
        <v>84</v>
      </c>
      <c r="BK192" s="157">
        <f>ROUND(I192*H192,2)</f>
        <v>0</v>
      </c>
      <c r="BL192" s="18" t="s">
        <v>159</v>
      </c>
      <c r="BM192" s="156" t="s">
        <v>2048</v>
      </c>
    </row>
    <row r="193" spans="1:65" s="2" customFormat="1" ht="24.15" customHeight="1">
      <c r="A193" s="33"/>
      <c r="B193" s="144"/>
      <c r="C193" s="145" t="s">
        <v>536</v>
      </c>
      <c r="D193" s="145" t="s">
        <v>154</v>
      </c>
      <c r="E193" s="146" t="s">
        <v>2049</v>
      </c>
      <c r="F193" s="147" t="s">
        <v>2050</v>
      </c>
      <c r="G193" s="148" t="s">
        <v>157</v>
      </c>
      <c r="H193" s="149">
        <v>6</v>
      </c>
      <c r="I193" s="150"/>
      <c r="J193" s="151">
        <f>ROUND(I193*H193,2)</f>
        <v>0</v>
      </c>
      <c r="K193" s="147" t="s">
        <v>158</v>
      </c>
      <c r="L193" s="34"/>
      <c r="M193" s="152" t="s">
        <v>1</v>
      </c>
      <c r="N193" s="153" t="s">
        <v>41</v>
      </c>
      <c r="O193" s="59"/>
      <c r="P193" s="154">
        <f>O193*H193</f>
        <v>0</v>
      </c>
      <c r="Q193" s="154">
        <v>0</v>
      </c>
      <c r="R193" s="154">
        <f>Q193*H193</f>
        <v>0</v>
      </c>
      <c r="S193" s="154">
        <v>0</v>
      </c>
      <c r="T193" s="155">
        <f>S193*H193</f>
        <v>0</v>
      </c>
      <c r="U193" s="33"/>
      <c r="V193" s="33"/>
      <c r="W193" s="33"/>
      <c r="X193" s="33"/>
      <c r="Y193" s="33"/>
      <c r="Z193" s="33"/>
      <c r="AA193" s="33"/>
      <c r="AB193" s="33"/>
      <c r="AC193" s="33"/>
      <c r="AD193" s="33"/>
      <c r="AE193" s="33"/>
      <c r="AR193" s="156" t="s">
        <v>270</v>
      </c>
      <c r="AT193" s="156" t="s">
        <v>154</v>
      </c>
      <c r="AU193" s="156" t="s">
        <v>86</v>
      </c>
      <c r="AY193" s="18" t="s">
        <v>151</v>
      </c>
      <c r="BE193" s="157">
        <f>IF(N193="základní",J193,0)</f>
        <v>0</v>
      </c>
      <c r="BF193" s="157">
        <f>IF(N193="snížená",J193,0)</f>
        <v>0</v>
      </c>
      <c r="BG193" s="157">
        <f>IF(N193="zákl. přenesená",J193,0)</f>
        <v>0</v>
      </c>
      <c r="BH193" s="157">
        <f>IF(N193="sníž. přenesená",J193,0)</f>
        <v>0</v>
      </c>
      <c r="BI193" s="157">
        <f>IF(N193="nulová",J193,0)</f>
        <v>0</v>
      </c>
      <c r="BJ193" s="18" t="s">
        <v>84</v>
      </c>
      <c r="BK193" s="157">
        <f>ROUND(I193*H193,2)</f>
        <v>0</v>
      </c>
      <c r="BL193" s="18" t="s">
        <v>270</v>
      </c>
      <c r="BM193" s="156" t="s">
        <v>2051</v>
      </c>
    </row>
    <row r="194" spans="1:65" s="2" customFormat="1" ht="24.15" customHeight="1">
      <c r="A194" s="33"/>
      <c r="B194" s="144"/>
      <c r="C194" s="145" t="s">
        <v>541</v>
      </c>
      <c r="D194" s="145" t="s">
        <v>154</v>
      </c>
      <c r="E194" s="146" t="s">
        <v>2052</v>
      </c>
      <c r="F194" s="147" t="s">
        <v>2053</v>
      </c>
      <c r="G194" s="148" t="s">
        <v>157</v>
      </c>
      <c r="H194" s="149">
        <v>10</v>
      </c>
      <c r="I194" s="150"/>
      <c r="J194" s="151">
        <f>ROUND(I194*H194,2)</f>
        <v>0</v>
      </c>
      <c r="K194" s="147" t="s">
        <v>158</v>
      </c>
      <c r="L194" s="34"/>
      <c r="M194" s="152" t="s">
        <v>1</v>
      </c>
      <c r="N194" s="153" t="s">
        <v>41</v>
      </c>
      <c r="O194" s="59"/>
      <c r="P194" s="154">
        <f>O194*H194</f>
        <v>0</v>
      </c>
      <c r="Q194" s="154">
        <v>0</v>
      </c>
      <c r="R194" s="154">
        <f>Q194*H194</f>
        <v>0</v>
      </c>
      <c r="S194" s="154">
        <v>0</v>
      </c>
      <c r="T194" s="155">
        <f>S194*H194</f>
        <v>0</v>
      </c>
      <c r="U194" s="33"/>
      <c r="V194" s="33"/>
      <c r="W194" s="33"/>
      <c r="X194" s="33"/>
      <c r="Y194" s="33"/>
      <c r="Z194" s="33"/>
      <c r="AA194" s="33"/>
      <c r="AB194" s="33"/>
      <c r="AC194" s="33"/>
      <c r="AD194" s="33"/>
      <c r="AE194" s="33"/>
      <c r="AR194" s="156" t="s">
        <v>270</v>
      </c>
      <c r="AT194" s="156" t="s">
        <v>154</v>
      </c>
      <c r="AU194" s="156" t="s">
        <v>86</v>
      </c>
      <c r="AY194" s="18" t="s">
        <v>151</v>
      </c>
      <c r="BE194" s="157">
        <f>IF(N194="základní",J194,0)</f>
        <v>0</v>
      </c>
      <c r="BF194" s="157">
        <f>IF(N194="snížená",J194,0)</f>
        <v>0</v>
      </c>
      <c r="BG194" s="157">
        <f>IF(N194="zákl. přenesená",J194,0)</f>
        <v>0</v>
      </c>
      <c r="BH194" s="157">
        <f>IF(N194="sníž. přenesená",J194,0)</f>
        <v>0</v>
      </c>
      <c r="BI194" s="157">
        <f>IF(N194="nulová",J194,0)</f>
        <v>0</v>
      </c>
      <c r="BJ194" s="18" t="s">
        <v>84</v>
      </c>
      <c r="BK194" s="157">
        <f>ROUND(I194*H194,2)</f>
        <v>0</v>
      </c>
      <c r="BL194" s="18" t="s">
        <v>270</v>
      </c>
      <c r="BM194" s="156" t="s">
        <v>2054</v>
      </c>
    </row>
    <row r="195" spans="2:63" s="12" customFormat="1" ht="22.8" customHeight="1">
      <c r="B195" s="131"/>
      <c r="D195" s="132" t="s">
        <v>75</v>
      </c>
      <c r="E195" s="142" t="s">
        <v>2055</v>
      </c>
      <c r="F195" s="142" t="s">
        <v>2056</v>
      </c>
      <c r="I195" s="134"/>
      <c r="J195" s="143">
        <f>BK195</f>
        <v>0</v>
      </c>
      <c r="L195" s="131"/>
      <c r="M195" s="136"/>
      <c r="N195" s="137"/>
      <c r="O195" s="137"/>
      <c r="P195" s="138">
        <f>SUM(P196:P214)</f>
        <v>0</v>
      </c>
      <c r="Q195" s="137"/>
      <c r="R195" s="138">
        <f>SUM(R196:R214)</f>
        <v>0.00658</v>
      </c>
      <c r="S195" s="137"/>
      <c r="T195" s="139">
        <f>SUM(T196:T214)</f>
        <v>0</v>
      </c>
      <c r="AR195" s="132" t="s">
        <v>86</v>
      </c>
      <c r="AT195" s="140" t="s">
        <v>75</v>
      </c>
      <c r="AU195" s="140" t="s">
        <v>84</v>
      </c>
      <c r="AY195" s="132" t="s">
        <v>151</v>
      </c>
      <c r="BK195" s="141">
        <f>SUM(BK196:BK214)</f>
        <v>0</v>
      </c>
    </row>
    <row r="196" spans="1:65" s="2" customFormat="1" ht="24.15" customHeight="1">
      <c r="A196" s="33"/>
      <c r="B196" s="144"/>
      <c r="C196" s="145" t="s">
        <v>546</v>
      </c>
      <c r="D196" s="145" t="s">
        <v>154</v>
      </c>
      <c r="E196" s="146" t="s">
        <v>2057</v>
      </c>
      <c r="F196" s="147" t="s">
        <v>2058</v>
      </c>
      <c r="G196" s="148" t="s">
        <v>157</v>
      </c>
      <c r="H196" s="149">
        <v>12</v>
      </c>
      <c r="I196" s="150"/>
      <c r="J196" s="151">
        <f aca="true" t="shared" si="20" ref="J196:J214">ROUND(I196*H196,2)</f>
        <v>0</v>
      </c>
      <c r="K196" s="147" t="s">
        <v>158</v>
      </c>
      <c r="L196" s="34"/>
      <c r="M196" s="152" t="s">
        <v>1</v>
      </c>
      <c r="N196" s="153" t="s">
        <v>41</v>
      </c>
      <c r="O196" s="59"/>
      <c r="P196" s="154">
        <f aca="true" t="shared" si="21" ref="P196:P214">O196*H196</f>
        <v>0</v>
      </c>
      <c r="Q196" s="154">
        <v>0</v>
      </c>
      <c r="R196" s="154">
        <f aca="true" t="shared" si="22" ref="R196:R214">Q196*H196</f>
        <v>0</v>
      </c>
      <c r="S196" s="154">
        <v>0</v>
      </c>
      <c r="T196" s="155">
        <f aca="true" t="shared" si="23" ref="T196:T214">S196*H196</f>
        <v>0</v>
      </c>
      <c r="U196" s="33"/>
      <c r="V196" s="33"/>
      <c r="W196" s="33"/>
      <c r="X196" s="33"/>
      <c r="Y196" s="33"/>
      <c r="Z196" s="33"/>
      <c r="AA196" s="33"/>
      <c r="AB196" s="33"/>
      <c r="AC196" s="33"/>
      <c r="AD196" s="33"/>
      <c r="AE196" s="33"/>
      <c r="AR196" s="156" t="s">
        <v>270</v>
      </c>
      <c r="AT196" s="156" t="s">
        <v>154</v>
      </c>
      <c r="AU196" s="156" t="s">
        <v>86</v>
      </c>
      <c r="AY196" s="18" t="s">
        <v>151</v>
      </c>
      <c r="BE196" s="157">
        <f aca="true" t="shared" si="24" ref="BE196:BE214">IF(N196="základní",J196,0)</f>
        <v>0</v>
      </c>
      <c r="BF196" s="157">
        <f aca="true" t="shared" si="25" ref="BF196:BF214">IF(N196="snížená",J196,0)</f>
        <v>0</v>
      </c>
      <c r="BG196" s="157">
        <f aca="true" t="shared" si="26" ref="BG196:BG214">IF(N196="zákl. přenesená",J196,0)</f>
        <v>0</v>
      </c>
      <c r="BH196" s="157">
        <f aca="true" t="shared" si="27" ref="BH196:BH214">IF(N196="sníž. přenesená",J196,0)</f>
        <v>0</v>
      </c>
      <c r="BI196" s="157">
        <f aca="true" t="shared" si="28" ref="BI196:BI214">IF(N196="nulová",J196,0)</f>
        <v>0</v>
      </c>
      <c r="BJ196" s="18" t="s">
        <v>84</v>
      </c>
      <c r="BK196" s="157">
        <f aca="true" t="shared" si="29" ref="BK196:BK214">ROUND(I196*H196,2)</f>
        <v>0</v>
      </c>
      <c r="BL196" s="18" t="s">
        <v>270</v>
      </c>
      <c r="BM196" s="156" t="s">
        <v>2059</v>
      </c>
    </row>
    <row r="197" spans="1:65" s="2" customFormat="1" ht="24.15" customHeight="1">
      <c r="A197" s="33"/>
      <c r="B197" s="144"/>
      <c r="C197" s="194" t="s">
        <v>552</v>
      </c>
      <c r="D197" s="194" t="s">
        <v>300</v>
      </c>
      <c r="E197" s="195" t="s">
        <v>2060</v>
      </c>
      <c r="F197" s="196" t="s">
        <v>2061</v>
      </c>
      <c r="G197" s="197" t="s">
        <v>157</v>
      </c>
      <c r="H197" s="198">
        <v>12</v>
      </c>
      <c r="I197" s="199"/>
      <c r="J197" s="200">
        <f t="shared" si="20"/>
        <v>0</v>
      </c>
      <c r="K197" s="196" t="s">
        <v>158</v>
      </c>
      <c r="L197" s="201"/>
      <c r="M197" s="202" t="s">
        <v>1</v>
      </c>
      <c r="N197" s="203" t="s">
        <v>41</v>
      </c>
      <c r="O197" s="59"/>
      <c r="P197" s="154">
        <f t="shared" si="21"/>
        <v>0</v>
      </c>
      <c r="Q197" s="154">
        <v>5E-05</v>
      </c>
      <c r="R197" s="154">
        <f t="shared" si="22"/>
        <v>0.0006000000000000001</v>
      </c>
      <c r="S197" s="154">
        <v>0</v>
      </c>
      <c r="T197" s="155">
        <f t="shared" si="23"/>
        <v>0</v>
      </c>
      <c r="U197" s="33"/>
      <c r="V197" s="33"/>
      <c r="W197" s="33"/>
      <c r="X197" s="33"/>
      <c r="Y197" s="33"/>
      <c r="Z197" s="33"/>
      <c r="AA197" s="33"/>
      <c r="AB197" s="33"/>
      <c r="AC197" s="33"/>
      <c r="AD197" s="33"/>
      <c r="AE197" s="33"/>
      <c r="AR197" s="156" t="s">
        <v>366</v>
      </c>
      <c r="AT197" s="156" t="s">
        <v>300</v>
      </c>
      <c r="AU197" s="156" t="s">
        <v>86</v>
      </c>
      <c r="AY197" s="18" t="s">
        <v>151</v>
      </c>
      <c r="BE197" s="157">
        <f t="shared" si="24"/>
        <v>0</v>
      </c>
      <c r="BF197" s="157">
        <f t="shared" si="25"/>
        <v>0</v>
      </c>
      <c r="BG197" s="157">
        <f t="shared" si="26"/>
        <v>0</v>
      </c>
      <c r="BH197" s="157">
        <f t="shared" si="27"/>
        <v>0</v>
      </c>
      <c r="BI197" s="157">
        <f t="shared" si="28"/>
        <v>0</v>
      </c>
      <c r="BJ197" s="18" t="s">
        <v>84</v>
      </c>
      <c r="BK197" s="157">
        <f t="shared" si="29"/>
        <v>0</v>
      </c>
      <c r="BL197" s="18" t="s">
        <v>270</v>
      </c>
      <c r="BM197" s="156" t="s">
        <v>2062</v>
      </c>
    </row>
    <row r="198" spans="1:65" s="2" customFormat="1" ht="24.15" customHeight="1">
      <c r="A198" s="33"/>
      <c r="B198" s="144"/>
      <c r="C198" s="145" t="s">
        <v>560</v>
      </c>
      <c r="D198" s="145" t="s">
        <v>154</v>
      </c>
      <c r="E198" s="146" t="s">
        <v>2063</v>
      </c>
      <c r="F198" s="147" t="s">
        <v>2064</v>
      </c>
      <c r="G198" s="148" t="s">
        <v>157</v>
      </c>
      <c r="H198" s="149">
        <v>6</v>
      </c>
      <c r="I198" s="150"/>
      <c r="J198" s="151">
        <f t="shared" si="20"/>
        <v>0</v>
      </c>
      <c r="K198" s="147" t="s">
        <v>158</v>
      </c>
      <c r="L198" s="34"/>
      <c r="M198" s="152" t="s">
        <v>1</v>
      </c>
      <c r="N198" s="153" t="s">
        <v>41</v>
      </c>
      <c r="O198" s="59"/>
      <c r="P198" s="154">
        <f t="shared" si="21"/>
        <v>0</v>
      </c>
      <c r="Q198" s="154">
        <v>0</v>
      </c>
      <c r="R198" s="154">
        <f t="shared" si="22"/>
        <v>0</v>
      </c>
      <c r="S198" s="154">
        <v>0</v>
      </c>
      <c r="T198" s="155">
        <f t="shared" si="23"/>
        <v>0</v>
      </c>
      <c r="U198" s="33"/>
      <c r="V198" s="33"/>
      <c r="W198" s="33"/>
      <c r="X198" s="33"/>
      <c r="Y198" s="33"/>
      <c r="Z198" s="33"/>
      <c r="AA198" s="33"/>
      <c r="AB198" s="33"/>
      <c r="AC198" s="33"/>
      <c r="AD198" s="33"/>
      <c r="AE198" s="33"/>
      <c r="AR198" s="156" t="s">
        <v>270</v>
      </c>
      <c r="AT198" s="156" t="s">
        <v>154</v>
      </c>
      <c r="AU198" s="156" t="s">
        <v>86</v>
      </c>
      <c r="AY198" s="18" t="s">
        <v>151</v>
      </c>
      <c r="BE198" s="157">
        <f t="shared" si="24"/>
        <v>0</v>
      </c>
      <c r="BF198" s="157">
        <f t="shared" si="25"/>
        <v>0</v>
      </c>
      <c r="BG198" s="157">
        <f t="shared" si="26"/>
        <v>0</v>
      </c>
      <c r="BH198" s="157">
        <f t="shared" si="27"/>
        <v>0</v>
      </c>
      <c r="BI198" s="157">
        <f t="shared" si="28"/>
        <v>0</v>
      </c>
      <c r="BJ198" s="18" t="s">
        <v>84</v>
      </c>
      <c r="BK198" s="157">
        <f t="shared" si="29"/>
        <v>0</v>
      </c>
      <c r="BL198" s="18" t="s">
        <v>270</v>
      </c>
      <c r="BM198" s="156" t="s">
        <v>2065</v>
      </c>
    </row>
    <row r="199" spans="1:65" s="2" customFormat="1" ht="24.15" customHeight="1">
      <c r="A199" s="33"/>
      <c r="B199" s="144"/>
      <c r="C199" s="194" t="s">
        <v>565</v>
      </c>
      <c r="D199" s="194" t="s">
        <v>300</v>
      </c>
      <c r="E199" s="195" t="s">
        <v>2066</v>
      </c>
      <c r="F199" s="196" t="s">
        <v>2067</v>
      </c>
      <c r="G199" s="197" t="s">
        <v>157</v>
      </c>
      <c r="H199" s="198">
        <v>6</v>
      </c>
      <c r="I199" s="199"/>
      <c r="J199" s="200">
        <f t="shared" si="20"/>
        <v>0</v>
      </c>
      <c r="K199" s="196" t="s">
        <v>158</v>
      </c>
      <c r="L199" s="201"/>
      <c r="M199" s="202" t="s">
        <v>1</v>
      </c>
      <c r="N199" s="203" t="s">
        <v>41</v>
      </c>
      <c r="O199" s="59"/>
      <c r="P199" s="154">
        <f t="shared" si="21"/>
        <v>0</v>
      </c>
      <c r="Q199" s="154">
        <v>7E-05</v>
      </c>
      <c r="R199" s="154">
        <f t="shared" si="22"/>
        <v>0.00041999999999999996</v>
      </c>
      <c r="S199" s="154">
        <v>0</v>
      </c>
      <c r="T199" s="155">
        <f t="shared" si="23"/>
        <v>0</v>
      </c>
      <c r="U199" s="33"/>
      <c r="V199" s="33"/>
      <c r="W199" s="33"/>
      <c r="X199" s="33"/>
      <c r="Y199" s="33"/>
      <c r="Z199" s="33"/>
      <c r="AA199" s="33"/>
      <c r="AB199" s="33"/>
      <c r="AC199" s="33"/>
      <c r="AD199" s="33"/>
      <c r="AE199" s="33"/>
      <c r="AR199" s="156" t="s">
        <v>366</v>
      </c>
      <c r="AT199" s="156" t="s">
        <v>300</v>
      </c>
      <c r="AU199" s="156" t="s">
        <v>86</v>
      </c>
      <c r="AY199" s="18" t="s">
        <v>151</v>
      </c>
      <c r="BE199" s="157">
        <f t="shared" si="24"/>
        <v>0</v>
      </c>
      <c r="BF199" s="157">
        <f t="shared" si="25"/>
        <v>0</v>
      </c>
      <c r="BG199" s="157">
        <f t="shared" si="26"/>
        <v>0</v>
      </c>
      <c r="BH199" s="157">
        <f t="shared" si="27"/>
        <v>0</v>
      </c>
      <c r="BI199" s="157">
        <f t="shared" si="28"/>
        <v>0</v>
      </c>
      <c r="BJ199" s="18" t="s">
        <v>84</v>
      </c>
      <c r="BK199" s="157">
        <f t="shared" si="29"/>
        <v>0</v>
      </c>
      <c r="BL199" s="18" t="s">
        <v>270</v>
      </c>
      <c r="BM199" s="156" t="s">
        <v>2068</v>
      </c>
    </row>
    <row r="200" spans="1:65" s="2" customFormat="1" ht="24.15" customHeight="1">
      <c r="A200" s="33"/>
      <c r="B200" s="144"/>
      <c r="C200" s="145" t="s">
        <v>570</v>
      </c>
      <c r="D200" s="145" t="s">
        <v>154</v>
      </c>
      <c r="E200" s="146" t="s">
        <v>2069</v>
      </c>
      <c r="F200" s="147" t="s">
        <v>2070</v>
      </c>
      <c r="G200" s="148" t="s">
        <v>157</v>
      </c>
      <c r="H200" s="149">
        <v>2</v>
      </c>
      <c r="I200" s="150"/>
      <c r="J200" s="151">
        <f t="shared" si="20"/>
        <v>0</v>
      </c>
      <c r="K200" s="147" t="s">
        <v>158</v>
      </c>
      <c r="L200" s="34"/>
      <c r="M200" s="152" t="s">
        <v>1</v>
      </c>
      <c r="N200" s="153" t="s">
        <v>41</v>
      </c>
      <c r="O200" s="59"/>
      <c r="P200" s="154">
        <f t="shared" si="21"/>
        <v>0</v>
      </c>
      <c r="Q200" s="154">
        <v>0</v>
      </c>
      <c r="R200" s="154">
        <f t="shared" si="22"/>
        <v>0</v>
      </c>
      <c r="S200" s="154">
        <v>0</v>
      </c>
      <c r="T200" s="155">
        <f t="shared" si="23"/>
        <v>0</v>
      </c>
      <c r="U200" s="33"/>
      <c r="V200" s="33"/>
      <c r="W200" s="33"/>
      <c r="X200" s="33"/>
      <c r="Y200" s="33"/>
      <c r="Z200" s="33"/>
      <c r="AA200" s="33"/>
      <c r="AB200" s="33"/>
      <c r="AC200" s="33"/>
      <c r="AD200" s="33"/>
      <c r="AE200" s="33"/>
      <c r="AR200" s="156" t="s">
        <v>270</v>
      </c>
      <c r="AT200" s="156" t="s">
        <v>154</v>
      </c>
      <c r="AU200" s="156" t="s">
        <v>86</v>
      </c>
      <c r="AY200" s="18" t="s">
        <v>151</v>
      </c>
      <c r="BE200" s="157">
        <f t="shared" si="24"/>
        <v>0</v>
      </c>
      <c r="BF200" s="157">
        <f t="shared" si="25"/>
        <v>0</v>
      </c>
      <c r="BG200" s="157">
        <f t="shared" si="26"/>
        <v>0</v>
      </c>
      <c r="BH200" s="157">
        <f t="shared" si="27"/>
        <v>0</v>
      </c>
      <c r="BI200" s="157">
        <f t="shared" si="28"/>
        <v>0</v>
      </c>
      <c r="BJ200" s="18" t="s">
        <v>84</v>
      </c>
      <c r="BK200" s="157">
        <f t="shared" si="29"/>
        <v>0</v>
      </c>
      <c r="BL200" s="18" t="s">
        <v>270</v>
      </c>
      <c r="BM200" s="156" t="s">
        <v>2071</v>
      </c>
    </row>
    <row r="201" spans="1:65" s="2" customFormat="1" ht="24.15" customHeight="1">
      <c r="A201" s="33"/>
      <c r="B201" s="144"/>
      <c r="C201" s="194" t="s">
        <v>576</v>
      </c>
      <c r="D201" s="194" t="s">
        <v>300</v>
      </c>
      <c r="E201" s="195" t="s">
        <v>2072</v>
      </c>
      <c r="F201" s="196" t="s">
        <v>2073</v>
      </c>
      <c r="G201" s="197" t="s">
        <v>157</v>
      </c>
      <c r="H201" s="198">
        <v>2</v>
      </c>
      <c r="I201" s="199"/>
      <c r="J201" s="200">
        <f t="shared" si="20"/>
        <v>0</v>
      </c>
      <c r="K201" s="196" t="s">
        <v>158</v>
      </c>
      <c r="L201" s="201"/>
      <c r="M201" s="202" t="s">
        <v>1</v>
      </c>
      <c r="N201" s="203" t="s">
        <v>41</v>
      </c>
      <c r="O201" s="59"/>
      <c r="P201" s="154">
        <f t="shared" si="21"/>
        <v>0</v>
      </c>
      <c r="Q201" s="154">
        <v>5E-05</v>
      </c>
      <c r="R201" s="154">
        <f t="shared" si="22"/>
        <v>0.0001</v>
      </c>
      <c r="S201" s="154">
        <v>0</v>
      </c>
      <c r="T201" s="155">
        <f t="shared" si="23"/>
        <v>0</v>
      </c>
      <c r="U201" s="33"/>
      <c r="V201" s="33"/>
      <c r="W201" s="33"/>
      <c r="X201" s="33"/>
      <c r="Y201" s="33"/>
      <c r="Z201" s="33"/>
      <c r="AA201" s="33"/>
      <c r="AB201" s="33"/>
      <c r="AC201" s="33"/>
      <c r="AD201" s="33"/>
      <c r="AE201" s="33"/>
      <c r="AR201" s="156" t="s">
        <v>366</v>
      </c>
      <c r="AT201" s="156" t="s">
        <v>300</v>
      </c>
      <c r="AU201" s="156" t="s">
        <v>86</v>
      </c>
      <c r="AY201" s="18" t="s">
        <v>151</v>
      </c>
      <c r="BE201" s="157">
        <f t="shared" si="24"/>
        <v>0</v>
      </c>
      <c r="BF201" s="157">
        <f t="shared" si="25"/>
        <v>0</v>
      </c>
      <c r="BG201" s="157">
        <f t="shared" si="26"/>
        <v>0</v>
      </c>
      <c r="BH201" s="157">
        <f t="shared" si="27"/>
        <v>0</v>
      </c>
      <c r="BI201" s="157">
        <f t="shared" si="28"/>
        <v>0</v>
      </c>
      <c r="BJ201" s="18" t="s">
        <v>84</v>
      </c>
      <c r="BK201" s="157">
        <f t="shared" si="29"/>
        <v>0</v>
      </c>
      <c r="BL201" s="18" t="s">
        <v>270</v>
      </c>
      <c r="BM201" s="156" t="s">
        <v>2074</v>
      </c>
    </row>
    <row r="202" spans="1:65" s="2" customFormat="1" ht="24.15" customHeight="1">
      <c r="A202" s="33"/>
      <c r="B202" s="144"/>
      <c r="C202" s="145" t="s">
        <v>594</v>
      </c>
      <c r="D202" s="145" t="s">
        <v>154</v>
      </c>
      <c r="E202" s="146" t="s">
        <v>2075</v>
      </c>
      <c r="F202" s="147" t="s">
        <v>2076</v>
      </c>
      <c r="G202" s="148" t="s">
        <v>157</v>
      </c>
      <c r="H202" s="149">
        <v>13</v>
      </c>
      <c r="I202" s="150"/>
      <c r="J202" s="151">
        <f t="shared" si="20"/>
        <v>0</v>
      </c>
      <c r="K202" s="147" t="s">
        <v>158</v>
      </c>
      <c r="L202" s="34"/>
      <c r="M202" s="152" t="s">
        <v>1</v>
      </c>
      <c r="N202" s="153" t="s">
        <v>41</v>
      </c>
      <c r="O202" s="59"/>
      <c r="P202" s="154">
        <f t="shared" si="21"/>
        <v>0</v>
      </c>
      <c r="Q202" s="154">
        <v>0</v>
      </c>
      <c r="R202" s="154">
        <f t="shared" si="22"/>
        <v>0</v>
      </c>
      <c r="S202" s="154">
        <v>0</v>
      </c>
      <c r="T202" s="155">
        <f t="shared" si="23"/>
        <v>0</v>
      </c>
      <c r="U202" s="33"/>
      <c r="V202" s="33"/>
      <c r="W202" s="33"/>
      <c r="X202" s="33"/>
      <c r="Y202" s="33"/>
      <c r="Z202" s="33"/>
      <c r="AA202" s="33"/>
      <c r="AB202" s="33"/>
      <c r="AC202" s="33"/>
      <c r="AD202" s="33"/>
      <c r="AE202" s="33"/>
      <c r="AR202" s="156" t="s">
        <v>270</v>
      </c>
      <c r="AT202" s="156" t="s">
        <v>154</v>
      </c>
      <c r="AU202" s="156" t="s">
        <v>86</v>
      </c>
      <c r="AY202" s="18" t="s">
        <v>151</v>
      </c>
      <c r="BE202" s="157">
        <f t="shared" si="24"/>
        <v>0</v>
      </c>
      <c r="BF202" s="157">
        <f t="shared" si="25"/>
        <v>0</v>
      </c>
      <c r="BG202" s="157">
        <f t="shared" si="26"/>
        <v>0</v>
      </c>
      <c r="BH202" s="157">
        <f t="shared" si="27"/>
        <v>0</v>
      </c>
      <c r="BI202" s="157">
        <f t="shared" si="28"/>
        <v>0</v>
      </c>
      <c r="BJ202" s="18" t="s">
        <v>84</v>
      </c>
      <c r="BK202" s="157">
        <f t="shared" si="29"/>
        <v>0</v>
      </c>
      <c r="BL202" s="18" t="s">
        <v>270</v>
      </c>
      <c r="BM202" s="156" t="s">
        <v>2077</v>
      </c>
    </row>
    <row r="203" spans="1:65" s="2" customFormat="1" ht="21.75" customHeight="1">
      <c r="A203" s="33"/>
      <c r="B203" s="144"/>
      <c r="C203" s="194" t="s">
        <v>612</v>
      </c>
      <c r="D203" s="194" t="s">
        <v>300</v>
      </c>
      <c r="E203" s="195" t="s">
        <v>2078</v>
      </c>
      <c r="F203" s="196" t="s">
        <v>2079</v>
      </c>
      <c r="G203" s="197" t="s">
        <v>157</v>
      </c>
      <c r="H203" s="198">
        <v>13</v>
      </c>
      <c r="I203" s="199"/>
      <c r="J203" s="200">
        <f t="shared" si="20"/>
        <v>0</v>
      </c>
      <c r="K203" s="196" t="s">
        <v>158</v>
      </c>
      <c r="L203" s="201"/>
      <c r="M203" s="202" t="s">
        <v>1</v>
      </c>
      <c r="N203" s="203" t="s">
        <v>41</v>
      </c>
      <c r="O203" s="59"/>
      <c r="P203" s="154">
        <f t="shared" si="21"/>
        <v>0</v>
      </c>
      <c r="Q203" s="154">
        <v>5E-05</v>
      </c>
      <c r="R203" s="154">
        <f t="shared" si="22"/>
        <v>0.0006500000000000001</v>
      </c>
      <c r="S203" s="154">
        <v>0</v>
      </c>
      <c r="T203" s="155">
        <f t="shared" si="23"/>
        <v>0</v>
      </c>
      <c r="U203" s="33"/>
      <c r="V203" s="33"/>
      <c r="W203" s="33"/>
      <c r="X203" s="33"/>
      <c r="Y203" s="33"/>
      <c r="Z203" s="33"/>
      <c r="AA203" s="33"/>
      <c r="AB203" s="33"/>
      <c r="AC203" s="33"/>
      <c r="AD203" s="33"/>
      <c r="AE203" s="33"/>
      <c r="AR203" s="156" t="s">
        <v>366</v>
      </c>
      <c r="AT203" s="156" t="s">
        <v>300</v>
      </c>
      <c r="AU203" s="156" t="s">
        <v>86</v>
      </c>
      <c r="AY203" s="18" t="s">
        <v>151</v>
      </c>
      <c r="BE203" s="157">
        <f t="shared" si="24"/>
        <v>0</v>
      </c>
      <c r="BF203" s="157">
        <f t="shared" si="25"/>
        <v>0</v>
      </c>
      <c r="BG203" s="157">
        <f t="shared" si="26"/>
        <v>0</v>
      </c>
      <c r="BH203" s="157">
        <f t="shared" si="27"/>
        <v>0</v>
      </c>
      <c r="BI203" s="157">
        <f t="shared" si="28"/>
        <v>0</v>
      </c>
      <c r="BJ203" s="18" t="s">
        <v>84</v>
      </c>
      <c r="BK203" s="157">
        <f t="shared" si="29"/>
        <v>0</v>
      </c>
      <c r="BL203" s="18" t="s">
        <v>270</v>
      </c>
      <c r="BM203" s="156" t="s">
        <v>2080</v>
      </c>
    </row>
    <row r="204" spans="1:65" s="2" customFormat="1" ht="24.15" customHeight="1">
      <c r="A204" s="33"/>
      <c r="B204" s="144"/>
      <c r="C204" s="145" t="s">
        <v>617</v>
      </c>
      <c r="D204" s="145" t="s">
        <v>154</v>
      </c>
      <c r="E204" s="146" t="s">
        <v>2081</v>
      </c>
      <c r="F204" s="147" t="s">
        <v>2082</v>
      </c>
      <c r="G204" s="148" t="s">
        <v>157</v>
      </c>
      <c r="H204" s="149">
        <v>5</v>
      </c>
      <c r="I204" s="150"/>
      <c r="J204" s="151">
        <f t="shared" si="20"/>
        <v>0</v>
      </c>
      <c r="K204" s="147" t="s">
        <v>158</v>
      </c>
      <c r="L204" s="34"/>
      <c r="M204" s="152" t="s">
        <v>1</v>
      </c>
      <c r="N204" s="153" t="s">
        <v>41</v>
      </c>
      <c r="O204" s="59"/>
      <c r="P204" s="154">
        <f t="shared" si="21"/>
        <v>0</v>
      </c>
      <c r="Q204" s="154">
        <v>0</v>
      </c>
      <c r="R204" s="154">
        <f t="shared" si="22"/>
        <v>0</v>
      </c>
      <c r="S204" s="154">
        <v>0</v>
      </c>
      <c r="T204" s="155">
        <f t="shared" si="23"/>
        <v>0</v>
      </c>
      <c r="U204" s="33"/>
      <c r="V204" s="33"/>
      <c r="W204" s="33"/>
      <c r="X204" s="33"/>
      <c r="Y204" s="33"/>
      <c r="Z204" s="33"/>
      <c r="AA204" s="33"/>
      <c r="AB204" s="33"/>
      <c r="AC204" s="33"/>
      <c r="AD204" s="33"/>
      <c r="AE204" s="33"/>
      <c r="AR204" s="156" t="s">
        <v>270</v>
      </c>
      <c r="AT204" s="156" t="s">
        <v>154</v>
      </c>
      <c r="AU204" s="156" t="s">
        <v>86</v>
      </c>
      <c r="AY204" s="18" t="s">
        <v>151</v>
      </c>
      <c r="BE204" s="157">
        <f t="shared" si="24"/>
        <v>0</v>
      </c>
      <c r="BF204" s="157">
        <f t="shared" si="25"/>
        <v>0</v>
      </c>
      <c r="BG204" s="157">
        <f t="shared" si="26"/>
        <v>0</v>
      </c>
      <c r="BH204" s="157">
        <f t="shared" si="27"/>
        <v>0</v>
      </c>
      <c r="BI204" s="157">
        <f t="shared" si="28"/>
        <v>0</v>
      </c>
      <c r="BJ204" s="18" t="s">
        <v>84</v>
      </c>
      <c r="BK204" s="157">
        <f t="shared" si="29"/>
        <v>0</v>
      </c>
      <c r="BL204" s="18" t="s">
        <v>270</v>
      </c>
      <c r="BM204" s="156" t="s">
        <v>2083</v>
      </c>
    </row>
    <row r="205" spans="1:65" s="2" customFormat="1" ht="24.15" customHeight="1">
      <c r="A205" s="33"/>
      <c r="B205" s="144"/>
      <c r="C205" s="194" t="s">
        <v>621</v>
      </c>
      <c r="D205" s="194" t="s">
        <v>300</v>
      </c>
      <c r="E205" s="195" t="s">
        <v>2084</v>
      </c>
      <c r="F205" s="196" t="s">
        <v>2085</v>
      </c>
      <c r="G205" s="197" t="s">
        <v>157</v>
      </c>
      <c r="H205" s="198">
        <v>5</v>
      </c>
      <c r="I205" s="199"/>
      <c r="J205" s="200">
        <f t="shared" si="20"/>
        <v>0</v>
      </c>
      <c r="K205" s="196" t="s">
        <v>158</v>
      </c>
      <c r="L205" s="201"/>
      <c r="M205" s="202" t="s">
        <v>1</v>
      </c>
      <c r="N205" s="203" t="s">
        <v>41</v>
      </c>
      <c r="O205" s="59"/>
      <c r="P205" s="154">
        <f t="shared" si="21"/>
        <v>0</v>
      </c>
      <c r="Q205" s="154">
        <v>5E-05</v>
      </c>
      <c r="R205" s="154">
        <f t="shared" si="22"/>
        <v>0.00025</v>
      </c>
      <c r="S205" s="154">
        <v>0</v>
      </c>
      <c r="T205" s="155">
        <f t="shared" si="23"/>
        <v>0</v>
      </c>
      <c r="U205" s="33"/>
      <c r="V205" s="33"/>
      <c r="W205" s="33"/>
      <c r="X205" s="33"/>
      <c r="Y205" s="33"/>
      <c r="Z205" s="33"/>
      <c r="AA205" s="33"/>
      <c r="AB205" s="33"/>
      <c r="AC205" s="33"/>
      <c r="AD205" s="33"/>
      <c r="AE205" s="33"/>
      <c r="AR205" s="156" t="s">
        <v>366</v>
      </c>
      <c r="AT205" s="156" t="s">
        <v>300</v>
      </c>
      <c r="AU205" s="156" t="s">
        <v>86</v>
      </c>
      <c r="AY205" s="18" t="s">
        <v>151</v>
      </c>
      <c r="BE205" s="157">
        <f t="shared" si="24"/>
        <v>0</v>
      </c>
      <c r="BF205" s="157">
        <f t="shared" si="25"/>
        <v>0</v>
      </c>
      <c r="BG205" s="157">
        <f t="shared" si="26"/>
        <v>0</v>
      </c>
      <c r="BH205" s="157">
        <f t="shared" si="27"/>
        <v>0</v>
      </c>
      <c r="BI205" s="157">
        <f t="shared" si="28"/>
        <v>0</v>
      </c>
      <c r="BJ205" s="18" t="s">
        <v>84</v>
      </c>
      <c r="BK205" s="157">
        <f t="shared" si="29"/>
        <v>0</v>
      </c>
      <c r="BL205" s="18" t="s">
        <v>270</v>
      </c>
      <c r="BM205" s="156" t="s">
        <v>2086</v>
      </c>
    </row>
    <row r="206" spans="1:65" s="2" customFormat="1" ht="24.15" customHeight="1">
      <c r="A206" s="33"/>
      <c r="B206" s="144"/>
      <c r="C206" s="145" t="s">
        <v>628</v>
      </c>
      <c r="D206" s="145" t="s">
        <v>154</v>
      </c>
      <c r="E206" s="146" t="s">
        <v>2087</v>
      </c>
      <c r="F206" s="147" t="s">
        <v>2088</v>
      </c>
      <c r="G206" s="148" t="s">
        <v>157</v>
      </c>
      <c r="H206" s="149">
        <v>2</v>
      </c>
      <c r="I206" s="150"/>
      <c r="J206" s="151">
        <f t="shared" si="20"/>
        <v>0</v>
      </c>
      <c r="K206" s="147" t="s">
        <v>158</v>
      </c>
      <c r="L206" s="34"/>
      <c r="M206" s="152" t="s">
        <v>1</v>
      </c>
      <c r="N206" s="153" t="s">
        <v>41</v>
      </c>
      <c r="O206" s="59"/>
      <c r="P206" s="154">
        <f t="shared" si="21"/>
        <v>0</v>
      </c>
      <c r="Q206" s="154">
        <v>0</v>
      </c>
      <c r="R206" s="154">
        <f t="shared" si="22"/>
        <v>0</v>
      </c>
      <c r="S206" s="154">
        <v>0</v>
      </c>
      <c r="T206" s="155">
        <f t="shared" si="23"/>
        <v>0</v>
      </c>
      <c r="U206" s="33"/>
      <c r="V206" s="33"/>
      <c r="W206" s="33"/>
      <c r="X206" s="33"/>
      <c r="Y206" s="33"/>
      <c r="Z206" s="33"/>
      <c r="AA206" s="33"/>
      <c r="AB206" s="33"/>
      <c r="AC206" s="33"/>
      <c r="AD206" s="33"/>
      <c r="AE206" s="33"/>
      <c r="AR206" s="156" t="s">
        <v>270</v>
      </c>
      <c r="AT206" s="156" t="s">
        <v>154</v>
      </c>
      <c r="AU206" s="156" t="s">
        <v>86</v>
      </c>
      <c r="AY206" s="18" t="s">
        <v>151</v>
      </c>
      <c r="BE206" s="157">
        <f t="shared" si="24"/>
        <v>0</v>
      </c>
      <c r="BF206" s="157">
        <f t="shared" si="25"/>
        <v>0</v>
      </c>
      <c r="BG206" s="157">
        <f t="shared" si="26"/>
        <v>0</v>
      </c>
      <c r="BH206" s="157">
        <f t="shared" si="27"/>
        <v>0</v>
      </c>
      <c r="BI206" s="157">
        <f t="shared" si="28"/>
        <v>0</v>
      </c>
      <c r="BJ206" s="18" t="s">
        <v>84</v>
      </c>
      <c r="BK206" s="157">
        <f t="shared" si="29"/>
        <v>0</v>
      </c>
      <c r="BL206" s="18" t="s">
        <v>270</v>
      </c>
      <c r="BM206" s="156" t="s">
        <v>2089</v>
      </c>
    </row>
    <row r="207" spans="1:65" s="2" customFormat="1" ht="24.15" customHeight="1">
      <c r="A207" s="33"/>
      <c r="B207" s="144"/>
      <c r="C207" s="194" t="s">
        <v>648</v>
      </c>
      <c r="D207" s="194" t="s">
        <v>300</v>
      </c>
      <c r="E207" s="195" t="s">
        <v>2090</v>
      </c>
      <c r="F207" s="196" t="s">
        <v>2091</v>
      </c>
      <c r="G207" s="197" t="s">
        <v>157</v>
      </c>
      <c r="H207" s="198">
        <v>2</v>
      </c>
      <c r="I207" s="199"/>
      <c r="J207" s="200">
        <f t="shared" si="20"/>
        <v>0</v>
      </c>
      <c r="K207" s="196" t="s">
        <v>158</v>
      </c>
      <c r="L207" s="201"/>
      <c r="M207" s="202" t="s">
        <v>1</v>
      </c>
      <c r="N207" s="203" t="s">
        <v>41</v>
      </c>
      <c r="O207" s="59"/>
      <c r="P207" s="154">
        <f t="shared" si="21"/>
        <v>0</v>
      </c>
      <c r="Q207" s="154">
        <v>5E-05</v>
      </c>
      <c r="R207" s="154">
        <f t="shared" si="22"/>
        <v>0.0001</v>
      </c>
      <c r="S207" s="154">
        <v>0</v>
      </c>
      <c r="T207" s="155">
        <f t="shared" si="23"/>
        <v>0</v>
      </c>
      <c r="U207" s="33"/>
      <c r="V207" s="33"/>
      <c r="W207" s="33"/>
      <c r="X207" s="33"/>
      <c r="Y207" s="33"/>
      <c r="Z207" s="33"/>
      <c r="AA207" s="33"/>
      <c r="AB207" s="33"/>
      <c r="AC207" s="33"/>
      <c r="AD207" s="33"/>
      <c r="AE207" s="33"/>
      <c r="AR207" s="156" t="s">
        <v>366</v>
      </c>
      <c r="AT207" s="156" t="s">
        <v>300</v>
      </c>
      <c r="AU207" s="156" t="s">
        <v>86</v>
      </c>
      <c r="AY207" s="18" t="s">
        <v>151</v>
      </c>
      <c r="BE207" s="157">
        <f t="shared" si="24"/>
        <v>0</v>
      </c>
      <c r="BF207" s="157">
        <f t="shared" si="25"/>
        <v>0</v>
      </c>
      <c r="BG207" s="157">
        <f t="shared" si="26"/>
        <v>0</v>
      </c>
      <c r="BH207" s="157">
        <f t="shared" si="27"/>
        <v>0</v>
      </c>
      <c r="BI207" s="157">
        <f t="shared" si="28"/>
        <v>0</v>
      </c>
      <c r="BJ207" s="18" t="s">
        <v>84</v>
      </c>
      <c r="BK207" s="157">
        <f t="shared" si="29"/>
        <v>0</v>
      </c>
      <c r="BL207" s="18" t="s">
        <v>270</v>
      </c>
      <c r="BM207" s="156" t="s">
        <v>2092</v>
      </c>
    </row>
    <row r="208" spans="1:65" s="2" customFormat="1" ht="21.75" customHeight="1">
      <c r="A208" s="33"/>
      <c r="B208" s="144"/>
      <c r="C208" s="145" t="s">
        <v>652</v>
      </c>
      <c r="D208" s="145" t="s">
        <v>154</v>
      </c>
      <c r="E208" s="146" t="s">
        <v>2093</v>
      </c>
      <c r="F208" s="147" t="s">
        <v>2094</v>
      </c>
      <c r="G208" s="148" t="s">
        <v>157</v>
      </c>
      <c r="H208" s="149">
        <v>1</v>
      </c>
      <c r="I208" s="150"/>
      <c r="J208" s="151">
        <f t="shared" si="20"/>
        <v>0</v>
      </c>
      <c r="K208" s="147" t="s">
        <v>158</v>
      </c>
      <c r="L208" s="34"/>
      <c r="M208" s="152" t="s">
        <v>1</v>
      </c>
      <c r="N208" s="153" t="s">
        <v>41</v>
      </c>
      <c r="O208" s="59"/>
      <c r="P208" s="154">
        <f t="shared" si="21"/>
        <v>0</v>
      </c>
      <c r="Q208" s="154">
        <v>0</v>
      </c>
      <c r="R208" s="154">
        <f t="shared" si="22"/>
        <v>0</v>
      </c>
      <c r="S208" s="154">
        <v>0</v>
      </c>
      <c r="T208" s="155">
        <f t="shared" si="23"/>
        <v>0</v>
      </c>
      <c r="U208" s="33"/>
      <c r="V208" s="33"/>
      <c r="W208" s="33"/>
      <c r="X208" s="33"/>
      <c r="Y208" s="33"/>
      <c r="Z208" s="33"/>
      <c r="AA208" s="33"/>
      <c r="AB208" s="33"/>
      <c r="AC208" s="33"/>
      <c r="AD208" s="33"/>
      <c r="AE208" s="33"/>
      <c r="AR208" s="156" t="s">
        <v>270</v>
      </c>
      <c r="AT208" s="156" t="s">
        <v>154</v>
      </c>
      <c r="AU208" s="156" t="s">
        <v>86</v>
      </c>
      <c r="AY208" s="18" t="s">
        <v>151</v>
      </c>
      <c r="BE208" s="157">
        <f t="shared" si="24"/>
        <v>0</v>
      </c>
      <c r="BF208" s="157">
        <f t="shared" si="25"/>
        <v>0</v>
      </c>
      <c r="BG208" s="157">
        <f t="shared" si="26"/>
        <v>0</v>
      </c>
      <c r="BH208" s="157">
        <f t="shared" si="27"/>
        <v>0</v>
      </c>
      <c r="BI208" s="157">
        <f t="shared" si="28"/>
        <v>0</v>
      </c>
      <c r="BJ208" s="18" t="s">
        <v>84</v>
      </c>
      <c r="BK208" s="157">
        <f t="shared" si="29"/>
        <v>0</v>
      </c>
      <c r="BL208" s="18" t="s">
        <v>270</v>
      </c>
      <c r="BM208" s="156" t="s">
        <v>2095</v>
      </c>
    </row>
    <row r="209" spans="1:65" s="2" customFormat="1" ht="49.05" customHeight="1">
      <c r="A209" s="33"/>
      <c r="B209" s="144"/>
      <c r="C209" s="194" t="s">
        <v>659</v>
      </c>
      <c r="D209" s="194" t="s">
        <v>300</v>
      </c>
      <c r="E209" s="195" t="s">
        <v>2096</v>
      </c>
      <c r="F209" s="196" t="s">
        <v>2097</v>
      </c>
      <c r="G209" s="197" t="s">
        <v>157</v>
      </c>
      <c r="H209" s="198">
        <v>1</v>
      </c>
      <c r="I209" s="199"/>
      <c r="J209" s="200">
        <f t="shared" si="20"/>
        <v>0</v>
      </c>
      <c r="K209" s="196" t="s">
        <v>158</v>
      </c>
      <c r="L209" s="201"/>
      <c r="M209" s="202" t="s">
        <v>1</v>
      </c>
      <c r="N209" s="203" t="s">
        <v>41</v>
      </c>
      <c r="O209" s="59"/>
      <c r="P209" s="154">
        <f t="shared" si="21"/>
        <v>0</v>
      </c>
      <c r="Q209" s="154">
        <v>7E-05</v>
      </c>
      <c r="R209" s="154">
        <f t="shared" si="22"/>
        <v>7E-05</v>
      </c>
      <c r="S209" s="154">
        <v>0</v>
      </c>
      <c r="T209" s="155">
        <f t="shared" si="23"/>
        <v>0</v>
      </c>
      <c r="U209" s="33"/>
      <c r="V209" s="33"/>
      <c r="W209" s="33"/>
      <c r="X209" s="33"/>
      <c r="Y209" s="33"/>
      <c r="Z209" s="33"/>
      <c r="AA209" s="33"/>
      <c r="AB209" s="33"/>
      <c r="AC209" s="33"/>
      <c r="AD209" s="33"/>
      <c r="AE209" s="33"/>
      <c r="AR209" s="156" t="s">
        <v>366</v>
      </c>
      <c r="AT209" s="156" t="s">
        <v>300</v>
      </c>
      <c r="AU209" s="156" t="s">
        <v>86</v>
      </c>
      <c r="AY209" s="18" t="s">
        <v>151</v>
      </c>
      <c r="BE209" s="157">
        <f t="shared" si="24"/>
        <v>0</v>
      </c>
      <c r="BF209" s="157">
        <f t="shared" si="25"/>
        <v>0</v>
      </c>
      <c r="BG209" s="157">
        <f t="shared" si="26"/>
        <v>0</v>
      </c>
      <c r="BH209" s="157">
        <f t="shared" si="27"/>
        <v>0</v>
      </c>
      <c r="BI209" s="157">
        <f t="shared" si="28"/>
        <v>0</v>
      </c>
      <c r="BJ209" s="18" t="s">
        <v>84</v>
      </c>
      <c r="BK209" s="157">
        <f t="shared" si="29"/>
        <v>0</v>
      </c>
      <c r="BL209" s="18" t="s">
        <v>270</v>
      </c>
      <c r="BM209" s="156" t="s">
        <v>2098</v>
      </c>
    </row>
    <row r="210" spans="1:65" s="2" customFormat="1" ht="24.15" customHeight="1">
      <c r="A210" s="33"/>
      <c r="B210" s="144"/>
      <c r="C210" s="145" t="s">
        <v>665</v>
      </c>
      <c r="D210" s="145" t="s">
        <v>154</v>
      </c>
      <c r="E210" s="146" t="s">
        <v>2099</v>
      </c>
      <c r="F210" s="147" t="s">
        <v>2100</v>
      </c>
      <c r="G210" s="148" t="s">
        <v>157</v>
      </c>
      <c r="H210" s="149">
        <v>72</v>
      </c>
      <c r="I210" s="150"/>
      <c r="J210" s="151">
        <f t="shared" si="20"/>
        <v>0</v>
      </c>
      <c r="K210" s="147" t="s">
        <v>158</v>
      </c>
      <c r="L210" s="34"/>
      <c r="M210" s="152" t="s">
        <v>1</v>
      </c>
      <c r="N210" s="153" t="s">
        <v>41</v>
      </c>
      <c r="O210" s="59"/>
      <c r="P210" s="154">
        <f t="shared" si="21"/>
        <v>0</v>
      </c>
      <c r="Q210" s="154">
        <v>0</v>
      </c>
      <c r="R210" s="154">
        <f t="shared" si="22"/>
        <v>0</v>
      </c>
      <c r="S210" s="154">
        <v>0</v>
      </c>
      <c r="T210" s="155">
        <f t="shared" si="23"/>
        <v>0</v>
      </c>
      <c r="U210" s="33"/>
      <c r="V210" s="33"/>
      <c r="W210" s="33"/>
      <c r="X210" s="33"/>
      <c r="Y210" s="33"/>
      <c r="Z210" s="33"/>
      <c r="AA210" s="33"/>
      <c r="AB210" s="33"/>
      <c r="AC210" s="33"/>
      <c r="AD210" s="33"/>
      <c r="AE210" s="33"/>
      <c r="AR210" s="156" t="s">
        <v>270</v>
      </c>
      <c r="AT210" s="156" t="s">
        <v>154</v>
      </c>
      <c r="AU210" s="156" t="s">
        <v>86</v>
      </c>
      <c r="AY210" s="18" t="s">
        <v>151</v>
      </c>
      <c r="BE210" s="157">
        <f t="shared" si="24"/>
        <v>0</v>
      </c>
      <c r="BF210" s="157">
        <f t="shared" si="25"/>
        <v>0</v>
      </c>
      <c r="BG210" s="157">
        <f t="shared" si="26"/>
        <v>0</v>
      </c>
      <c r="BH210" s="157">
        <f t="shared" si="27"/>
        <v>0</v>
      </c>
      <c r="BI210" s="157">
        <f t="shared" si="28"/>
        <v>0</v>
      </c>
      <c r="BJ210" s="18" t="s">
        <v>84</v>
      </c>
      <c r="BK210" s="157">
        <f t="shared" si="29"/>
        <v>0</v>
      </c>
      <c r="BL210" s="18" t="s">
        <v>270</v>
      </c>
      <c r="BM210" s="156" t="s">
        <v>2101</v>
      </c>
    </row>
    <row r="211" spans="1:65" s="2" customFormat="1" ht="24.15" customHeight="1">
      <c r="A211" s="33"/>
      <c r="B211" s="144"/>
      <c r="C211" s="194" t="s">
        <v>669</v>
      </c>
      <c r="D211" s="194" t="s">
        <v>300</v>
      </c>
      <c r="E211" s="195" t="s">
        <v>2102</v>
      </c>
      <c r="F211" s="196" t="s">
        <v>2103</v>
      </c>
      <c r="G211" s="197" t="s">
        <v>157</v>
      </c>
      <c r="H211" s="198">
        <v>66</v>
      </c>
      <c r="I211" s="199"/>
      <c r="J211" s="200">
        <f t="shared" si="20"/>
        <v>0</v>
      </c>
      <c r="K211" s="196" t="s">
        <v>158</v>
      </c>
      <c r="L211" s="201"/>
      <c r="M211" s="202" t="s">
        <v>1</v>
      </c>
      <c r="N211" s="203" t="s">
        <v>41</v>
      </c>
      <c r="O211" s="59"/>
      <c r="P211" s="154">
        <f t="shared" si="21"/>
        <v>0</v>
      </c>
      <c r="Q211" s="154">
        <v>6E-05</v>
      </c>
      <c r="R211" s="154">
        <f t="shared" si="22"/>
        <v>0.00396</v>
      </c>
      <c r="S211" s="154">
        <v>0</v>
      </c>
      <c r="T211" s="155">
        <f t="shared" si="23"/>
        <v>0</v>
      </c>
      <c r="U211" s="33"/>
      <c r="V211" s="33"/>
      <c r="W211" s="33"/>
      <c r="X211" s="33"/>
      <c r="Y211" s="33"/>
      <c r="Z211" s="33"/>
      <c r="AA211" s="33"/>
      <c r="AB211" s="33"/>
      <c r="AC211" s="33"/>
      <c r="AD211" s="33"/>
      <c r="AE211" s="33"/>
      <c r="AR211" s="156" t="s">
        <v>366</v>
      </c>
      <c r="AT211" s="156" t="s">
        <v>300</v>
      </c>
      <c r="AU211" s="156" t="s">
        <v>86</v>
      </c>
      <c r="AY211" s="18" t="s">
        <v>151</v>
      </c>
      <c r="BE211" s="157">
        <f t="shared" si="24"/>
        <v>0</v>
      </c>
      <c r="BF211" s="157">
        <f t="shared" si="25"/>
        <v>0</v>
      </c>
      <c r="BG211" s="157">
        <f t="shared" si="26"/>
        <v>0</v>
      </c>
      <c r="BH211" s="157">
        <f t="shared" si="27"/>
        <v>0</v>
      </c>
      <c r="BI211" s="157">
        <f t="shared" si="28"/>
        <v>0</v>
      </c>
      <c r="BJ211" s="18" t="s">
        <v>84</v>
      </c>
      <c r="BK211" s="157">
        <f t="shared" si="29"/>
        <v>0</v>
      </c>
      <c r="BL211" s="18" t="s">
        <v>270</v>
      </c>
      <c r="BM211" s="156" t="s">
        <v>2104</v>
      </c>
    </row>
    <row r="212" spans="1:65" s="2" customFormat="1" ht="24.15" customHeight="1">
      <c r="A212" s="33"/>
      <c r="B212" s="144"/>
      <c r="C212" s="194" t="s">
        <v>677</v>
      </c>
      <c r="D212" s="194" t="s">
        <v>300</v>
      </c>
      <c r="E212" s="195" t="s">
        <v>2105</v>
      </c>
      <c r="F212" s="196" t="s">
        <v>2106</v>
      </c>
      <c r="G212" s="197" t="s">
        <v>157</v>
      </c>
      <c r="H212" s="198">
        <v>6</v>
      </c>
      <c r="I212" s="199"/>
      <c r="J212" s="200">
        <f t="shared" si="20"/>
        <v>0</v>
      </c>
      <c r="K212" s="196" t="s">
        <v>158</v>
      </c>
      <c r="L212" s="201"/>
      <c r="M212" s="202" t="s">
        <v>1</v>
      </c>
      <c r="N212" s="203" t="s">
        <v>41</v>
      </c>
      <c r="O212" s="59"/>
      <c r="P212" s="154">
        <f t="shared" si="21"/>
        <v>0</v>
      </c>
      <c r="Q212" s="154">
        <v>6E-05</v>
      </c>
      <c r="R212" s="154">
        <f t="shared" si="22"/>
        <v>0.00036</v>
      </c>
      <c r="S212" s="154">
        <v>0</v>
      </c>
      <c r="T212" s="155">
        <f t="shared" si="23"/>
        <v>0</v>
      </c>
      <c r="U212" s="33"/>
      <c r="V212" s="33"/>
      <c r="W212" s="33"/>
      <c r="X212" s="33"/>
      <c r="Y212" s="33"/>
      <c r="Z212" s="33"/>
      <c r="AA212" s="33"/>
      <c r="AB212" s="33"/>
      <c r="AC212" s="33"/>
      <c r="AD212" s="33"/>
      <c r="AE212" s="33"/>
      <c r="AR212" s="156" t="s">
        <v>366</v>
      </c>
      <c r="AT212" s="156" t="s">
        <v>300</v>
      </c>
      <c r="AU212" s="156" t="s">
        <v>86</v>
      </c>
      <c r="AY212" s="18" t="s">
        <v>151</v>
      </c>
      <c r="BE212" s="157">
        <f t="shared" si="24"/>
        <v>0</v>
      </c>
      <c r="BF212" s="157">
        <f t="shared" si="25"/>
        <v>0</v>
      </c>
      <c r="BG212" s="157">
        <f t="shared" si="26"/>
        <v>0</v>
      </c>
      <c r="BH212" s="157">
        <f t="shared" si="27"/>
        <v>0</v>
      </c>
      <c r="BI212" s="157">
        <f t="shared" si="28"/>
        <v>0</v>
      </c>
      <c r="BJ212" s="18" t="s">
        <v>84</v>
      </c>
      <c r="BK212" s="157">
        <f t="shared" si="29"/>
        <v>0</v>
      </c>
      <c r="BL212" s="18" t="s">
        <v>270</v>
      </c>
      <c r="BM212" s="156" t="s">
        <v>2107</v>
      </c>
    </row>
    <row r="213" spans="1:65" s="2" customFormat="1" ht="16.5" customHeight="1">
      <c r="A213" s="33"/>
      <c r="B213" s="144"/>
      <c r="C213" s="145" t="s">
        <v>681</v>
      </c>
      <c r="D213" s="145" t="s">
        <v>154</v>
      </c>
      <c r="E213" s="146" t="s">
        <v>2108</v>
      </c>
      <c r="F213" s="147" t="s">
        <v>2109</v>
      </c>
      <c r="G213" s="148" t="s">
        <v>1927</v>
      </c>
      <c r="H213" s="149">
        <v>1</v>
      </c>
      <c r="I213" s="150"/>
      <c r="J213" s="151">
        <f t="shared" si="20"/>
        <v>0</v>
      </c>
      <c r="K213" s="147" t="s">
        <v>925</v>
      </c>
      <c r="L213" s="34"/>
      <c r="M213" s="152" t="s">
        <v>1</v>
      </c>
      <c r="N213" s="153" t="s">
        <v>41</v>
      </c>
      <c r="O213" s="59"/>
      <c r="P213" s="154">
        <f t="shared" si="21"/>
        <v>0</v>
      </c>
      <c r="Q213" s="154">
        <v>0</v>
      </c>
      <c r="R213" s="154">
        <f t="shared" si="22"/>
        <v>0</v>
      </c>
      <c r="S213" s="154">
        <v>0</v>
      </c>
      <c r="T213" s="155">
        <f t="shared" si="23"/>
        <v>0</v>
      </c>
      <c r="U213" s="33"/>
      <c r="V213" s="33"/>
      <c r="W213" s="33"/>
      <c r="X213" s="33"/>
      <c r="Y213" s="33"/>
      <c r="Z213" s="33"/>
      <c r="AA213" s="33"/>
      <c r="AB213" s="33"/>
      <c r="AC213" s="33"/>
      <c r="AD213" s="33"/>
      <c r="AE213" s="33"/>
      <c r="AR213" s="156" t="s">
        <v>270</v>
      </c>
      <c r="AT213" s="156" t="s">
        <v>154</v>
      </c>
      <c r="AU213" s="156" t="s">
        <v>86</v>
      </c>
      <c r="AY213" s="18" t="s">
        <v>151</v>
      </c>
      <c r="BE213" s="157">
        <f t="shared" si="24"/>
        <v>0</v>
      </c>
      <c r="BF213" s="157">
        <f t="shared" si="25"/>
        <v>0</v>
      </c>
      <c r="BG213" s="157">
        <f t="shared" si="26"/>
        <v>0</v>
      </c>
      <c r="BH213" s="157">
        <f t="shared" si="27"/>
        <v>0</v>
      </c>
      <c r="BI213" s="157">
        <f t="shared" si="28"/>
        <v>0</v>
      </c>
      <c r="BJ213" s="18" t="s">
        <v>84</v>
      </c>
      <c r="BK213" s="157">
        <f t="shared" si="29"/>
        <v>0</v>
      </c>
      <c r="BL213" s="18" t="s">
        <v>270</v>
      </c>
      <c r="BM213" s="156" t="s">
        <v>2110</v>
      </c>
    </row>
    <row r="214" spans="1:65" s="2" customFormat="1" ht="21.75" customHeight="1">
      <c r="A214" s="33"/>
      <c r="B214" s="144"/>
      <c r="C214" s="194" t="s">
        <v>687</v>
      </c>
      <c r="D214" s="194" t="s">
        <v>300</v>
      </c>
      <c r="E214" s="195" t="s">
        <v>2111</v>
      </c>
      <c r="F214" s="196" t="s">
        <v>2112</v>
      </c>
      <c r="G214" s="197" t="s">
        <v>157</v>
      </c>
      <c r="H214" s="198">
        <v>1</v>
      </c>
      <c r="I214" s="199"/>
      <c r="J214" s="200">
        <f t="shared" si="20"/>
        <v>0</v>
      </c>
      <c r="K214" s="196" t="s">
        <v>925</v>
      </c>
      <c r="L214" s="201"/>
      <c r="M214" s="202" t="s">
        <v>1</v>
      </c>
      <c r="N214" s="203" t="s">
        <v>41</v>
      </c>
      <c r="O214" s="59"/>
      <c r="P214" s="154">
        <f t="shared" si="21"/>
        <v>0</v>
      </c>
      <c r="Q214" s="154">
        <v>7E-05</v>
      </c>
      <c r="R214" s="154">
        <f t="shared" si="22"/>
        <v>7E-05</v>
      </c>
      <c r="S214" s="154">
        <v>0</v>
      </c>
      <c r="T214" s="155">
        <f t="shared" si="23"/>
        <v>0</v>
      </c>
      <c r="U214" s="33"/>
      <c r="V214" s="33"/>
      <c r="W214" s="33"/>
      <c r="X214" s="33"/>
      <c r="Y214" s="33"/>
      <c r="Z214" s="33"/>
      <c r="AA214" s="33"/>
      <c r="AB214" s="33"/>
      <c r="AC214" s="33"/>
      <c r="AD214" s="33"/>
      <c r="AE214" s="33"/>
      <c r="AR214" s="156" t="s">
        <v>366</v>
      </c>
      <c r="AT214" s="156" t="s">
        <v>300</v>
      </c>
      <c r="AU214" s="156" t="s">
        <v>86</v>
      </c>
      <c r="AY214" s="18" t="s">
        <v>151</v>
      </c>
      <c r="BE214" s="157">
        <f t="shared" si="24"/>
        <v>0</v>
      </c>
      <c r="BF214" s="157">
        <f t="shared" si="25"/>
        <v>0</v>
      </c>
      <c r="BG214" s="157">
        <f t="shared" si="26"/>
        <v>0</v>
      </c>
      <c r="BH214" s="157">
        <f t="shared" si="27"/>
        <v>0</v>
      </c>
      <c r="BI214" s="157">
        <f t="shared" si="28"/>
        <v>0</v>
      </c>
      <c r="BJ214" s="18" t="s">
        <v>84</v>
      </c>
      <c r="BK214" s="157">
        <f t="shared" si="29"/>
        <v>0</v>
      </c>
      <c r="BL214" s="18" t="s">
        <v>270</v>
      </c>
      <c r="BM214" s="156" t="s">
        <v>2113</v>
      </c>
    </row>
    <row r="215" spans="2:63" s="12" customFormat="1" ht="22.8" customHeight="1">
      <c r="B215" s="131"/>
      <c r="D215" s="132" t="s">
        <v>75</v>
      </c>
      <c r="E215" s="142" t="s">
        <v>2114</v>
      </c>
      <c r="F215" s="142" t="s">
        <v>2115</v>
      </c>
      <c r="I215" s="134"/>
      <c r="J215" s="143">
        <f>BK215</f>
        <v>0</v>
      </c>
      <c r="L215" s="131"/>
      <c r="M215" s="136"/>
      <c r="N215" s="137"/>
      <c r="O215" s="137"/>
      <c r="P215" s="138">
        <f>SUM(P216:P238)</f>
        <v>0</v>
      </c>
      <c r="Q215" s="137"/>
      <c r="R215" s="138">
        <f>SUM(R216:R238)</f>
        <v>0</v>
      </c>
      <c r="S215" s="137"/>
      <c r="T215" s="139">
        <f>SUM(T216:T238)</f>
        <v>0</v>
      </c>
      <c r="AR215" s="132" t="s">
        <v>86</v>
      </c>
      <c r="AT215" s="140" t="s">
        <v>75</v>
      </c>
      <c r="AU215" s="140" t="s">
        <v>84</v>
      </c>
      <c r="AY215" s="132" t="s">
        <v>151</v>
      </c>
      <c r="BK215" s="141">
        <f>SUM(BK216:BK238)</f>
        <v>0</v>
      </c>
    </row>
    <row r="216" spans="1:65" s="2" customFormat="1" ht="16.5" customHeight="1">
      <c r="A216" s="33"/>
      <c r="B216" s="144"/>
      <c r="C216" s="145" t="s">
        <v>692</v>
      </c>
      <c r="D216" s="145" t="s">
        <v>154</v>
      </c>
      <c r="E216" s="146" t="s">
        <v>2116</v>
      </c>
      <c r="F216" s="147" t="s">
        <v>2117</v>
      </c>
      <c r="G216" s="148" t="s">
        <v>157</v>
      </c>
      <c r="H216" s="149">
        <v>37</v>
      </c>
      <c r="I216" s="150"/>
      <c r="J216" s="151">
        <f>ROUND(I216*H216,2)</f>
        <v>0</v>
      </c>
      <c r="K216" s="147" t="s">
        <v>158</v>
      </c>
      <c r="L216" s="34"/>
      <c r="M216" s="152" t="s">
        <v>1</v>
      </c>
      <c r="N216" s="153" t="s">
        <v>41</v>
      </c>
      <c r="O216" s="59"/>
      <c r="P216" s="154">
        <f>O216*H216</f>
        <v>0</v>
      </c>
      <c r="Q216" s="154">
        <v>0</v>
      </c>
      <c r="R216" s="154">
        <f>Q216*H216</f>
        <v>0</v>
      </c>
      <c r="S216" s="154">
        <v>0</v>
      </c>
      <c r="T216" s="155">
        <f>S216*H216</f>
        <v>0</v>
      </c>
      <c r="U216" s="33"/>
      <c r="V216" s="33"/>
      <c r="W216" s="33"/>
      <c r="X216" s="33"/>
      <c r="Y216" s="33"/>
      <c r="Z216" s="33"/>
      <c r="AA216" s="33"/>
      <c r="AB216" s="33"/>
      <c r="AC216" s="33"/>
      <c r="AD216" s="33"/>
      <c r="AE216" s="33"/>
      <c r="AR216" s="156" t="s">
        <v>270</v>
      </c>
      <c r="AT216" s="156" t="s">
        <v>154</v>
      </c>
      <c r="AU216" s="156" t="s">
        <v>86</v>
      </c>
      <c r="AY216" s="18" t="s">
        <v>151</v>
      </c>
      <c r="BE216" s="157">
        <f>IF(N216="základní",J216,0)</f>
        <v>0</v>
      </c>
      <c r="BF216" s="157">
        <f>IF(N216="snížená",J216,0)</f>
        <v>0</v>
      </c>
      <c r="BG216" s="157">
        <f>IF(N216="zákl. přenesená",J216,0)</f>
        <v>0</v>
      </c>
      <c r="BH216" s="157">
        <f>IF(N216="sníž. přenesená",J216,0)</f>
        <v>0</v>
      </c>
      <c r="BI216" s="157">
        <f>IF(N216="nulová",J216,0)</f>
        <v>0</v>
      </c>
      <c r="BJ216" s="18" t="s">
        <v>84</v>
      </c>
      <c r="BK216" s="157">
        <f>ROUND(I216*H216,2)</f>
        <v>0</v>
      </c>
      <c r="BL216" s="18" t="s">
        <v>270</v>
      </c>
      <c r="BM216" s="156" t="s">
        <v>2118</v>
      </c>
    </row>
    <row r="217" spans="1:65" s="2" customFormat="1" ht="24.15" customHeight="1">
      <c r="A217" s="33"/>
      <c r="B217" s="144"/>
      <c r="C217" s="194" t="s">
        <v>698</v>
      </c>
      <c r="D217" s="194" t="s">
        <v>300</v>
      </c>
      <c r="E217" s="195" t="s">
        <v>2119</v>
      </c>
      <c r="F217" s="196" t="s">
        <v>2120</v>
      </c>
      <c r="G217" s="197" t="s">
        <v>157</v>
      </c>
      <c r="H217" s="198">
        <v>37</v>
      </c>
      <c r="I217" s="199"/>
      <c r="J217" s="200">
        <f>ROUND(I217*H217,2)</f>
        <v>0</v>
      </c>
      <c r="K217" s="196" t="s">
        <v>925</v>
      </c>
      <c r="L217" s="201"/>
      <c r="M217" s="202" t="s">
        <v>1</v>
      </c>
      <c r="N217" s="203" t="s">
        <v>41</v>
      </c>
      <c r="O217" s="59"/>
      <c r="P217" s="154">
        <f>O217*H217</f>
        <v>0</v>
      </c>
      <c r="Q217" s="154">
        <v>0</v>
      </c>
      <c r="R217" s="154">
        <f>Q217*H217</f>
        <v>0</v>
      </c>
      <c r="S217" s="154">
        <v>0</v>
      </c>
      <c r="T217" s="155">
        <f>S217*H217</f>
        <v>0</v>
      </c>
      <c r="U217" s="33"/>
      <c r="V217" s="33"/>
      <c r="W217" s="33"/>
      <c r="X217" s="33"/>
      <c r="Y217" s="33"/>
      <c r="Z217" s="33"/>
      <c r="AA217" s="33"/>
      <c r="AB217" s="33"/>
      <c r="AC217" s="33"/>
      <c r="AD217" s="33"/>
      <c r="AE217" s="33"/>
      <c r="AR217" s="156" t="s">
        <v>366</v>
      </c>
      <c r="AT217" s="156" t="s">
        <v>300</v>
      </c>
      <c r="AU217" s="156" t="s">
        <v>86</v>
      </c>
      <c r="AY217" s="18" t="s">
        <v>151</v>
      </c>
      <c r="BE217" s="157">
        <f>IF(N217="základní",J217,0)</f>
        <v>0</v>
      </c>
      <c r="BF217" s="157">
        <f>IF(N217="snížená",J217,0)</f>
        <v>0</v>
      </c>
      <c r="BG217" s="157">
        <f>IF(N217="zákl. přenesená",J217,0)</f>
        <v>0</v>
      </c>
      <c r="BH217" s="157">
        <f>IF(N217="sníž. přenesená",J217,0)</f>
        <v>0</v>
      </c>
      <c r="BI217" s="157">
        <f>IF(N217="nulová",J217,0)</f>
        <v>0</v>
      </c>
      <c r="BJ217" s="18" t="s">
        <v>84</v>
      </c>
      <c r="BK217" s="157">
        <f>ROUND(I217*H217,2)</f>
        <v>0</v>
      </c>
      <c r="BL217" s="18" t="s">
        <v>270</v>
      </c>
      <c r="BM217" s="156" t="s">
        <v>2121</v>
      </c>
    </row>
    <row r="218" spans="1:65" s="2" customFormat="1" ht="33" customHeight="1">
      <c r="A218" s="33"/>
      <c r="B218" s="144"/>
      <c r="C218" s="145" t="s">
        <v>702</v>
      </c>
      <c r="D218" s="145" t="s">
        <v>154</v>
      </c>
      <c r="E218" s="146" t="s">
        <v>2122</v>
      </c>
      <c r="F218" s="147" t="s">
        <v>2123</v>
      </c>
      <c r="G218" s="148" t="s">
        <v>157</v>
      </c>
      <c r="H218" s="149">
        <v>5</v>
      </c>
      <c r="I218" s="150"/>
      <c r="J218" s="151">
        <f>ROUND(I218*H218,2)</f>
        <v>0</v>
      </c>
      <c r="K218" s="147" t="s">
        <v>158</v>
      </c>
      <c r="L218" s="34"/>
      <c r="M218" s="152" t="s">
        <v>1</v>
      </c>
      <c r="N218" s="153" t="s">
        <v>41</v>
      </c>
      <c r="O218" s="59"/>
      <c r="P218" s="154">
        <f>O218*H218</f>
        <v>0</v>
      </c>
      <c r="Q218" s="154">
        <v>0</v>
      </c>
      <c r="R218" s="154">
        <f>Q218*H218</f>
        <v>0</v>
      </c>
      <c r="S218" s="154">
        <v>0</v>
      </c>
      <c r="T218" s="155">
        <f>S218*H218</f>
        <v>0</v>
      </c>
      <c r="U218" s="33"/>
      <c r="V218" s="33"/>
      <c r="W218" s="33"/>
      <c r="X218" s="33"/>
      <c r="Y218" s="33"/>
      <c r="Z218" s="33"/>
      <c r="AA218" s="33"/>
      <c r="AB218" s="33"/>
      <c r="AC218" s="33"/>
      <c r="AD218" s="33"/>
      <c r="AE218" s="33"/>
      <c r="AR218" s="156" t="s">
        <v>270</v>
      </c>
      <c r="AT218" s="156" t="s">
        <v>154</v>
      </c>
      <c r="AU218" s="156" t="s">
        <v>86</v>
      </c>
      <c r="AY218" s="18" t="s">
        <v>151</v>
      </c>
      <c r="BE218" s="157">
        <f>IF(N218="základní",J218,0)</f>
        <v>0</v>
      </c>
      <c r="BF218" s="157">
        <f>IF(N218="snížená",J218,0)</f>
        <v>0</v>
      </c>
      <c r="BG218" s="157">
        <f>IF(N218="zákl. přenesená",J218,0)</f>
        <v>0</v>
      </c>
      <c r="BH218" s="157">
        <f>IF(N218="sníž. přenesená",J218,0)</f>
        <v>0</v>
      </c>
      <c r="BI218" s="157">
        <f>IF(N218="nulová",J218,0)</f>
        <v>0</v>
      </c>
      <c r="BJ218" s="18" t="s">
        <v>84</v>
      </c>
      <c r="BK218" s="157">
        <f>ROUND(I218*H218,2)</f>
        <v>0</v>
      </c>
      <c r="BL218" s="18" t="s">
        <v>270</v>
      </c>
      <c r="BM218" s="156" t="s">
        <v>2124</v>
      </c>
    </row>
    <row r="219" spans="1:65" s="2" customFormat="1" ht="24.15" customHeight="1">
      <c r="A219" s="33"/>
      <c r="B219" s="144"/>
      <c r="C219" s="194" t="s">
        <v>706</v>
      </c>
      <c r="D219" s="194" t="s">
        <v>300</v>
      </c>
      <c r="E219" s="195" t="s">
        <v>2125</v>
      </c>
      <c r="F219" s="196" t="s">
        <v>2126</v>
      </c>
      <c r="G219" s="197" t="s">
        <v>157</v>
      </c>
      <c r="H219" s="198">
        <v>1</v>
      </c>
      <c r="I219" s="199"/>
      <c r="J219" s="200">
        <f>ROUND(I219*H219,2)</f>
        <v>0</v>
      </c>
      <c r="K219" s="196" t="s">
        <v>925</v>
      </c>
      <c r="L219" s="201"/>
      <c r="M219" s="202" t="s">
        <v>1</v>
      </c>
      <c r="N219" s="203" t="s">
        <v>41</v>
      </c>
      <c r="O219" s="59"/>
      <c r="P219" s="154">
        <f>O219*H219</f>
        <v>0</v>
      </c>
      <c r="Q219" s="154">
        <v>0</v>
      </c>
      <c r="R219" s="154">
        <f>Q219*H219</f>
        <v>0</v>
      </c>
      <c r="S219" s="154">
        <v>0</v>
      </c>
      <c r="T219" s="155">
        <f>S219*H219</f>
        <v>0</v>
      </c>
      <c r="U219" s="33"/>
      <c r="V219" s="33"/>
      <c r="W219" s="33"/>
      <c r="X219" s="33"/>
      <c r="Y219" s="33"/>
      <c r="Z219" s="33"/>
      <c r="AA219" s="33"/>
      <c r="AB219" s="33"/>
      <c r="AC219" s="33"/>
      <c r="AD219" s="33"/>
      <c r="AE219" s="33"/>
      <c r="AR219" s="156" t="s">
        <v>366</v>
      </c>
      <c r="AT219" s="156" t="s">
        <v>300</v>
      </c>
      <c r="AU219" s="156" t="s">
        <v>86</v>
      </c>
      <c r="AY219" s="18" t="s">
        <v>151</v>
      </c>
      <c r="BE219" s="157">
        <f>IF(N219="základní",J219,0)</f>
        <v>0</v>
      </c>
      <c r="BF219" s="157">
        <f>IF(N219="snížená",J219,0)</f>
        <v>0</v>
      </c>
      <c r="BG219" s="157">
        <f>IF(N219="zákl. přenesená",J219,0)</f>
        <v>0</v>
      </c>
      <c r="BH219" s="157">
        <f>IF(N219="sníž. přenesená",J219,0)</f>
        <v>0</v>
      </c>
      <c r="BI219" s="157">
        <f>IF(N219="nulová",J219,0)</f>
        <v>0</v>
      </c>
      <c r="BJ219" s="18" t="s">
        <v>84</v>
      </c>
      <c r="BK219" s="157">
        <f>ROUND(I219*H219,2)</f>
        <v>0</v>
      </c>
      <c r="BL219" s="18" t="s">
        <v>270</v>
      </c>
      <c r="BM219" s="156" t="s">
        <v>2127</v>
      </c>
    </row>
    <row r="220" spans="1:65" s="2" customFormat="1" ht="24.15" customHeight="1">
      <c r="A220" s="33"/>
      <c r="B220" s="144"/>
      <c r="C220" s="194" t="s">
        <v>710</v>
      </c>
      <c r="D220" s="194" t="s">
        <v>300</v>
      </c>
      <c r="E220" s="195" t="s">
        <v>2128</v>
      </c>
      <c r="F220" s="196" t="s">
        <v>2129</v>
      </c>
      <c r="G220" s="197" t="s">
        <v>157</v>
      </c>
      <c r="H220" s="198">
        <v>1</v>
      </c>
      <c r="I220" s="199"/>
      <c r="J220" s="200">
        <f>ROUND(I220*H220,2)</f>
        <v>0</v>
      </c>
      <c r="K220" s="196" t="s">
        <v>925</v>
      </c>
      <c r="L220" s="201"/>
      <c r="M220" s="202" t="s">
        <v>1</v>
      </c>
      <c r="N220" s="203" t="s">
        <v>41</v>
      </c>
      <c r="O220" s="59"/>
      <c r="P220" s="154">
        <f>O220*H220</f>
        <v>0</v>
      </c>
      <c r="Q220" s="154">
        <v>0</v>
      </c>
      <c r="R220" s="154">
        <f>Q220*H220</f>
        <v>0</v>
      </c>
      <c r="S220" s="154">
        <v>0</v>
      </c>
      <c r="T220" s="155">
        <f>S220*H220</f>
        <v>0</v>
      </c>
      <c r="U220" s="33"/>
      <c r="V220" s="33"/>
      <c r="W220" s="33"/>
      <c r="X220" s="33"/>
      <c r="Y220" s="33"/>
      <c r="Z220" s="33"/>
      <c r="AA220" s="33"/>
      <c r="AB220" s="33"/>
      <c r="AC220" s="33"/>
      <c r="AD220" s="33"/>
      <c r="AE220" s="33"/>
      <c r="AR220" s="156" t="s">
        <v>366</v>
      </c>
      <c r="AT220" s="156" t="s">
        <v>300</v>
      </c>
      <c r="AU220" s="156" t="s">
        <v>86</v>
      </c>
      <c r="AY220" s="18" t="s">
        <v>151</v>
      </c>
      <c r="BE220" s="157">
        <f>IF(N220="základní",J220,0)</f>
        <v>0</v>
      </c>
      <c r="BF220" s="157">
        <f>IF(N220="snížená",J220,0)</f>
        <v>0</v>
      </c>
      <c r="BG220" s="157">
        <f>IF(N220="zákl. přenesená",J220,0)</f>
        <v>0</v>
      </c>
      <c r="BH220" s="157">
        <f>IF(N220="sníž. přenesená",J220,0)</f>
        <v>0</v>
      </c>
      <c r="BI220" s="157">
        <f>IF(N220="nulová",J220,0)</f>
        <v>0</v>
      </c>
      <c r="BJ220" s="18" t="s">
        <v>84</v>
      </c>
      <c r="BK220" s="157">
        <f>ROUND(I220*H220,2)</f>
        <v>0</v>
      </c>
      <c r="BL220" s="18" t="s">
        <v>270</v>
      </c>
      <c r="BM220" s="156" t="s">
        <v>2130</v>
      </c>
    </row>
    <row r="221" spans="1:47" s="2" customFormat="1" ht="19.2">
      <c r="A221" s="33"/>
      <c r="B221" s="34"/>
      <c r="C221" s="33"/>
      <c r="D221" s="159" t="s">
        <v>215</v>
      </c>
      <c r="E221" s="33"/>
      <c r="F221" s="190" t="s">
        <v>2131</v>
      </c>
      <c r="G221" s="33"/>
      <c r="H221" s="33"/>
      <c r="I221" s="191"/>
      <c r="J221" s="33"/>
      <c r="K221" s="33"/>
      <c r="L221" s="34"/>
      <c r="M221" s="192"/>
      <c r="N221" s="193"/>
      <c r="O221" s="59"/>
      <c r="P221" s="59"/>
      <c r="Q221" s="59"/>
      <c r="R221" s="59"/>
      <c r="S221" s="59"/>
      <c r="T221" s="60"/>
      <c r="U221" s="33"/>
      <c r="V221" s="33"/>
      <c r="W221" s="33"/>
      <c r="X221" s="33"/>
      <c r="Y221" s="33"/>
      <c r="Z221" s="33"/>
      <c r="AA221" s="33"/>
      <c r="AB221" s="33"/>
      <c r="AC221" s="33"/>
      <c r="AD221" s="33"/>
      <c r="AE221" s="33"/>
      <c r="AT221" s="18" t="s">
        <v>215</v>
      </c>
      <c r="AU221" s="18" t="s">
        <v>86</v>
      </c>
    </row>
    <row r="222" spans="1:65" s="2" customFormat="1" ht="24.15" customHeight="1">
      <c r="A222" s="33"/>
      <c r="B222" s="144"/>
      <c r="C222" s="194" t="s">
        <v>714</v>
      </c>
      <c r="D222" s="194" t="s">
        <v>300</v>
      </c>
      <c r="E222" s="195" t="s">
        <v>2132</v>
      </c>
      <c r="F222" s="196" t="s">
        <v>2133</v>
      </c>
      <c r="G222" s="197" t="s">
        <v>157</v>
      </c>
      <c r="H222" s="198">
        <v>4</v>
      </c>
      <c r="I222" s="199"/>
      <c r="J222" s="200">
        <f aca="true" t="shared" si="30" ref="J222:J238">ROUND(I222*H222,2)</f>
        <v>0</v>
      </c>
      <c r="K222" s="196" t="s">
        <v>925</v>
      </c>
      <c r="L222" s="201"/>
      <c r="M222" s="202" t="s">
        <v>1</v>
      </c>
      <c r="N222" s="203" t="s">
        <v>41</v>
      </c>
      <c r="O222" s="59"/>
      <c r="P222" s="154">
        <f aca="true" t="shared" si="31" ref="P222:P238">O222*H222</f>
        <v>0</v>
      </c>
      <c r="Q222" s="154">
        <v>0</v>
      </c>
      <c r="R222" s="154">
        <f aca="true" t="shared" si="32" ref="R222:R238">Q222*H222</f>
        <v>0</v>
      </c>
      <c r="S222" s="154">
        <v>0</v>
      </c>
      <c r="T222" s="155">
        <f aca="true" t="shared" si="33" ref="T222:T238">S222*H222</f>
        <v>0</v>
      </c>
      <c r="U222" s="33"/>
      <c r="V222" s="33"/>
      <c r="W222" s="33"/>
      <c r="X222" s="33"/>
      <c r="Y222" s="33"/>
      <c r="Z222" s="33"/>
      <c r="AA222" s="33"/>
      <c r="AB222" s="33"/>
      <c r="AC222" s="33"/>
      <c r="AD222" s="33"/>
      <c r="AE222" s="33"/>
      <c r="AR222" s="156" t="s">
        <v>366</v>
      </c>
      <c r="AT222" s="156" t="s">
        <v>300</v>
      </c>
      <c r="AU222" s="156" t="s">
        <v>86</v>
      </c>
      <c r="AY222" s="18" t="s">
        <v>151</v>
      </c>
      <c r="BE222" s="157">
        <f aca="true" t="shared" si="34" ref="BE222:BE238">IF(N222="základní",J222,0)</f>
        <v>0</v>
      </c>
      <c r="BF222" s="157">
        <f aca="true" t="shared" si="35" ref="BF222:BF238">IF(N222="snížená",J222,0)</f>
        <v>0</v>
      </c>
      <c r="BG222" s="157">
        <f aca="true" t="shared" si="36" ref="BG222:BG238">IF(N222="zákl. přenesená",J222,0)</f>
        <v>0</v>
      </c>
      <c r="BH222" s="157">
        <f aca="true" t="shared" si="37" ref="BH222:BH238">IF(N222="sníž. přenesená",J222,0)</f>
        <v>0</v>
      </c>
      <c r="BI222" s="157">
        <f aca="true" t="shared" si="38" ref="BI222:BI238">IF(N222="nulová",J222,0)</f>
        <v>0</v>
      </c>
      <c r="BJ222" s="18" t="s">
        <v>84</v>
      </c>
      <c r="BK222" s="157">
        <f aca="true" t="shared" si="39" ref="BK222:BK238">ROUND(I222*H222,2)</f>
        <v>0</v>
      </c>
      <c r="BL222" s="18" t="s">
        <v>270</v>
      </c>
      <c r="BM222" s="156" t="s">
        <v>2134</v>
      </c>
    </row>
    <row r="223" spans="1:65" s="2" customFormat="1" ht="24.15" customHeight="1">
      <c r="A223" s="33"/>
      <c r="B223" s="144"/>
      <c r="C223" s="145" t="s">
        <v>721</v>
      </c>
      <c r="D223" s="145" t="s">
        <v>154</v>
      </c>
      <c r="E223" s="146" t="s">
        <v>2135</v>
      </c>
      <c r="F223" s="147" t="s">
        <v>2136</v>
      </c>
      <c r="G223" s="148" t="s">
        <v>157</v>
      </c>
      <c r="H223" s="149">
        <v>22</v>
      </c>
      <c r="I223" s="150"/>
      <c r="J223" s="151">
        <f t="shared" si="30"/>
        <v>0</v>
      </c>
      <c r="K223" s="147" t="s">
        <v>158</v>
      </c>
      <c r="L223" s="34"/>
      <c r="M223" s="152" t="s">
        <v>1</v>
      </c>
      <c r="N223" s="153" t="s">
        <v>41</v>
      </c>
      <c r="O223" s="59"/>
      <c r="P223" s="154">
        <f t="shared" si="31"/>
        <v>0</v>
      </c>
      <c r="Q223" s="154">
        <v>0</v>
      </c>
      <c r="R223" s="154">
        <f t="shared" si="32"/>
        <v>0</v>
      </c>
      <c r="S223" s="154">
        <v>0</v>
      </c>
      <c r="T223" s="155">
        <f t="shared" si="33"/>
        <v>0</v>
      </c>
      <c r="U223" s="33"/>
      <c r="V223" s="33"/>
      <c r="W223" s="33"/>
      <c r="X223" s="33"/>
      <c r="Y223" s="33"/>
      <c r="Z223" s="33"/>
      <c r="AA223" s="33"/>
      <c r="AB223" s="33"/>
      <c r="AC223" s="33"/>
      <c r="AD223" s="33"/>
      <c r="AE223" s="33"/>
      <c r="AR223" s="156" t="s">
        <v>270</v>
      </c>
      <c r="AT223" s="156" t="s">
        <v>154</v>
      </c>
      <c r="AU223" s="156" t="s">
        <v>86</v>
      </c>
      <c r="AY223" s="18" t="s">
        <v>151</v>
      </c>
      <c r="BE223" s="157">
        <f t="shared" si="34"/>
        <v>0</v>
      </c>
      <c r="BF223" s="157">
        <f t="shared" si="35"/>
        <v>0</v>
      </c>
      <c r="BG223" s="157">
        <f t="shared" si="36"/>
        <v>0</v>
      </c>
      <c r="BH223" s="157">
        <f t="shared" si="37"/>
        <v>0</v>
      </c>
      <c r="BI223" s="157">
        <f t="shared" si="38"/>
        <v>0</v>
      </c>
      <c r="BJ223" s="18" t="s">
        <v>84</v>
      </c>
      <c r="BK223" s="157">
        <f t="shared" si="39"/>
        <v>0</v>
      </c>
      <c r="BL223" s="18" t="s">
        <v>270</v>
      </c>
      <c r="BM223" s="156" t="s">
        <v>2137</v>
      </c>
    </row>
    <row r="224" spans="1:65" s="2" customFormat="1" ht="24.15" customHeight="1">
      <c r="A224" s="33"/>
      <c r="B224" s="144"/>
      <c r="C224" s="194" t="s">
        <v>732</v>
      </c>
      <c r="D224" s="194" t="s">
        <v>300</v>
      </c>
      <c r="E224" s="195" t="s">
        <v>2138</v>
      </c>
      <c r="F224" s="196" t="s">
        <v>2139</v>
      </c>
      <c r="G224" s="197" t="s">
        <v>231</v>
      </c>
      <c r="H224" s="198">
        <v>22</v>
      </c>
      <c r="I224" s="199"/>
      <c r="J224" s="200">
        <f t="shared" si="30"/>
        <v>0</v>
      </c>
      <c r="K224" s="196" t="s">
        <v>925</v>
      </c>
      <c r="L224" s="201"/>
      <c r="M224" s="202" t="s">
        <v>1</v>
      </c>
      <c r="N224" s="203" t="s">
        <v>41</v>
      </c>
      <c r="O224" s="59"/>
      <c r="P224" s="154">
        <f t="shared" si="31"/>
        <v>0</v>
      </c>
      <c r="Q224" s="154">
        <v>0</v>
      </c>
      <c r="R224" s="154">
        <f t="shared" si="32"/>
        <v>0</v>
      </c>
      <c r="S224" s="154">
        <v>0</v>
      </c>
      <c r="T224" s="155">
        <f t="shared" si="33"/>
        <v>0</v>
      </c>
      <c r="U224" s="33"/>
      <c r="V224" s="33"/>
      <c r="W224" s="33"/>
      <c r="X224" s="33"/>
      <c r="Y224" s="33"/>
      <c r="Z224" s="33"/>
      <c r="AA224" s="33"/>
      <c r="AB224" s="33"/>
      <c r="AC224" s="33"/>
      <c r="AD224" s="33"/>
      <c r="AE224" s="33"/>
      <c r="AR224" s="156" t="s">
        <v>366</v>
      </c>
      <c r="AT224" s="156" t="s">
        <v>300</v>
      </c>
      <c r="AU224" s="156" t="s">
        <v>86</v>
      </c>
      <c r="AY224" s="18" t="s">
        <v>151</v>
      </c>
      <c r="BE224" s="157">
        <f t="shared" si="34"/>
        <v>0</v>
      </c>
      <c r="BF224" s="157">
        <f t="shared" si="35"/>
        <v>0</v>
      </c>
      <c r="BG224" s="157">
        <f t="shared" si="36"/>
        <v>0</v>
      </c>
      <c r="BH224" s="157">
        <f t="shared" si="37"/>
        <v>0</v>
      </c>
      <c r="BI224" s="157">
        <f t="shared" si="38"/>
        <v>0</v>
      </c>
      <c r="BJ224" s="18" t="s">
        <v>84</v>
      </c>
      <c r="BK224" s="157">
        <f t="shared" si="39"/>
        <v>0</v>
      </c>
      <c r="BL224" s="18" t="s">
        <v>270</v>
      </c>
      <c r="BM224" s="156" t="s">
        <v>2140</v>
      </c>
    </row>
    <row r="225" spans="1:65" s="2" customFormat="1" ht="24.15" customHeight="1">
      <c r="A225" s="33"/>
      <c r="B225" s="144"/>
      <c r="C225" s="194" t="s">
        <v>746</v>
      </c>
      <c r="D225" s="194" t="s">
        <v>300</v>
      </c>
      <c r="E225" s="195" t="s">
        <v>2141</v>
      </c>
      <c r="F225" s="196" t="s">
        <v>2142</v>
      </c>
      <c r="G225" s="197" t="s">
        <v>157</v>
      </c>
      <c r="H225" s="198">
        <v>22</v>
      </c>
      <c r="I225" s="199"/>
      <c r="J225" s="200">
        <f t="shared" si="30"/>
        <v>0</v>
      </c>
      <c r="K225" s="196" t="s">
        <v>925</v>
      </c>
      <c r="L225" s="201"/>
      <c r="M225" s="202" t="s">
        <v>1</v>
      </c>
      <c r="N225" s="203" t="s">
        <v>41</v>
      </c>
      <c r="O225" s="59"/>
      <c r="P225" s="154">
        <f t="shared" si="31"/>
        <v>0</v>
      </c>
      <c r="Q225" s="154">
        <v>0</v>
      </c>
      <c r="R225" s="154">
        <f t="shared" si="32"/>
        <v>0</v>
      </c>
      <c r="S225" s="154">
        <v>0</v>
      </c>
      <c r="T225" s="155">
        <f t="shared" si="33"/>
        <v>0</v>
      </c>
      <c r="U225" s="33"/>
      <c r="V225" s="33"/>
      <c r="W225" s="33"/>
      <c r="X225" s="33"/>
      <c r="Y225" s="33"/>
      <c r="Z225" s="33"/>
      <c r="AA225" s="33"/>
      <c r="AB225" s="33"/>
      <c r="AC225" s="33"/>
      <c r="AD225" s="33"/>
      <c r="AE225" s="33"/>
      <c r="AR225" s="156" t="s">
        <v>366</v>
      </c>
      <c r="AT225" s="156" t="s">
        <v>300</v>
      </c>
      <c r="AU225" s="156" t="s">
        <v>86</v>
      </c>
      <c r="AY225" s="18" t="s">
        <v>151</v>
      </c>
      <c r="BE225" s="157">
        <f t="shared" si="34"/>
        <v>0</v>
      </c>
      <c r="BF225" s="157">
        <f t="shared" si="35"/>
        <v>0</v>
      </c>
      <c r="BG225" s="157">
        <f t="shared" si="36"/>
        <v>0</v>
      </c>
      <c r="BH225" s="157">
        <f t="shared" si="37"/>
        <v>0</v>
      </c>
      <c r="BI225" s="157">
        <f t="shared" si="38"/>
        <v>0</v>
      </c>
      <c r="BJ225" s="18" t="s">
        <v>84</v>
      </c>
      <c r="BK225" s="157">
        <f t="shared" si="39"/>
        <v>0</v>
      </c>
      <c r="BL225" s="18" t="s">
        <v>270</v>
      </c>
      <c r="BM225" s="156" t="s">
        <v>2143</v>
      </c>
    </row>
    <row r="226" spans="1:65" s="2" customFormat="1" ht="21.75" customHeight="1">
      <c r="A226" s="33"/>
      <c r="B226" s="144"/>
      <c r="C226" s="145" t="s">
        <v>753</v>
      </c>
      <c r="D226" s="145" t="s">
        <v>154</v>
      </c>
      <c r="E226" s="146" t="s">
        <v>2144</v>
      </c>
      <c r="F226" s="147" t="s">
        <v>2145</v>
      </c>
      <c r="G226" s="148" t="s">
        <v>157</v>
      </c>
      <c r="H226" s="149">
        <v>16</v>
      </c>
      <c r="I226" s="150"/>
      <c r="J226" s="151">
        <f t="shared" si="30"/>
        <v>0</v>
      </c>
      <c r="K226" s="147" t="s">
        <v>158</v>
      </c>
      <c r="L226" s="34"/>
      <c r="M226" s="152" t="s">
        <v>1</v>
      </c>
      <c r="N226" s="153" t="s">
        <v>41</v>
      </c>
      <c r="O226" s="59"/>
      <c r="P226" s="154">
        <f t="shared" si="31"/>
        <v>0</v>
      </c>
      <c r="Q226" s="154">
        <v>0</v>
      </c>
      <c r="R226" s="154">
        <f t="shared" si="32"/>
        <v>0</v>
      </c>
      <c r="S226" s="154">
        <v>0</v>
      </c>
      <c r="T226" s="155">
        <f t="shared" si="33"/>
        <v>0</v>
      </c>
      <c r="U226" s="33"/>
      <c r="V226" s="33"/>
      <c r="W226" s="33"/>
      <c r="X226" s="33"/>
      <c r="Y226" s="33"/>
      <c r="Z226" s="33"/>
      <c r="AA226" s="33"/>
      <c r="AB226" s="33"/>
      <c r="AC226" s="33"/>
      <c r="AD226" s="33"/>
      <c r="AE226" s="33"/>
      <c r="AR226" s="156" t="s">
        <v>270</v>
      </c>
      <c r="AT226" s="156" t="s">
        <v>154</v>
      </c>
      <c r="AU226" s="156" t="s">
        <v>86</v>
      </c>
      <c r="AY226" s="18" t="s">
        <v>151</v>
      </c>
      <c r="BE226" s="157">
        <f t="shared" si="34"/>
        <v>0</v>
      </c>
      <c r="BF226" s="157">
        <f t="shared" si="35"/>
        <v>0</v>
      </c>
      <c r="BG226" s="157">
        <f t="shared" si="36"/>
        <v>0</v>
      </c>
      <c r="BH226" s="157">
        <f t="shared" si="37"/>
        <v>0</v>
      </c>
      <c r="BI226" s="157">
        <f t="shared" si="38"/>
        <v>0</v>
      </c>
      <c r="BJ226" s="18" t="s">
        <v>84</v>
      </c>
      <c r="BK226" s="157">
        <f t="shared" si="39"/>
        <v>0</v>
      </c>
      <c r="BL226" s="18" t="s">
        <v>270</v>
      </c>
      <c r="BM226" s="156" t="s">
        <v>2146</v>
      </c>
    </row>
    <row r="227" spans="1:65" s="2" customFormat="1" ht="24.15" customHeight="1">
      <c r="A227" s="33"/>
      <c r="B227" s="144"/>
      <c r="C227" s="194" t="s">
        <v>757</v>
      </c>
      <c r="D227" s="194" t="s">
        <v>300</v>
      </c>
      <c r="E227" s="195" t="s">
        <v>2147</v>
      </c>
      <c r="F227" s="196" t="s">
        <v>2148</v>
      </c>
      <c r="G227" s="197" t="s">
        <v>157</v>
      </c>
      <c r="H227" s="198">
        <v>9</v>
      </c>
      <c r="I227" s="199"/>
      <c r="J227" s="200">
        <f t="shared" si="30"/>
        <v>0</v>
      </c>
      <c r="K227" s="196" t="s">
        <v>925</v>
      </c>
      <c r="L227" s="201"/>
      <c r="M227" s="202" t="s">
        <v>1</v>
      </c>
      <c r="N227" s="203" t="s">
        <v>41</v>
      </c>
      <c r="O227" s="59"/>
      <c r="P227" s="154">
        <f t="shared" si="31"/>
        <v>0</v>
      </c>
      <c r="Q227" s="154">
        <v>0</v>
      </c>
      <c r="R227" s="154">
        <f t="shared" si="32"/>
        <v>0</v>
      </c>
      <c r="S227" s="154">
        <v>0</v>
      </c>
      <c r="T227" s="155">
        <f t="shared" si="33"/>
        <v>0</v>
      </c>
      <c r="U227" s="33"/>
      <c r="V227" s="33"/>
      <c r="W227" s="33"/>
      <c r="X227" s="33"/>
      <c r="Y227" s="33"/>
      <c r="Z227" s="33"/>
      <c r="AA227" s="33"/>
      <c r="AB227" s="33"/>
      <c r="AC227" s="33"/>
      <c r="AD227" s="33"/>
      <c r="AE227" s="33"/>
      <c r="AR227" s="156" t="s">
        <v>366</v>
      </c>
      <c r="AT227" s="156" t="s">
        <v>300</v>
      </c>
      <c r="AU227" s="156" t="s">
        <v>86</v>
      </c>
      <c r="AY227" s="18" t="s">
        <v>151</v>
      </c>
      <c r="BE227" s="157">
        <f t="shared" si="34"/>
        <v>0</v>
      </c>
      <c r="BF227" s="157">
        <f t="shared" si="35"/>
        <v>0</v>
      </c>
      <c r="BG227" s="157">
        <f t="shared" si="36"/>
        <v>0</v>
      </c>
      <c r="BH227" s="157">
        <f t="shared" si="37"/>
        <v>0</v>
      </c>
      <c r="BI227" s="157">
        <f t="shared" si="38"/>
        <v>0</v>
      </c>
      <c r="BJ227" s="18" t="s">
        <v>84</v>
      </c>
      <c r="BK227" s="157">
        <f t="shared" si="39"/>
        <v>0</v>
      </c>
      <c r="BL227" s="18" t="s">
        <v>270</v>
      </c>
      <c r="BM227" s="156" t="s">
        <v>2149</v>
      </c>
    </row>
    <row r="228" spans="1:65" s="2" customFormat="1" ht="24.15" customHeight="1">
      <c r="A228" s="33"/>
      <c r="B228" s="144"/>
      <c r="C228" s="194" t="s">
        <v>763</v>
      </c>
      <c r="D228" s="194" t="s">
        <v>300</v>
      </c>
      <c r="E228" s="195" t="s">
        <v>2150</v>
      </c>
      <c r="F228" s="196" t="s">
        <v>2151</v>
      </c>
      <c r="G228" s="197" t="s">
        <v>157</v>
      </c>
      <c r="H228" s="198">
        <v>7</v>
      </c>
      <c r="I228" s="199"/>
      <c r="J228" s="200">
        <f t="shared" si="30"/>
        <v>0</v>
      </c>
      <c r="K228" s="196" t="s">
        <v>925</v>
      </c>
      <c r="L228" s="201"/>
      <c r="M228" s="202" t="s">
        <v>1</v>
      </c>
      <c r="N228" s="203" t="s">
        <v>41</v>
      </c>
      <c r="O228" s="59"/>
      <c r="P228" s="154">
        <f t="shared" si="31"/>
        <v>0</v>
      </c>
      <c r="Q228" s="154">
        <v>0</v>
      </c>
      <c r="R228" s="154">
        <f t="shared" si="32"/>
        <v>0</v>
      </c>
      <c r="S228" s="154">
        <v>0</v>
      </c>
      <c r="T228" s="155">
        <f t="shared" si="33"/>
        <v>0</v>
      </c>
      <c r="U228" s="33"/>
      <c r="V228" s="33"/>
      <c r="W228" s="33"/>
      <c r="X228" s="33"/>
      <c r="Y228" s="33"/>
      <c r="Z228" s="33"/>
      <c r="AA228" s="33"/>
      <c r="AB228" s="33"/>
      <c r="AC228" s="33"/>
      <c r="AD228" s="33"/>
      <c r="AE228" s="33"/>
      <c r="AR228" s="156" t="s">
        <v>366</v>
      </c>
      <c r="AT228" s="156" t="s">
        <v>300</v>
      </c>
      <c r="AU228" s="156" t="s">
        <v>86</v>
      </c>
      <c r="AY228" s="18" t="s">
        <v>151</v>
      </c>
      <c r="BE228" s="157">
        <f t="shared" si="34"/>
        <v>0</v>
      </c>
      <c r="BF228" s="157">
        <f t="shared" si="35"/>
        <v>0</v>
      </c>
      <c r="BG228" s="157">
        <f t="shared" si="36"/>
        <v>0</v>
      </c>
      <c r="BH228" s="157">
        <f t="shared" si="37"/>
        <v>0</v>
      </c>
      <c r="BI228" s="157">
        <f t="shared" si="38"/>
        <v>0</v>
      </c>
      <c r="BJ228" s="18" t="s">
        <v>84</v>
      </c>
      <c r="BK228" s="157">
        <f t="shared" si="39"/>
        <v>0</v>
      </c>
      <c r="BL228" s="18" t="s">
        <v>270</v>
      </c>
      <c r="BM228" s="156" t="s">
        <v>2152</v>
      </c>
    </row>
    <row r="229" spans="1:65" s="2" customFormat="1" ht="21.75" customHeight="1">
      <c r="A229" s="33"/>
      <c r="B229" s="144"/>
      <c r="C229" s="145" t="s">
        <v>770</v>
      </c>
      <c r="D229" s="145" t="s">
        <v>154</v>
      </c>
      <c r="E229" s="146" t="s">
        <v>2153</v>
      </c>
      <c r="F229" s="147" t="s">
        <v>2154</v>
      </c>
      <c r="G229" s="148" t="s">
        <v>231</v>
      </c>
      <c r="H229" s="149">
        <v>22</v>
      </c>
      <c r="I229" s="150"/>
      <c r="J229" s="151">
        <f t="shared" si="30"/>
        <v>0</v>
      </c>
      <c r="K229" s="147" t="s">
        <v>158</v>
      </c>
      <c r="L229" s="34"/>
      <c r="M229" s="152" t="s">
        <v>1</v>
      </c>
      <c r="N229" s="153" t="s">
        <v>41</v>
      </c>
      <c r="O229" s="59"/>
      <c r="P229" s="154">
        <f t="shared" si="31"/>
        <v>0</v>
      </c>
      <c r="Q229" s="154">
        <v>0</v>
      </c>
      <c r="R229" s="154">
        <f t="shared" si="32"/>
        <v>0</v>
      </c>
      <c r="S229" s="154">
        <v>0</v>
      </c>
      <c r="T229" s="155">
        <f t="shared" si="33"/>
        <v>0</v>
      </c>
      <c r="U229" s="33"/>
      <c r="V229" s="33"/>
      <c r="W229" s="33"/>
      <c r="X229" s="33"/>
      <c r="Y229" s="33"/>
      <c r="Z229" s="33"/>
      <c r="AA229" s="33"/>
      <c r="AB229" s="33"/>
      <c r="AC229" s="33"/>
      <c r="AD229" s="33"/>
      <c r="AE229" s="33"/>
      <c r="AR229" s="156" t="s">
        <v>270</v>
      </c>
      <c r="AT229" s="156" t="s">
        <v>154</v>
      </c>
      <c r="AU229" s="156" t="s">
        <v>86</v>
      </c>
      <c r="AY229" s="18" t="s">
        <v>151</v>
      </c>
      <c r="BE229" s="157">
        <f t="shared" si="34"/>
        <v>0</v>
      </c>
      <c r="BF229" s="157">
        <f t="shared" si="35"/>
        <v>0</v>
      </c>
      <c r="BG229" s="157">
        <f t="shared" si="36"/>
        <v>0</v>
      </c>
      <c r="BH229" s="157">
        <f t="shared" si="37"/>
        <v>0</v>
      </c>
      <c r="BI229" s="157">
        <f t="shared" si="38"/>
        <v>0</v>
      </c>
      <c r="BJ229" s="18" t="s">
        <v>84</v>
      </c>
      <c r="BK229" s="157">
        <f t="shared" si="39"/>
        <v>0</v>
      </c>
      <c r="BL229" s="18" t="s">
        <v>270</v>
      </c>
      <c r="BM229" s="156" t="s">
        <v>2155</v>
      </c>
    </row>
    <row r="230" spans="1:65" s="2" customFormat="1" ht="24.15" customHeight="1">
      <c r="A230" s="33"/>
      <c r="B230" s="144"/>
      <c r="C230" s="194" t="s">
        <v>777</v>
      </c>
      <c r="D230" s="194" t="s">
        <v>300</v>
      </c>
      <c r="E230" s="195" t="s">
        <v>2156</v>
      </c>
      <c r="F230" s="196" t="s">
        <v>2157</v>
      </c>
      <c r="G230" s="197" t="s">
        <v>231</v>
      </c>
      <c r="H230" s="198">
        <v>26</v>
      </c>
      <c r="I230" s="199"/>
      <c r="J230" s="200">
        <f t="shared" si="30"/>
        <v>0</v>
      </c>
      <c r="K230" s="196" t="s">
        <v>1</v>
      </c>
      <c r="L230" s="201"/>
      <c r="M230" s="202" t="s">
        <v>1</v>
      </c>
      <c r="N230" s="203" t="s">
        <v>41</v>
      </c>
      <c r="O230" s="59"/>
      <c r="P230" s="154">
        <f t="shared" si="31"/>
        <v>0</v>
      </c>
      <c r="Q230" s="154">
        <v>0</v>
      </c>
      <c r="R230" s="154">
        <f t="shared" si="32"/>
        <v>0</v>
      </c>
      <c r="S230" s="154">
        <v>0</v>
      </c>
      <c r="T230" s="155">
        <f t="shared" si="33"/>
        <v>0</v>
      </c>
      <c r="U230" s="33"/>
      <c r="V230" s="33"/>
      <c r="W230" s="33"/>
      <c r="X230" s="33"/>
      <c r="Y230" s="33"/>
      <c r="Z230" s="33"/>
      <c r="AA230" s="33"/>
      <c r="AB230" s="33"/>
      <c r="AC230" s="33"/>
      <c r="AD230" s="33"/>
      <c r="AE230" s="33"/>
      <c r="AR230" s="156" t="s">
        <v>366</v>
      </c>
      <c r="AT230" s="156" t="s">
        <v>300</v>
      </c>
      <c r="AU230" s="156" t="s">
        <v>86</v>
      </c>
      <c r="AY230" s="18" t="s">
        <v>151</v>
      </c>
      <c r="BE230" s="157">
        <f t="shared" si="34"/>
        <v>0</v>
      </c>
      <c r="BF230" s="157">
        <f t="shared" si="35"/>
        <v>0</v>
      </c>
      <c r="BG230" s="157">
        <f t="shared" si="36"/>
        <v>0</v>
      </c>
      <c r="BH230" s="157">
        <f t="shared" si="37"/>
        <v>0</v>
      </c>
      <c r="BI230" s="157">
        <f t="shared" si="38"/>
        <v>0</v>
      </c>
      <c r="BJ230" s="18" t="s">
        <v>84</v>
      </c>
      <c r="BK230" s="157">
        <f t="shared" si="39"/>
        <v>0</v>
      </c>
      <c r="BL230" s="18" t="s">
        <v>270</v>
      </c>
      <c r="BM230" s="156" t="s">
        <v>2158</v>
      </c>
    </row>
    <row r="231" spans="1:65" s="2" customFormat="1" ht="24.15" customHeight="1">
      <c r="A231" s="33"/>
      <c r="B231" s="144"/>
      <c r="C231" s="194" t="s">
        <v>785</v>
      </c>
      <c r="D231" s="194" t="s">
        <v>300</v>
      </c>
      <c r="E231" s="195" t="s">
        <v>2159</v>
      </c>
      <c r="F231" s="196" t="s">
        <v>2160</v>
      </c>
      <c r="G231" s="197" t="s">
        <v>231</v>
      </c>
      <c r="H231" s="198">
        <v>50</v>
      </c>
      <c r="I231" s="199"/>
      <c r="J231" s="200">
        <f t="shared" si="30"/>
        <v>0</v>
      </c>
      <c r="K231" s="196" t="s">
        <v>925</v>
      </c>
      <c r="L231" s="201"/>
      <c r="M231" s="202" t="s">
        <v>1</v>
      </c>
      <c r="N231" s="203" t="s">
        <v>41</v>
      </c>
      <c r="O231" s="59"/>
      <c r="P231" s="154">
        <f t="shared" si="31"/>
        <v>0</v>
      </c>
      <c r="Q231" s="154">
        <v>0</v>
      </c>
      <c r="R231" s="154">
        <f t="shared" si="32"/>
        <v>0</v>
      </c>
      <c r="S231" s="154">
        <v>0</v>
      </c>
      <c r="T231" s="155">
        <f t="shared" si="33"/>
        <v>0</v>
      </c>
      <c r="U231" s="33"/>
      <c r="V231" s="33"/>
      <c r="W231" s="33"/>
      <c r="X231" s="33"/>
      <c r="Y231" s="33"/>
      <c r="Z231" s="33"/>
      <c r="AA231" s="33"/>
      <c r="AB231" s="33"/>
      <c r="AC231" s="33"/>
      <c r="AD231" s="33"/>
      <c r="AE231" s="33"/>
      <c r="AR231" s="156" t="s">
        <v>366</v>
      </c>
      <c r="AT231" s="156" t="s">
        <v>300</v>
      </c>
      <c r="AU231" s="156" t="s">
        <v>86</v>
      </c>
      <c r="AY231" s="18" t="s">
        <v>151</v>
      </c>
      <c r="BE231" s="157">
        <f t="shared" si="34"/>
        <v>0</v>
      </c>
      <c r="BF231" s="157">
        <f t="shared" si="35"/>
        <v>0</v>
      </c>
      <c r="BG231" s="157">
        <f t="shared" si="36"/>
        <v>0</v>
      </c>
      <c r="BH231" s="157">
        <f t="shared" si="37"/>
        <v>0</v>
      </c>
      <c r="BI231" s="157">
        <f t="shared" si="38"/>
        <v>0</v>
      </c>
      <c r="BJ231" s="18" t="s">
        <v>84</v>
      </c>
      <c r="BK231" s="157">
        <f t="shared" si="39"/>
        <v>0</v>
      </c>
      <c r="BL231" s="18" t="s">
        <v>270</v>
      </c>
      <c r="BM231" s="156" t="s">
        <v>2161</v>
      </c>
    </row>
    <row r="232" spans="1:65" s="2" customFormat="1" ht="24.15" customHeight="1">
      <c r="A232" s="33"/>
      <c r="B232" s="144"/>
      <c r="C232" s="194" t="s">
        <v>791</v>
      </c>
      <c r="D232" s="194" t="s">
        <v>300</v>
      </c>
      <c r="E232" s="195" t="s">
        <v>2162</v>
      </c>
      <c r="F232" s="196" t="s">
        <v>2163</v>
      </c>
      <c r="G232" s="197" t="s">
        <v>231</v>
      </c>
      <c r="H232" s="198">
        <v>76</v>
      </c>
      <c r="I232" s="199"/>
      <c r="J232" s="200">
        <f t="shared" si="30"/>
        <v>0</v>
      </c>
      <c r="K232" s="196" t="s">
        <v>925</v>
      </c>
      <c r="L232" s="201"/>
      <c r="M232" s="202" t="s">
        <v>1</v>
      </c>
      <c r="N232" s="203" t="s">
        <v>41</v>
      </c>
      <c r="O232" s="59"/>
      <c r="P232" s="154">
        <f t="shared" si="31"/>
        <v>0</v>
      </c>
      <c r="Q232" s="154">
        <v>0</v>
      </c>
      <c r="R232" s="154">
        <f t="shared" si="32"/>
        <v>0</v>
      </c>
      <c r="S232" s="154">
        <v>0</v>
      </c>
      <c r="T232" s="155">
        <f t="shared" si="33"/>
        <v>0</v>
      </c>
      <c r="U232" s="33"/>
      <c r="V232" s="33"/>
      <c r="W232" s="33"/>
      <c r="X232" s="33"/>
      <c r="Y232" s="33"/>
      <c r="Z232" s="33"/>
      <c r="AA232" s="33"/>
      <c r="AB232" s="33"/>
      <c r="AC232" s="33"/>
      <c r="AD232" s="33"/>
      <c r="AE232" s="33"/>
      <c r="AR232" s="156" t="s">
        <v>366</v>
      </c>
      <c r="AT232" s="156" t="s">
        <v>300</v>
      </c>
      <c r="AU232" s="156" t="s">
        <v>86</v>
      </c>
      <c r="AY232" s="18" t="s">
        <v>151</v>
      </c>
      <c r="BE232" s="157">
        <f t="shared" si="34"/>
        <v>0</v>
      </c>
      <c r="BF232" s="157">
        <f t="shared" si="35"/>
        <v>0</v>
      </c>
      <c r="BG232" s="157">
        <f t="shared" si="36"/>
        <v>0</v>
      </c>
      <c r="BH232" s="157">
        <f t="shared" si="37"/>
        <v>0</v>
      </c>
      <c r="BI232" s="157">
        <f t="shared" si="38"/>
        <v>0</v>
      </c>
      <c r="BJ232" s="18" t="s">
        <v>84</v>
      </c>
      <c r="BK232" s="157">
        <f t="shared" si="39"/>
        <v>0</v>
      </c>
      <c r="BL232" s="18" t="s">
        <v>270</v>
      </c>
      <c r="BM232" s="156" t="s">
        <v>2164</v>
      </c>
    </row>
    <row r="233" spans="1:65" s="2" customFormat="1" ht="21.75" customHeight="1">
      <c r="A233" s="33"/>
      <c r="B233" s="144"/>
      <c r="C233" s="194" t="s">
        <v>796</v>
      </c>
      <c r="D233" s="194" t="s">
        <v>300</v>
      </c>
      <c r="E233" s="195" t="s">
        <v>2165</v>
      </c>
      <c r="F233" s="196" t="s">
        <v>2166</v>
      </c>
      <c r="G233" s="197" t="s">
        <v>231</v>
      </c>
      <c r="H233" s="198">
        <v>1</v>
      </c>
      <c r="I233" s="199"/>
      <c r="J233" s="200">
        <f t="shared" si="30"/>
        <v>0</v>
      </c>
      <c r="K233" s="196" t="s">
        <v>925</v>
      </c>
      <c r="L233" s="201"/>
      <c r="M233" s="202" t="s">
        <v>1</v>
      </c>
      <c r="N233" s="203" t="s">
        <v>41</v>
      </c>
      <c r="O233" s="59"/>
      <c r="P233" s="154">
        <f t="shared" si="31"/>
        <v>0</v>
      </c>
      <c r="Q233" s="154">
        <v>0</v>
      </c>
      <c r="R233" s="154">
        <f t="shared" si="32"/>
        <v>0</v>
      </c>
      <c r="S233" s="154">
        <v>0</v>
      </c>
      <c r="T233" s="155">
        <f t="shared" si="33"/>
        <v>0</v>
      </c>
      <c r="U233" s="33"/>
      <c r="V233" s="33"/>
      <c r="W233" s="33"/>
      <c r="X233" s="33"/>
      <c r="Y233" s="33"/>
      <c r="Z233" s="33"/>
      <c r="AA233" s="33"/>
      <c r="AB233" s="33"/>
      <c r="AC233" s="33"/>
      <c r="AD233" s="33"/>
      <c r="AE233" s="33"/>
      <c r="AR233" s="156" t="s">
        <v>366</v>
      </c>
      <c r="AT233" s="156" t="s">
        <v>300</v>
      </c>
      <c r="AU233" s="156" t="s">
        <v>86</v>
      </c>
      <c r="AY233" s="18" t="s">
        <v>151</v>
      </c>
      <c r="BE233" s="157">
        <f t="shared" si="34"/>
        <v>0</v>
      </c>
      <c r="BF233" s="157">
        <f t="shared" si="35"/>
        <v>0</v>
      </c>
      <c r="BG233" s="157">
        <f t="shared" si="36"/>
        <v>0</v>
      </c>
      <c r="BH233" s="157">
        <f t="shared" si="37"/>
        <v>0</v>
      </c>
      <c r="BI233" s="157">
        <f t="shared" si="38"/>
        <v>0</v>
      </c>
      <c r="BJ233" s="18" t="s">
        <v>84</v>
      </c>
      <c r="BK233" s="157">
        <f t="shared" si="39"/>
        <v>0</v>
      </c>
      <c r="BL233" s="18" t="s">
        <v>270</v>
      </c>
      <c r="BM233" s="156" t="s">
        <v>2167</v>
      </c>
    </row>
    <row r="234" spans="1:65" s="2" customFormat="1" ht="24.15" customHeight="1">
      <c r="A234" s="33"/>
      <c r="B234" s="144"/>
      <c r="C234" s="194" t="s">
        <v>806</v>
      </c>
      <c r="D234" s="194" t="s">
        <v>300</v>
      </c>
      <c r="E234" s="195" t="s">
        <v>2168</v>
      </c>
      <c r="F234" s="196" t="s">
        <v>2169</v>
      </c>
      <c r="G234" s="197" t="s">
        <v>231</v>
      </c>
      <c r="H234" s="198">
        <v>2</v>
      </c>
      <c r="I234" s="199"/>
      <c r="J234" s="200">
        <f t="shared" si="30"/>
        <v>0</v>
      </c>
      <c r="K234" s="196" t="s">
        <v>925</v>
      </c>
      <c r="L234" s="201"/>
      <c r="M234" s="202" t="s">
        <v>1</v>
      </c>
      <c r="N234" s="203" t="s">
        <v>41</v>
      </c>
      <c r="O234" s="59"/>
      <c r="P234" s="154">
        <f t="shared" si="31"/>
        <v>0</v>
      </c>
      <c r="Q234" s="154">
        <v>0</v>
      </c>
      <c r="R234" s="154">
        <f t="shared" si="32"/>
        <v>0</v>
      </c>
      <c r="S234" s="154">
        <v>0</v>
      </c>
      <c r="T234" s="155">
        <f t="shared" si="33"/>
        <v>0</v>
      </c>
      <c r="U234" s="33"/>
      <c r="V234" s="33"/>
      <c r="W234" s="33"/>
      <c r="X234" s="33"/>
      <c r="Y234" s="33"/>
      <c r="Z234" s="33"/>
      <c r="AA234" s="33"/>
      <c r="AB234" s="33"/>
      <c r="AC234" s="33"/>
      <c r="AD234" s="33"/>
      <c r="AE234" s="33"/>
      <c r="AR234" s="156" t="s">
        <v>366</v>
      </c>
      <c r="AT234" s="156" t="s">
        <v>300</v>
      </c>
      <c r="AU234" s="156" t="s">
        <v>86</v>
      </c>
      <c r="AY234" s="18" t="s">
        <v>151</v>
      </c>
      <c r="BE234" s="157">
        <f t="shared" si="34"/>
        <v>0</v>
      </c>
      <c r="BF234" s="157">
        <f t="shared" si="35"/>
        <v>0</v>
      </c>
      <c r="BG234" s="157">
        <f t="shared" si="36"/>
        <v>0</v>
      </c>
      <c r="BH234" s="157">
        <f t="shared" si="37"/>
        <v>0</v>
      </c>
      <c r="BI234" s="157">
        <f t="shared" si="38"/>
        <v>0</v>
      </c>
      <c r="BJ234" s="18" t="s">
        <v>84</v>
      </c>
      <c r="BK234" s="157">
        <f t="shared" si="39"/>
        <v>0</v>
      </c>
      <c r="BL234" s="18" t="s">
        <v>270</v>
      </c>
      <c r="BM234" s="156" t="s">
        <v>2170</v>
      </c>
    </row>
    <row r="235" spans="1:65" s="2" customFormat="1" ht="24.15" customHeight="1">
      <c r="A235" s="33"/>
      <c r="B235" s="144"/>
      <c r="C235" s="194" t="s">
        <v>810</v>
      </c>
      <c r="D235" s="194" t="s">
        <v>300</v>
      </c>
      <c r="E235" s="195" t="s">
        <v>2171</v>
      </c>
      <c r="F235" s="196" t="s">
        <v>2172</v>
      </c>
      <c r="G235" s="197" t="s">
        <v>1927</v>
      </c>
      <c r="H235" s="198">
        <v>1</v>
      </c>
      <c r="I235" s="199"/>
      <c r="J235" s="200">
        <f t="shared" si="30"/>
        <v>0</v>
      </c>
      <c r="K235" s="196" t="s">
        <v>925</v>
      </c>
      <c r="L235" s="201"/>
      <c r="M235" s="202" t="s">
        <v>1</v>
      </c>
      <c r="N235" s="203" t="s">
        <v>41</v>
      </c>
      <c r="O235" s="59"/>
      <c r="P235" s="154">
        <f t="shared" si="31"/>
        <v>0</v>
      </c>
      <c r="Q235" s="154">
        <v>0</v>
      </c>
      <c r="R235" s="154">
        <f t="shared" si="32"/>
        <v>0</v>
      </c>
      <c r="S235" s="154">
        <v>0</v>
      </c>
      <c r="T235" s="155">
        <f t="shared" si="33"/>
        <v>0</v>
      </c>
      <c r="U235" s="33"/>
      <c r="V235" s="33"/>
      <c r="W235" s="33"/>
      <c r="X235" s="33"/>
      <c r="Y235" s="33"/>
      <c r="Z235" s="33"/>
      <c r="AA235" s="33"/>
      <c r="AB235" s="33"/>
      <c r="AC235" s="33"/>
      <c r="AD235" s="33"/>
      <c r="AE235" s="33"/>
      <c r="AR235" s="156" t="s">
        <v>366</v>
      </c>
      <c r="AT235" s="156" t="s">
        <v>300</v>
      </c>
      <c r="AU235" s="156" t="s">
        <v>86</v>
      </c>
      <c r="AY235" s="18" t="s">
        <v>151</v>
      </c>
      <c r="BE235" s="157">
        <f t="shared" si="34"/>
        <v>0</v>
      </c>
      <c r="BF235" s="157">
        <f t="shared" si="35"/>
        <v>0</v>
      </c>
      <c r="BG235" s="157">
        <f t="shared" si="36"/>
        <v>0</v>
      </c>
      <c r="BH235" s="157">
        <f t="shared" si="37"/>
        <v>0</v>
      </c>
      <c r="BI235" s="157">
        <f t="shared" si="38"/>
        <v>0</v>
      </c>
      <c r="BJ235" s="18" t="s">
        <v>84</v>
      </c>
      <c r="BK235" s="157">
        <f t="shared" si="39"/>
        <v>0</v>
      </c>
      <c r="BL235" s="18" t="s">
        <v>270</v>
      </c>
      <c r="BM235" s="156" t="s">
        <v>2173</v>
      </c>
    </row>
    <row r="236" spans="1:65" s="2" customFormat="1" ht="16.5" customHeight="1">
      <c r="A236" s="33"/>
      <c r="B236" s="144"/>
      <c r="C236" s="145" t="s">
        <v>814</v>
      </c>
      <c r="D236" s="145" t="s">
        <v>154</v>
      </c>
      <c r="E236" s="146" t="s">
        <v>2174</v>
      </c>
      <c r="F236" s="147" t="s">
        <v>2175</v>
      </c>
      <c r="G236" s="148" t="s">
        <v>157</v>
      </c>
      <c r="H236" s="149">
        <v>12</v>
      </c>
      <c r="I236" s="150"/>
      <c r="J236" s="151">
        <f t="shared" si="30"/>
        <v>0</v>
      </c>
      <c r="K236" s="147" t="s">
        <v>925</v>
      </c>
      <c r="L236" s="34"/>
      <c r="M236" s="152" t="s">
        <v>1</v>
      </c>
      <c r="N236" s="153" t="s">
        <v>41</v>
      </c>
      <c r="O236" s="59"/>
      <c r="P236" s="154">
        <f t="shared" si="31"/>
        <v>0</v>
      </c>
      <c r="Q236" s="154">
        <v>0</v>
      </c>
      <c r="R236" s="154">
        <f t="shared" si="32"/>
        <v>0</v>
      </c>
      <c r="S236" s="154">
        <v>0</v>
      </c>
      <c r="T236" s="155">
        <f t="shared" si="33"/>
        <v>0</v>
      </c>
      <c r="U236" s="33"/>
      <c r="V236" s="33"/>
      <c r="W236" s="33"/>
      <c r="X236" s="33"/>
      <c r="Y236" s="33"/>
      <c r="Z236" s="33"/>
      <c r="AA236" s="33"/>
      <c r="AB236" s="33"/>
      <c r="AC236" s="33"/>
      <c r="AD236" s="33"/>
      <c r="AE236" s="33"/>
      <c r="AR236" s="156" t="s">
        <v>270</v>
      </c>
      <c r="AT236" s="156" t="s">
        <v>154</v>
      </c>
      <c r="AU236" s="156" t="s">
        <v>86</v>
      </c>
      <c r="AY236" s="18" t="s">
        <v>151</v>
      </c>
      <c r="BE236" s="157">
        <f t="shared" si="34"/>
        <v>0</v>
      </c>
      <c r="BF236" s="157">
        <f t="shared" si="35"/>
        <v>0</v>
      </c>
      <c r="BG236" s="157">
        <f t="shared" si="36"/>
        <v>0</v>
      </c>
      <c r="BH236" s="157">
        <f t="shared" si="37"/>
        <v>0</v>
      </c>
      <c r="BI236" s="157">
        <f t="shared" si="38"/>
        <v>0</v>
      </c>
      <c r="BJ236" s="18" t="s">
        <v>84</v>
      </c>
      <c r="BK236" s="157">
        <f t="shared" si="39"/>
        <v>0</v>
      </c>
      <c r="BL236" s="18" t="s">
        <v>270</v>
      </c>
      <c r="BM236" s="156" t="s">
        <v>2176</v>
      </c>
    </row>
    <row r="237" spans="1:65" s="2" customFormat="1" ht="16.5" customHeight="1">
      <c r="A237" s="33"/>
      <c r="B237" s="144"/>
      <c r="C237" s="194" t="s">
        <v>819</v>
      </c>
      <c r="D237" s="194" t="s">
        <v>300</v>
      </c>
      <c r="E237" s="195" t="s">
        <v>2177</v>
      </c>
      <c r="F237" s="196" t="s">
        <v>2178</v>
      </c>
      <c r="G237" s="197" t="s">
        <v>1927</v>
      </c>
      <c r="H237" s="198">
        <v>1</v>
      </c>
      <c r="I237" s="199"/>
      <c r="J237" s="200">
        <f t="shared" si="30"/>
        <v>0</v>
      </c>
      <c r="K237" s="196" t="s">
        <v>158</v>
      </c>
      <c r="L237" s="201"/>
      <c r="M237" s="202" t="s">
        <v>1</v>
      </c>
      <c r="N237" s="203" t="s">
        <v>41</v>
      </c>
      <c r="O237" s="59"/>
      <c r="P237" s="154">
        <f t="shared" si="31"/>
        <v>0</v>
      </c>
      <c r="Q237" s="154">
        <v>0</v>
      </c>
      <c r="R237" s="154">
        <f t="shared" si="32"/>
        <v>0</v>
      </c>
      <c r="S237" s="154">
        <v>0</v>
      </c>
      <c r="T237" s="155">
        <f t="shared" si="33"/>
        <v>0</v>
      </c>
      <c r="U237" s="33"/>
      <c r="V237" s="33"/>
      <c r="W237" s="33"/>
      <c r="X237" s="33"/>
      <c r="Y237" s="33"/>
      <c r="Z237" s="33"/>
      <c r="AA237" s="33"/>
      <c r="AB237" s="33"/>
      <c r="AC237" s="33"/>
      <c r="AD237" s="33"/>
      <c r="AE237" s="33"/>
      <c r="AR237" s="156" t="s">
        <v>366</v>
      </c>
      <c r="AT237" s="156" t="s">
        <v>300</v>
      </c>
      <c r="AU237" s="156" t="s">
        <v>86</v>
      </c>
      <c r="AY237" s="18" t="s">
        <v>151</v>
      </c>
      <c r="BE237" s="157">
        <f t="shared" si="34"/>
        <v>0</v>
      </c>
      <c r="BF237" s="157">
        <f t="shared" si="35"/>
        <v>0</v>
      </c>
      <c r="BG237" s="157">
        <f t="shared" si="36"/>
        <v>0</v>
      </c>
      <c r="BH237" s="157">
        <f t="shared" si="37"/>
        <v>0</v>
      </c>
      <c r="BI237" s="157">
        <f t="shared" si="38"/>
        <v>0</v>
      </c>
      <c r="BJ237" s="18" t="s">
        <v>84</v>
      </c>
      <c r="BK237" s="157">
        <f t="shared" si="39"/>
        <v>0</v>
      </c>
      <c r="BL237" s="18" t="s">
        <v>270</v>
      </c>
      <c r="BM237" s="156" t="s">
        <v>2179</v>
      </c>
    </row>
    <row r="238" spans="1:65" s="2" customFormat="1" ht="16.5" customHeight="1">
      <c r="A238" s="33"/>
      <c r="B238" s="144"/>
      <c r="C238" s="194" t="s">
        <v>825</v>
      </c>
      <c r="D238" s="194" t="s">
        <v>300</v>
      </c>
      <c r="E238" s="195" t="s">
        <v>2180</v>
      </c>
      <c r="F238" s="196" t="s">
        <v>2181</v>
      </c>
      <c r="G238" s="197" t="s">
        <v>1927</v>
      </c>
      <c r="H238" s="198">
        <v>1</v>
      </c>
      <c r="I238" s="199"/>
      <c r="J238" s="200">
        <f t="shared" si="30"/>
        <v>0</v>
      </c>
      <c r="K238" s="196" t="s">
        <v>158</v>
      </c>
      <c r="L238" s="201"/>
      <c r="M238" s="202" t="s">
        <v>1</v>
      </c>
      <c r="N238" s="203" t="s">
        <v>41</v>
      </c>
      <c r="O238" s="59"/>
      <c r="P238" s="154">
        <f t="shared" si="31"/>
        <v>0</v>
      </c>
      <c r="Q238" s="154">
        <v>0</v>
      </c>
      <c r="R238" s="154">
        <f t="shared" si="32"/>
        <v>0</v>
      </c>
      <c r="S238" s="154">
        <v>0</v>
      </c>
      <c r="T238" s="155">
        <f t="shared" si="33"/>
        <v>0</v>
      </c>
      <c r="U238" s="33"/>
      <c r="V238" s="33"/>
      <c r="W238" s="33"/>
      <c r="X238" s="33"/>
      <c r="Y238" s="33"/>
      <c r="Z238" s="33"/>
      <c r="AA238" s="33"/>
      <c r="AB238" s="33"/>
      <c r="AC238" s="33"/>
      <c r="AD238" s="33"/>
      <c r="AE238" s="33"/>
      <c r="AR238" s="156" t="s">
        <v>366</v>
      </c>
      <c r="AT238" s="156" t="s">
        <v>300</v>
      </c>
      <c r="AU238" s="156" t="s">
        <v>86</v>
      </c>
      <c r="AY238" s="18" t="s">
        <v>151</v>
      </c>
      <c r="BE238" s="157">
        <f t="shared" si="34"/>
        <v>0</v>
      </c>
      <c r="BF238" s="157">
        <f t="shared" si="35"/>
        <v>0</v>
      </c>
      <c r="BG238" s="157">
        <f t="shared" si="36"/>
        <v>0</v>
      </c>
      <c r="BH238" s="157">
        <f t="shared" si="37"/>
        <v>0</v>
      </c>
      <c r="BI238" s="157">
        <f t="shared" si="38"/>
        <v>0</v>
      </c>
      <c r="BJ238" s="18" t="s">
        <v>84</v>
      </c>
      <c r="BK238" s="157">
        <f t="shared" si="39"/>
        <v>0</v>
      </c>
      <c r="BL238" s="18" t="s">
        <v>270</v>
      </c>
      <c r="BM238" s="156" t="s">
        <v>2182</v>
      </c>
    </row>
    <row r="239" spans="2:63" s="12" customFormat="1" ht="22.8" customHeight="1">
      <c r="B239" s="131"/>
      <c r="D239" s="132" t="s">
        <v>75</v>
      </c>
      <c r="E239" s="142" t="s">
        <v>2183</v>
      </c>
      <c r="F239" s="142" t="s">
        <v>2184</v>
      </c>
      <c r="I239" s="134"/>
      <c r="J239" s="143">
        <f>BK239</f>
        <v>0</v>
      </c>
      <c r="L239" s="131"/>
      <c r="M239" s="136"/>
      <c r="N239" s="137"/>
      <c r="O239" s="137"/>
      <c r="P239" s="138">
        <f>SUM(P240:P257)</f>
        <v>0</v>
      </c>
      <c r="Q239" s="137"/>
      <c r="R239" s="138">
        <f>SUM(R240:R257)</f>
        <v>0.022360000000000005</v>
      </c>
      <c r="S239" s="137"/>
      <c r="T239" s="139">
        <f>SUM(T240:T257)</f>
        <v>0</v>
      </c>
      <c r="AR239" s="132" t="s">
        <v>86</v>
      </c>
      <c r="AT239" s="140" t="s">
        <v>75</v>
      </c>
      <c r="AU239" s="140" t="s">
        <v>84</v>
      </c>
      <c r="AY239" s="132" t="s">
        <v>151</v>
      </c>
      <c r="BK239" s="141">
        <f>SUM(BK240:BK257)</f>
        <v>0</v>
      </c>
    </row>
    <row r="240" spans="1:65" s="2" customFormat="1" ht="24.15" customHeight="1">
      <c r="A240" s="33"/>
      <c r="B240" s="144"/>
      <c r="C240" s="145" t="s">
        <v>829</v>
      </c>
      <c r="D240" s="145" t="s">
        <v>154</v>
      </c>
      <c r="E240" s="146" t="s">
        <v>2185</v>
      </c>
      <c r="F240" s="147" t="s">
        <v>2186</v>
      </c>
      <c r="G240" s="148" t="s">
        <v>1927</v>
      </c>
      <c r="H240" s="149">
        <v>1</v>
      </c>
      <c r="I240" s="150"/>
      <c r="J240" s="151">
        <f aca="true" t="shared" si="40" ref="J240:J257">ROUND(I240*H240,2)</f>
        <v>0</v>
      </c>
      <c r="K240" s="147" t="s">
        <v>925</v>
      </c>
      <c r="L240" s="34"/>
      <c r="M240" s="152" t="s">
        <v>1</v>
      </c>
      <c r="N240" s="153" t="s">
        <v>41</v>
      </c>
      <c r="O240" s="59"/>
      <c r="P240" s="154">
        <f aca="true" t="shared" si="41" ref="P240:P257">O240*H240</f>
        <v>0</v>
      </c>
      <c r="Q240" s="154">
        <v>0</v>
      </c>
      <c r="R240" s="154">
        <f aca="true" t="shared" si="42" ref="R240:R257">Q240*H240</f>
        <v>0</v>
      </c>
      <c r="S240" s="154">
        <v>0</v>
      </c>
      <c r="T240" s="155">
        <f aca="true" t="shared" si="43" ref="T240:T257">S240*H240</f>
        <v>0</v>
      </c>
      <c r="U240" s="33"/>
      <c r="V240" s="33"/>
      <c r="W240" s="33"/>
      <c r="X240" s="33"/>
      <c r="Y240" s="33"/>
      <c r="Z240" s="33"/>
      <c r="AA240" s="33"/>
      <c r="AB240" s="33"/>
      <c r="AC240" s="33"/>
      <c r="AD240" s="33"/>
      <c r="AE240" s="33"/>
      <c r="AR240" s="156" t="s">
        <v>2187</v>
      </c>
      <c r="AT240" s="156" t="s">
        <v>154</v>
      </c>
      <c r="AU240" s="156" t="s">
        <v>86</v>
      </c>
      <c r="AY240" s="18" t="s">
        <v>151</v>
      </c>
      <c r="BE240" s="157">
        <f aca="true" t="shared" si="44" ref="BE240:BE257">IF(N240="základní",J240,0)</f>
        <v>0</v>
      </c>
      <c r="BF240" s="157">
        <f aca="true" t="shared" si="45" ref="BF240:BF257">IF(N240="snížená",J240,0)</f>
        <v>0</v>
      </c>
      <c r="BG240" s="157">
        <f aca="true" t="shared" si="46" ref="BG240:BG257">IF(N240="zákl. přenesená",J240,0)</f>
        <v>0</v>
      </c>
      <c r="BH240" s="157">
        <f aca="true" t="shared" si="47" ref="BH240:BH257">IF(N240="sníž. přenesená",J240,0)</f>
        <v>0</v>
      </c>
      <c r="BI240" s="157">
        <f aca="true" t="shared" si="48" ref="BI240:BI257">IF(N240="nulová",J240,0)</f>
        <v>0</v>
      </c>
      <c r="BJ240" s="18" t="s">
        <v>84</v>
      </c>
      <c r="BK240" s="157">
        <f aca="true" t="shared" si="49" ref="BK240:BK257">ROUND(I240*H240,2)</f>
        <v>0</v>
      </c>
      <c r="BL240" s="18" t="s">
        <v>2187</v>
      </c>
      <c r="BM240" s="156" t="s">
        <v>2188</v>
      </c>
    </row>
    <row r="241" spans="1:65" s="2" customFormat="1" ht="16.5" customHeight="1">
      <c r="A241" s="33"/>
      <c r="B241" s="144"/>
      <c r="C241" s="145" t="s">
        <v>833</v>
      </c>
      <c r="D241" s="145" t="s">
        <v>154</v>
      </c>
      <c r="E241" s="146" t="s">
        <v>2189</v>
      </c>
      <c r="F241" s="147" t="s">
        <v>2190</v>
      </c>
      <c r="G241" s="148" t="s">
        <v>1927</v>
      </c>
      <c r="H241" s="149">
        <v>1</v>
      </c>
      <c r="I241" s="150"/>
      <c r="J241" s="151">
        <f t="shared" si="40"/>
        <v>0</v>
      </c>
      <c r="K241" s="147" t="s">
        <v>925</v>
      </c>
      <c r="L241" s="34"/>
      <c r="M241" s="152" t="s">
        <v>1</v>
      </c>
      <c r="N241" s="153" t="s">
        <v>41</v>
      </c>
      <c r="O241" s="59"/>
      <c r="P241" s="154">
        <f t="shared" si="41"/>
        <v>0</v>
      </c>
      <c r="Q241" s="154">
        <v>0</v>
      </c>
      <c r="R241" s="154">
        <f t="shared" si="42"/>
        <v>0</v>
      </c>
      <c r="S241" s="154">
        <v>0</v>
      </c>
      <c r="T241" s="155">
        <f t="shared" si="43"/>
        <v>0</v>
      </c>
      <c r="U241" s="33"/>
      <c r="V241" s="33"/>
      <c r="W241" s="33"/>
      <c r="X241" s="33"/>
      <c r="Y241" s="33"/>
      <c r="Z241" s="33"/>
      <c r="AA241" s="33"/>
      <c r="AB241" s="33"/>
      <c r="AC241" s="33"/>
      <c r="AD241" s="33"/>
      <c r="AE241" s="33"/>
      <c r="AR241" s="156" t="s">
        <v>2187</v>
      </c>
      <c r="AT241" s="156" t="s">
        <v>154</v>
      </c>
      <c r="AU241" s="156" t="s">
        <v>86</v>
      </c>
      <c r="AY241" s="18" t="s">
        <v>151</v>
      </c>
      <c r="BE241" s="157">
        <f t="shared" si="44"/>
        <v>0</v>
      </c>
      <c r="BF241" s="157">
        <f t="shared" si="45"/>
        <v>0</v>
      </c>
      <c r="BG241" s="157">
        <f t="shared" si="46"/>
        <v>0</v>
      </c>
      <c r="BH241" s="157">
        <f t="shared" si="47"/>
        <v>0</v>
      </c>
      <c r="BI241" s="157">
        <f t="shared" si="48"/>
        <v>0</v>
      </c>
      <c r="BJ241" s="18" t="s">
        <v>84</v>
      </c>
      <c r="BK241" s="157">
        <f t="shared" si="49"/>
        <v>0</v>
      </c>
      <c r="BL241" s="18" t="s">
        <v>2187</v>
      </c>
      <c r="BM241" s="156" t="s">
        <v>2191</v>
      </c>
    </row>
    <row r="242" spans="1:65" s="2" customFormat="1" ht="24.15" customHeight="1">
      <c r="A242" s="33"/>
      <c r="B242" s="144"/>
      <c r="C242" s="194" t="s">
        <v>838</v>
      </c>
      <c r="D242" s="194" t="s">
        <v>300</v>
      </c>
      <c r="E242" s="195" t="s">
        <v>2192</v>
      </c>
      <c r="F242" s="196" t="s">
        <v>2193</v>
      </c>
      <c r="G242" s="197" t="s">
        <v>157</v>
      </c>
      <c r="H242" s="198">
        <v>1</v>
      </c>
      <c r="I242" s="199"/>
      <c r="J242" s="200">
        <f t="shared" si="40"/>
        <v>0</v>
      </c>
      <c r="K242" s="196" t="s">
        <v>158</v>
      </c>
      <c r="L242" s="201"/>
      <c r="M242" s="202" t="s">
        <v>1</v>
      </c>
      <c r="N242" s="203" t="s">
        <v>41</v>
      </c>
      <c r="O242" s="59"/>
      <c r="P242" s="154">
        <f t="shared" si="41"/>
        <v>0</v>
      </c>
      <c r="Q242" s="154">
        <v>0</v>
      </c>
      <c r="R242" s="154">
        <f t="shared" si="42"/>
        <v>0</v>
      </c>
      <c r="S242" s="154">
        <v>0</v>
      </c>
      <c r="T242" s="155">
        <f t="shared" si="43"/>
        <v>0</v>
      </c>
      <c r="U242" s="33"/>
      <c r="V242" s="33"/>
      <c r="W242" s="33"/>
      <c r="X242" s="33"/>
      <c r="Y242" s="33"/>
      <c r="Z242" s="33"/>
      <c r="AA242" s="33"/>
      <c r="AB242" s="33"/>
      <c r="AC242" s="33"/>
      <c r="AD242" s="33"/>
      <c r="AE242" s="33"/>
      <c r="AR242" s="156" t="s">
        <v>2187</v>
      </c>
      <c r="AT242" s="156" t="s">
        <v>300</v>
      </c>
      <c r="AU242" s="156" t="s">
        <v>86</v>
      </c>
      <c r="AY242" s="18" t="s">
        <v>151</v>
      </c>
      <c r="BE242" s="157">
        <f t="shared" si="44"/>
        <v>0</v>
      </c>
      <c r="BF242" s="157">
        <f t="shared" si="45"/>
        <v>0</v>
      </c>
      <c r="BG242" s="157">
        <f t="shared" si="46"/>
        <v>0</v>
      </c>
      <c r="BH242" s="157">
        <f t="shared" si="47"/>
        <v>0</v>
      </c>
      <c r="BI242" s="157">
        <f t="shared" si="48"/>
        <v>0</v>
      </c>
      <c r="BJ242" s="18" t="s">
        <v>84</v>
      </c>
      <c r="BK242" s="157">
        <f t="shared" si="49"/>
        <v>0</v>
      </c>
      <c r="BL242" s="18" t="s">
        <v>2187</v>
      </c>
      <c r="BM242" s="156" t="s">
        <v>2194</v>
      </c>
    </row>
    <row r="243" spans="1:65" s="2" customFormat="1" ht="16.5" customHeight="1">
      <c r="A243" s="33"/>
      <c r="B243" s="144"/>
      <c r="C243" s="194" t="s">
        <v>844</v>
      </c>
      <c r="D243" s="194" t="s">
        <v>300</v>
      </c>
      <c r="E243" s="195" t="s">
        <v>2195</v>
      </c>
      <c r="F243" s="196" t="s">
        <v>2196</v>
      </c>
      <c r="G243" s="197" t="s">
        <v>157</v>
      </c>
      <c r="H243" s="198">
        <v>1</v>
      </c>
      <c r="I243" s="199"/>
      <c r="J243" s="200">
        <f t="shared" si="40"/>
        <v>0</v>
      </c>
      <c r="K243" s="196" t="s">
        <v>158</v>
      </c>
      <c r="L243" s="201"/>
      <c r="M243" s="202" t="s">
        <v>1</v>
      </c>
      <c r="N243" s="203" t="s">
        <v>41</v>
      </c>
      <c r="O243" s="59"/>
      <c r="P243" s="154">
        <f t="shared" si="41"/>
        <v>0</v>
      </c>
      <c r="Q243" s="154">
        <v>0</v>
      </c>
      <c r="R243" s="154">
        <f t="shared" si="42"/>
        <v>0</v>
      </c>
      <c r="S243" s="154">
        <v>0</v>
      </c>
      <c r="T243" s="155">
        <f t="shared" si="43"/>
        <v>0</v>
      </c>
      <c r="U243" s="33"/>
      <c r="V243" s="33"/>
      <c r="W243" s="33"/>
      <c r="X243" s="33"/>
      <c r="Y243" s="33"/>
      <c r="Z243" s="33"/>
      <c r="AA243" s="33"/>
      <c r="AB243" s="33"/>
      <c r="AC243" s="33"/>
      <c r="AD243" s="33"/>
      <c r="AE243" s="33"/>
      <c r="AR243" s="156" t="s">
        <v>2187</v>
      </c>
      <c r="AT243" s="156" t="s">
        <v>300</v>
      </c>
      <c r="AU243" s="156" t="s">
        <v>86</v>
      </c>
      <c r="AY243" s="18" t="s">
        <v>151</v>
      </c>
      <c r="BE243" s="157">
        <f t="shared" si="44"/>
        <v>0</v>
      </c>
      <c r="BF243" s="157">
        <f t="shared" si="45"/>
        <v>0</v>
      </c>
      <c r="BG243" s="157">
        <f t="shared" si="46"/>
        <v>0</v>
      </c>
      <c r="BH243" s="157">
        <f t="shared" si="47"/>
        <v>0</v>
      </c>
      <c r="BI243" s="157">
        <f t="shared" si="48"/>
        <v>0</v>
      </c>
      <c r="BJ243" s="18" t="s">
        <v>84</v>
      </c>
      <c r="BK243" s="157">
        <f t="shared" si="49"/>
        <v>0</v>
      </c>
      <c r="BL243" s="18" t="s">
        <v>2187</v>
      </c>
      <c r="BM243" s="156" t="s">
        <v>2197</v>
      </c>
    </row>
    <row r="244" spans="1:65" s="2" customFormat="1" ht="16.5" customHeight="1">
      <c r="A244" s="33"/>
      <c r="B244" s="144"/>
      <c r="C244" s="194" t="s">
        <v>848</v>
      </c>
      <c r="D244" s="194" t="s">
        <v>300</v>
      </c>
      <c r="E244" s="195" t="s">
        <v>2198</v>
      </c>
      <c r="F244" s="196" t="s">
        <v>2199</v>
      </c>
      <c r="G244" s="197" t="s">
        <v>157</v>
      </c>
      <c r="H244" s="198">
        <v>1</v>
      </c>
      <c r="I244" s="199"/>
      <c r="J244" s="200">
        <f t="shared" si="40"/>
        <v>0</v>
      </c>
      <c r="K244" s="196" t="s">
        <v>158</v>
      </c>
      <c r="L244" s="201"/>
      <c r="M244" s="202" t="s">
        <v>1</v>
      </c>
      <c r="N244" s="203" t="s">
        <v>41</v>
      </c>
      <c r="O244" s="59"/>
      <c r="P244" s="154">
        <f t="shared" si="41"/>
        <v>0</v>
      </c>
      <c r="Q244" s="154">
        <v>0</v>
      </c>
      <c r="R244" s="154">
        <f t="shared" si="42"/>
        <v>0</v>
      </c>
      <c r="S244" s="154">
        <v>0</v>
      </c>
      <c r="T244" s="155">
        <f t="shared" si="43"/>
        <v>0</v>
      </c>
      <c r="U244" s="33"/>
      <c r="V244" s="33"/>
      <c r="W244" s="33"/>
      <c r="X244" s="33"/>
      <c r="Y244" s="33"/>
      <c r="Z244" s="33"/>
      <c r="AA244" s="33"/>
      <c r="AB244" s="33"/>
      <c r="AC244" s="33"/>
      <c r="AD244" s="33"/>
      <c r="AE244" s="33"/>
      <c r="AR244" s="156" t="s">
        <v>366</v>
      </c>
      <c r="AT244" s="156" t="s">
        <v>300</v>
      </c>
      <c r="AU244" s="156" t="s">
        <v>86</v>
      </c>
      <c r="AY244" s="18" t="s">
        <v>151</v>
      </c>
      <c r="BE244" s="157">
        <f t="shared" si="44"/>
        <v>0</v>
      </c>
      <c r="BF244" s="157">
        <f t="shared" si="45"/>
        <v>0</v>
      </c>
      <c r="BG244" s="157">
        <f t="shared" si="46"/>
        <v>0</v>
      </c>
      <c r="BH244" s="157">
        <f t="shared" si="47"/>
        <v>0</v>
      </c>
      <c r="BI244" s="157">
        <f t="shared" si="48"/>
        <v>0</v>
      </c>
      <c r="BJ244" s="18" t="s">
        <v>84</v>
      </c>
      <c r="BK244" s="157">
        <f t="shared" si="49"/>
        <v>0</v>
      </c>
      <c r="BL244" s="18" t="s">
        <v>270</v>
      </c>
      <c r="BM244" s="156" t="s">
        <v>2200</v>
      </c>
    </row>
    <row r="245" spans="1:65" s="2" customFormat="1" ht="16.5" customHeight="1">
      <c r="A245" s="33"/>
      <c r="B245" s="144"/>
      <c r="C245" s="194" t="s">
        <v>856</v>
      </c>
      <c r="D245" s="194" t="s">
        <v>300</v>
      </c>
      <c r="E245" s="195" t="s">
        <v>2201</v>
      </c>
      <c r="F245" s="196" t="s">
        <v>2202</v>
      </c>
      <c r="G245" s="197" t="s">
        <v>157</v>
      </c>
      <c r="H245" s="198">
        <v>19</v>
      </c>
      <c r="I245" s="199"/>
      <c r="J245" s="200">
        <f t="shared" si="40"/>
        <v>0</v>
      </c>
      <c r="K245" s="196" t="s">
        <v>158</v>
      </c>
      <c r="L245" s="201"/>
      <c r="M245" s="202" t="s">
        <v>1</v>
      </c>
      <c r="N245" s="203" t="s">
        <v>41</v>
      </c>
      <c r="O245" s="59"/>
      <c r="P245" s="154">
        <f t="shared" si="41"/>
        <v>0</v>
      </c>
      <c r="Q245" s="154">
        <v>0.0004</v>
      </c>
      <c r="R245" s="154">
        <f t="shared" si="42"/>
        <v>0.0076</v>
      </c>
      <c r="S245" s="154">
        <v>0</v>
      </c>
      <c r="T245" s="155">
        <f t="shared" si="43"/>
        <v>0</v>
      </c>
      <c r="U245" s="33"/>
      <c r="V245" s="33"/>
      <c r="W245" s="33"/>
      <c r="X245" s="33"/>
      <c r="Y245" s="33"/>
      <c r="Z245" s="33"/>
      <c r="AA245" s="33"/>
      <c r="AB245" s="33"/>
      <c r="AC245" s="33"/>
      <c r="AD245" s="33"/>
      <c r="AE245" s="33"/>
      <c r="AR245" s="156" t="s">
        <v>2187</v>
      </c>
      <c r="AT245" s="156" t="s">
        <v>300</v>
      </c>
      <c r="AU245" s="156" t="s">
        <v>86</v>
      </c>
      <c r="AY245" s="18" t="s">
        <v>151</v>
      </c>
      <c r="BE245" s="157">
        <f t="shared" si="44"/>
        <v>0</v>
      </c>
      <c r="BF245" s="157">
        <f t="shared" si="45"/>
        <v>0</v>
      </c>
      <c r="BG245" s="157">
        <f t="shared" si="46"/>
        <v>0</v>
      </c>
      <c r="BH245" s="157">
        <f t="shared" si="47"/>
        <v>0</v>
      </c>
      <c r="BI245" s="157">
        <f t="shared" si="48"/>
        <v>0</v>
      </c>
      <c r="BJ245" s="18" t="s">
        <v>84</v>
      </c>
      <c r="BK245" s="157">
        <f t="shared" si="49"/>
        <v>0</v>
      </c>
      <c r="BL245" s="18" t="s">
        <v>2187</v>
      </c>
      <c r="BM245" s="156" t="s">
        <v>2203</v>
      </c>
    </row>
    <row r="246" spans="1:65" s="2" customFormat="1" ht="24.15" customHeight="1">
      <c r="A246" s="33"/>
      <c r="B246" s="144"/>
      <c r="C246" s="194" t="s">
        <v>864</v>
      </c>
      <c r="D246" s="194" t="s">
        <v>300</v>
      </c>
      <c r="E246" s="195" t="s">
        <v>2204</v>
      </c>
      <c r="F246" s="196" t="s">
        <v>2205</v>
      </c>
      <c r="G246" s="197" t="s">
        <v>157</v>
      </c>
      <c r="H246" s="198">
        <v>9</v>
      </c>
      <c r="I246" s="199"/>
      <c r="J246" s="200">
        <f t="shared" si="40"/>
        <v>0</v>
      </c>
      <c r="K246" s="196" t="s">
        <v>158</v>
      </c>
      <c r="L246" s="201"/>
      <c r="M246" s="202" t="s">
        <v>1</v>
      </c>
      <c r="N246" s="203" t="s">
        <v>41</v>
      </c>
      <c r="O246" s="59"/>
      <c r="P246" s="154">
        <f t="shared" si="41"/>
        <v>0</v>
      </c>
      <c r="Q246" s="154">
        <v>0.00047</v>
      </c>
      <c r="R246" s="154">
        <f t="shared" si="42"/>
        <v>0.00423</v>
      </c>
      <c r="S246" s="154">
        <v>0</v>
      </c>
      <c r="T246" s="155">
        <f t="shared" si="43"/>
        <v>0</v>
      </c>
      <c r="U246" s="33"/>
      <c r="V246" s="33"/>
      <c r="W246" s="33"/>
      <c r="X246" s="33"/>
      <c r="Y246" s="33"/>
      <c r="Z246" s="33"/>
      <c r="AA246" s="33"/>
      <c r="AB246" s="33"/>
      <c r="AC246" s="33"/>
      <c r="AD246" s="33"/>
      <c r="AE246" s="33"/>
      <c r="AR246" s="156" t="s">
        <v>2187</v>
      </c>
      <c r="AT246" s="156" t="s">
        <v>300</v>
      </c>
      <c r="AU246" s="156" t="s">
        <v>86</v>
      </c>
      <c r="AY246" s="18" t="s">
        <v>151</v>
      </c>
      <c r="BE246" s="157">
        <f t="shared" si="44"/>
        <v>0</v>
      </c>
      <c r="BF246" s="157">
        <f t="shared" si="45"/>
        <v>0</v>
      </c>
      <c r="BG246" s="157">
        <f t="shared" si="46"/>
        <v>0</v>
      </c>
      <c r="BH246" s="157">
        <f t="shared" si="47"/>
        <v>0</v>
      </c>
      <c r="BI246" s="157">
        <f t="shared" si="48"/>
        <v>0</v>
      </c>
      <c r="BJ246" s="18" t="s">
        <v>84</v>
      </c>
      <c r="BK246" s="157">
        <f t="shared" si="49"/>
        <v>0</v>
      </c>
      <c r="BL246" s="18" t="s">
        <v>2187</v>
      </c>
      <c r="BM246" s="156" t="s">
        <v>2206</v>
      </c>
    </row>
    <row r="247" spans="1:65" s="2" customFormat="1" ht="24.15" customHeight="1">
      <c r="A247" s="33"/>
      <c r="B247" s="144"/>
      <c r="C247" s="194" t="s">
        <v>870</v>
      </c>
      <c r="D247" s="194" t="s">
        <v>300</v>
      </c>
      <c r="E247" s="195" t="s">
        <v>2207</v>
      </c>
      <c r="F247" s="196" t="s">
        <v>2208</v>
      </c>
      <c r="G247" s="197" t="s">
        <v>157</v>
      </c>
      <c r="H247" s="198">
        <v>3</v>
      </c>
      <c r="I247" s="199"/>
      <c r="J247" s="200">
        <f t="shared" si="40"/>
        <v>0</v>
      </c>
      <c r="K247" s="196" t="s">
        <v>158</v>
      </c>
      <c r="L247" s="201"/>
      <c r="M247" s="202" t="s">
        <v>1</v>
      </c>
      <c r="N247" s="203" t="s">
        <v>41</v>
      </c>
      <c r="O247" s="59"/>
      <c r="P247" s="154">
        <f t="shared" si="41"/>
        <v>0</v>
      </c>
      <c r="Q247" s="154">
        <v>0.00047</v>
      </c>
      <c r="R247" s="154">
        <f t="shared" si="42"/>
        <v>0.00141</v>
      </c>
      <c r="S247" s="154">
        <v>0</v>
      </c>
      <c r="T247" s="155">
        <f t="shared" si="43"/>
        <v>0</v>
      </c>
      <c r="U247" s="33"/>
      <c r="V247" s="33"/>
      <c r="W247" s="33"/>
      <c r="X247" s="33"/>
      <c r="Y247" s="33"/>
      <c r="Z247" s="33"/>
      <c r="AA247" s="33"/>
      <c r="AB247" s="33"/>
      <c r="AC247" s="33"/>
      <c r="AD247" s="33"/>
      <c r="AE247" s="33"/>
      <c r="AR247" s="156" t="s">
        <v>2187</v>
      </c>
      <c r="AT247" s="156" t="s">
        <v>300</v>
      </c>
      <c r="AU247" s="156" t="s">
        <v>86</v>
      </c>
      <c r="AY247" s="18" t="s">
        <v>151</v>
      </c>
      <c r="BE247" s="157">
        <f t="shared" si="44"/>
        <v>0</v>
      </c>
      <c r="BF247" s="157">
        <f t="shared" si="45"/>
        <v>0</v>
      </c>
      <c r="BG247" s="157">
        <f t="shared" si="46"/>
        <v>0</v>
      </c>
      <c r="BH247" s="157">
        <f t="shared" si="47"/>
        <v>0</v>
      </c>
      <c r="BI247" s="157">
        <f t="shared" si="48"/>
        <v>0</v>
      </c>
      <c r="BJ247" s="18" t="s">
        <v>84</v>
      </c>
      <c r="BK247" s="157">
        <f t="shared" si="49"/>
        <v>0</v>
      </c>
      <c r="BL247" s="18" t="s">
        <v>2187</v>
      </c>
      <c r="BM247" s="156" t="s">
        <v>2209</v>
      </c>
    </row>
    <row r="248" spans="1:65" s="2" customFormat="1" ht="16.5" customHeight="1">
      <c r="A248" s="33"/>
      <c r="B248" s="144"/>
      <c r="C248" s="194" t="s">
        <v>875</v>
      </c>
      <c r="D248" s="194" t="s">
        <v>300</v>
      </c>
      <c r="E248" s="195" t="s">
        <v>2210</v>
      </c>
      <c r="F248" s="196" t="s">
        <v>2211</v>
      </c>
      <c r="G248" s="197" t="s">
        <v>157</v>
      </c>
      <c r="H248" s="198">
        <v>3</v>
      </c>
      <c r="I248" s="199"/>
      <c r="J248" s="200">
        <f t="shared" si="40"/>
        <v>0</v>
      </c>
      <c r="K248" s="196" t="s">
        <v>158</v>
      </c>
      <c r="L248" s="201"/>
      <c r="M248" s="202" t="s">
        <v>1</v>
      </c>
      <c r="N248" s="203" t="s">
        <v>41</v>
      </c>
      <c r="O248" s="59"/>
      <c r="P248" s="154">
        <f t="shared" si="41"/>
        <v>0</v>
      </c>
      <c r="Q248" s="154">
        <v>0.00047</v>
      </c>
      <c r="R248" s="154">
        <f t="shared" si="42"/>
        <v>0.00141</v>
      </c>
      <c r="S248" s="154">
        <v>0</v>
      </c>
      <c r="T248" s="155">
        <f t="shared" si="43"/>
        <v>0</v>
      </c>
      <c r="U248" s="33"/>
      <c r="V248" s="33"/>
      <c r="W248" s="33"/>
      <c r="X248" s="33"/>
      <c r="Y248" s="33"/>
      <c r="Z248" s="33"/>
      <c r="AA248" s="33"/>
      <c r="AB248" s="33"/>
      <c r="AC248" s="33"/>
      <c r="AD248" s="33"/>
      <c r="AE248" s="33"/>
      <c r="AR248" s="156" t="s">
        <v>2187</v>
      </c>
      <c r="AT248" s="156" t="s">
        <v>300</v>
      </c>
      <c r="AU248" s="156" t="s">
        <v>86</v>
      </c>
      <c r="AY248" s="18" t="s">
        <v>151</v>
      </c>
      <c r="BE248" s="157">
        <f t="shared" si="44"/>
        <v>0</v>
      </c>
      <c r="BF248" s="157">
        <f t="shared" si="45"/>
        <v>0</v>
      </c>
      <c r="BG248" s="157">
        <f t="shared" si="46"/>
        <v>0</v>
      </c>
      <c r="BH248" s="157">
        <f t="shared" si="47"/>
        <v>0</v>
      </c>
      <c r="BI248" s="157">
        <f t="shared" si="48"/>
        <v>0</v>
      </c>
      <c r="BJ248" s="18" t="s">
        <v>84</v>
      </c>
      <c r="BK248" s="157">
        <f t="shared" si="49"/>
        <v>0</v>
      </c>
      <c r="BL248" s="18" t="s">
        <v>2187</v>
      </c>
      <c r="BM248" s="156" t="s">
        <v>2212</v>
      </c>
    </row>
    <row r="249" spans="1:65" s="2" customFormat="1" ht="16.5" customHeight="1">
      <c r="A249" s="33"/>
      <c r="B249" s="144"/>
      <c r="C249" s="194" t="s">
        <v>880</v>
      </c>
      <c r="D249" s="194" t="s">
        <v>300</v>
      </c>
      <c r="E249" s="195" t="s">
        <v>2213</v>
      </c>
      <c r="F249" s="196" t="s">
        <v>2214</v>
      </c>
      <c r="G249" s="197" t="s">
        <v>157</v>
      </c>
      <c r="H249" s="198">
        <v>1</v>
      </c>
      <c r="I249" s="199"/>
      <c r="J249" s="200">
        <f t="shared" si="40"/>
        <v>0</v>
      </c>
      <c r="K249" s="196" t="s">
        <v>925</v>
      </c>
      <c r="L249" s="201"/>
      <c r="M249" s="202" t="s">
        <v>1</v>
      </c>
      <c r="N249" s="203" t="s">
        <v>41</v>
      </c>
      <c r="O249" s="59"/>
      <c r="P249" s="154">
        <f t="shared" si="41"/>
        <v>0</v>
      </c>
      <c r="Q249" s="154">
        <v>0.00047</v>
      </c>
      <c r="R249" s="154">
        <f t="shared" si="42"/>
        <v>0.00047</v>
      </c>
      <c r="S249" s="154">
        <v>0</v>
      </c>
      <c r="T249" s="155">
        <f t="shared" si="43"/>
        <v>0</v>
      </c>
      <c r="U249" s="33"/>
      <c r="V249" s="33"/>
      <c r="W249" s="33"/>
      <c r="X249" s="33"/>
      <c r="Y249" s="33"/>
      <c r="Z249" s="33"/>
      <c r="AA249" s="33"/>
      <c r="AB249" s="33"/>
      <c r="AC249" s="33"/>
      <c r="AD249" s="33"/>
      <c r="AE249" s="33"/>
      <c r="AR249" s="156" t="s">
        <v>2187</v>
      </c>
      <c r="AT249" s="156" t="s">
        <v>300</v>
      </c>
      <c r="AU249" s="156" t="s">
        <v>86</v>
      </c>
      <c r="AY249" s="18" t="s">
        <v>151</v>
      </c>
      <c r="BE249" s="157">
        <f t="shared" si="44"/>
        <v>0</v>
      </c>
      <c r="BF249" s="157">
        <f t="shared" si="45"/>
        <v>0</v>
      </c>
      <c r="BG249" s="157">
        <f t="shared" si="46"/>
        <v>0</v>
      </c>
      <c r="BH249" s="157">
        <f t="shared" si="47"/>
        <v>0</v>
      </c>
      <c r="BI249" s="157">
        <f t="shared" si="48"/>
        <v>0</v>
      </c>
      <c r="BJ249" s="18" t="s">
        <v>84</v>
      </c>
      <c r="BK249" s="157">
        <f t="shared" si="49"/>
        <v>0</v>
      </c>
      <c r="BL249" s="18" t="s">
        <v>2187</v>
      </c>
      <c r="BM249" s="156" t="s">
        <v>2215</v>
      </c>
    </row>
    <row r="250" spans="1:65" s="2" customFormat="1" ht="16.5" customHeight="1">
      <c r="A250" s="33"/>
      <c r="B250" s="144"/>
      <c r="C250" s="145" t="s">
        <v>887</v>
      </c>
      <c r="D250" s="145" t="s">
        <v>154</v>
      </c>
      <c r="E250" s="146" t="s">
        <v>2216</v>
      </c>
      <c r="F250" s="147" t="s">
        <v>2217</v>
      </c>
      <c r="G250" s="148" t="s">
        <v>1927</v>
      </c>
      <c r="H250" s="149">
        <v>1</v>
      </c>
      <c r="I250" s="150"/>
      <c r="J250" s="151">
        <f t="shared" si="40"/>
        <v>0</v>
      </c>
      <c r="K250" s="147" t="s">
        <v>158</v>
      </c>
      <c r="L250" s="34"/>
      <c r="M250" s="152" t="s">
        <v>1</v>
      </c>
      <c r="N250" s="153" t="s">
        <v>41</v>
      </c>
      <c r="O250" s="59"/>
      <c r="P250" s="154">
        <f t="shared" si="41"/>
        <v>0</v>
      </c>
      <c r="Q250" s="154">
        <v>0</v>
      </c>
      <c r="R250" s="154">
        <f t="shared" si="42"/>
        <v>0</v>
      </c>
      <c r="S250" s="154">
        <v>0</v>
      </c>
      <c r="T250" s="155">
        <f t="shared" si="43"/>
        <v>0</v>
      </c>
      <c r="U250" s="33"/>
      <c r="V250" s="33"/>
      <c r="W250" s="33"/>
      <c r="X250" s="33"/>
      <c r="Y250" s="33"/>
      <c r="Z250" s="33"/>
      <c r="AA250" s="33"/>
      <c r="AB250" s="33"/>
      <c r="AC250" s="33"/>
      <c r="AD250" s="33"/>
      <c r="AE250" s="33"/>
      <c r="AR250" s="156" t="s">
        <v>2187</v>
      </c>
      <c r="AT250" s="156" t="s">
        <v>154</v>
      </c>
      <c r="AU250" s="156" t="s">
        <v>86</v>
      </c>
      <c r="AY250" s="18" t="s">
        <v>151</v>
      </c>
      <c r="BE250" s="157">
        <f t="shared" si="44"/>
        <v>0</v>
      </c>
      <c r="BF250" s="157">
        <f t="shared" si="45"/>
        <v>0</v>
      </c>
      <c r="BG250" s="157">
        <f t="shared" si="46"/>
        <v>0</v>
      </c>
      <c r="BH250" s="157">
        <f t="shared" si="47"/>
        <v>0</v>
      </c>
      <c r="BI250" s="157">
        <f t="shared" si="48"/>
        <v>0</v>
      </c>
      <c r="BJ250" s="18" t="s">
        <v>84</v>
      </c>
      <c r="BK250" s="157">
        <f t="shared" si="49"/>
        <v>0</v>
      </c>
      <c r="BL250" s="18" t="s">
        <v>2187</v>
      </c>
      <c r="BM250" s="156" t="s">
        <v>2218</v>
      </c>
    </row>
    <row r="251" spans="1:65" s="2" customFormat="1" ht="16.5" customHeight="1">
      <c r="A251" s="33"/>
      <c r="B251" s="144"/>
      <c r="C251" s="194" t="s">
        <v>894</v>
      </c>
      <c r="D251" s="194" t="s">
        <v>300</v>
      </c>
      <c r="E251" s="195" t="s">
        <v>2198</v>
      </c>
      <c r="F251" s="196" t="s">
        <v>2199</v>
      </c>
      <c r="G251" s="197" t="s">
        <v>157</v>
      </c>
      <c r="H251" s="198">
        <v>1</v>
      </c>
      <c r="I251" s="199"/>
      <c r="J251" s="200">
        <f t="shared" si="40"/>
        <v>0</v>
      </c>
      <c r="K251" s="196" t="s">
        <v>158</v>
      </c>
      <c r="L251" s="201"/>
      <c r="M251" s="202" t="s">
        <v>1</v>
      </c>
      <c r="N251" s="203" t="s">
        <v>41</v>
      </c>
      <c r="O251" s="59"/>
      <c r="P251" s="154">
        <f t="shared" si="41"/>
        <v>0</v>
      </c>
      <c r="Q251" s="154">
        <v>0</v>
      </c>
      <c r="R251" s="154">
        <f t="shared" si="42"/>
        <v>0</v>
      </c>
      <c r="S251" s="154">
        <v>0</v>
      </c>
      <c r="T251" s="155">
        <f t="shared" si="43"/>
        <v>0</v>
      </c>
      <c r="U251" s="33"/>
      <c r="V251" s="33"/>
      <c r="W251" s="33"/>
      <c r="X251" s="33"/>
      <c r="Y251" s="33"/>
      <c r="Z251" s="33"/>
      <c r="AA251" s="33"/>
      <c r="AB251" s="33"/>
      <c r="AC251" s="33"/>
      <c r="AD251" s="33"/>
      <c r="AE251" s="33"/>
      <c r="AR251" s="156" t="s">
        <v>2187</v>
      </c>
      <c r="AT251" s="156" t="s">
        <v>300</v>
      </c>
      <c r="AU251" s="156" t="s">
        <v>86</v>
      </c>
      <c r="AY251" s="18" t="s">
        <v>151</v>
      </c>
      <c r="BE251" s="157">
        <f t="shared" si="44"/>
        <v>0</v>
      </c>
      <c r="BF251" s="157">
        <f t="shared" si="45"/>
        <v>0</v>
      </c>
      <c r="BG251" s="157">
        <f t="shared" si="46"/>
        <v>0</v>
      </c>
      <c r="BH251" s="157">
        <f t="shared" si="47"/>
        <v>0</v>
      </c>
      <c r="BI251" s="157">
        <f t="shared" si="48"/>
        <v>0</v>
      </c>
      <c r="BJ251" s="18" t="s">
        <v>84</v>
      </c>
      <c r="BK251" s="157">
        <f t="shared" si="49"/>
        <v>0</v>
      </c>
      <c r="BL251" s="18" t="s">
        <v>2187</v>
      </c>
      <c r="BM251" s="156" t="s">
        <v>2219</v>
      </c>
    </row>
    <row r="252" spans="1:65" s="2" customFormat="1" ht="16.5" customHeight="1">
      <c r="A252" s="33"/>
      <c r="B252" s="144"/>
      <c r="C252" s="194" t="s">
        <v>901</v>
      </c>
      <c r="D252" s="194" t="s">
        <v>300</v>
      </c>
      <c r="E252" s="195" t="s">
        <v>2201</v>
      </c>
      <c r="F252" s="196" t="s">
        <v>2202</v>
      </c>
      <c r="G252" s="197" t="s">
        <v>157</v>
      </c>
      <c r="H252" s="198">
        <v>3</v>
      </c>
      <c r="I252" s="199"/>
      <c r="J252" s="200">
        <f t="shared" si="40"/>
        <v>0</v>
      </c>
      <c r="K252" s="196" t="s">
        <v>158</v>
      </c>
      <c r="L252" s="201"/>
      <c r="M252" s="202" t="s">
        <v>1</v>
      </c>
      <c r="N252" s="203" t="s">
        <v>41</v>
      </c>
      <c r="O252" s="59"/>
      <c r="P252" s="154">
        <f t="shared" si="41"/>
        <v>0</v>
      </c>
      <c r="Q252" s="154">
        <v>0.0004</v>
      </c>
      <c r="R252" s="154">
        <f t="shared" si="42"/>
        <v>0.0012000000000000001</v>
      </c>
      <c r="S252" s="154">
        <v>0</v>
      </c>
      <c r="T252" s="155">
        <f t="shared" si="43"/>
        <v>0</v>
      </c>
      <c r="U252" s="33"/>
      <c r="V252" s="33"/>
      <c r="W252" s="33"/>
      <c r="X252" s="33"/>
      <c r="Y252" s="33"/>
      <c r="Z252" s="33"/>
      <c r="AA252" s="33"/>
      <c r="AB252" s="33"/>
      <c r="AC252" s="33"/>
      <c r="AD252" s="33"/>
      <c r="AE252" s="33"/>
      <c r="AR252" s="156" t="s">
        <v>2187</v>
      </c>
      <c r="AT252" s="156" t="s">
        <v>300</v>
      </c>
      <c r="AU252" s="156" t="s">
        <v>86</v>
      </c>
      <c r="AY252" s="18" t="s">
        <v>151</v>
      </c>
      <c r="BE252" s="157">
        <f t="shared" si="44"/>
        <v>0</v>
      </c>
      <c r="BF252" s="157">
        <f t="shared" si="45"/>
        <v>0</v>
      </c>
      <c r="BG252" s="157">
        <f t="shared" si="46"/>
        <v>0</v>
      </c>
      <c r="BH252" s="157">
        <f t="shared" si="47"/>
        <v>0</v>
      </c>
      <c r="BI252" s="157">
        <f t="shared" si="48"/>
        <v>0</v>
      </c>
      <c r="BJ252" s="18" t="s">
        <v>84</v>
      </c>
      <c r="BK252" s="157">
        <f t="shared" si="49"/>
        <v>0</v>
      </c>
      <c r="BL252" s="18" t="s">
        <v>2187</v>
      </c>
      <c r="BM252" s="156" t="s">
        <v>2220</v>
      </c>
    </row>
    <row r="253" spans="1:65" s="2" customFormat="1" ht="16.5" customHeight="1">
      <c r="A253" s="33"/>
      <c r="B253" s="144"/>
      <c r="C253" s="194" t="s">
        <v>906</v>
      </c>
      <c r="D253" s="194" t="s">
        <v>300</v>
      </c>
      <c r="E253" s="195" t="s">
        <v>2221</v>
      </c>
      <c r="F253" s="196" t="s">
        <v>2222</v>
      </c>
      <c r="G253" s="197" t="s">
        <v>157</v>
      </c>
      <c r="H253" s="198">
        <v>1</v>
      </c>
      <c r="I253" s="199"/>
      <c r="J253" s="200">
        <f t="shared" si="40"/>
        <v>0</v>
      </c>
      <c r="K253" s="196" t="s">
        <v>158</v>
      </c>
      <c r="L253" s="201"/>
      <c r="M253" s="202" t="s">
        <v>1</v>
      </c>
      <c r="N253" s="203" t="s">
        <v>41</v>
      </c>
      <c r="O253" s="59"/>
      <c r="P253" s="154">
        <f t="shared" si="41"/>
        <v>0</v>
      </c>
      <c r="Q253" s="154">
        <v>0.0004</v>
      </c>
      <c r="R253" s="154">
        <f t="shared" si="42"/>
        <v>0.0004</v>
      </c>
      <c r="S253" s="154">
        <v>0</v>
      </c>
      <c r="T253" s="155">
        <f t="shared" si="43"/>
        <v>0</v>
      </c>
      <c r="U253" s="33"/>
      <c r="V253" s="33"/>
      <c r="W253" s="33"/>
      <c r="X253" s="33"/>
      <c r="Y253" s="33"/>
      <c r="Z253" s="33"/>
      <c r="AA253" s="33"/>
      <c r="AB253" s="33"/>
      <c r="AC253" s="33"/>
      <c r="AD253" s="33"/>
      <c r="AE253" s="33"/>
      <c r="AR253" s="156" t="s">
        <v>2187</v>
      </c>
      <c r="AT253" s="156" t="s">
        <v>300</v>
      </c>
      <c r="AU253" s="156" t="s">
        <v>86</v>
      </c>
      <c r="AY253" s="18" t="s">
        <v>151</v>
      </c>
      <c r="BE253" s="157">
        <f t="shared" si="44"/>
        <v>0</v>
      </c>
      <c r="BF253" s="157">
        <f t="shared" si="45"/>
        <v>0</v>
      </c>
      <c r="BG253" s="157">
        <f t="shared" si="46"/>
        <v>0</v>
      </c>
      <c r="BH253" s="157">
        <f t="shared" si="47"/>
        <v>0</v>
      </c>
      <c r="BI253" s="157">
        <f t="shared" si="48"/>
        <v>0</v>
      </c>
      <c r="BJ253" s="18" t="s">
        <v>84</v>
      </c>
      <c r="BK253" s="157">
        <f t="shared" si="49"/>
        <v>0</v>
      </c>
      <c r="BL253" s="18" t="s">
        <v>2187</v>
      </c>
      <c r="BM253" s="156" t="s">
        <v>2223</v>
      </c>
    </row>
    <row r="254" spans="1:65" s="2" customFormat="1" ht="24.15" customHeight="1">
      <c r="A254" s="33"/>
      <c r="B254" s="144"/>
      <c r="C254" s="194" t="s">
        <v>912</v>
      </c>
      <c r="D254" s="194" t="s">
        <v>300</v>
      </c>
      <c r="E254" s="195" t="s">
        <v>2204</v>
      </c>
      <c r="F254" s="196" t="s">
        <v>2205</v>
      </c>
      <c r="G254" s="197" t="s">
        <v>157</v>
      </c>
      <c r="H254" s="198">
        <v>4</v>
      </c>
      <c r="I254" s="199"/>
      <c r="J254" s="200">
        <f t="shared" si="40"/>
        <v>0</v>
      </c>
      <c r="K254" s="196" t="s">
        <v>158</v>
      </c>
      <c r="L254" s="201"/>
      <c r="M254" s="202" t="s">
        <v>1</v>
      </c>
      <c r="N254" s="203" t="s">
        <v>41</v>
      </c>
      <c r="O254" s="59"/>
      <c r="P254" s="154">
        <f t="shared" si="41"/>
        <v>0</v>
      </c>
      <c r="Q254" s="154">
        <v>0.00047</v>
      </c>
      <c r="R254" s="154">
        <f t="shared" si="42"/>
        <v>0.00188</v>
      </c>
      <c r="S254" s="154">
        <v>0</v>
      </c>
      <c r="T254" s="155">
        <f t="shared" si="43"/>
        <v>0</v>
      </c>
      <c r="U254" s="33"/>
      <c r="V254" s="33"/>
      <c r="W254" s="33"/>
      <c r="X254" s="33"/>
      <c r="Y254" s="33"/>
      <c r="Z254" s="33"/>
      <c r="AA254" s="33"/>
      <c r="AB254" s="33"/>
      <c r="AC254" s="33"/>
      <c r="AD254" s="33"/>
      <c r="AE254" s="33"/>
      <c r="AR254" s="156" t="s">
        <v>2187</v>
      </c>
      <c r="AT254" s="156" t="s">
        <v>300</v>
      </c>
      <c r="AU254" s="156" t="s">
        <v>86</v>
      </c>
      <c r="AY254" s="18" t="s">
        <v>151</v>
      </c>
      <c r="BE254" s="157">
        <f t="shared" si="44"/>
        <v>0</v>
      </c>
      <c r="BF254" s="157">
        <f t="shared" si="45"/>
        <v>0</v>
      </c>
      <c r="BG254" s="157">
        <f t="shared" si="46"/>
        <v>0</v>
      </c>
      <c r="BH254" s="157">
        <f t="shared" si="47"/>
        <v>0</v>
      </c>
      <c r="BI254" s="157">
        <f t="shared" si="48"/>
        <v>0</v>
      </c>
      <c r="BJ254" s="18" t="s">
        <v>84</v>
      </c>
      <c r="BK254" s="157">
        <f t="shared" si="49"/>
        <v>0</v>
      </c>
      <c r="BL254" s="18" t="s">
        <v>2187</v>
      </c>
      <c r="BM254" s="156" t="s">
        <v>2224</v>
      </c>
    </row>
    <row r="255" spans="1:65" s="2" customFormat="1" ht="24.15" customHeight="1">
      <c r="A255" s="33"/>
      <c r="B255" s="144"/>
      <c r="C255" s="194" t="s">
        <v>917</v>
      </c>
      <c r="D255" s="194" t="s">
        <v>300</v>
      </c>
      <c r="E255" s="195" t="s">
        <v>2207</v>
      </c>
      <c r="F255" s="196" t="s">
        <v>2208</v>
      </c>
      <c r="G255" s="197" t="s">
        <v>157</v>
      </c>
      <c r="H255" s="198">
        <v>6</v>
      </c>
      <c r="I255" s="199"/>
      <c r="J255" s="200">
        <f t="shared" si="40"/>
        <v>0</v>
      </c>
      <c r="K255" s="196" t="s">
        <v>158</v>
      </c>
      <c r="L255" s="201"/>
      <c r="M255" s="202" t="s">
        <v>1</v>
      </c>
      <c r="N255" s="203" t="s">
        <v>41</v>
      </c>
      <c r="O255" s="59"/>
      <c r="P255" s="154">
        <f t="shared" si="41"/>
        <v>0</v>
      </c>
      <c r="Q255" s="154">
        <v>0.00047</v>
      </c>
      <c r="R255" s="154">
        <f t="shared" si="42"/>
        <v>0.00282</v>
      </c>
      <c r="S255" s="154">
        <v>0</v>
      </c>
      <c r="T255" s="155">
        <f t="shared" si="43"/>
        <v>0</v>
      </c>
      <c r="U255" s="33"/>
      <c r="V255" s="33"/>
      <c r="W255" s="33"/>
      <c r="X255" s="33"/>
      <c r="Y255" s="33"/>
      <c r="Z255" s="33"/>
      <c r="AA255" s="33"/>
      <c r="AB255" s="33"/>
      <c r="AC255" s="33"/>
      <c r="AD255" s="33"/>
      <c r="AE255" s="33"/>
      <c r="AR255" s="156" t="s">
        <v>2187</v>
      </c>
      <c r="AT255" s="156" t="s">
        <v>300</v>
      </c>
      <c r="AU255" s="156" t="s">
        <v>86</v>
      </c>
      <c r="AY255" s="18" t="s">
        <v>151</v>
      </c>
      <c r="BE255" s="157">
        <f t="shared" si="44"/>
        <v>0</v>
      </c>
      <c r="BF255" s="157">
        <f t="shared" si="45"/>
        <v>0</v>
      </c>
      <c r="BG255" s="157">
        <f t="shared" si="46"/>
        <v>0</v>
      </c>
      <c r="BH255" s="157">
        <f t="shared" si="47"/>
        <v>0</v>
      </c>
      <c r="BI255" s="157">
        <f t="shared" si="48"/>
        <v>0</v>
      </c>
      <c r="BJ255" s="18" t="s">
        <v>84</v>
      </c>
      <c r="BK255" s="157">
        <f t="shared" si="49"/>
        <v>0</v>
      </c>
      <c r="BL255" s="18" t="s">
        <v>2187</v>
      </c>
      <c r="BM255" s="156" t="s">
        <v>2225</v>
      </c>
    </row>
    <row r="256" spans="1:65" s="2" customFormat="1" ht="16.5" customHeight="1">
      <c r="A256" s="33"/>
      <c r="B256" s="144"/>
      <c r="C256" s="194" t="s">
        <v>923</v>
      </c>
      <c r="D256" s="194" t="s">
        <v>300</v>
      </c>
      <c r="E256" s="195" t="s">
        <v>2210</v>
      </c>
      <c r="F256" s="196" t="s">
        <v>2211</v>
      </c>
      <c r="G256" s="197" t="s">
        <v>157</v>
      </c>
      <c r="H256" s="198">
        <v>1</v>
      </c>
      <c r="I256" s="199"/>
      <c r="J256" s="200">
        <f t="shared" si="40"/>
        <v>0</v>
      </c>
      <c r="K256" s="196" t="s">
        <v>158</v>
      </c>
      <c r="L256" s="201"/>
      <c r="M256" s="202" t="s">
        <v>1</v>
      </c>
      <c r="N256" s="203" t="s">
        <v>41</v>
      </c>
      <c r="O256" s="59"/>
      <c r="P256" s="154">
        <f t="shared" si="41"/>
        <v>0</v>
      </c>
      <c r="Q256" s="154">
        <v>0.00047</v>
      </c>
      <c r="R256" s="154">
        <f t="shared" si="42"/>
        <v>0.00047</v>
      </c>
      <c r="S256" s="154">
        <v>0</v>
      </c>
      <c r="T256" s="155">
        <f t="shared" si="43"/>
        <v>0</v>
      </c>
      <c r="U256" s="33"/>
      <c r="V256" s="33"/>
      <c r="W256" s="33"/>
      <c r="X256" s="33"/>
      <c r="Y256" s="33"/>
      <c r="Z256" s="33"/>
      <c r="AA256" s="33"/>
      <c r="AB256" s="33"/>
      <c r="AC256" s="33"/>
      <c r="AD256" s="33"/>
      <c r="AE256" s="33"/>
      <c r="AR256" s="156" t="s">
        <v>2187</v>
      </c>
      <c r="AT256" s="156" t="s">
        <v>300</v>
      </c>
      <c r="AU256" s="156" t="s">
        <v>86</v>
      </c>
      <c r="AY256" s="18" t="s">
        <v>151</v>
      </c>
      <c r="BE256" s="157">
        <f t="shared" si="44"/>
        <v>0</v>
      </c>
      <c r="BF256" s="157">
        <f t="shared" si="45"/>
        <v>0</v>
      </c>
      <c r="BG256" s="157">
        <f t="shared" si="46"/>
        <v>0</v>
      </c>
      <c r="BH256" s="157">
        <f t="shared" si="47"/>
        <v>0</v>
      </c>
      <c r="BI256" s="157">
        <f t="shared" si="48"/>
        <v>0</v>
      </c>
      <c r="BJ256" s="18" t="s">
        <v>84</v>
      </c>
      <c r="BK256" s="157">
        <f t="shared" si="49"/>
        <v>0</v>
      </c>
      <c r="BL256" s="18" t="s">
        <v>2187</v>
      </c>
      <c r="BM256" s="156" t="s">
        <v>2226</v>
      </c>
    </row>
    <row r="257" spans="1:65" s="2" customFormat="1" ht="16.5" customHeight="1">
      <c r="A257" s="33"/>
      <c r="B257" s="144"/>
      <c r="C257" s="194" t="s">
        <v>927</v>
      </c>
      <c r="D257" s="194" t="s">
        <v>300</v>
      </c>
      <c r="E257" s="195" t="s">
        <v>2213</v>
      </c>
      <c r="F257" s="196" t="s">
        <v>2214</v>
      </c>
      <c r="G257" s="197" t="s">
        <v>157</v>
      </c>
      <c r="H257" s="198">
        <v>1</v>
      </c>
      <c r="I257" s="199"/>
      <c r="J257" s="200">
        <f t="shared" si="40"/>
        <v>0</v>
      </c>
      <c r="K257" s="196" t="s">
        <v>925</v>
      </c>
      <c r="L257" s="201"/>
      <c r="M257" s="202" t="s">
        <v>1</v>
      </c>
      <c r="N257" s="203" t="s">
        <v>41</v>
      </c>
      <c r="O257" s="59"/>
      <c r="P257" s="154">
        <f t="shared" si="41"/>
        <v>0</v>
      </c>
      <c r="Q257" s="154">
        <v>0.00047</v>
      </c>
      <c r="R257" s="154">
        <f t="shared" si="42"/>
        <v>0.00047</v>
      </c>
      <c r="S257" s="154">
        <v>0</v>
      </c>
      <c r="T257" s="155">
        <f t="shared" si="43"/>
        <v>0</v>
      </c>
      <c r="U257" s="33"/>
      <c r="V257" s="33"/>
      <c r="W257" s="33"/>
      <c r="X257" s="33"/>
      <c r="Y257" s="33"/>
      <c r="Z257" s="33"/>
      <c r="AA257" s="33"/>
      <c r="AB257" s="33"/>
      <c r="AC257" s="33"/>
      <c r="AD257" s="33"/>
      <c r="AE257" s="33"/>
      <c r="AR257" s="156" t="s">
        <v>2187</v>
      </c>
      <c r="AT257" s="156" t="s">
        <v>300</v>
      </c>
      <c r="AU257" s="156" t="s">
        <v>86</v>
      </c>
      <c r="AY257" s="18" t="s">
        <v>151</v>
      </c>
      <c r="BE257" s="157">
        <f t="shared" si="44"/>
        <v>0</v>
      </c>
      <c r="BF257" s="157">
        <f t="shared" si="45"/>
        <v>0</v>
      </c>
      <c r="BG257" s="157">
        <f t="shared" si="46"/>
        <v>0</v>
      </c>
      <c r="BH257" s="157">
        <f t="shared" si="47"/>
        <v>0</v>
      </c>
      <c r="BI257" s="157">
        <f t="shared" si="48"/>
        <v>0</v>
      </c>
      <c r="BJ257" s="18" t="s">
        <v>84</v>
      </c>
      <c r="BK257" s="157">
        <f t="shared" si="49"/>
        <v>0</v>
      </c>
      <c r="BL257" s="18" t="s">
        <v>2187</v>
      </c>
      <c r="BM257" s="156" t="s">
        <v>2227</v>
      </c>
    </row>
    <row r="258" spans="2:63" s="12" customFormat="1" ht="22.8" customHeight="1">
      <c r="B258" s="131"/>
      <c r="D258" s="132" t="s">
        <v>75</v>
      </c>
      <c r="E258" s="142" t="s">
        <v>2228</v>
      </c>
      <c r="F258" s="142" t="s">
        <v>2229</v>
      </c>
      <c r="I258" s="134"/>
      <c r="J258" s="143">
        <f>BK258</f>
        <v>0</v>
      </c>
      <c r="L258" s="131"/>
      <c r="M258" s="136"/>
      <c r="N258" s="137"/>
      <c r="O258" s="137"/>
      <c r="P258" s="138">
        <f>SUM(P259:P277)</f>
        <v>0</v>
      </c>
      <c r="Q258" s="137"/>
      <c r="R258" s="138">
        <f>SUM(R259:R277)</f>
        <v>0.00066</v>
      </c>
      <c r="S258" s="137"/>
      <c r="T258" s="139">
        <f>SUM(T259:T277)</f>
        <v>0</v>
      </c>
      <c r="AR258" s="132" t="s">
        <v>84</v>
      </c>
      <c r="AT258" s="140" t="s">
        <v>75</v>
      </c>
      <c r="AU258" s="140" t="s">
        <v>84</v>
      </c>
      <c r="AY258" s="132" t="s">
        <v>151</v>
      </c>
      <c r="BK258" s="141">
        <f>SUM(BK259:BK277)</f>
        <v>0</v>
      </c>
    </row>
    <row r="259" spans="1:65" s="2" customFormat="1" ht="16.5" customHeight="1">
      <c r="A259" s="33"/>
      <c r="B259" s="144"/>
      <c r="C259" s="145" t="s">
        <v>933</v>
      </c>
      <c r="D259" s="145" t="s">
        <v>154</v>
      </c>
      <c r="E259" s="146" t="s">
        <v>2230</v>
      </c>
      <c r="F259" s="147" t="s">
        <v>2231</v>
      </c>
      <c r="G259" s="148" t="s">
        <v>157</v>
      </c>
      <c r="H259" s="149">
        <v>1</v>
      </c>
      <c r="I259" s="150"/>
      <c r="J259" s="151">
        <f aca="true" t="shared" si="50" ref="J259:J276">ROUND(I259*H259,2)</f>
        <v>0</v>
      </c>
      <c r="K259" s="147" t="s">
        <v>158</v>
      </c>
      <c r="L259" s="34"/>
      <c r="M259" s="152" t="s">
        <v>1</v>
      </c>
      <c r="N259" s="153" t="s">
        <v>41</v>
      </c>
      <c r="O259" s="59"/>
      <c r="P259" s="154">
        <f aca="true" t="shared" si="51" ref="P259:P276">O259*H259</f>
        <v>0</v>
      </c>
      <c r="Q259" s="154">
        <v>0</v>
      </c>
      <c r="R259" s="154">
        <f aca="true" t="shared" si="52" ref="R259:R276">Q259*H259</f>
        <v>0</v>
      </c>
      <c r="S259" s="154">
        <v>0</v>
      </c>
      <c r="T259" s="155">
        <f aca="true" t="shared" si="53" ref="T259:T276">S259*H259</f>
        <v>0</v>
      </c>
      <c r="U259" s="33"/>
      <c r="V259" s="33"/>
      <c r="W259" s="33"/>
      <c r="X259" s="33"/>
      <c r="Y259" s="33"/>
      <c r="Z259" s="33"/>
      <c r="AA259" s="33"/>
      <c r="AB259" s="33"/>
      <c r="AC259" s="33"/>
      <c r="AD259" s="33"/>
      <c r="AE259" s="33"/>
      <c r="AR259" s="156" t="s">
        <v>159</v>
      </c>
      <c r="AT259" s="156" t="s">
        <v>154</v>
      </c>
      <c r="AU259" s="156" t="s">
        <v>86</v>
      </c>
      <c r="AY259" s="18" t="s">
        <v>151</v>
      </c>
      <c r="BE259" s="157">
        <f aca="true" t="shared" si="54" ref="BE259:BE276">IF(N259="základní",J259,0)</f>
        <v>0</v>
      </c>
      <c r="BF259" s="157">
        <f aca="true" t="shared" si="55" ref="BF259:BF276">IF(N259="snížená",J259,0)</f>
        <v>0</v>
      </c>
      <c r="BG259" s="157">
        <f aca="true" t="shared" si="56" ref="BG259:BG276">IF(N259="zákl. přenesená",J259,0)</f>
        <v>0</v>
      </c>
      <c r="BH259" s="157">
        <f aca="true" t="shared" si="57" ref="BH259:BH276">IF(N259="sníž. přenesená",J259,0)</f>
        <v>0</v>
      </c>
      <c r="BI259" s="157">
        <f aca="true" t="shared" si="58" ref="BI259:BI276">IF(N259="nulová",J259,0)</f>
        <v>0</v>
      </c>
      <c r="BJ259" s="18" t="s">
        <v>84</v>
      </c>
      <c r="BK259" s="157">
        <f aca="true" t="shared" si="59" ref="BK259:BK276">ROUND(I259*H259,2)</f>
        <v>0</v>
      </c>
      <c r="BL259" s="18" t="s">
        <v>159</v>
      </c>
      <c r="BM259" s="156" t="s">
        <v>2232</v>
      </c>
    </row>
    <row r="260" spans="1:65" s="2" customFormat="1" ht="33.75" customHeight="1">
      <c r="A260" s="33"/>
      <c r="B260" s="144"/>
      <c r="C260" s="194" t="s">
        <v>939</v>
      </c>
      <c r="D260" s="194" t="s">
        <v>300</v>
      </c>
      <c r="E260" s="195" t="s">
        <v>2233</v>
      </c>
      <c r="F260" s="196" t="s">
        <v>2234</v>
      </c>
      <c r="G260" s="197" t="s">
        <v>157</v>
      </c>
      <c r="H260" s="198">
        <v>1</v>
      </c>
      <c r="I260" s="199"/>
      <c r="J260" s="200">
        <f t="shared" si="50"/>
        <v>0</v>
      </c>
      <c r="K260" s="196" t="s">
        <v>925</v>
      </c>
      <c r="L260" s="201"/>
      <c r="M260" s="202" t="s">
        <v>1</v>
      </c>
      <c r="N260" s="203" t="s">
        <v>41</v>
      </c>
      <c r="O260" s="59"/>
      <c r="P260" s="154">
        <f t="shared" si="51"/>
        <v>0</v>
      </c>
      <c r="Q260" s="154">
        <v>0</v>
      </c>
      <c r="R260" s="154">
        <f t="shared" si="52"/>
        <v>0</v>
      </c>
      <c r="S260" s="154">
        <v>0</v>
      </c>
      <c r="T260" s="155">
        <f t="shared" si="53"/>
        <v>0</v>
      </c>
      <c r="U260" s="33"/>
      <c r="V260" s="33"/>
      <c r="W260" s="33"/>
      <c r="X260" s="33"/>
      <c r="Y260" s="33"/>
      <c r="Z260" s="33"/>
      <c r="AA260" s="33"/>
      <c r="AB260" s="33"/>
      <c r="AC260" s="33"/>
      <c r="AD260" s="33"/>
      <c r="AE260" s="33"/>
      <c r="AR260" s="156" t="s">
        <v>220</v>
      </c>
      <c r="AT260" s="156" t="s">
        <v>300</v>
      </c>
      <c r="AU260" s="156" t="s">
        <v>86</v>
      </c>
      <c r="AY260" s="18" t="s">
        <v>151</v>
      </c>
      <c r="BE260" s="157">
        <f t="shared" si="54"/>
        <v>0</v>
      </c>
      <c r="BF260" s="157">
        <f t="shared" si="55"/>
        <v>0</v>
      </c>
      <c r="BG260" s="157">
        <f t="shared" si="56"/>
        <v>0</v>
      </c>
      <c r="BH260" s="157">
        <f t="shared" si="57"/>
        <v>0</v>
      </c>
      <c r="BI260" s="157">
        <f t="shared" si="58"/>
        <v>0</v>
      </c>
      <c r="BJ260" s="18" t="s">
        <v>84</v>
      </c>
      <c r="BK260" s="157">
        <f t="shared" si="59"/>
        <v>0</v>
      </c>
      <c r="BL260" s="18" t="s">
        <v>159</v>
      </c>
      <c r="BM260" s="156" t="s">
        <v>2235</v>
      </c>
    </row>
    <row r="261" spans="1:65" s="2" customFormat="1" ht="24.15" customHeight="1">
      <c r="A261" s="33"/>
      <c r="B261" s="144"/>
      <c r="C261" s="194" t="s">
        <v>950</v>
      </c>
      <c r="D261" s="194" t="s">
        <v>300</v>
      </c>
      <c r="E261" s="195" t="s">
        <v>2236</v>
      </c>
      <c r="F261" s="196" t="s">
        <v>2237</v>
      </c>
      <c r="G261" s="197" t="s">
        <v>157</v>
      </c>
      <c r="H261" s="198">
        <v>1</v>
      </c>
      <c r="I261" s="199"/>
      <c r="J261" s="200">
        <f t="shared" si="50"/>
        <v>0</v>
      </c>
      <c r="K261" s="196" t="s">
        <v>925</v>
      </c>
      <c r="L261" s="201"/>
      <c r="M261" s="202" t="s">
        <v>1</v>
      </c>
      <c r="N261" s="203" t="s">
        <v>41</v>
      </c>
      <c r="O261" s="59"/>
      <c r="P261" s="154">
        <f t="shared" si="51"/>
        <v>0</v>
      </c>
      <c r="Q261" s="154">
        <v>0</v>
      </c>
      <c r="R261" s="154">
        <f t="shared" si="52"/>
        <v>0</v>
      </c>
      <c r="S261" s="154">
        <v>0</v>
      </c>
      <c r="T261" s="155">
        <f t="shared" si="53"/>
        <v>0</v>
      </c>
      <c r="U261" s="33"/>
      <c r="V261" s="33"/>
      <c r="W261" s="33"/>
      <c r="X261" s="33"/>
      <c r="Y261" s="33"/>
      <c r="Z261" s="33"/>
      <c r="AA261" s="33"/>
      <c r="AB261" s="33"/>
      <c r="AC261" s="33"/>
      <c r="AD261" s="33"/>
      <c r="AE261" s="33"/>
      <c r="AR261" s="156" t="s">
        <v>220</v>
      </c>
      <c r="AT261" s="156" t="s">
        <v>300</v>
      </c>
      <c r="AU261" s="156" t="s">
        <v>86</v>
      </c>
      <c r="AY261" s="18" t="s">
        <v>151</v>
      </c>
      <c r="BE261" s="157">
        <f t="shared" si="54"/>
        <v>0</v>
      </c>
      <c r="BF261" s="157">
        <f t="shared" si="55"/>
        <v>0</v>
      </c>
      <c r="BG261" s="157">
        <f t="shared" si="56"/>
        <v>0</v>
      </c>
      <c r="BH261" s="157">
        <f t="shared" si="57"/>
        <v>0</v>
      </c>
      <c r="BI261" s="157">
        <f t="shared" si="58"/>
        <v>0</v>
      </c>
      <c r="BJ261" s="18" t="s">
        <v>84</v>
      </c>
      <c r="BK261" s="157">
        <f t="shared" si="59"/>
        <v>0</v>
      </c>
      <c r="BL261" s="18" t="s">
        <v>159</v>
      </c>
      <c r="BM261" s="156" t="s">
        <v>2238</v>
      </c>
    </row>
    <row r="262" spans="1:65" s="2" customFormat="1" ht="24.15" customHeight="1">
      <c r="A262" s="33"/>
      <c r="B262" s="144"/>
      <c r="C262" s="145" t="s">
        <v>955</v>
      </c>
      <c r="D262" s="145" t="s">
        <v>154</v>
      </c>
      <c r="E262" s="146" t="s">
        <v>2239</v>
      </c>
      <c r="F262" s="147" t="s">
        <v>2240</v>
      </c>
      <c r="G262" s="148" t="s">
        <v>157</v>
      </c>
      <c r="H262" s="149">
        <v>3</v>
      </c>
      <c r="I262" s="150"/>
      <c r="J262" s="151">
        <f t="shared" si="50"/>
        <v>0</v>
      </c>
      <c r="K262" s="147" t="s">
        <v>158</v>
      </c>
      <c r="L262" s="34"/>
      <c r="M262" s="152" t="s">
        <v>1</v>
      </c>
      <c r="N262" s="153" t="s">
        <v>41</v>
      </c>
      <c r="O262" s="59"/>
      <c r="P262" s="154">
        <f t="shared" si="51"/>
        <v>0</v>
      </c>
      <c r="Q262" s="154">
        <v>0</v>
      </c>
      <c r="R262" s="154">
        <f t="shared" si="52"/>
        <v>0</v>
      </c>
      <c r="S262" s="154">
        <v>0</v>
      </c>
      <c r="T262" s="155">
        <f t="shared" si="53"/>
        <v>0</v>
      </c>
      <c r="U262" s="33"/>
      <c r="V262" s="33"/>
      <c r="W262" s="33"/>
      <c r="X262" s="33"/>
      <c r="Y262" s="33"/>
      <c r="Z262" s="33"/>
      <c r="AA262" s="33"/>
      <c r="AB262" s="33"/>
      <c r="AC262" s="33"/>
      <c r="AD262" s="33"/>
      <c r="AE262" s="33"/>
      <c r="AR262" s="156" t="s">
        <v>270</v>
      </c>
      <c r="AT262" s="156" t="s">
        <v>154</v>
      </c>
      <c r="AU262" s="156" t="s">
        <v>86</v>
      </c>
      <c r="AY262" s="18" t="s">
        <v>151</v>
      </c>
      <c r="BE262" s="157">
        <f t="shared" si="54"/>
        <v>0</v>
      </c>
      <c r="BF262" s="157">
        <f t="shared" si="55"/>
        <v>0</v>
      </c>
      <c r="BG262" s="157">
        <f t="shared" si="56"/>
        <v>0</v>
      </c>
      <c r="BH262" s="157">
        <f t="shared" si="57"/>
        <v>0</v>
      </c>
      <c r="BI262" s="157">
        <f t="shared" si="58"/>
        <v>0</v>
      </c>
      <c r="BJ262" s="18" t="s">
        <v>84</v>
      </c>
      <c r="BK262" s="157">
        <f t="shared" si="59"/>
        <v>0</v>
      </c>
      <c r="BL262" s="18" t="s">
        <v>270</v>
      </c>
      <c r="BM262" s="156" t="s">
        <v>2241</v>
      </c>
    </row>
    <row r="263" spans="1:65" s="2" customFormat="1" ht="33.75" customHeight="1">
      <c r="A263" s="33"/>
      <c r="B263" s="144"/>
      <c r="C263" s="194" t="s">
        <v>961</v>
      </c>
      <c r="D263" s="194" t="s">
        <v>300</v>
      </c>
      <c r="E263" s="195" t="s">
        <v>2242</v>
      </c>
      <c r="F263" s="196" t="s">
        <v>2243</v>
      </c>
      <c r="G263" s="197" t="s">
        <v>157</v>
      </c>
      <c r="H263" s="198">
        <v>1</v>
      </c>
      <c r="I263" s="199"/>
      <c r="J263" s="200">
        <f t="shared" si="50"/>
        <v>0</v>
      </c>
      <c r="K263" s="196" t="s">
        <v>925</v>
      </c>
      <c r="L263" s="201"/>
      <c r="M263" s="202" t="s">
        <v>1</v>
      </c>
      <c r="N263" s="203" t="s">
        <v>41</v>
      </c>
      <c r="O263" s="59"/>
      <c r="P263" s="154">
        <f t="shared" si="51"/>
        <v>0</v>
      </c>
      <c r="Q263" s="154">
        <v>0</v>
      </c>
      <c r="R263" s="154">
        <f t="shared" si="52"/>
        <v>0</v>
      </c>
      <c r="S263" s="154">
        <v>0</v>
      </c>
      <c r="T263" s="155">
        <f t="shared" si="53"/>
        <v>0</v>
      </c>
      <c r="U263" s="33"/>
      <c r="V263" s="33"/>
      <c r="W263" s="33"/>
      <c r="X263" s="33"/>
      <c r="Y263" s="33"/>
      <c r="Z263" s="33"/>
      <c r="AA263" s="33"/>
      <c r="AB263" s="33"/>
      <c r="AC263" s="33"/>
      <c r="AD263" s="33"/>
      <c r="AE263" s="33"/>
      <c r="AR263" s="156" t="s">
        <v>220</v>
      </c>
      <c r="AT263" s="156" t="s">
        <v>300</v>
      </c>
      <c r="AU263" s="156" t="s">
        <v>86</v>
      </c>
      <c r="AY263" s="18" t="s">
        <v>151</v>
      </c>
      <c r="BE263" s="157">
        <f t="shared" si="54"/>
        <v>0</v>
      </c>
      <c r="BF263" s="157">
        <f t="shared" si="55"/>
        <v>0</v>
      </c>
      <c r="BG263" s="157">
        <f t="shared" si="56"/>
        <v>0</v>
      </c>
      <c r="BH263" s="157">
        <f t="shared" si="57"/>
        <v>0</v>
      </c>
      <c r="BI263" s="157">
        <f t="shared" si="58"/>
        <v>0</v>
      </c>
      <c r="BJ263" s="18" t="s">
        <v>84</v>
      </c>
      <c r="BK263" s="157">
        <f t="shared" si="59"/>
        <v>0</v>
      </c>
      <c r="BL263" s="18" t="s">
        <v>159</v>
      </c>
      <c r="BM263" s="156" t="s">
        <v>2244</v>
      </c>
    </row>
    <row r="264" spans="1:65" s="2" customFormat="1" ht="24.15" customHeight="1">
      <c r="A264" s="33"/>
      <c r="B264" s="144"/>
      <c r="C264" s="194" t="s">
        <v>966</v>
      </c>
      <c r="D264" s="194" t="s">
        <v>300</v>
      </c>
      <c r="E264" s="195" t="s">
        <v>2245</v>
      </c>
      <c r="F264" s="196" t="s">
        <v>2246</v>
      </c>
      <c r="G264" s="197" t="s">
        <v>157</v>
      </c>
      <c r="H264" s="198">
        <v>1</v>
      </c>
      <c r="I264" s="199"/>
      <c r="J264" s="200">
        <f t="shared" si="50"/>
        <v>0</v>
      </c>
      <c r="K264" s="196" t="s">
        <v>925</v>
      </c>
      <c r="L264" s="201"/>
      <c r="M264" s="202" t="s">
        <v>1</v>
      </c>
      <c r="N264" s="203" t="s">
        <v>41</v>
      </c>
      <c r="O264" s="59"/>
      <c r="P264" s="154">
        <f t="shared" si="51"/>
        <v>0</v>
      </c>
      <c r="Q264" s="154">
        <v>0</v>
      </c>
      <c r="R264" s="154">
        <f t="shared" si="52"/>
        <v>0</v>
      </c>
      <c r="S264" s="154">
        <v>0</v>
      </c>
      <c r="T264" s="155">
        <f t="shared" si="53"/>
        <v>0</v>
      </c>
      <c r="U264" s="33"/>
      <c r="V264" s="33"/>
      <c r="W264" s="33"/>
      <c r="X264" s="33"/>
      <c r="Y264" s="33"/>
      <c r="Z264" s="33"/>
      <c r="AA264" s="33"/>
      <c r="AB264" s="33"/>
      <c r="AC264" s="33"/>
      <c r="AD264" s="33"/>
      <c r="AE264" s="33"/>
      <c r="AR264" s="156" t="s">
        <v>220</v>
      </c>
      <c r="AT264" s="156" t="s">
        <v>300</v>
      </c>
      <c r="AU264" s="156" t="s">
        <v>86</v>
      </c>
      <c r="AY264" s="18" t="s">
        <v>151</v>
      </c>
      <c r="BE264" s="157">
        <f t="shared" si="54"/>
        <v>0</v>
      </c>
      <c r="BF264" s="157">
        <f t="shared" si="55"/>
        <v>0</v>
      </c>
      <c r="BG264" s="157">
        <f t="shared" si="56"/>
        <v>0</v>
      </c>
      <c r="BH264" s="157">
        <f t="shared" si="57"/>
        <v>0</v>
      </c>
      <c r="BI264" s="157">
        <f t="shared" si="58"/>
        <v>0</v>
      </c>
      <c r="BJ264" s="18" t="s">
        <v>84</v>
      </c>
      <c r="BK264" s="157">
        <f t="shared" si="59"/>
        <v>0</v>
      </c>
      <c r="BL264" s="18" t="s">
        <v>159</v>
      </c>
      <c r="BM264" s="156" t="s">
        <v>2247</v>
      </c>
    </row>
    <row r="265" spans="1:65" s="2" customFormat="1" ht="16.5" customHeight="1">
      <c r="A265" s="33"/>
      <c r="B265" s="144"/>
      <c r="C265" s="145" t="s">
        <v>970</v>
      </c>
      <c r="D265" s="145" t="s">
        <v>154</v>
      </c>
      <c r="E265" s="146" t="s">
        <v>2248</v>
      </c>
      <c r="F265" s="147" t="s">
        <v>2249</v>
      </c>
      <c r="G265" s="148" t="s">
        <v>157</v>
      </c>
      <c r="H265" s="149">
        <v>1</v>
      </c>
      <c r="I265" s="150"/>
      <c r="J265" s="151">
        <f t="shared" si="50"/>
        <v>0</v>
      </c>
      <c r="K265" s="147" t="s">
        <v>158</v>
      </c>
      <c r="L265" s="34"/>
      <c r="M265" s="152" t="s">
        <v>1</v>
      </c>
      <c r="N265" s="153" t="s">
        <v>41</v>
      </c>
      <c r="O265" s="59"/>
      <c r="P265" s="154">
        <f t="shared" si="51"/>
        <v>0</v>
      </c>
      <c r="Q265" s="154">
        <v>0</v>
      </c>
      <c r="R265" s="154">
        <f t="shared" si="52"/>
        <v>0</v>
      </c>
      <c r="S265" s="154">
        <v>0</v>
      </c>
      <c r="T265" s="155">
        <f t="shared" si="53"/>
        <v>0</v>
      </c>
      <c r="U265" s="33"/>
      <c r="V265" s="33"/>
      <c r="W265" s="33"/>
      <c r="X265" s="33"/>
      <c r="Y265" s="33"/>
      <c r="Z265" s="33"/>
      <c r="AA265" s="33"/>
      <c r="AB265" s="33"/>
      <c r="AC265" s="33"/>
      <c r="AD265" s="33"/>
      <c r="AE265" s="33"/>
      <c r="AR265" s="156" t="s">
        <v>270</v>
      </c>
      <c r="AT265" s="156" t="s">
        <v>154</v>
      </c>
      <c r="AU265" s="156" t="s">
        <v>86</v>
      </c>
      <c r="AY265" s="18" t="s">
        <v>151</v>
      </c>
      <c r="BE265" s="157">
        <f t="shared" si="54"/>
        <v>0</v>
      </c>
      <c r="BF265" s="157">
        <f t="shared" si="55"/>
        <v>0</v>
      </c>
      <c r="BG265" s="157">
        <f t="shared" si="56"/>
        <v>0</v>
      </c>
      <c r="BH265" s="157">
        <f t="shared" si="57"/>
        <v>0</v>
      </c>
      <c r="BI265" s="157">
        <f t="shared" si="58"/>
        <v>0</v>
      </c>
      <c r="BJ265" s="18" t="s">
        <v>84</v>
      </c>
      <c r="BK265" s="157">
        <f t="shared" si="59"/>
        <v>0</v>
      </c>
      <c r="BL265" s="18" t="s">
        <v>270</v>
      </c>
      <c r="BM265" s="156" t="s">
        <v>2250</v>
      </c>
    </row>
    <row r="266" spans="1:65" s="2" customFormat="1" ht="16.5" customHeight="1">
      <c r="A266" s="33"/>
      <c r="B266" s="144"/>
      <c r="C266" s="194" t="s">
        <v>973</v>
      </c>
      <c r="D266" s="194" t="s">
        <v>300</v>
      </c>
      <c r="E266" s="195" t="s">
        <v>2251</v>
      </c>
      <c r="F266" s="196" t="s">
        <v>2252</v>
      </c>
      <c r="G266" s="197" t="s">
        <v>157</v>
      </c>
      <c r="H266" s="198">
        <v>1</v>
      </c>
      <c r="I266" s="199"/>
      <c r="J266" s="200">
        <f t="shared" si="50"/>
        <v>0</v>
      </c>
      <c r="K266" s="196" t="s">
        <v>925</v>
      </c>
      <c r="L266" s="201"/>
      <c r="M266" s="202" t="s">
        <v>1</v>
      </c>
      <c r="N266" s="203" t="s">
        <v>41</v>
      </c>
      <c r="O266" s="59"/>
      <c r="P266" s="154">
        <f t="shared" si="51"/>
        <v>0</v>
      </c>
      <c r="Q266" s="154">
        <v>0</v>
      </c>
      <c r="R266" s="154">
        <f t="shared" si="52"/>
        <v>0</v>
      </c>
      <c r="S266" s="154">
        <v>0</v>
      </c>
      <c r="T266" s="155">
        <f t="shared" si="53"/>
        <v>0</v>
      </c>
      <c r="U266" s="33"/>
      <c r="V266" s="33"/>
      <c r="W266" s="33"/>
      <c r="X266" s="33"/>
      <c r="Y266" s="33"/>
      <c r="Z266" s="33"/>
      <c r="AA266" s="33"/>
      <c r="AB266" s="33"/>
      <c r="AC266" s="33"/>
      <c r="AD266" s="33"/>
      <c r="AE266" s="33"/>
      <c r="AR266" s="156" t="s">
        <v>220</v>
      </c>
      <c r="AT266" s="156" t="s">
        <v>300</v>
      </c>
      <c r="AU266" s="156" t="s">
        <v>86</v>
      </c>
      <c r="AY266" s="18" t="s">
        <v>151</v>
      </c>
      <c r="BE266" s="157">
        <f t="shared" si="54"/>
        <v>0</v>
      </c>
      <c r="BF266" s="157">
        <f t="shared" si="55"/>
        <v>0</v>
      </c>
      <c r="BG266" s="157">
        <f t="shared" si="56"/>
        <v>0</v>
      </c>
      <c r="BH266" s="157">
        <f t="shared" si="57"/>
        <v>0</v>
      </c>
      <c r="BI266" s="157">
        <f t="shared" si="58"/>
        <v>0</v>
      </c>
      <c r="BJ266" s="18" t="s">
        <v>84</v>
      </c>
      <c r="BK266" s="157">
        <f t="shared" si="59"/>
        <v>0</v>
      </c>
      <c r="BL266" s="18" t="s">
        <v>159</v>
      </c>
      <c r="BM266" s="156" t="s">
        <v>2253</v>
      </c>
    </row>
    <row r="267" spans="1:65" s="2" customFormat="1" ht="16.5" customHeight="1">
      <c r="A267" s="33"/>
      <c r="B267" s="144"/>
      <c r="C267" s="145" t="s">
        <v>977</v>
      </c>
      <c r="D267" s="145" t="s">
        <v>154</v>
      </c>
      <c r="E267" s="146" t="s">
        <v>2254</v>
      </c>
      <c r="F267" s="147" t="s">
        <v>2255</v>
      </c>
      <c r="G267" s="148" t="s">
        <v>157</v>
      </c>
      <c r="H267" s="149">
        <v>1</v>
      </c>
      <c r="I267" s="150"/>
      <c r="J267" s="151">
        <f t="shared" si="50"/>
        <v>0</v>
      </c>
      <c r="K267" s="147" t="s">
        <v>158</v>
      </c>
      <c r="L267" s="34"/>
      <c r="M267" s="152" t="s">
        <v>1</v>
      </c>
      <c r="N267" s="153" t="s">
        <v>41</v>
      </c>
      <c r="O267" s="59"/>
      <c r="P267" s="154">
        <f t="shared" si="51"/>
        <v>0</v>
      </c>
      <c r="Q267" s="154">
        <v>0</v>
      </c>
      <c r="R267" s="154">
        <f t="shared" si="52"/>
        <v>0</v>
      </c>
      <c r="S267" s="154">
        <v>0</v>
      </c>
      <c r="T267" s="155">
        <f t="shared" si="53"/>
        <v>0</v>
      </c>
      <c r="U267" s="33"/>
      <c r="V267" s="33"/>
      <c r="W267" s="33"/>
      <c r="X267" s="33"/>
      <c r="Y267" s="33"/>
      <c r="Z267" s="33"/>
      <c r="AA267" s="33"/>
      <c r="AB267" s="33"/>
      <c r="AC267" s="33"/>
      <c r="AD267" s="33"/>
      <c r="AE267" s="33"/>
      <c r="AR267" s="156" t="s">
        <v>270</v>
      </c>
      <c r="AT267" s="156" t="s">
        <v>154</v>
      </c>
      <c r="AU267" s="156" t="s">
        <v>86</v>
      </c>
      <c r="AY267" s="18" t="s">
        <v>151</v>
      </c>
      <c r="BE267" s="157">
        <f t="shared" si="54"/>
        <v>0</v>
      </c>
      <c r="BF267" s="157">
        <f t="shared" si="55"/>
        <v>0</v>
      </c>
      <c r="BG267" s="157">
        <f t="shared" si="56"/>
        <v>0</v>
      </c>
      <c r="BH267" s="157">
        <f t="shared" si="57"/>
        <v>0</v>
      </c>
      <c r="BI267" s="157">
        <f t="shared" si="58"/>
        <v>0</v>
      </c>
      <c r="BJ267" s="18" t="s">
        <v>84</v>
      </c>
      <c r="BK267" s="157">
        <f t="shared" si="59"/>
        <v>0</v>
      </c>
      <c r="BL267" s="18" t="s">
        <v>270</v>
      </c>
      <c r="BM267" s="156" t="s">
        <v>2256</v>
      </c>
    </row>
    <row r="268" spans="1:65" s="2" customFormat="1" ht="38.55" customHeight="1">
      <c r="A268" s="33"/>
      <c r="B268" s="144"/>
      <c r="C268" s="194" t="s">
        <v>982</v>
      </c>
      <c r="D268" s="194" t="s">
        <v>300</v>
      </c>
      <c r="E268" s="195" t="s">
        <v>2257</v>
      </c>
      <c r="F268" s="196" t="s">
        <v>2258</v>
      </c>
      <c r="G268" s="197" t="s">
        <v>157</v>
      </c>
      <c r="H268" s="198">
        <v>1</v>
      </c>
      <c r="I268" s="199"/>
      <c r="J268" s="200">
        <f t="shared" si="50"/>
        <v>0</v>
      </c>
      <c r="K268" s="196" t="s">
        <v>925</v>
      </c>
      <c r="L268" s="201"/>
      <c r="M268" s="202" t="s">
        <v>1</v>
      </c>
      <c r="N268" s="203" t="s">
        <v>41</v>
      </c>
      <c r="O268" s="59"/>
      <c r="P268" s="154">
        <f t="shared" si="51"/>
        <v>0</v>
      </c>
      <c r="Q268" s="154">
        <v>0</v>
      </c>
      <c r="R268" s="154">
        <f t="shared" si="52"/>
        <v>0</v>
      </c>
      <c r="S268" s="154">
        <v>0</v>
      </c>
      <c r="T268" s="155">
        <f t="shared" si="53"/>
        <v>0</v>
      </c>
      <c r="U268" s="33"/>
      <c r="V268" s="33"/>
      <c r="W268" s="33"/>
      <c r="X268" s="33"/>
      <c r="Y268" s="33"/>
      <c r="Z268" s="33"/>
      <c r="AA268" s="33"/>
      <c r="AB268" s="33"/>
      <c r="AC268" s="33"/>
      <c r="AD268" s="33"/>
      <c r="AE268" s="33"/>
      <c r="AR268" s="156" t="s">
        <v>220</v>
      </c>
      <c r="AT268" s="156" t="s">
        <v>300</v>
      </c>
      <c r="AU268" s="156" t="s">
        <v>86</v>
      </c>
      <c r="AY268" s="18" t="s">
        <v>151</v>
      </c>
      <c r="BE268" s="157">
        <f t="shared" si="54"/>
        <v>0</v>
      </c>
      <c r="BF268" s="157">
        <f t="shared" si="55"/>
        <v>0</v>
      </c>
      <c r="BG268" s="157">
        <f t="shared" si="56"/>
        <v>0</v>
      </c>
      <c r="BH268" s="157">
        <f t="shared" si="57"/>
        <v>0</v>
      </c>
      <c r="BI268" s="157">
        <f t="shared" si="58"/>
        <v>0</v>
      </c>
      <c r="BJ268" s="18" t="s">
        <v>84</v>
      </c>
      <c r="BK268" s="157">
        <f t="shared" si="59"/>
        <v>0</v>
      </c>
      <c r="BL268" s="18" t="s">
        <v>159</v>
      </c>
      <c r="BM268" s="156" t="s">
        <v>2259</v>
      </c>
    </row>
    <row r="269" spans="1:65" s="2" customFormat="1" ht="16.5" customHeight="1">
      <c r="A269" s="33"/>
      <c r="B269" s="144"/>
      <c r="C269" s="145" t="s">
        <v>987</v>
      </c>
      <c r="D269" s="145" t="s">
        <v>154</v>
      </c>
      <c r="E269" s="146" t="s">
        <v>2260</v>
      </c>
      <c r="F269" s="147" t="s">
        <v>2261</v>
      </c>
      <c r="G269" s="148" t="s">
        <v>157</v>
      </c>
      <c r="H269" s="149">
        <v>1</v>
      </c>
      <c r="I269" s="150"/>
      <c r="J269" s="151">
        <f t="shared" si="50"/>
        <v>0</v>
      </c>
      <c r="K269" s="147" t="s">
        <v>158</v>
      </c>
      <c r="L269" s="34"/>
      <c r="M269" s="152" t="s">
        <v>1</v>
      </c>
      <c r="N269" s="153" t="s">
        <v>41</v>
      </c>
      <c r="O269" s="59"/>
      <c r="P269" s="154">
        <f t="shared" si="51"/>
        <v>0</v>
      </c>
      <c r="Q269" s="154">
        <v>0</v>
      </c>
      <c r="R269" s="154">
        <f t="shared" si="52"/>
        <v>0</v>
      </c>
      <c r="S269" s="154">
        <v>0</v>
      </c>
      <c r="T269" s="155">
        <f t="shared" si="53"/>
        <v>0</v>
      </c>
      <c r="U269" s="33"/>
      <c r="V269" s="33"/>
      <c r="W269" s="33"/>
      <c r="X269" s="33"/>
      <c r="Y269" s="33"/>
      <c r="Z269" s="33"/>
      <c r="AA269" s="33"/>
      <c r="AB269" s="33"/>
      <c r="AC269" s="33"/>
      <c r="AD269" s="33"/>
      <c r="AE269" s="33"/>
      <c r="AR269" s="156" t="s">
        <v>270</v>
      </c>
      <c r="AT269" s="156" t="s">
        <v>154</v>
      </c>
      <c r="AU269" s="156" t="s">
        <v>86</v>
      </c>
      <c r="AY269" s="18" t="s">
        <v>151</v>
      </c>
      <c r="BE269" s="157">
        <f t="shared" si="54"/>
        <v>0</v>
      </c>
      <c r="BF269" s="157">
        <f t="shared" si="55"/>
        <v>0</v>
      </c>
      <c r="BG269" s="157">
        <f t="shared" si="56"/>
        <v>0</v>
      </c>
      <c r="BH269" s="157">
        <f t="shared" si="57"/>
        <v>0</v>
      </c>
      <c r="BI269" s="157">
        <f t="shared" si="58"/>
        <v>0</v>
      </c>
      <c r="BJ269" s="18" t="s">
        <v>84</v>
      </c>
      <c r="BK269" s="157">
        <f t="shared" si="59"/>
        <v>0</v>
      </c>
      <c r="BL269" s="18" t="s">
        <v>270</v>
      </c>
      <c r="BM269" s="156" t="s">
        <v>2262</v>
      </c>
    </row>
    <row r="270" spans="1:65" s="2" customFormat="1" ht="24.9" customHeight="1">
      <c r="A270" s="33"/>
      <c r="B270" s="144"/>
      <c r="C270" s="194" t="s">
        <v>992</v>
      </c>
      <c r="D270" s="194" t="s">
        <v>300</v>
      </c>
      <c r="E270" s="195" t="s">
        <v>2263</v>
      </c>
      <c r="F270" s="196" t="s">
        <v>2264</v>
      </c>
      <c r="G270" s="197" t="s">
        <v>157</v>
      </c>
      <c r="H270" s="198">
        <v>1</v>
      </c>
      <c r="I270" s="199"/>
      <c r="J270" s="200">
        <f t="shared" si="50"/>
        <v>0</v>
      </c>
      <c r="K270" s="196" t="s">
        <v>925</v>
      </c>
      <c r="L270" s="201"/>
      <c r="M270" s="202" t="s">
        <v>1</v>
      </c>
      <c r="N270" s="203" t="s">
        <v>41</v>
      </c>
      <c r="O270" s="59"/>
      <c r="P270" s="154">
        <f t="shared" si="51"/>
        <v>0</v>
      </c>
      <c r="Q270" s="154">
        <v>0</v>
      </c>
      <c r="R270" s="154">
        <f t="shared" si="52"/>
        <v>0</v>
      </c>
      <c r="S270" s="154">
        <v>0</v>
      </c>
      <c r="T270" s="155">
        <f t="shared" si="53"/>
        <v>0</v>
      </c>
      <c r="U270" s="33"/>
      <c r="V270" s="33"/>
      <c r="W270" s="33"/>
      <c r="X270" s="33"/>
      <c r="Y270" s="33"/>
      <c r="Z270" s="33"/>
      <c r="AA270" s="33"/>
      <c r="AB270" s="33"/>
      <c r="AC270" s="33"/>
      <c r="AD270" s="33"/>
      <c r="AE270" s="33"/>
      <c r="AR270" s="156" t="s">
        <v>220</v>
      </c>
      <c r="AT270" s="156" t="s">
        <v>300</v>
      </c>
      <c r="AU270" s="156" t="s">
        <v>86</v>
      </c>
      <c r="AY270" s="18" t="s">
        <v>151</v>
      </c>
      <c r="BE270" s="157">
        <f t="shared" si="54"/>
        <v>0</v>
      </c>
      <c r="BF270" s="157">
        <f t="shared" si="55"/>
        <v>0</v>
      </c>
      <c r="BG270" s="157">
        <f t="shared" si="56"/>
        <v>0</v>
      </c>
      <c r="BH270" s="157">
        <f t="shared" si="57"/>
        <v>0</v>
      </c>
      <c r="BI270" s="157">
        <f t="shared" si="58"/>
        <v>0</v>
      </c>
      <c r="BJ270" s="18" t="s">
        <v>84</v>
      </c>
      <c r="BK270" s="157">
        <f t="shared" si="59"/>
        <v>0</v>
      </c>
      <c r="BL270" s="18" t="s">
        <v>159</v>
      </c>
      <c r="BM270" s="156" t="s">
        <v>2265</v>
      </c>
    </row>
    <row r="271" spans="1:65" s="2" customFormat="1" ht="16.5" customHeight="1">
      <c r="A271" s="33"/>
      <c r="B271" s="144"/>
      <c r="C271" s="145" t="s">
        <v>1000</v>
      </c>
      <c r="D271" s="145" t="s">
        <v>154</v>
      </c>
      <c r="E271" s="146" t="s">
        <v>2266</v>
      </c>
      <c r="F271" s="147" t="s">
        <v>2267</v>
      </c>
      <c r="G271" s="148" t="s">
        <v>157</v>
      </c>
      <c r="H271" s="149">
        <v>1</v>
      </c>
      <c r="I271" s="150"/>
      <c r="J271" s="151">
        <f t="shared" si="50"/>
        <v>0</v>
      </c>
      <c r="K271" s="147" t="s">
        <v>158</v>
      </c>
      <c r="L271" s="34"/>
      <c r="M271" s="152" t="s">
        <v>1</v>
      </c>
      <c r="N271" s="153" t="s">
        <v>41</v>
      </c>
      <c r="O271" s="59"/>
      <c r="P271" s="154">
        <f t="shared" si="51"/>
        <v>0</v>
      </c>
      <c r="Q271" s="154">
        <v>0</v>
      </c>
      <c r="R271" s="154">
        <f t="shared" si="52"/>
        <v>0</v>
      </c>
      <c r="S271" s="154">
        <v>0</v>
      </c>
      <c r="T271" s="155">
        <f t="shared" si="53"/>
        <v>0</v>
      </c>
      <c r="U271" s="33"/>
      <c r="V271" s="33"/>
      <c r="W271" s="33"/>
      <c r="X271" s="33"/>
      <c r="Y271" s="33"/>
      <c r="Z271" s="33"/>
      <c r="AA271" s="33"/>
      <c r="AB271" s="33"/>
      <c r="AC271" s="33"/>
      <c r="AD271" s="33"/>
      <c r="AE271" s="33"/>
      <c r="AR271" s="156" t="s">
        <v>270</v>
      </c>
      <c r="AT271" s="156" t="s">
        <v>154</v>
      </c>
      <c r="AU271" s="156" t="s">
        <v>86</v>
      </c>
      <c r="AY271" s="18" t="s">
        <v>151</v>
      </c>
      <c r="BE271" s="157">
        <f t="shared" si="54"/>
        <v>0</v>
      </c>
      <c r="BF271" s="157">
        <f t="shared" si="55"/>
        <v>0</v>
      </c>
      <c r="BG271" s="157">
        <f t="shared" si="56"/>
        <v>0</v>
      </c>
      <c r="BH271" s="157">
        <f t="shared" si="57"/>
        <v>0</v>
      </c>
      <c r="BI271" s="157">
        <f t="shared" si="58"/>
        <v>0</v>
      </c>
      <c r="BJ271" s="18" t="s">
        <v>84</v>
      </c>
      <c r="BK271" s="157">
        <f t="shared" si="59"/>
        <v>0</v>
      </c>
      <c r="BL271" s="18" t="s">
        <v>270</v>
      </c>
      <c r="BM271" s="156" t="s">
        <v>2268</v>
      </c>
    </row>
    <row r="272" spans="1:65" s="2" customFormat="1" ht="24.15" customHeight="1">
      <c r="A272" s="33"/>
      <c r="B272" s="144"/>
      <c r="C272" s="194" t="s">
        <v>1006</v>
      </c>
      <c r="D272" s="194" t="s">
        <v>300</v>
      </c>
      <c r="E272" s="195" t="s">
        <v>2269</v>
      </c>
      <c r="F272" s="196" t="s">
        <v>2270</v>
      </c>
      <c r="G272" s="197" t="s">
        <v>157</v>
      </c>
      <c r="H272" s="198">
        <v>1</v>
      </c>
      <c r="I272" s="199"/>
      <c r="J272" s="200">
        <f t="shared" si="50"/>
        <v>0</v>
      </c>
      <c r="K272" s="196" t="s">
        <v>925</v>
      </c>
      <c r="L272" s="201"/>
      <c r="M272" s="202" t="s">
        <v>1</v>
      </c>
      <c r="N272" s="203" t="s">
        <v>41</v>
      </c>
      <c r="O272" s="59"/>
      <c r="P272" s="154">
        <f t="shared" si="51"/>
        <v>0</v>
      </c>
      <c r="Q272" s="154">
        <v>0</v>
      </c>
      <c r="R272" s="154">
        <f t="shared" si="52"/>
        <v>0</v>
      </c>
      <c r="S272" s="154">
        <v>0</v>
      </c>
      <c r="T272" s="155">
        <f t="shared" si="53"/>
        <v>0</v>
      </c>
      <c r="U272" s="33"/>
      <c r="V272" s="33"/>
      <c r="W272" s="33"/>
      <c r="X272" s="33"/>
      <c r="Y272" s="33"/>
      <c r="Z272" s="33"/>
      <c r="AA272" s="33"/>
      <c r="AB272" s="33"/>
      <c r="AC272" s="33"/>
      <c r="AD272" s="33"/>
      <c r="AE272" s="33"/>
      <c r="AR272" s="156" t="s">
        <v>220</v>
      </c>
      <c r="AT272" s="156" t="s">
        <v>300</v>
      </c>
      <c r="AU272" s="156" t="s">
        <v>86</v>
      </c>
      <c r="AY272" s="18" t="s">
        <v>151</v>
      </c>
      <c r="BE272" s="157">
        <f t="shared" si="54"/>
        <v>0</v>
      </c>
      <c r="BF272" s="157">
        <f t="shared" si="55"/>
        <v>0</v>
      </c>
      <c r="BG272" s="157">
        <f t="shared" si="56"/>
        <v>0</v>
      </c>
      <c r="BH272" s="157">
        <f t="shared" si="57"/>
        <v>0</v>
      </c>
      <c r="BI272" s="157">
        <f t="shared" si="58"/>
        <v>0</v>
      </c>
      <c r="BJ272" s="18" t="s">
        <v>84</v>
      </c>
      <c r="BK272" s="157">
        <f t="shared" si="59"/>
        <v>0</v>
      </c>
      <c r="BL272" s="18" t="s">
        <v>159</v>
      </c>
      <c r="BM272" s="156" t="s">
        <v>2271</v>
      </c>
    </row>
    <row r="273" spans="1:65" s="2" customFormat="1" ht="16.5" customHeight="1">
      <c r="A273" s="33"/>
      <c r="B273" s="144"/>
      <c r="C273" s="145" t="s">
        <v>1012</v>
      </c>
      <c r="D273" s="145" t="s">
        <v>154</v>
      </c>
      <c r="E273" s="146" t="s">
        <v>2272</v>
      </c>
      <c r="F273" s="147" t="s">
        <v>2273</v>
      </c>
      <c r="G273" s="148" t="s">
        <v>157</v>
      </c>
      <c r="H273" s="149">
        <v>11</v>
      </c>
      <c r="I273" s="150"/>
      <c r="J273" s="151">
        <f t="shared" si="50"/>
        <v>0</v>
      </c>
      <c r="K273" s="147" t="s">
        <v>158</v>
      </c>
      <c r="L273" s="34"/>
      <c r="M273" s="152" t="s">
        <v>1</v>
      </c>
      <c r="N273" s="153" t="s">
        <v>41</v>
      </c>
      <c r="O273" s="59"/>
      <c r="P273" s="154">
        <f t="shared" si="51"/>
        <v>0</v>
      </c>
      <c r="Q273" s="154">
        <v>0</v>
      </c>
      <c r="R273" s="154">
        <f t="shared" si="52"/>
        <v>0</v>
      </c>
      <c r="S273" s="154">
        <v>0</v>
      </c>
      <c r="T273" s="155">
        <f t="shared" si="53"/>
        <v>0</v>
      </c>
      <c r="U273" s="33"/>
      <c r="V273" s="33"/>
      <c r="W273" s="33"/>
      <c r="X273" s="33"/>
      <c r="Y273" s="33"/>
      <c r="Z273" s="33"/>
      <c r="AA273" s="33"/>
      <c r="AB273" s="33"/>
      <c r="AC273" s="33"/>
      <c r="AD273" s="33"/>
      <c r="AE273" s="33"/>
      <c r="AR273" s="156" t="s">
        <v>270</v>
      </c>
      <c r="AT273" s="156" t="s">
        <v>154</v>
      </c>
      <c r="AU273" s="156" t="s">
        <v>86</v>
      </c>
      <c r="AY273" s="18" t="s">
        <v>151</v>
      </c>
      <c r="BE273" s="157">
        <f t="shared" si="54"/>
        <v>0</v>
      </c>
      <c r="BF273" s="157">
        <f t="shared" si="55"/>
        <v>0</v>
      </c>
      <c r="BG273" s="157">
        <f t="shared" si="56"/>
        <v>0</v>
      </c>
      <c r="BH273" s="157">
        <f t="shared" si="57"/>
        <v>0</v>
      </c>
      <c r="BI273" s="157">
        <f t="shared" si="58"/>
        <v>0</v>
      </c>
      <c r="BJ273" s="18" t="s">
        <v>84</v>
      </c>
      <c r="BK273" s="157">
        <f t="shared" si="59"/>
        <v>0</v>
      </c>
      <c r="BL273" s="18" t="s">
        <v>270</v>
      </c>
      <c r="BM273" s="156" t="s">
        <v>2274</v>
      </c>
    </row>
    <row r="274" spans="1:65" s="2" customFormat="1" ht="16.5" customHeight="1">
      <c r="A274" s="33"/>
      <c r="B274" s="144"/>
      <c r="C274" s="194" t="s">
        <v>1016</v>
      </c>
      <c r="D274" s="194" t="s">
        <v>300</v>
      </c>
      <c r="E274" s="195" t="s">
        <v>2275</v>
      </c>
      <c r="F274" s="196" t="s">
        <v>2276</v>
      </c>
      <c r="G274" s="197" t="s">
        <v>157</v>
      </c>
      <c r="H274" s="198">
        <v>11</v>
      </c>
      <c r="I274" s="199"/>
      <c r="J274" s="200">
        <f t="shared" si="50"/>
        <v>0</v>
      </c>
      <c r="K274" s="196" t="s">
        <v>158</v>
      </c>
      <c r="L274" s="201"/>
      <c r="M274" s="202" t="s">
        <v>1</v>
      </c>
      <c r="N274" s="203" t="s">
        <v>41</v>
      </c>
      <c r="O274" s="59"/>
      <c r="P274" s="154">
        <f t="shared" si="51"/>
        <v>0</v>
      </c>
      <c r="Q274" s="154">
        <v>6E-05</v>
      </c>
      <c r="R274" s="154">
        <f t="shared" si="52"/>
        <v>0.00066</v>
      </c>
      <c r="S274" s="154">
        <v>0</v>
      </c>
      <c r="T274" s="155">
        <f t="shared" si="53"/>
        <v>0</v>
      </c>
      <c r="U274" s="33"/>
      <c r="V274" s="33"/>
      <c r="W274" s="33"/>
      <c r="X274" s="33"/>
      <c r="Y274" s="33"/>
      <c r="Z274" s="33"/>
      <c r="AA274" s="33"/>
      <c r="AB274" s="33"/>
      <c r="AC274" s="33"/>
      <c r="AD274" s="33"/>
      <c r="AE274" s="33"/>
      <c r="AR274" s="156" t="s">
        <v>366</v>
      </c>
      <c r="AT274" s="156" t="s">
        <v>300</v>
      </c>
      <c r="AU274" s="156" t="s">
        <v>86</v>
      </c>
      <c r="AY274" s="18" t="s">
        <v>151</v>
      </c>
      <c r="BE274" s="157">
        <f t="shared" si="54"/>
        <v>0</v>
      </c>
      <c r="BF274" s="157">
        <f t="shared" si="55"/>
        <v>0</v>
      </c>
      <c r="BG274" s="157">
        <f t="shared" si="56"/>
        <v>0</v>
      </c>
      <c r="BH274" s="157">
        <f t="shared" si="57"/>
        <v>0</v>
      </c>
      <c r="BI274" s="157">
        <f t="shared" si="58"/>
        <v>0</v>
      </c>
      <c r="BJ274" s="18" t="s">
        <v>84</v>
      </c>
      <c r="BK274" s="157">
        <f t="shared" si="59"/>
        <v>0</v>
      </c>
      <c r="BL274" s="18" t="s">
        <v>270</v>
      </c>
      <c r="BM274" s="156" t="s">
        <v>2277</v>
      </c>
    </row>
    <row r="275" spans="1:65" s="2" customFormat="1" ht="24.15" customHeight="1">
      <c r="A275" s="33"/>
      <c r="B275" s="144"/>
      <c r="C275" s="145" t="s">
        <v>1020</v>
      </c>
      <c r="D275" s="145" t="s">
        <v>154</v>
      </c>
      <c r="E275" s="146" t="s">
        <v>2278</v>
      </c>
      <c r="F275" s="147" t="s">
        <v>2279</v>
      </c>
      <c r="G275" s="148" t="s">
        <v>157</v>
      </c>
      <c r="H275" s="149">
        <v>22</v>
      </c>
      <c r="I275" s="150"/>
      <c r="J275" s="151">
        <f t="shared" si="50"/>
        <v>0</v>
      </c>
      <c r="K275" s="147" t="s">
        <v>925</v>
      </c>
      <c r="L275" s="34"/>
      <c r="M275" s="152" t="s">
        <v>1</v>
      </c>
      <c r="N275" s="153" t="s">
        <v>41</v>
      </c>
      <c r="O275" s="59"/>
      <c r="P275" s="154">
        <f t="shared" si="51"/>
        <v>0</v>
      </c>
      <c r="Q275" s="154">
        <v>0</v>
      </c>
      <c r="R275" s="154">
        <f t="shared" si="52"/>
        <v>0</v>
      </c>
      <c r="S275" s="154">
        <v>0</v>
      </c>
      <c r="T275" s="155">
        <f t="shared" si="53"/>
        <v>0</v>
      </c>
      <c r="U275" s="33"/>
      <c r="V275" s="33"/>
      <c r="W275" s="33"/>
      <c r="X275" s="33"/>
      <c r="Y275" s="33"/>
      <c r="Z275" s="33"/>
      <c r="AA275" s="33"/>
      <c r="AB275" s="33"/>
      <c r="AC275" s="33"/>
      <c r="AD275" s="33"/>
      <c r="AE275" s="33"/>
      <c r="AR275" s="156" t="s">
        <v>159</v>
      </c>
      <c r="AT275" s="156" t="s">
        <v>154</v>
      </c>
      <c r="AU275" s="156" t="s">
        <v>86</v>
      </c>
      <c r="AY275" s="18" t="s">
        <v>151</v>
      </c>
      <c r="BE275" s="157">
        <f t="shared" si="54"/>
        <v>0</v>
      </c>
      <c r="BF275" s="157">
        <f t="shared" si="55"/>
        <v>0</v>
      </c>
      <c r="BG275" s="157">
        <f t="shared" si="56"/>
        <v>0</v>
      </c>
      <c r="BH275" s="157">
        <f t="shared" si="57"/>
        <v>0</v>
      </c>
      <c r="BI275" s="157">
        <f t="shared" si="58"/>
        <v>0</v>
      </c>
      <c r="BJ275" s="18" t="s">
        <v>84</v>
      </c>
      <c r="BK275" s="157">
        <f t="shared" si="59"/>
        <v>0</v>
      </c>
      <c r="BL275" s="18" t="s">
        <v>159</v>
      </c>
      <c r="BM275" s="156" t="s">
        <v>2280</v>
      </c>
    </row>
    <row r="276" spans="1:65" s="2" customFormat="1" ht="16.5" customHeight="1">
      <c r="A276" s="33"/>
      <c r="B276" s="144"/>
      <c r="C276" s="194" t="s">
        <v>1027</v>
      </c>
      <c r="D276" s="194" t="s">
        <v>300</v>
      </c>
      <c r="E276" s="195" t="s">
        <v>2281</v>
      </c>
      <c r="F276" s="196" t="s">
        <v>2282</v>
      </c>
      <c r="G276" s="197" t="s">
        <v>157</v>
      </c>
      <c r="H276" s="198">
        <v>11</v>
      </c>
      <c r="I276" s="199"/>
      <c r="J276" s="200">
        <f t="shared" si="50"/>
        <v>0</v>
      </c>
      <c r="K276" s="196" t="s">
        <v>925</v>
      </c>
      <c r="L276" s="201"/>
      <c r="M276" s="202" t="s">
        <v>1</v>
      </c>
      <c r="N276" s="203" t="s">
        <v>41</v>
      </c>
      <c r="O276" s="59"/>
      <c r="P276" s="154">
        <f t="shared" si="51"/>
        <v>0</v>
      </c>
      <c r="Q276" s="154">
        <v>0</v>
      </c>
      <c r="R276" s="154">
        <f t="shared" si="52"/>
        <v>0</v>
      </c>
      <c r="S276" s="154">
        <v>0</v>
      </c>
      <c r="T276" s="155">
        <f t="shared" si="53"/>
        <v>0</v>
      </c>
      <c r="U276" s="33"/>
      <c r="V276" s="33"/>
      <c r="W276" s="33"/>
      <c r="X276" s="33"/>
      <c r="Y276" s="33"/>
      <c r="Z276" s="33"/>
      <c r="AA276" s="33"/>
      <c r="AB276" s="33"/>
      <c r="AC276" s="33"/>
      <c r="AD276" s="33"/>
      <c r="AE276" s="33"/>
      <c r="AR276" s="156" t="s">
        <v>220</v>
      </c>
      <c r="AT276" s="156" t="s">
        <v>300</v>
      </c>
      <c r="AU276" s="156" t="s">
        <v>86</v>
      </c>
      <c r="AY276" s="18" t="s">
        <v>151</v>
      </c>
      <c r="BE276" s="157">
        <f t="shared" si="54"/>
        <v>0</v>
      </c>
      <c r="BF276" s="157">
        <f t="shared" si="55"/>
        <v>0</v>
      </c>
      <c r="BG276" s="157">
        <f t="shared" si="56"/>
        <v>0</v>
      </c>
      <c r="BH276" s="157">
        <f t="shared" si="57"/>
        <v>0</v>
      </c>
      <c r="BI276" s="157">
        <f t="shared" si="58"/>
        <v>0</v>
      </c>
      <c r="BJ276" s="18" t="s">
        <v>84</v>
      </c>
      <c r="BK276" s="157">
        <f t="shared" si="59"/>
        <v>0</v>
      </c>
      <c r="BL276" s="18" t="s">
        <v>159</v>
      </c>
      <c r="BM276" s="156" t="s">
        <v>2283</v>
      </c>
    </row>
    <row r="277" spans="1:47" s="2" customFormat="1" ht="28.8">
      <c r="A277" s="33"/>
      <c r="B277" s="34"/>
      <c r="C277" s="33"/>
      <c r="D277" s="159" t="s">
        <v>215</v>
      </c>
      <c r="E277" s="33"/>
      <c r="F277" s="190" t="s">
        <v>2284</v>
      </c>
      <c r="G277" s="33"/>
      <c r="H277" s="33"/>
      <c r="I277" s="191"/>
      <c r="J277" s="33"/>
      <c r="K277" s="33"/>
      <c r="L277" s="34"/>
      <c r="M277" s="207"/>
      <c r="N277" s="208"/>
      <c r="O277" s="209"/>
      <c r="P277" s="209"/>
      <c r="Q277" s="209"/>
      <c r="R277" s="209"/>
      <c r="S277" s="209"/>
      <c r="T277" s="210"/>
      <c r="U277" s="33"/>
      <c r="V277" s="33"/>
      <c r="W277" s="33"/>
      <c r="X277" s="33"/>
      <c r="Y277" s="33"/>
      <c r="Z277" s="33"/>
      <c r="AA277" s="33"/>
      <c r="AB277" s="33"/>
      <c r="AC277" s="33"/>
      <c r="AD277" s="33"/>
      <c r="AE277" s="33"/>
      <c r="AT277" s="18" t="s">
        <v>215</v>
      </c>
      <c r="AU277" s="18" t="s">
        <v>86</v>
      </c>
    </row>
    <row r="278" spans="1:31" s="2" customFormat="1" ht="6.9" customHeight="1">
      <c r="A278" s="33"/>
      <c r="B278" s="48"/>
      <c r="C278" s="49"/>
      <c r="D278" s="49"/>
      <c r="E278" s="49"/>
      <c r="F278" s="49"/>
      <c r="G278" s="49"/>
      <c r="H278" s="49"/>
      <c r="I278" s="49"/>
      <c r="J278" s="49"/>
      <c r="K278" s="49"/>
      <c r="L278" s="34"/>
      <c r="M278" s="33"/>
      <c r="O278" s="33"/>
      <c r="P278" s="33"/>
      <c r="Q278" s="33"/>
      <c r="R278" s="33"/>
      <c r="S278" s="33"/>
      <c r="T278" s="33"/>
      <c r="U278" s="33"/>
      <c r="V278" s="33"/>
      <c r="W278" s="33"/>
      <c r="X278" s="33"/>
      <c r="Y278" s="33"/>
      <c r="Z278" s="33"/>
      <c r="AA278" s="33"/>
      <c r="AB278" s="33"/>
      <c r="AC278" s="33"/>
      <c r="AD278" s="33"/>
      <c r="AE278" s="33"/>
    </row>
  </sheetData>
  <autoFilter ref="C128:K277"/>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95</v>
      </c>
    </row>
    <row r="3" spans="2:46" s="1" customFormat="1" ht="6.9" customHeight="1">
      <c r="B3" s="19"/>
      <c r="C3" s="20"/>
      <c r="D3" s="20"/>
      <c r="E3" s="20"/>
      <c r="F3" s="20"/>
      <c r="G3" s="20"/>
      <c r="H3" s="20"/>
      <c r="I3" s="20"/>
      <c r="J3" s="20"/>
      <c r="K3" s="20"/>
      <c r="L3" s="21"/>
      <c r="AT3" s="18" t="s">
        <v>86</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2285</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ROUND(J122,2)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ROUND((SUM(BE122:BE156)),2)</f>
        <v>0</v>
      </c>
      <c r="G33" s="33"/>
      <c r="H33" s="33"/>
      <c r="I33" s="101">
        <v>0.21</v>
      </c>
      <c r="J33" s="100">
        <f>ROUND(((SUM(BE122:BE156))*I33),2)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ROUND((SUM(BF122:BF156)),2)</f>
        <v>0</v>
      </c>
      <c r="G34" s="33"/>
      <c r="H34" s="33"/>
      <c r="I34" s="101">
        <v>0.15</v>
      </c>
      <c r="J34" s="100">
        <f>ROUND(((SUM(BF122:BF156))*I34),2)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ROUND((SUM(BG122:BG156)),2)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ROUND((SUM(BH122:BH156)),2)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ROUND((SUM(BI122:BI156)),2)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04 - AV technika</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J122</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2286</v>
      </c>
      <c r="E97" s="115"/>
      <c r="F97" s="115"/>
      <c r="G97" s="115"/>
      <c r="H97" s="115"/>
      <c r="I97" s="115"/>
      <c r="J97" s="116">
        <f>J123</f>
        <v>0</v>
      </c>
      <c r="L97" s="113"/>
    </row>
    <row r="98" spans="2:12" s="10" customFormat="1" ht="19.95" customHeight="1">
      <c r="B98" s="117"/>
      <c r="D98" s="118" t="s">
        <v>2287</v>
      </c>
      <c r="E98" s="119"/>
      <c r="F98" s="119"/>
      <c r="G98" s="119"/>
      <c r="H98" s="119"/>
      <c r="I98" s="119"/>
      <c r="J98" s="120">
        <f>J124</f>
        <v>0</v>
      </c>
      <c r="L98" s="117"/>
    </row>
    <row r="99" spans="2:12" s="10" customFormat="1" ht="19.95" customHeight="1">
      <c r="B99" s="117"/>
      <c r="D99" s="118" t="s">
        <v>2288</v>
      </c>
      <c r="E99" s="119"/>
      <c r="F99" s="119"/>
      <c r="G99" s="119"/>
      <c r="H99" s="119"/>
      <c r="I99" s="119"/>
      <c r="J99" s="120">
        <f>J131</f>
        <v>0</v>
      </c>
      <c r="L99" s="117"/>
    </row>
    <row r="100" spans="2:12" s="10" customFormat="1" ht="19.95" customHeight="1">
      <c r="B100" s="117"/>
      <c r="D100" s="118" t="s">
        <v>2289</v>
      </c>
      <c r="E100" s="119"/>
      <c r="F100" s="119"/>
      <c r="G100" s="119"/>
      <c r="H100" s="119"/>
      <c r="I100" s="119"/>
      <c r="J100" s="120">
        <f>J143</f>
        <v>0</v>
      </c>
      <c r="L100" s="117"/>
    </row>
    <row r="101" spans="2:12" s="10" customFormat="1" ht="19.95" customHeight="1">
      <c r="B101" s="117"/>
      <c r="D101" s="118" t="s">
        <v>2290</v>
      </c>
      <c r="E101" s="119"/>
      <c r="F101" s="119"/>
      <c r="G101" s="119"/>
      <c r="H101" s="119"/>
      <c r="I101" s="119"/>
      <c r="J101" s="120">
        <f>J149</f>
        <v>0</v>
      </c>
      <c r="L101" s="117"/>
    </row>
    <row r="102" spans="2:12" s="10" customFormat="1" ht="19.95" customHeight="1">
      <c r="B102" s="117"/>
      <c r="D102" s="118" t="s">
        <v>2291</v>
      </c>
      <c r="E102" s="119"/>
      <c r="F102" s="119"/>
      <c r="G102" s="119"/>
      <c r="H102" s="119"/>
      <c r="I102" s="119"/>
      <c r="J102" s="120">
        <f>J151</f>
        <v>0</v>
      </c>
      <c r="L102" s="117"/>
    </row>
    <row r="103" spans="1:31"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31" s="2" customFormat="1" ht="6.9"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31" s="2" customFormat="1" ht="6.9"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31" s="2" customFormat="1" ht="24.9" customHeight="1">
      <c r="A109" s="33"/>
      <c r="B109" s="34"/>
      <c r="C109" s="22" t="s">
        <v>136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6.9"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55" t="str">
        <f>E7</f>
        <v>Kino OKO - vestavba malého sálu</v>
      </c>
      <c r="F112" s="256"/>
      <c r="G112" s="256"/>
      <c r="H112" s="256"/>
      <c r="I112" s="33"/>
      <c r="J112" s="33"/>
      <c r="K112" s="33"/>
      <c r="L112" s="43"/>
      <c r="S112" s="33"/>
      <c r="T112" s="33"/>
      <c r="U112" s="33"/>
      <c r="V112" s="33"/>
      <c r="W112" s="33"/>
      <c r="X112" s="33"/>
      <c r="Y112" s="33"/>
      <c r="Z112" s="33"/>
      <c r="AA112" s="33"/>
      <c r="AB112" s="33"/>
      <c r="AC112" s="33"/>
      <c r="AD112" s="33"/>
      <c r="AE112" s="33"/>
    </row>
    <row r="113" spans="1:31" s="2" customFormat="1" ht="12" customHeight="1">
      <c r="A113" s="33"/>
      <c r="B113" s="34"/>
      <c r="C113" s="28" t="s">
        <v>106</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6.5" customHeight="1">
      <c r="A114" s="33"/>
      <c r="B114" s="34"/>
      <c r="C114" s="33"/>
      <c r="D114" s="33"/>
      <c r="E114" s="216" t="str">
        <f>E9</f>
        <v>04 - AV technika</v>
      </c>
      <c r="F114" s="257"/>
      <c r="G114" s="257"/>
      <c r="H114" s="257"/>
      <c r="I114" s="33"/>
      <c r="J114" s="33"/>
      <c r="K114" s="33"/>
      <c r="L114" s="43"/>
      <c r="S114" s="33"/>
      <c r="T114" s="33"/>
      <c r="U114" s="33"/>
      <c r="V114" s="33"/>
      <c r="W114" s="33"/>
      <c r="X114" s="33"/>
      <c r="Y114" s="33"/>
      <c r="Z114" s="33"/>
      <c r="AA114" s="33"/>
      <c r="AB114" s="33"/>
      <c r="AC114" s="33"/>
      <c r="AD114" s="33"/>
      <c r="AE114" s="33"/>
    </row>
    <row r="115" spans="1:31" s="2" customFormat="1" ht="6.9"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20</v>
      </c>
      <c r="D116" s="33"/>
      <c r="E116" s="33"/>
      <c r="F116" s="26" t="str">
        <f>F12</f>
        <v>Šumperk</v>
      </c>
      <c r="G116" s="33"/>
      <c r="H116" s="33"/>
      <c r="I116" s="28" t="s">
        <v>22</v>
      </c>
      <c r="J116" s="56" t="str">
        <f>IF(J12="","",J12)</f>
        <v>22. 1. 2023</v>
      </c>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5.15" customHeight="1">
      <c r="A118" s="33"/>
      <c r="B118" s="34"/>
      <c r="C118" s="28" t="s">
        <v>24</v>
      </c>
      <c r="D118" s="33"/>
      <c r="E118" s="33"/>
      <c r="F118" s="26" t="str">
        <f>E15</f>
        <v>Město Šumperk</v>
      </c>
      <c r="G118" s="33"/>
      <c r="H118" s="33"/>
      <c r="I118" s="28" t="s">
        <v>30</v>
      </c>
      <c r="J118" s="31" t="str">
        <f>E21</f>
        <v>m-atelier</v>
      </c>
      <c r="K118" s="33"/>
      <c r="L118" s="43"/>
      <c r="S118" s="33"/>
      <c r="T118" s="33"/>
      <c r="U118" s="33"/>
      <c r="V118" s="33"/>
      <c r="W118" s="33"/>
      <c r="X118" s="33"/>
      <c r="Y118" s="33"/>
      <c r="Z118" s="33"/>
      <c r="AA118" s="33"/>
      <c r="AB118" s="33"/>
      <c r="AC118" s="33"/>
      <c r="AD118" s="33"/>
      <c r="AE118" s="33"/>
    </row>
    <row r="119" spans="1:31" s="2" customFormat="1" ht="15.15" customHeight="1">
      <c r="A119" s="33"/>
      <c r="B119" s="34"/>
      <c r="C119" s="28" t="s">
        <v>28</v>
      </c>
      <c r="D119" s="33"/>
      <c r="E119" s="33"/>
      <c r="F119" s="26" t="str">
        <f>IF(E18="","",E18)</f>
        <v>Vyplň údaj</v>
      </c>
      <c r="G119" s="33"/>
      <c r="H119" s="33"/>
      <c r="I119" s="28" t="s">
        <v>33</v>
      </c>
      <c r="J119" s="31" t="str">
        <f>E24</f>
        <v>Zdeněk Závodník</v>
      </c>
      <c r="K119" s="33"/>
      <c r="L119" s="43"/>
      <c r="S119" s="33"/>
      <c r="T119" s="33"/>
      <c r="U119" s="33"/>
      <c r="V119" s="33"/>
      <c r="W119" s="33"/>
      <c r="X119" s="33"/>
      <c r="Y119" s="33"/>
      <c r="Z119" s="33"/>
      <c r="AA119" s="33"/>
      <c r="AB119" s="33"/>
      <c r="AC119" s="33"/>
      <c r="AD119" s="33"/>
      <c r="AE119" s="33"/>
    </row>
    <row r="120" spans="1:31"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11" customFormat="1" ht="29.25" customHeight="1">
      <c r="A121" s="121"/>
      <c r="B121" s="122"/>
      <c r="C121" s="123" t="s">
        <v>137</v>
      </c>
      <c r="D121" s="124" t="s">
        <v>61</v>
      </c>
      <c r="E121" s="124" t="s">
        <v>57</v>
      </c>
      <c r="F121" s="124" t="s">
        <v>58</v>
      </c>
      <c r="G121" s="124" t="s">
        <v>138</v>
      </c>
      <c r="H121" s="124" t="s">
        <v>139</v>
      </c>
      <c r="I121" s="124" t="s">
        <v>140</v>
      </c>
      <c r="J121" s="124" t="s">
        <v>110</v>
      </c>
      <c r="K121" s="125" t="s">
        <v>141</v>
      </c>
      <c r="L121" s="126"/>
      <c r="M121" s="63" t="s">
        <v>1</v>
      </c>
      <c r="N121" s="64" t="s">
        <v>40</v>
      </c>
      <c r="O121" s="64" t="s">
        <v>142</v>
      </c>
      <c r="P121" s="64" t="s">
        <v>143</v>
      </c>
      <c r="Q121" s="64" t="s">
        <v>144</v>
      </c>
      <c r="R121" s="64" t="s">
        <v>145</v>
      </c>
      <c r="S121" s="64" t="s">
        <v>146</v>
      </c>
      <c r="T121" s="65" t="s">
        <v>147</v>
      </c>
      <c r="U121" s="121"/>
      <c r="V121" s="121"/>
      <c r="W121" s="121"/>
      <c r="X121" s="121"/>
      <c r="Y121" s="121"/>
      <c r="Z121" s="121"/>
      <c r="AA121" s="121"/>
      <c r="AB121" s="121"/>
      <c r="AC121" s="121"/>
      <c r="AD121" s="121"/>
      <c r="AE121" s="121"/>
    </row>
    <row r="122" spans="1:63" s="2" customFormat="1" ht="22.8" customHeight="1">
      <c r="A122" s="33"/>
      <c r="B122" s="34"/>
      <c r="C122" s="70" t="s">
        <v>148</v>
      </c>
      <c r="D122" s="33"/>
      <c r="E122" s="33"/>
      <c r="F122" s="33"/>
      <c r="G122" s="33"/>
      <c r="H122" s="33"/>
      <c r="I122" s="33"/>
      <c r="J122" s="127">
        <f>BK122</f>
        <v>0</v>
      </c>
      <c r="K122" s="33"/>
      <c r="L122" s="34"/>
      <c r="M122" s="66"/>
      <c r="N122" s="57"/>
      <c r="O122" s="67"/>
      <c r="P122" s="128">
        <f>P123</f>
        <v>0</v>
      </c>
      <c r="Q122" s="67"/>
      <c r="R122" s="128">
        <f>R123</f>
        <v>0</v>
      </c>
      <c r="S122" s="67"/>
      <c r="T122" s="129">
        <f>T123</f>
        <v>0</v>
      </c>
      <c r="U122" s="33"/>
      <c r="V122" s="33"/>
      <c r="W122" s="33"/>
      <c r="X122" s="33"/>
      <c r="Y122" s="33"/>
      <c r="Z122" s="33"/>
      <c r="AA122" s="33"/>
      <c r="AB122" s="33"/>
      <c r="AC122" s="33"/>
      <c r="AD122" s="33"/>
      <c r="AE122" s="33"/>
      <c r="AT122" s="18" t="s">
        <v>75</v>
      </c>
      <c r="AU122" s="18" t="s">
        <v>112</v>
      </c>
      <c r="BK122" s="130">
        <f>BK123</f>
        <v>0</v>
      </c>
    </row>
    <row r="123" spans="2:63" s="12" customFormat="1" ht="25.95" customHeight="1">
      <c r="B123" s="131"/>
      <c r="D123" s="132" t="s">
        <v>75</v>
      </c>
      <c r="E123" s="133" t="s">
        <v>149</v>
      </c>
      <c r="F123" s="133" t="s">
        <v>149</v>
      </c>
      <c r="I123" s="134"/>
      <c r="J123" s="135">
        <f>BK123</f>
        <v>0</v>
      </c>
      <c r="L123" s="131"/>
      <c r="M123" s="136"/>
      <c r="N123" s="137"/>
      <c r="O123" s="137"/>
      <c r="P123" s="138">
        <f>P124+P131+P143+P149+P151</f>
        <v>0</v>
      </c>
      <c r="Q123" s="137"/>
      <c r="R123" s="138">
        <f>R124+R131+R143+R149+R151</f>
        <v>0</v>
      </c>
      <c r="S123" s="137"/>
      <c r="T123" s="139">
        <f>T124+T131+T143+T149+T151</f>
        <v>0</v>
      </c>
      <c r="AR123" s="132" t="s">
        <v>84</v>
      </c>
      <c r="AT123" s="140" t="s">
        <v>75</v>
      </c>
      <c r="AU123" s="140" t="s">
        <v>76</v>
      </c>
      <c r="AY123" s="132" t="s">
        <v>151</v>
      </c>
      <c r="BK123" s="141">
        <f>BK124+BK131+BK143+BK149+BK151</f>
        <v>0</v>
      </c>
    </row>
    <row r="124" spans="2:63" s="12" customFormat="1" ht="22.8" customHeight="1">
      <c r="B124" s="131"/>
      <c r="D124" s="132" t="s">
        <v>75</v>
      </c>
      <c r="E124" s="142" t="s">
        <v>2292</v>
      </c>
      <c r="F124" s="142" t="s">
        <v>2293</v>
      </c>
      <c r="I124" s="134"/>
      <c r="J124" s="143">
        <f>BK124</f>
        <v>0</v>
      </c>
      <c r="L124" s="131"/>
      <c r="M124" s="136"/>
      <c r="N124" s="137"/>
      <c r="O124" s="137"/>
      <c r="P124" s="138">
        <f>SUM(P125:P130)</f>
        <v>0</v>
      </c>
      <c r="Q124" s="137"/>
      <c r="R124" s="138">
        <f>SUM(R125:R130)</f>
        <v>0</v>
      </c>
      <c r="S124" s="137"/>
      <c r="T124" s="139">
        <f>SUM(T125:T130)</f>
        <v>0</v>
      </c>
      <c r="AR124" s="132" t="s">
        <v>84</v>
      </c>
      <c r="AT124" s="140" t="s">
        <v>75</v>
      </c>
      <c r="AU124" s="140" t="s">
        <v>84</v>
      </c>
      <c r="AY124" s="132" t="s">
        <v>151</v>
      </c>
      <c r="BK124" s="141">
        <f>SUM(BK125:BK130)</f>
        <v>0</v>
      </c>
    </row>
    <row r="125" spans="1:65" s="2" customFormat="1" ht="24.15" customHeight="1">
      <c r="A125" s="33"/>
      <c r="B125" s="144"/>
      <c r="C125" s="145" t="s">
        <v>84</v>
      </c>
      <c r="D125" s="145" t="s">
        <v>154</v>
      </c>
      <c r="E125" s="146" t="s">
        <v>2294</v>
      </c>
      <c r="F125" s="147" t="s">
        <v>2295</v>
      </c>
      <c r="G125" s="148" t="s">
        <v>157</v>
      </c>
      <c r="H125" s="149">
        <v>3</v>
      </c>
      <c r="I125" s="150"/>
      <c r="J125" s="151">
        <f aca="true" t="shared" si="0" ref="J125:J130">ROUND(I125*H125,2)</f>
        <v>0</v>
      </c>
      <c r="K125" s="147" t="s">
        <v>925</v>
      </c>
      <c r="L125" s="34"/>
      <c r="M125" s="152" t="s">
        <v>1</v>
      </c>
      <c r="N125" s="153" t="s">
        <v>41</v>
      </c>
      <c r="O125" s="59"/>
      <c r="P125" s="154">
        <f aca="true" t="shared" si="1" ref="P125:P130">O125*H125</f>
        <v>0</v>
      </c>
      <c r="Q125" s="154">
        <v>0</v>
      </c>
      <c r="R125" s="154">
        <f aca="true" t="shared" si="2" ref="R125:R130">Q125*H125</f>
        <v>0</v>
      </c>
      <c r="S125" s="154">
        <v>0</v>
      </c>
      <c r="T125" s="155">
        <f aca="true" t="shared" si="3" ref="T125:T130">S125*H125</f>
        <v>0</v>
      </c>
      <c r="U125" s="33"/>
      <c r="V125" s="33"/>
      <c r="W125" s="33"/>
      <c r="X125" s="33"/>
      <c r="Y125" s="33"/>
      <c r="Z125" s="33"/>
      <c r="AA125" s="33"/>
      <c r="AB125" s="33"/>
      <c r="AC125" s="33"/>
      <c r="AD125" s="33"/>
      <c r="AE125" s="33"/>
      <c r="AR125" s="156" t="s">
        <v>159</v>
      </c>
      <c r="AT125" s="156" t="s">
        <v>154</v>
      </c>
      <c r="AU125" s="156" t="s">
        <v>86</v>
      </c>
      <c r="AY125" s="18" t="s">
        <v>151</v>
      </c>
      <c r="BE125" s="157">
        <f aca="true" t="shared" si="4" ref="BE125:BE130">IF(N125="základní",J125,0)</f>
        <v>0</v>
      </c>
      <c r="BF125" s="157">
        <f aca="true" t="shared" si="5" ref="BF125:BF130">IF(N125="snížená",J125,0)</f>
        <v>0</v>
      </c>
      <c r="BG125" s="157">
        <f aca="true" t="shared" si="6" ref="BG125:BG130">IF(N125="zákl. přenesená",J125,0)</f>
        <v>0</v>
      </c>
      <c r="BH125" s="157">
        <f aca="true" t="shared" si="7" ref="BH125:BH130">IF(N125="sníž. přenesená",J125,0)</f>
        <v>0</v>
      </c>
      <c r="BI125" s="157">
        <f aca="true" t="shared" si="8" ref="BI125:BI130">IF(N125="nulová",J125,0)</f>
        <v>0</v>
      </c>
      <c r="BJ125" s="18" t="s">
        <v>84</v>
      </c>
      <c r="BK125" s="157">
        <f aca="true" t="shared" si="9" ref="BK125:BK130">ROUND(I125*H125,2)</f>
        <v>0</v>
      </c>
      <c r="BL125" s="18" t="s">
        <v>159</v>
      </c>
      <c r="BM125" s="156" t="s">
        <v>86</v>
      </c>
    </row>
    <row r="126" spans="1:65" s="2" customFormat="1" ht="24.15" customHeight="1">
      <c r="A126" s="33"/>
      <c r="B126" s="144"/>
      <c r="C126" s="145" t="s">
        <v>86</v>
      </c>
      <c r="D126" s="145" t="s">
        <v>154</v>
      </c>
      <c r="E126" s="146" t="s">
        <v>2296</v>
      </c>
      <c r="F126" s="147" t="s">
        <v>2297</v>
      </c>
      <c r="G126" s="148" t="s">
        <v>157</v>
      </c>
      <c r="H126" s="149">
        <v>1</v>
      </c>
      <c r="I126" s="150"/>
      <c r="J126" s="151">
        <f t="shared" si="0"/>
        <v>0</v>
      </c>
      <c r="K126" s="147" t="s">
        <v>925</v>
      </c>
      <c r="L126" s="34"/>
      <c r="M126" s="152" t="s">
        <v>1</v>
      </c>
      <c r="N126" s="153" t="s">
        <v>41</v>
      </c>
      <c r="O126" s="59"/>
      <c r="P126" s="154">
        <f t="shared" si="1"/>
        <v>0</v>
      </c>
      <c r="Q126" s="154">
        <v>0</v>
      </c>
      <c r="R126" s="154">
        <f t="shared" si="2"/>
        <v>0</v>
      </c>
      <c r="S126" s="154">
        <v>0</v>
      </c>
      <c r="T126" s="155">
        <f t="shared" si="3"/>
        <v>0</v>
      </c>
      <c r="U126" s="33"/>
      <c r="V126" s="33"/>
      <c r="W126" s="33"/>
      <c r="X126" s="33"/>
      <c r="Y126" s="33"/>
      <c r="Z126" s="33"/>
      <c r="AA126" s="33"/>
      <c r="AB126" s="33"/>
      <c r="AC126" s="33"/>
      <c r="AD126" s="33"/>
      <c r="AE126" s="33"/>
      <c r="AR126" s="156" t="s">
        <v>159</v>
      </c>
      <c r="AT126" s="156" t="s">
        <v>154</v>
      </c>
      <c r="AU126" s="156" t="s">
        <v>86</v>
      </c>
      <c r="AY126" s="18" t="s">
        <v>151</v>
      </c>
      <c r="BE126" s="157">
        <f t="shared" si="4"/>
        <v>0</v>
      </c>
      <c r="BF126" s="157">
        <f t="shared" si="5"/>
        <v>0</v>
      </c>
      <c r="BG126" s="157">
        <f t="shared" si="6"/>
        <v>0</v>
      </c>
      <c r="BH126" s="157">
        <f t="shared" si="7"/>
        <v>0</v>
      </c>
      <c r="BI126" s="157">
        <f t="shared" si="8"/>
        <v>0</v>
      </c>
      <c r="BJ126" s="18" t="s">
        <v>84</v>
      </c>
      <c r="BK126" s="157">
        <f t="shared" si="9"/>
        <v>0</v>
      </c>
      <c r="BL126" s="18" t="s">
        <v>159</v>
      </c>
      <c r="BM126" s="156" t="s">
        <v>159</v>
      </c>
    </row>
    <row r="127" spans="1:65" s="2" customFormat="1" ht="37.8" customHeight="1">
      <c r="A127" s="33"/>
      <c r="B127" s="144"/>
      <c r="C127" s="145" t="s">
        <v>152</v>
      </c>
      <c r="D127" s="145" t="s">
        <v>154</v>
      </c>
      <c r="E127" s="146" t="s">
        <v>2298</v>
      </c>
      <c r="F127" s="147" t="s">
        <v>2299</v>
      </c>
      <c r="G127" s="148" t="s">
        <v>157</v>
      </c>
      <c r="H127" s="149">
        <v>6</v>
      </c>
      <c r="I127" s="150"/>
      <c r="J127" s="151">
        <f t="shared" si="0"/>
        <v>0</v>
      </c>
      <c r="K127" s="147" t="s">
        <v>1</v>
      </c>
      <c r="L127" s="34"/>
      <c r="M127" s="152" t="s">
        <v>1</v>
      </c>
      <c r="N127" s="153" t="s">
        <v>41</v>
      </c>
      <c r="O127" s="59"/>
      <c r="P127" s="154">
        <f t="shared" si="1"/>
        <v>0</v>
      </c>
      <c r="Q127" s="154">
        <v>0</v>
      </c>
      <c r="R127" s="154">
        <f t="shared" si="2"/>
        <v>0</v>
      </c>
      <c r="S127" s="154">
        <v>0</v>
      </c>
      <c r="T127" s="155">
        <f t="shared" si="3"/>
        <v>0</v>
      </c>
      <c r="U127" s="33"/>
      <c r="V127" s="33"/>
      <c r="W127" s="33"/>
      <c r="X127" s="33"/>
      <c r="Y127" s="33"/>
      <c r="Z127" s="33"/>
      <c r="AA127" s="33"/>
      <c r="AB127" s="33"/>
      <c r="AC127" s="33"/>
      <c r="AD127" s="33"/>
      <c r="AE127" s="33"/>
      <c r="AR127" s="156" t="s">
        <v>159</v>
      </c>
      <c r="AT127" s="156" t="s">
        <v>154</v>
      </c>
      <c r="AU127" s="156" t="s">
        <v>86</v>
      </c>
      <c r="AY127" s="18" t="s">
        <v>151</v>
      </c>
      <c r="BE127" s="157">
        <f t="shared" si="4"/>
        <v>0</v>
      </c>
      <c r="BF127" s="157">
        <f t="shared" si="5"/>
        <v>0</v>
      </c>
      <c r="BG127" s="157">
        <f t="shared" si="6"/>
        <v>0</v>
      </c>
      <c r="BH127" s="157">
        <f t="shared" si="7"/>
        <v>0</v>
      </c>
      <c r="BI127" s="157">
        <f t="shared" si="8"/>
        <v>0</v>
      </c>
      <c r="BJ127" s="18" t="s">
        <v>84</v>
      </c>
      <c r="BK127" s="157">
        <f t="shared" si="9"/>
        <v>0</v>
      </c>
      <c r="BL127" s="18" t="s">
        <v>159</v>
      </c>
      <c r="BM127" s="156" t="s">
        <v>204</v>
      </c>
    </row>
    <row r="128" spans="1:65" s="2" customFormat="1" ht="24.15" customHeight="1">
      <c r="A128" s="33"/>
      <c r="B128" s="144"/>
      <c r="C128" s="145" t="s">
        <v>159</v>
      </c>
      <c r="D128" s="145" t="s">
        <v>154</v>
      </c>
      <c r="E128" s="146" t="s">
        <v>2300</v>
      </c>
      <c r="F128" s="147" t="s">
        <v>2301</v>
      </c>
      <c r="G128" s="148" t="s">
        <v>157</v>
      </c>
      <c r="H128" s="149">
        <v>6</v>
      </c>
      <c r="I128" s="150"/>
      <c r="J128" s="151">
        <f t="shared" si="0"/>
        <v>0</v>
      </c>
      <c r="K128" s="147" t="s">
        <v>925</v>
      </c>
      <c r="L128" s="34"/>
      <c r="M128" s="152" t="s">
        <v>1</v>
      </c>
      <c r="N128" s="153" t="s">
        <v>41</v>
      </c>
      <c r="O128" s="59"/>
      <c r="P128" s="154">
        <f t="shared" si="1"/>
        <v>0</v>
      </c>
      <c r="Q128" s="154">
        <v>0</v>
      </c>
      <c r="R128" s="154">
        <f t="shared" si="2"/>
        <v>0</v>
      </c>
      <c r="S128" s="154">
        <v>0</v>
      </c>
      <c r="T128" s="155">
        <f t="shared" si="3"/>
        <v>0</v>
      </c>
      <c r="U128" s="33"/>
      <c r="V128" s="33"/>
      <c r="W128" s="33"/>
      <c r="X128" s="33"/>
      <c r="Y128" s="33"/>
      <c r="Z128" s="33"/>
      <c r="AA128" s="33"/>
      <c r="AB128" s="33"/>
      <c r="AC128" s="33"/>
      <c r="AD128" s="33"/>
      <c r="AE128" s="33"/>
      <c r="AR128" s="156" t="s">
        <v>159</v>
      </c>
      <c r="AT128" s="156" t="s">
        <v>154</v>
      </c>
      <c r="AU128" s="156" t="s">
        <v>86</v>
      </c>
      <c r="AY128" s="18" t="s">
        <v>151</v>
      </c>
      <c r="BE128" s="157">
        <f t="shared" si="4"/>
        <v>0</v>
      </c>
      <c r="BF128" s="157">
        <f t="shared" si="5"/>
        <v>0</v>
      </c>
      <c r="BG128" s="157">
        <f t="shared" si="6"/>
        <v>0</v>
      </c>
      <c r="BH128" s="157">
        <f t="shared" si="7"/>
        <v>0</v>
      </c>
      <c r="BI128" s="157">
        <f t="shared" si="8"/>
        <v>0</v>
      </c>
      <c r="BJ128" s="18" t="s">
        <v>84</v>
      </c>
      <c r="BK128" s="157">
        <f t="shared" si="9"/>
        <v>0</v>
      </c>
      <c r="BL128" s="18" t="s">
        <v>159</v>
      </c>
      <c r="BM128" s="156" t="s">
        <v>220</v>
      </c>
    </row>
    <row r="129" spans="1:65" s="2" customFormat="1" ht="37.8" customHeight="1">
      <c r="A129" s="33"/>
      <c r="B129" s="144"/>
      <c r="C129" s="145" t="s">
        <v>191</v>
      </c>
      <c r="D129" s="145" t="s">
        <v>154</v>
      </c>
      <c r="E129" s="146" t="s">
        <v>2302</v>
      </c>
      <c r="F129" s="147" t="s">
        <v>2303</v>
      </c>
      <c r="G129" s="148" t="s">
        <v>157</v>
      </c>
      <c r="H129" s="149">
        <v>1</v>
      </c>
      <c r="I129" s="150"/>
      <c r="J129" s="151">
        <f t="shared" si="0"/>
        <v>0</v>
      </c>
      <c r="K129" s="147" t="s">
        <v>925</v>
      </c>
      <c r="L129" s="34"/>
      <c r="M129" s="152" t="s">
        <v>1</v>
      </c>
      <c r="N129" s="153" t="s">
        <v>41</v>
      </c>
      <c r="O129" s="59"/>
      <c r="P129" s="154">
        <f t="shared" si="1"/>
        <v>0</v>
      </c>
      <c r="Q129" s="154">
        <v>0</v>
      </c>
      <c r="R129" s="154">
        <f t="shared" si="2"/>
        <v>0</v>
      </c>
      <c r="S129" s="154">
        <v>0</v>
      </c>
      <c r="T129" s="155">
        <f t="shared" si="3"/>
        <v>0</v>
      </c>
      <c r="U129" s="33"/>
      <c r="V129" s="33"/>
      <c r="W129" s="33"/>
      <c r="X129" s="33"/>
      <c r="Y129" s="33"/>
      <c r="Z129" s="33"/>
      <c r="AA129" s="33"/>
      <c r="AB129" s="33"/>
      <c r="AC129" s="33"/>
      <c r="AD129" s="33"/>
      <c r="AE129" s="33"/>
      <c r="AR129" s="156" t="s">
        <v>159</v>
      </c>
      <c r="AT129" s="156" t="s">
        <v>154</v>
      </c>
      <c r="AU129" s="156" t="s">
        <v>86</v>
      </c>
      <c r="AY129" s="18" t="s">
        <v>151</v>
      </c>
      <c r="BE129" s="157">
        <f t="shared" si="4"/>
        <v>0</v>
      </c>
      <c r="BF129" s="157">
        <f t="shared" si="5"/>
        <v>0</v>
      </c>
      <c r="BG129" s="157">
        <f t="shared" si="6"/>
        <v>0</v>
      </c>
      <c r="BH129" s="157">
        <f t="shared" si="7"/>
        <v>0</v>
      </c>
      <c r="BI129" s="157">
        <f t="shared" si="8"/>
        <v>0</v>
      </c>
      <c r="BJ129" s="18" t="s">
        <v>84</v>
      </c>
      <c r="BK129" s="157">
        <f t="shared" si="9"/>
        <v>0</v>
      </c>
      <c r="BL129" s="18" t="s">
        <v>159</v>
      </c>
      <c r="BM129" s="156" t="s">
        <v>236</v>
      </c>
    </row>
    <row r="130" spans="1:65" s="2" customFormat="1" ht="24.15" customHeight="1">
      <c r="A130" s="33"/>
      <c r="B130" s="144"/>
      <c r="C130" s="145" t="s">
        <v>204</v>
      </c>
      <c r="D130" s="145" t="s">
        <v>154</v>
      </c>
      <c r="E130" s="146" t="s">
        <v>2304</v>
      </c>
      <c r="F130" s="147" t="s">
        <v>2305</v>
      </c>
      <c r="G130" s="148" t="s">
        <v>157</v>
      </c>
      <c r="H130" s="149">
        <v>1</v>
      </c>
      <c r="I130" s="150"/>
      <c r="J130" s="151">
        <f t="shared" si="0"/>
        <v>0</v>
      </c>
      <c r="K130" s="147" t="s">
        <v>925</v>
      </c>
      <c r="L130" s="34"/>
      <c r="M130" s="152" t="s">
        <v>1</v>
      </c>
      <c r="N130" s="153" t="s">
        <v>41</v>
      </c>
      <c r="O130" s="59"/>
      <c r="P130" s="154">
        <f t="shared" si="1"/>
        <v>0</v>
      </c>
      <c r="Q130" s="154">
        <v>0</v>
      </c>
      <c r="R130" s="154">
        <f t="shared" si="2"/>
        <v>0</v>
      </c>
      <c r="S130" s="154">
        <v>0</v>
      </c>
      <c r="T130" s="155">
        <f t="shared" si="3"/>
        <v>0</v>
      </c>
      <c r="U130" s="33"/>
      <c r="V130" s="33"/>
      <c r="W130" s="33"/>
      <c r="X130" s="33"/>
      <c r="Y130" s="33"/>
      <c r="Z130" s="33"/>
      <c r="AA130" s="33"/>
      <c r="AB130" s="33"/>
      <c r="AC130" s="33"/>
      <c r="AD130" s="33"/>
      <c r="AE130" s="33"/>
      <c r="AR130" s="156" t="s">
        <v>159</v>
      </c>
      <c r="AT130" s="156" t="s">
        <v>154</v>
      </c>
      <c r="AU130" s="156" t="s">
        <v>86</v>
      </c>
      <c r="AY130" s="18" t="s">
        <v>151</v>
      </c>
      <c r="BE130" s="157">
        <f t="shared" si="4"/>
        <v>0</v>
      </c>
      <c r="BF130" s="157">
        <f t="shared" si="5"/>
        <v>0</v>
      </c>
      <c r="BG130" s="157">
        <f t="shared" si="6"/>
        <v>0</v>
      </c>
      <c r="BH130" s="157">
        <f t="shared" si="7"/>
        <v>0</v>
      </c>
      <c r="BI130" s="157">
        <f t="shared" si="8"/>
        <v>0</v>
      </c>
      <c r="BJ130" s="18" t="s">
        <v>84</v>
      </c>
      <c r="BK130" s="157">
        <f t="shared" si="9"/>
        <v>0</v>
      </c>
      <c r="BL130" s="18" t="s">
        <v>159</v>
      </c>
      <c r="BM130" s="156" t="s">
        <v>250</v>
      </c>
    </row>
    <row r="131" spans="2:63" s="12" customFormat="1" ht="22.8" customHeight="1">
      <c r="B131" s="131"/>
      <c r="D131" s="132" t="s">
        <v>75</v>
      </c>
      <c r="E131" s="142" t="s">
        <v>2306</v>
      </c>
      <c r="F131" s="142" t="s">
        <v>2307</v>
      </c>
      <c r="I131" s="134"/>
      <c r="J131" s="143">
        <f>BK131</f>
        <v>0</v>
      </c>
      <c r="L131" s="131"/>
      <c r="M131" s="136"/>
      <c r="N131" s="137"/>
      <c r="O131" s="137"/>
      <c r="P131" s="138">
        <f>SUM(P132:P142)</f>
        <v>0</v>
      </c>
      <c r="Q131" s="137"/>
      <c r="R131" s="138">
        <f>SUM(R132:R142)</f>
        <v>0</v>
      </c>
      <c r="S131" s="137"/>
      <c r="T131" s="139">
        <f>SUM(T132:T142)</f>
        <v>0</v>
      </c>
      <c r="AR131" s="132" t="s">
        <v>84</v>
      </c>
      <c r="AT131" s="140" t="s">
        <v>75</v>
      </c>
      <c r="AU131" s="140" t="s">
        <v>84</v>
      </c>
      <c r="AY131" s="132" t="s">
        <v>151</v>
      </c>
      <c r="BK131" s="141">
        <f>SUM(BK132:BK142)</f>
        <v>0</v>
      </c>
    </row>
    <row r="132" spans="1:65" s="2" customFormat="1" ht="49.05" customHeight="1">
      <c r="A132" s="33"/>
      <c r="B132" s="144"/>
      <c r="C132" s="145" t="s">
        <v>180</v>
      </c>
      <c r="D132" s="145" t="s">
        <v>154</v>
      </c>
      <c r="E132" s="146" t="s">
        <v>2308</v>
      </c>
      <c r="F132" s="147" t="s">
        <v>2309</v>
      </c>
      <c r="G132" s="148" t="s">
        <v>157</v>
      </c>
      <c r="H132" s="149">
        <v>1</v>
      </c>
      <c r="I132" s="150"/>
      <c r="J132" s="151">
        <f aca="true" t="shared" si="10" ref="J132:J142">ROUND(I132*H132,2)</f>
        <v>0</v>
      </c>
      <c r="K132" s="147" t="s">
        <v>925</v>
      </c>
      <c r="L132" s="34"/>
      <c r="M132" s="152" t="s">
        <v>1</v>
      </c>
      <c r="N132" s="153" t="s">
        <v>41</v>
      </c>
      <c r="O132" s="59"/>
      <c r="P132" s="154">
        <f aca="true" t="shared" si="11" ref="P132:P142">O132*H132</f>
        <v>0</v>
      </c>
      <c r="Q132" s="154">
        <v>0</v>
      </c>
      <c r="R132" s="154">
        <f aca="true" t="shared" si="12" ref="R132:R142">Q132*H132</f>
        <v>0</v>
      </c>
      <c r="S132" s="154">
        <v>0</v>
      </c>
      <c r="T132" s="155">
        <f aca="true" t="shared" si="13" ref="T132:T142">S132*H132</f>
        <v>0</v>
      </c>
      <c r="U132" s="33"/>
      <c r="V132" s="33"/>
      <c r="W132" s="33"/>
      <c r="X132" s="33"/>
      <c r="Y132" s="33"/>
      <c r="Z132" s="33"/>
      <c r="AA132" s="33"/>
      <c r="AB132" s="33"/>
      <c r="AC132" s="33"/>
      <c r="AD132" s="33"/>
      <c r="AE132" s="33"/>
      <c r="AR132" s="156" t="s">
        <v>159</v>
      </c>
      <c r="AT132" s="156" t="s">
        <v>154</v>
      </c>
      <c r="AU132" s="156" t="s">
        <v>86</v>
      </c>
      <c r="AY132" s="18" t="s">
        <v>151</v>
      </c>
      <c r="BE132" s="157">
        <f aca="true" t="shared" si="14" ref="BE132:BE142">IF(N132="základní",J132,0)</f>
        <v>0</v>
      </c>
      <c r="BF132" s="157">
        <f aca="true" t="shared" si="15" ref="BF132:BF142">IF(N132="snížená",J132,0)</f>
        <v>0</v>
      </c>
      <c r="BG132" s="157">
        <f aca="true" t="shared" si="16" ref="BG132:BG142">IF(N132="zákl. přenesená",J132,0)</f>
        <v>0</v>
      </c>
      <c r="BH132" s="157">
        <f aca="true" t="shared" si="17" ref="BH132:BH142">IF(N132="sníž. přenesená",J132,0)</f>
        <v>0</v>
      </c>
      <c r="BI132" s="157">
        <f aca="true" t="shared" si="18" ref="BI132:BI142">IF(N132="nulová",J132,0)</f>
        <v>0</v>
      </c>
      <c r="BJ132" s="18" t="s">
        <v>84</v>
      </c>
      <c r="BK132" s="157">
        <f aca="true" t="shared" si="19" ref="BK132:BK142">ROUND(I132*H132,2)</f>
        <v>0</v>
      </c>
      <c r="BL132" s="18" t="s">
        <v>159</v>
      </c>
      <c r="BM132" s="156" t="s">
        <v>262</v>
      </c>
    </row>
    <row r="133" spans="1:65" s="2" customFormat="1" ht="66.75" customHeight="1">
      <c r="A133" s="33"/>
      <c r="B133" s="144"/>
      <c r="C133" s="145" t="s">
        <v>220</v>
      </c>
      <c r="D133" s="145" t="s">
        <v>154</v>
      </c>
      <c r="E133" s="146" t="s">
        <v>2310</v>
      </c>
      <c r="F133" s="147" t="s">
        <v>2311</v>
      </c>
      <c r="G133" s="148" t="s">
        <v>157</v>
      </c>
      <c r="H133" s="149">
        <v>1</v>
      </c>
      <c r="I133" s="150"/>
      <c r="J133" s="151">
        <f t="shared" si="10"/>
        <v>0</v>
      </c>
      <c r="K133" s="147" t="s">
        <v>925</v>
      </c>
      <c r="L133" s="34"/>
      <c r="M133" s="152" t="s">
        <v>1</v>
      </c>
      <c r="N133" s="153" t="s">
        <v>41</v>
      </c>
      <c r="O133" s="59"/>
      <c r="P133" s="154">
        <f t="shared" si="11"/>
        <v>0</v>
      </c>
      <c r="Q133" s="154">
        <v>0</v>
      </c>
      <c r="R133" s="154">
        <f t="shared" si="12"/>
        <v>0</v>
      </c>
      <c r="S133" s="154">
        <v>0</v>
      </c>
      <c r="T133" s="155">
        <f t="shared" si="13"/>
        <v>0</v>
      </c>
      <c r="U133" s="33"/>
      <c r="V133" s="33"/>
      <c r="W133" s="33"/>
      <c r="X133" s="33"/>
      <c r="Y133" s="33"/>
      <c r="Z133" s="33"/>
      <c r="AA133" s="33"/>
      <c r="AB133" s="33"/>
      <c r="AC133" s="33"/>
      <c r="AD133" s="33"/>
      <c r="AE133" s="33"/>
      <c r="AR133" s="156" t="s">
        <v>159</v>
      </c>
      <c r="AT133" s="156" t="s">
        <v>154</v>
      </c>
      <c r="AU133" s="156" t="s">
        <v>86</v>
      </c>
      <c r="AY133" s="18" t="s">
        <v>151</v>
      </c>
      <c r="BE133" s="157">
        <f t="shared" si="14"/>
        <v>0</v>
      </c>
      <c r="BF133" s="157">
        <f t="shared" si="15"/>
        <v>0</v>
      </c>
      <c r="BG133" s="157">
        <f t="shared" si="16"/>
        <v>0</v>
      </c>
      <c r="BH133" s="157">
        <f t="shared" si="17"/>
        <v>0</v>
      </c>
      <c r="BI133" s="157">
        <f t="shared" si="18"/>
        <v>0</v>
      </c>
      <c r="BJ133" s="18" t="s">
        <v>84</v>
      </c>
      <c r="BK133" s="157">
        <f t="shared" si="19"/>
        <v>0</v>
      </c>
      <c r="BL133" s="18" t="s">
        <v>159</v>
      </c>
      <c r="BM133" s="156" t="s">
        <v>270</v>
      </c>
    </row>
    <row r="134" spans="1:65" s="2" customFormat="1" ht="37.8" customHeight="1">
      <c r="A134" s="33"/>
      <c r="B134" s="144"/>
      <c r="C134" s="145" t="s">
        <v>228</v>
      </c>
      <c r="D134" s="145" t="s">
        <v>154</v>
      </c>
      <c r="E134" s="146" t="s">
        <v>2312</v>
      </c>
      <c r="F134" s="147" t="s">
        <v>2313</v>
      </c>
      <c r="G134" s="148" t="s">
        <v>157</v>
      </c>
      <c r="H134" s="149">
        <v>1</v>
      </c>
      <c r="I134" s="150"/>
      <c r="J134" s="151">
        <f t="shared" si="10"/>
        <v>0</v>
      </c>
      <c r="K134" s="147" t="s">
        <v>925</v>
      </c>
      <c r="L134" s="34"/>
      <c r="M134" s="152" t="s">
        <v>1</v>
      </c>
      <c r="N134" s="153" t="s">
        <v>41</v>
      </c>
      <c r="O134" s="59"/>
      <c r="P134" s="154">
        <f t="shared" si="11"/>
        <v>0</v>
      </c>
      <c r="Q134" s="154">
        <v>0</v>
      </c>
      <c r="R134" s="154">
        <f t="shared" si="12"/>
        <v>0</v>
      </c>
      <c r="S134" s="154">
        <v>0</v>
      </c>
      <c r="T134" s="155">
        <f t="shared" si="13"/>
        <v>0</v>
      </c>
      <c r="U134" s="33"/>
      <c r="V134" s="33"/>
      <c r="W134" s="33"/>
      <c r="X134" s="33"/>
      <c r="Y134" s="33"/>
      <c r="Z134" s="33"/>
      <c r="AA134" s="33"/>
      <c r="AB134" s="33"/>
      <c r="AC134" s="33"/>
      <c r="AD134" s="33"/>
      <c r="AE134" s="33"/>
      <c r="AR134" s="156" t="s">
        <v>159</v>
      </c>
      <c r="AT134" s="156" t="s">
        <v>154</v>
      </c>
      <c r="AU134" s="156" t="s">
        <v>86</v>
      </c>
      <c r="AY134" s="18" t="s">
        <v>151</v>
      </c>
      <c r="BE134" s="157">
        <f t="shared" si="14"/>
        <v>0</v>
      </c>
      <c r="BF134" s="157">
        <f t="shared" si="15"/>
        <v>0</v>
      </c>
      <c r="BG134" s="157">
        <f t="shared" si="16"/>
        <v>0</v>
      </c>
      <c r="BH134" s="157">
        <f t="shared" si="17"/>
        <v>0</v>
      </c>
      <c r="BI134" s="157">
        <f t="shared" si="18"/>
        <v>0</v>
      </c>
      <c r="BJ134" s="18" t="s">
        <v>84</v>
      </c>
      <c r="BK134" s="157">
        <f t="shared" si="19"/>
        <v>0</v>
      </c>
      <c r="BL134" s="18" t="s">
        <v>159</v>
      </c>
      <c r="BM134" s="156" t="s">
        <v>278</v>
      </c>
    </row>
    <row r="135" spans="1:65" s="2" customFormat="1" ht="44.25" customHeight="1">
      <c r="A135" s="33"/>
      <c r="B135" s="144"/>
      <c r="C135" s="145" t="s">
        <v>236</v>
      </c>
      <c r="D135" s="145" t="s">
        <v>154</v>
      </c>
      <c r="E135" s="146" t="s">
        <v>2314</v>
      </c>
      <c r="F135" s="147" t="s">
        <v>2315</v>
      </c>
      <c r="G135" s="148" t="s">
        <v>157</v>
      </c>
      <c r="H135" s="149">
        <v>1</v>
      </c>
      <c r="I135" s="150"/>
      <c r="J135" s="151">
        <f t="shared" si="10"/>
        <v>0</v>
      </c>
      <c r="K135" s="147" t="s">
        <v>925</v>
      </c>
      <c r="L135" s="34"/>
      <c r="M135" s="152" t="s">
        <v>1</v>
      </c>
      <c r="N135" s="153" t="s">
        <v>41</v>
      </c>
      <c r="O135" s="59"/>
      <c r="P135" s="154">
        <f t="shared" si="11"/>
        <v>0</v>
      </c>
      <c r="Q135" s="154">
        <v>0</v>
      </c>
      <c r="R135" s="154">
        <f t="shared" si="12"/>
        <v>0</v>
      </c>
      <c r="S135" s="154">
        <v>0</v>
      </c>
      <c r="T135" s="155">
        <f t="shared" si="13"/>
        <v>0</v>
      </c>
      <c r="U135" s="33"/>
      <c r="V135" s="33"/>
      <c r="W135" s="33"/>
      <c r="X135" s="33"/>
      <c r="Y135" s="33"/>
      <c r="Z135" s="33"/>
      <c r="AA135" s="33"/>
      <c r="AB135" s="33"/>
      <c r="AC135" s="33"/>
      <c r="AD135" s="33"/>
      <c r="AE135" s="33"/>
      <c r="AR135" s="156" t="s">
        <v>159</v>
      </c>
      <c r="AT135" s="156" t="s">
        <v>154</v>
      </c>
      <c r="AU135" s="156" t="s">
        <v>86</v>
      </c>
      <c r="AY135" s="18" t="s">
        <v>151</v>
      </c>
      <c r="BE135" s="157">
        <f t="shared" si="14"/>
        <v>0</v>
      </c>
      <c r="BF135" s="157">
        <f t="shared" si="15"/>
        <v>0</v>
      </c>
      <c r="BG135" s="157">
        <f t="shared" si="16"/>
        <v>0</v>
      </c>
      <c r="BH135" s="157">
        <f t="shared" si="17"/>
        <v>0</v>
      </c>
      <c r="BI135" s="157">
        <f t="shared" si="18"/>
        <v>0</v>
      </c>
      <c r="BJ135" s="18" t="s">
        <v>84</v>
      </c>
      <c r="BK135" s="157">
        <f t="shared" si="19"/>
        <v>0</v>
      </c>
      <c r="BL135" s="18" t="s">
        <v>159</v>
      </c>
      <c r="BM135" s="156" t="s">
        <v>299</v>
      </c>
    </row>
    <row r="136" spans="1:65" s="2" customFormat="1" ht="66.75" customHeight="1">
      <c r="A136" s="33"/>
      <c r="B136" s="144"/>
      <c r="C136" s="145" t="s">
        <v>244</v>
      </c>
      <c r="D136" s="145" t="s">
        <v>154</v>
      </c>
      <c r="E136" s="146" t="s">
        <v>2316</v>
      </c>
      <c r="F136" s="147" t="s">
        <v>2317</v>
      </c>
      <c r="G136" s="148" t="s">
        <v>157</v>
      </c>
      <c r="H136" s="149">
        <v>1</v>
      </c>
      <c r="I136" s="150"/>
      <c r="J136" s="151">
        <f t="shared" si="10"/>
        <v>0</v>
      </c>
      <c r="K136" s="147" t="s">
        <v>925</v>
      </c>
      <c r="L136" s="34"/>
      <c r="M136" s="152" t="s">
        <v>1</v>
      </c>
      <c r="N136" s="153" t="s">
        <v>41</v>
      </c>
      <c r="O136" s="59"/>
      <c r="P136" s="154">
        <f t="shared" si="11"/>
        <v>0</v>
      </c>
      <c r="Q136" s="154">
        <v>0</v>
      </c>
      <c r="R136" s="154">
        <f t="shared" si="12"/>
        <v>0</v>
      </c>
      <c r="S136" s="154">
        <v>0</v>
      </c>
      <c r="T136" s="155">
        <f t="shared" si="13"/>
        <v>0</v>
      </c>
      <c r="U136" s="33"/>
      <c r="V136" s="33"/>
      <c r="W136" s="33"/>
      <c r="X136" s="33"/>
      <c r="Y136" s="33"/>
      <c r="Z136" s="33"/>
      <c r="AA136" s="33"/>
      <c r="AB136" s="33"/>
      <c r="AC136" s="33"/>
      <c r="AD136" s="33"/>
      <c r="AE136" s="33"/>
      <c r="AR136" s="156" t="s">
        <v>159</v>
      </c>
      <c r="AT136" s="156" t="s">
        <v>154</v>
      </c>
      <c r="AU136" s="156" t="s">
        <v>86</v>
      </c>
      <c r="AY136" s="18" t="s">
        <v>151</v>
      </c>
      <c r="BE136" s="157">
        <f t="shared" si="14"/>
        <v>0</v>
      </c>
      <c r="BF136" s="157">
        <f t="shared" si="15"/>
        <v>0</v>
      </c>
      <c r="BG136" s="157">
        <f t="shared" si="16"/>
        <v>0</v>
      </c>
      <c r="BH136" s="157">
        <f t="shared" si="17"/>
        <v>0</v>
      </c>
      <c r="BI136" s="157">
        <f t="shared" si="18"/>
        <v>0</v>
      </c>
      <c r="BJ136" s="18" t="s">
        <v>84</v>
      </c>
      <c r="BK136" s="157">
        <f t="shared" si="19"/>
        <v>0</v>
      </c>
      <c r="BL136" s="18" t="s">
        <v>159</v>
      </c>
      <c r="BM136" s="156" t="s">
        <v>310</v>
      </c>
    </row>
    <row r="137" spans="1:65" s="2" customFormat="1" ht="33" customHeight="1">
      <c r="A137" s="33"/>
      <c r="B137" s="144"/>
      <c r="C137" s="145" t="s">
        <v>250</v>
      </c>
      <c r="D137" s="145" t="s">
        <v>154</v>
      </c>
      <c r="E137" s="146" t="s">
        <v>2318</v>
      </c>
      <c r="F137" s="147" t="s">
        <v>2319</v>
      </c>
      <c r="G137" s="148" t="s">
        <v>157</v>
      </c>
      <c r="H137" s="149">
        <v>1</v>
      </c>
      <c r="I137" s="150"/>
      <c r="J137" s="151">
        <f t="shared" si="10"/>
        <v>0</v>
      </c>
      <c r="K137" s="147" t="s">
        <v>925</v>
      </c>
      <c r="L137" s="34"/>
      <c r="M137" s="152" t="s">
        <v>1</v>
      </c>
      <c r="N137" s="153" t="s">
        <v>41</v>
      </c>
      <c r="O137" s="59"/>
      <c r="P137" s="154">
        <f t="shared" si="11"/>
        <v>0</v>
      </c>
      <c r="Q137" s="154">
        <v>0</v>
      </c>
      <c r="R137" s="154">
        <f t="shared" si="12"/>
        <v>0</v>
      </c>
      <c r="S137" s="154">
        <v>0</v>
      </c>
      <c r="T137" s="155">
        <f t="shared" si="13"/>
        <v>0</v>
      </c>
      <c r="U137" s="33"/>
      <c r="V137" s="33"/>
      <c r="W137" s="33"/>
      <c r="X137" s="33"/>
      <c r="Y137" s="33"/>
      <c r="Z137" s="33"/>
      <c r="AA137" s="33"/>
      <c r="AB137" s="33"/>
      <c r="AC137" s="33"/>
      <c r="AD137" s="33"/>
      <c r="AE137" s="33"/>
      <c r="AR137" s="156" t="s">
        <v>159</v>
      </c>
      <c r="AT137" s="156" t="s">
        <v>154</v>
      </c>
      <c r="AU137" s="156" t="s">
        <v>86</v>
      </c>
      <c r="AY137" s="18" t="s">
        <v>151</v>
      </c>
      <c r="BE137" s="157">
        <f t="shared" si="14"/>
        <v>0</v>
      </c>
      <c r="BF137" s="157">
        <f t="shared" si="15"/>
        <v>0</v>
      </c>
      <c r="BG137" s="157">
        <f t="shared" si="16"/>
        <v>0</v>
      </c>
      <c r="BH137" s="157">
        <f t="shared" si="17"/>
        <v>0</v>
      </c>
      <c r="BI137" s="157">
        <f t="shared" si="18"/>
        <v>0</v>
      </c>
      <c r="BJ137" s="18" t="s">
        <v>84</v>
      </c>
      <c r="BK137" s="157">
        <f t="shared" si="19"/>
        <v>0</v>
      </c>
      <c r="BL137" s="18" t="s">
        <v>159</v>
      </c>
      <c r="BM137" s="156" t="s">
        <v>321</v>
      </c>
    </row>
    <row r="138" spans="1:65" s="2" customFormat="1" ht="37.8" customHeight="1">
      <c r="A138" s="33"/>
      <c r="B138" s="144"/>
      <c r="C138" s="145" t="s">
        <v>256</v>
      </c>
      <c r="D138" s="145" t="s">
        <v>154</v>
      </c>
      <c r="E138" s="146" t="s">
        <v>2320</v>
      </c>
      <c r="F138" s="147" t="s">
        <v>2321</v>
      </c>
      <c r="G138" s="148" t="s">
        <v>157</v>
      </c>
      <c r="H138" s="149">
        <v>2</v>
      </c>
      <c r="I138" s="150"/>
      <c r="J138" s="151">
        <f t="shared" si="10"/>
        <v>0</v>
      </c>
      <c r="K138" s="147" t="s">
        <v>925</v>
      </c>
      <c r="L138" s="34"/>
      <c r="M138" s="152" t="s">
        <v>1</v>
      </c>
      <c r="N138" s="153" t="s">
        <v>41</v>
      </c>
      <c r="O138" s="59"/>
      <c r="P138" s="154">
        <f t="shared" si="11"/>
        <v>0</v>
      </c>
      <c r="Q138" s="154">
        <v>0</v>
      </c>
      <c r="R138" s="154">
        <f t="shared" si="12"/>
        <v>0</v>
      </c>
      <c r="S138" s="154">
        <v>0</v>
      </c>
      <c r="T138" s="155">
        <f t="shared" si="13"/>
        <v>0</v>
      </c>
      <c r="U138" s="33"/>
      <c r="V138" s="33"/>
      <c r="W138" s="33"/>
      <c r="X138" s="33"/>
      <c r="Y138" s="33"/>
      <c r="Z138" s="33"/>
      <c r="AA138" s="33"/>
      <c r="AB138" s="33"/>
      <c r="AC138" s="33"/>
      <c r="AD138" s="33"/>
      <c r="AE138" s="33"/>
      <c r="AR138" s="156" t="s">
        <v>159</v>
      </c>
      <c r="AT138" s="156" t="s">
        <v>154</v>
      </c>
      <c r="AU138" s="156" t="s">
        <v>86</v>
      </c>
      <c r="AY138" s="18" t="s">
        <v>151</v>
      </c>
      <c r="BE138" s="157">
        <f t="shared" si="14"/>
        <v>0</v>
      </c>
      <c r="BF138" s="157">
        <f t="shared" si="15"/>
        <v>0</v>
      </c>
      <c r="BG138" s="157">
        <f t="shared" si="16"/>
        <v>0</v>
      </c>
      <c r="BH138" s="157">
        <f t="shared" si="17"/>
        <v>0</v>
      </c>
      <c r="BI138" s="157">
        <f t="shared" si="18"/>
        <v>0</v>
      </c>
      <c r="BJ138" s="18" t="s">
        <v>84</v>
      </c>
      <c r="BK138" s="157">
        <f t="shared" si="19"/>
        <v>0</v>
      </c>
      <c r="BL138" s="18" t="s">
        <v>159</v>
      </c>
      <c r="BM138" s="156" t="s">
        <v>332</v>
      </c>
    </row>
    <row r="139" spans="1:65" s="2" customFormat="1" ht="24.15" customHeight="1">
      <c r="A139" s="33"/>
      <c r="B139" s="144"/>
      <c r="C139" s="145" t="s">
        <v>262</v>
      </c>
      <c r="D139" s="145" t="s">
        <v>154</v>
      </c>
      <c r="E139" s="146" t="s">
        <v>2322</v>
      </c>
      <c r="F139" s="147" t="s">
        <v>2323</v>
      </c>
      <c r="G139" s="148" t="s">
        <v>157</v>
      </c>
      <c r="H139" s="149">
        <v>1</v>
      </c>
      <c r="I139" s="150"/>
      <c r="J139" s="151">
        <f t="shared" si="10"/>
        <v>0</v>
      </c>
      <c r="K139" s="147" t="s">
        <v>925</v>
      </c>
      <c r="L139" s="34"/>
      <c r="M139" s="152" t="s">
        <v>1</v>
      </c>
      <c r="N139" s="153" t="s">
        <v>41</v>
      </c>
      <c r="O139" s="59"/>
      <c r="P139" s="154">
        <f t="shared" si="11"/>
        <v>0</v>
      </c>
      <c r="Q139" s="154">
        <v>0</v>
      </c>
      <c r="R139" s="154">
        <f t="shared" si="12"/>
        <v>0</v>
      </c>
      <c r="S139" s="154">
        <v>0</v>
      </c>
      <c r="T139" s="155">
        <f t="shared" si="13"/>
        <v>0</v>
      </c>
      <c r="U139" s="33"/>
      <c r="V139" s="33"/>
      <c r="W139" s="33"/>
      <c r="X139" s="33"/>
      <c r="Y139" s="33"/>
      <c r="Z139" s="33"/>
      <c r="AA139" s="33"/>
      <c r="AB139" s="33"/>
      <c r="AC139" s="33"/>
      <c r="AD139" s="33"/>
      <c r="AE139" s="33"/>
      <c r="AR139" s="156" t="s">
        <v>159</v>
      </c>
      <c r="AT139" s="156" t="s">
        <v>154</v>
      </c>
      <c r="AU139" s="156" t="s">
        <v>86</v>
      </c>
      <c r="AY139" s="18" t="s">
        <v>151</v>
      </c>
      <c r="BE139" s="157">
        <f t="shared" si="14"/>
        <v>0</v>
      </c>
      <c r="BF139" s="157">
        <f t="shared" si="15"/>
        <v>0</v>
      </c>
      <c r="BG139" s="157">
        <f t="shared" si="16"/>
        <v>0</v>
      </c>
      <c r="BH139" s="157">
        <f t="shared" si="17"/>
        <v>0</v>
      </c>
      <c r="BI139" s="157">
        <f t="shared" si="18"/>
        <v>0</v>
      </c>
      <c r="BJ139" s="18" t="s">
        <v>84</v>
      </c>
      <c r="BK139" s="157">
        <f t="shared" si="19"/>
        <v>0</v>
      </c>
      <c r="BL139" s="18" t="s">
        <v>159</v>
      </c>
      <c r="BM139" s="156" t="s">
        <v>343</v>
      </c>
    </row>
    <row r="140" spans="1:65" s="2" customFormat="1" ht="37.8" customHeight="1">
      <c r="A140" s="33"/>
      <c r="B140" s="144"/>
      <c r="C140" s="145" t="s">
        <v>8</v>
      </c>
      <c r="D140" s="145" t="s">
        <v>154</v>
      </c>
      <c r="E140" s="146" t="s">
        <v>2324</v>
      </c>
      <c r="F140" s="147" t="s">
        <v>2325</v>
      </c>
      <c r="G140" s="148" t="s">
        <v>157</v>
      </c>
      <c r="H140" s="149">
        <v>1</v>
      </c>
      <c r="I140" s="150"/>
      <c r="J140" s="151">
        <f t="shared" si="10"/>
        <v>0</v>
      </c>
      <c r="K140" s="147" t="s">
        <v>925</v>
      </c>
      <c r="L140" s="34"/>
      <c r="M140" s="152" t="s">
        <v>1</v>
      </c>
      <c r="N140" s="153" t="s">
        <v>41</v>
      </c>
      <c r="O140" s="59"/>
      <c r="P140" s="154">
        <f t="shared" si="11"/>
        <v>0</v>
      </c>
      <c r="Q140" s="154">
        <v>0</v>
      </c>
      <c r="R140" s="154">
        <f t="shared" si="12"/>
        <v>0</v>
      </c>
      <c r="S140" s="154">
        <v>0</v>
      </c>
      <c r="T140" s="155">
        <f t="shared" si="13"/>
        <v>0</v>
      </c>
      <c r="U140" s="33"/>
      <c r="V140" s="33"/>
      <c r="W140" s="33"/>
      <c r="X140" s="33"/>
      <c r="Y140" s="33"/>
      <c r="Z140" s="33"/>
      <c r="AA140" s="33"/>
      <c r="AB140" s="33"/>
      <c r="AC140" s="33"/>
      <c r="AD140" s="33"/>
      <c r="AE140" s="33"/>
      <c r="AR140" s="156" t="s">
        <v>159</v>
      </c>
      <c r="AT140" s="156" t="s">
        <v>154</v>
      </c>
      <c r="AU140" s="156" t="s">
        <v>86</v>
      </c>
      <c r="AY140" s="18" t="s">
        <v>151</v>
      </c>
      <c r="BE140" s="157">
        <f t="shared" si="14"/>
        <v>0</v>
      </c>
      <c r="BF140" s="157">
        <f t="shared" si="15"/>
        <v>0</v>
      </c>
      <c r="BG140" s="157">
        <f t="shared" si="16"/>
        <v>0</v>
      </c>
      <c r="BH140" s="157">
        <f t="shared" si="17"/>
        <v>0</v>
      </c>
      <c r="BI140" s="157">
        <f t="shared" si="18"/>
        <v>0</v>
      </c>
      <c r="BJ140" s="18" t="s">
        <v>84</v>
      </c>
      <c r="BK140" s="157">
        <f t="shared" si="19"/>
        <v>0</v>
      </c>
      <c r="BL140" s="18" t="s">
        <v>159</v>
      </c>
      <c r="BM140" s="156" t="s">
        <v>355</v>
      </c>
    </row>
    <row r="141" spans="1:65" s="2" customFormat="1" ht="44.25" customHeight="1">
      <c r="A141" s="33"/>
      <c r="B141" s="144"/>
      <c r="C141" s="145" t="s">
        <v>270</v>
      </c>
      <c r="D141" s="145" t="s">
        <v>154</v>
      </c>
      <c r="E141" s="146" t="s">
        <v>2326</v>
      </c>
      <c r="F141" s="147" t="s">
        <v>2327</v>
      </c>
      <c r="G141" s="148" t="s">
        <v>157</v>
      </c>
      <c r="H141" s="149">
        <v>1</v>
      </c>
      <c r="I141" s="150"/>
      <c r="J141" s="151">
        <f t="shared" si="10"/>
        <v>0</v>
      </c>
      <c r="K141" s="147" t="s">
        <v>925</v>
      </c>
      <c r="L141" s="34"/>
      <c r="M141" s="152" t="s">
        <v>1</v>
      </c>
      <c r="N141" s="153" t="s">
        <v>41</v>
      </c>
      <c r="O141" s="59"/>
      <c r="P141" s="154">
        <f t="shared" si="11"/>
        <v>0</v>
      </c>
      <c r="Q141" s="154">
        <v>0</v>
      </c>
      <c r="R141" s="154">
        <f t="shared" si="12"/>
        <v>0</v>
      </c>
      <c r="S141" s="154">
        <v>0</v>
      </c>
      <c r="T141" s="155">
        <f t="shared" si="13"/>
        <v>0</v>
      </c>
      <c r="U141" s="33"/>
      <c r="V141" s="33"/>
      <c r="W141" s="33"/>
      <c r="X141" s="33"/>
      <c r="Y141" s="33"/>
      <c r="Z141" s="33"/>
      <c r="AA141" s="33"/>
      <c r="AB141" s="33"/>
      <c r="AC141" s="33"/>
      <c r="AD141" s="33"/>
      <c r="AE141" s="33"/>
      <c r="AR141" s="156" t="s">
        <v>159</v>
      </c>
      <c r="AT141" s="156" t="s">
        <v>154</v>
      </c>
      <c r="AU141" s="156" t="s">
        <v>86</v>
      </c>
      <c r="AY141" s="18" t="s">
        <v>151</v>
      </c>
      <c r="BE141" s="157">
        <f t="shared" si="14"/>
        <v>0</v>
      </c>
      <c r="BF141" s="157">
        <f t="shared" si="15"/>
        <v>0</v>
      </c>
      <c r="BG141" s="157">
        <f t="shared" si="16"/>
        <v>0</v>
      </c>
      <c r="BH141" s="157">
        <f t="shared" si="17"/>
        <v>0</v>
      </c>
      <c r="BI141" s="157">
        <f t="shared" si="18"/>
        <v>0</v>
      </c>
      <c r="BJ141" s="18" t="s">
        <v>84</v>
      </c>
      <c r="BK141" s="157">
        <f t="shared" si="19"/>
        <v>0</v>
      </c>
      <c r="BL141" s="18" t="s">
        <v>159</v>
      </c>
      <c r="BM141" s="156" t="s">
        <v>366</v>
      </c>
    </row>
    <row r="142" spans="1:65" s="2" customFormat="1" ht="37.8" customHeight="1">
      <c r="A142" s="33"/>
      <c r="B142" s="144"/>
      <c r="C142" s="145" t="s">
        <v>274</v>
      </c>
      <c r="D142" s="145" t="s">
        <v>154</v>
      </c>
      <c r="E142" s="146" t="s">
        <v>2328</v>
      </c>
      <c r="F142" s="147" t="s">
        <v>2329</v>
      </c>
      <c r="G142" s="148" t="s">
        <v>157</v>
      </c>
      <c r="H142" s="149">
        <v>1</v>
      </c>
      <c r="I142" s="150"/>
      <c r="J142" s="151">
        <f t="shared" si="10"/>
        <v>0</v>
      </c>
      <c r="K142" s="147" t="s">
        <v>925</v>
      </c>
      <c r="L142" s="34"/>
      <c r="M142" s="152" t="s">
        <v>1</v>
      </c>
      <c r="N142" s="153" t="s">
        <v>41</v>
      </c>
      <c r="O142" s="59"/>
      <c r="P142" s="154">
        <f t="shared" si="11"/>
        <v>0</v>
      </c>
      <c r="Q142" s="154">
        <v>0</v>
      </c>
      <c r="R142" s="154">
        <f t="shared" si="12"/>
        <v>0</v>
      </c>
      <c r="S142" s="154">
        <v>0</v>
      </c>
      <c r="T142" s="155">
        <f t="shared" si="13"/>
        <v>0</v>
      </c>
      <c r="U142" s="33"/>
      <c r="V142" s="33"/>
      <c r="W142" s="33"/>
      <c r="X142" s="33"/>
      <c r="Y142" s="33"/>
      <c r="Z142" s="33"/>
      <c r="AA142" s="33"/>
      <c r="AB142" s="33"/>
      <c r="AC142" s="33"/>
      <c r="AD142" s="33"/>
      <c r="AE142" s="33"/>
      <c r="AR142" s="156" t="s">
        <v>159</v>
      </c>
      <c r="AT142" s="156" t="s">
        <v>154</v>
      </c>
      <c r="AU142" s="156" t="s">
        <v>86</v>
      </c>
      <c r="AY142" s="18" t="s">
        <v>151</v>
      </c>
      <c r="BE142" s="157">
        <f t="shared" si="14"/>
        <v>0</v>
      </c>
      <c r="BF142" s="157">
        <f t="shared" si="15"/>
        <v>0</v>
      </c>
      <c r="BG142" s="157">
        <f t="shared" si="16"/>
        <v>0</v>
      </c>
      <c r="BH142" s="157">
        <f t="shared" si="17"/>
        <v>0</v>
      </c>
      <c r="BI142" s="157">
        <f t="shared" si="18"/>
        <v>0</v>
      </c>
      <c r="BJ142" s="18" t="s">
        <v>84</v>
      </c>
      <c r="BK142" s="157">
        <f t="shared" si="19"/>
        <v>0</v>
      </c>
      <c r="BL142" s="18" t="s">
        <v>159</v>
      </c>
      <c r="BM142" s="156" t="s">
        <v>379</v>
      </c>
    </row>
    <row r="143" spans="2:63" s="12" customFormat="1" ht="22.8" customHeight="1">
      <c r="B143" s="131"/>
      <c r="D143" s="132" t="s">
        <v>75</v>
      </c>
      <c r="E143" s="142" t="s">
        <v>2330</v>
      </c>
      <c r="F143" s="142" t="s">
        <v>2331</v>
      </c>
      <c r="I143" s="134"/>
      <c r="J143" s="143">
        <f>BK143</f>
        <v>0</v>
      </c>
      <c r="L143" s="131"/>
      <c r="M143" s="136"/>
      <c r="N143" s="137"/>
      <c r="O143" s="137"/>
      <c r="P143" s="138">
        <f>SUM(P144:P148)</f>
        <v>0</v>
      </c>
      <c r="Q143" s="137"/>
      <c r="R143" s="138">
        <f>SUM(R144:R148)</f>
        <v>0</v>
      </c>
      <c r="S143" s="137"/>
      <c r="T143" s="139">
        <f>SUM(T144:T148)</f>
        <v>0</v>
      </c>
      <c r="AR143" s="132" t="s">
        <v>84</v>
      </c>
      <c r="AT143" s="140" t="s">
        <v>75</v>
      </c>
      <c r="AU143" s="140" t="s">
        <v>84</v>
      </c>
      <c r="AY143" s="132" t="s">
        <v>151</v>
      </c>
      <c r="BK143" s="141">
        <f>SUM(BK144:BK148)</f>
        <v>0</v>
      </c>
    </row>
    <row r="144" spans="1:65" s="2" customFormat="1" ht="24.15" customHeight="1">
      <c r="A144" s="33"/>
      <c r="B144" s="144"/>
      <c r="C144" s="145" t="s">
        <v>278</v>
      </c>
      <c r="D144" s="145" t="s">
        <v>154</v>
      </c>
      <c r="E144" s="146" t="s">
        <v>2332</v>
      </c>
      <c r="F144" s="147" t="s">
        <v>2333</v>
      </c>
      <c r="G144" s="148" t="s">
        <v>231</v>
      </c>
      <c r="H144" s="149">
        <v>100</v>
      </c>
      <c r="I144" s="150"/>
      <c r="J144" s="151">
        <f>ROUND(I144*H144,2)</f>
        <v>0</v>
      </c>
      <c r="K144" s="147" t="s">
        <v>925</v>
      </c>
      <c r="L144" s="34"/>
      <c r="M144" s="152" t="s">
        <v>1</v>
      </c>
      <c r="N144" s="153" t="s">
        <v>41</v>
      </c>
      <c r="O144" s="59"/>
      <c r="P144" s="154">
        <f>O144*H144</f>
        <v>0</v>
      </c>
      <c r="Q144" s="154">
        <v>0</v>
      </c>
      <c r="R144" s="154">
        <f>Q144*H144</f>
        <v>0</v>
      </c>
      <c r="S144" s="154">
        <v>0</v>
      </c>
      <c r="T144" s="155">
        <f>S144*H144</f>
        <v>0</v>
      </c>
      <c r="U144" s="33"/>
      <c r="V144" s="33"/>
      <c r="W144" s="33"/>
      <c r="X144" s="33"/>
      <c r="Y144" s="33"/>
      <c r="Z144" s="33"/>
      <c r="AA144" s="33"/>
      <c r="AB144" s="33"/>
      <c r="AC144" s="33"/>
      <c r="AD144" s="33"/>
      <c r="AE144" s="33"/>
      <c r="AR144" s="156" t="s">
        <v>159</v>
      </c>
      <c r="AT144" s="156" t="s">
        <v>154</v>
      </c>
      <c r="AU144" s="156" t="s">
        <v>86</v>
      </c>
      <c r="AY144" s="18" t="s">
        <v>151</v>
      </c>
      <c r="BE144" s="157">
        <f>IF(N144="základní",J144,0)</f>
        <v>0</v>
      </c>
      <c r="BF144" s="157">
        <f>IF(N144="snížená",J144,0)</f>
        <v>0</v>
      </c>
      <c r="BG144" s="157">
        <f>IF(N144="zákl. přenesená",J144,0)</f>
        <v>0</v>
      </c>
      <c r="BH144" s="157">
        <f>IF(N144="sníž. přenesená",J144,0)</f>
        <v>0</v>
      </c>
      <c r="BI144" s="157">
        <f>IF(N144="nulová",J144,0)</f>
        <v>0</v>
      </c>
      <c r="BJ144" s="18" t="s">
        <v>84</v>
      </c>
      <c r="BK144" s="157">
        <f>ROUND(I144*H144,2)</f>
        <v>0</v>
      </c>
      <c r="BL144" s="18" t="s">
        <v>159</v>
      </c>
      <c r="BM144" s="156" t="s">
        <v>391</v>
      </c>
    </row>
    <row r="145" spans="1:65" s="2" customFormat="1" ht="37.8" customHeight="1">
      <c r="A145" s="33"/>
      <c r="B145" s="144"/>
      <c r="C145" s="145" t="s">
        <v>283</v>
      </c>
      <c r="D145" s="145" t="s">
        <v>154</v>
      </c>
      <c r="E145" s="146" t="s">
        <v>2334</v>
      </c>
      <c r="F145" s="147" t="s">
        <v>2335</v>
      </c>
      <c r="G145" s="148" t="s">
        <v>231</v>
      </c>
      <c r="H145" s="149">
        <v>200</v>
      </c>
      <c r="I145" s="150"/>
      <c r="J145" s="151">
        <f>ROUND(I145*H145,2)</f>
        <v>0</v>
      </c>
      <c r="K145" s="147" t="s">
        <v>925</v>
      </c>
      <c r="L145" s="34"/>
      <c r="M145" s="152" t="s">
        <v>1</v>
      </c>
      <c r="N145" s="153" t="s">
        <v>41</v>
      </c>
      <c r="O145" s="59"/>
      <c r="P145" s="154">
        <f>O145*H145</f>
        <v>0</v>
      </c>
      <c r="Q145" s="154">
        <v>0</v>
      </c>
      <c r="R145" s="154">
        <f>Q145*H145</f>
        <v>0</v>
      </c>
      <c r="S145" s="154">
        <v>0</v>
      </c>
      <c r="T145" s="155">
        <f>S145*H145</f>
        <v>0</v>
      </c>
      <c r="U145" s="33"/>
      <c r="V145" s="33"/>
      <c r="W145" s="33"/>
      <c r="X145" s="33"/>
      <c r="Y145" s="33"/>
      <c r="Z145" s="33"/>
      <c r="AA145" s="33"/>
      <c r="AB145" s="33"/>
      <c r="AC145" s="33"/>
      <c r="AD145" s="33"/>
      <c r="AE145" s="33"/>
      <c r="AR145" s="156" t="s">
        <v>159</v>
      </c>
      <c r="AT145" s="156" t="s">
        <v>154</v>
      </c>
      <c r="AU145" s="156" t="s">
        <v>86</v>
      </c>
      <c r="AY145" s="18" t="s">
        <v>151</v>
      </c>
      <c r="BE145" s="157">
        <f>IF(N145="základní",J145,0)</f>
        <v>0</v>
      </c>
      <c r="BF145" s="157">
        <f>IF(N145="snížená",J145,0)</f>
        <v>0</v>
      </c>
      <c r="BG145" s="157">
        <f>IF(N145="zákl. přenesená",J145,0)</f>
        <v>0</v>
      </c>
      <c r="BH145" s="157">
        <f>IF(N145="sníž. přenesená",J145,0)</f>
        <v>0</v>
      </c>
      <c r="BI145" s="157">
        <f>IF(N145="nulová",J145,0)</f>
        <v>0</v>
      </c>
      <c r="BJ145" s="18" t="s">
        <v>84</v>
      </c>
      <c r="BK145" s="157">
        <f>ROUND(I145*H145,2)</f>
        <v>0</v>
      </c>
      <c r="BL145" s="18" t="s">
        <v>159</v>
      </c>
      <c r="BM145" s="156" t="s">
        <v>435</v>
      </c>
    </row>
    <row r="146" spans="1:65" s="2" customFormat="1" ht="24.15" customHeight="1">
      <c r="A146" s="33"/>
      <c r="B146" s="144"/>
      <c r="C146" s="145" t="s">
        <v>299</v>
      </c>
      <c r="D146" s="145" t="s">
        <v>154</v>
      </c>
      <c r="E146" s="146" t="s">
        <v>2336</v>
      </c>
      <c r="F146" s="147" t="s">
        <v>2337</v>
      </c>
      <c r="G146" s="148" t="s">
        <v>231</v>
      </c>
      <c r="H146" s="149">
        <v>30</v>
      </c>
      <c r="I146" s="150"/>
      <c r="J146" s="151">
        <f>ROUND(I146*H146,2)</f>
        <v>0</v>
      </c>
      <c r="K146" s="147" t="s">
        <v>925</v>
      </c>
      <c r="L146" s="34"/>
      <c r="M146" s="152" t="s">
        <v>1</v>
      </c>
      <c r="N146" s="153" t="s">
        <v>41</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159</v>
      </c>
      <c r="AT146" s="156" t="s">
        <v>154</v>
      </c>
      <c r="AU146" s="156" t="s">
        <v>86</v>
      </c>
      <c r="AY146" s="18" t="s">
        <v>151</v>
      </c>
      <c r="BE146" s="157">
        <f>IF(N146="základní",J146,0)</f>
        <v>0</v>
      </c>
      <c r="BF146" s="157">
        <f>IF(N146="snížená",J146,0)</f>
        <v>0</v>
      </c>
      <c r="BG146" s="157">
        <f>IF(N146="zákl. přenesená",J146,0)</f>
        <v>0</v>
      </c>
      <c r="BH146" s="157">
        <f>IF(N146="sníž. přenesená",J146,0)</f>
        <v>0</v>
      </c>
      <c r="BI146" s="157">
        <f>IF(N146="nulová",J146,0)</f>
        <v>0</v>
      </c>
      <c r="BJ146" s="18" t="s">
        <v>84</v>
      </c>
      <c r="BK146" s="157">
        <f>ROUND(I146*H146,2)</f>
        <v>0</v>
      </c>
      <c r="BL146" s="18" t="s">
        <v>159</v>
      </c>
      <c r="BM146" s="156" t="s">
        <v>445</v>
      </c>
    </row>
    <row r="147" spans="1:65" s="2" customFormat="1" ht="33" customHeight="1">
      <c r="A147" s="33"/>
      <c r="B147" s="144"/>
      <c r="C147" s="145" t="s">
        <v>7</v>
      </c>
      <c r="D147" s="145" t="s">
        <v>154</v>
      </c>
      <c r="E147" s="146" t="s">
        <v>2338</v>
      </c>
      <c r="F147" s="147" t="s">
        <v>2339</v>
      </c>
      <c r="G147" s="148" t="s">
        <v>231</v>
      </c>
      <c r="H147" s="149">
        <v>20</v>
      </c>
      <c r="I147" s="150"/>
      <c r="J147" s="151">
        <f>ROUND(I147*H147,2)</f>
        <v>0</v>
      </c>
      <c r="K147" s="147" t="s">
        <v>925</v>
      </c>
      <c r="L147" s="34"/>
      <c r="M147" s="152" t="s">
        <v>1</v>
      </c>
      <c r="N147" s="153" t="s">
        <v>41</v>
      </c>
      <c r="O147" s="59"/>
      <c r="P147" s="154">
        <f>O147*H147</f>
        <v>0</v>
      </c>
      <c r="Q147" s="154">
        <v>0</v>
      </c>
      <c r="R147" s="154">
        <f>Q147*H147</f>
        <v>0</v>
      </c>
      <c r="S147" s="154">
        <v>0</v>
      </c>
      <c r="T147" s="155">
        <f>S147*H147</f>
        <v>0</v>
      </c>
      <c r="U147" s="33"/>
      <c r="V147" s="33"/>
      <c r="W147" s="33"/>
      <c r="X147" s="33"/>
      <c r="Y147" s="33"/>
      <c r="Z147" s="33"/>
      <c r="AA147" s="33"/>
      <c r="AB147" s="33"/>
      <c r="AC147" s="33"/>
      <c r="AD147" s="33"/>
      <c r="AE147" s="33"/>
      <c r="AR147" s="156" t="s">
        <v>159</v>
      </c>
      <c r="AT147" s="156" t="s">
        <v>154</v>
      </c>
      <c r="AU147" s="156" t="s">
        <v>86</v>
      </c>
      <c r="AY147" s="18" t="s">
        <v>151</v>
      </c>
      <c r="BE147" s="157">
        <f>IF(N147="základní",J147,0)</f>
        <v>0</v>
      </c>
      <c r="BF147" s="157">
        <f>IF(N147="snížená",J147,0)</f>
        <v>0</v>
      </c>
      <c r="BG147" s="157">
        <f>IF(N147="zákl. přenesená",J147,0)</f>
        <v>0</v>
      </c>
      <c r="BH147" s="157">
        <f>IF(N147="sníž. přenesená",J147,0)</f>
        <v>0</v>
      </c>
      <c r="BI147" s="157">
        <f>IF(N147="nulová",J147,0)</f>
        <v>0</v>
      </c>
      <c r="BJ147" s="18" t="s">
        <v>84</v>
      </c>
      <c r="BK147" s="157">
        <f>ROUND(I147*H147,2)</f>
        <v>0</v>
      </c>
      <c r="BL147" s="18" t="s">
        <v>159</v>
      </c>
      <c r="BM147" s="156" t="s">
        <v>455</v>
      </c>
    </row>
    <row r="148" spans="1:65" s="2" customFormat="1" ht="21.75" customHeight="1">
      <c r="A148" s="33"/>
      <c r="B148" s="144"/>
      <c r="C148" s="145" t="s">
        <v>310</v>
      </c>
      <c r="D148" s="145" t="s">
        <v>154</v>
      </c>
      <c r="E148" s="146" t="s">
        <v>2340</v>
      </c>
      <c r="F148" s="147" t="s">
        <v>2341</v>
      </c>
      <c r="G148" s="148" t="s">
        <v>2342</v>
      </c>
      <c r="H148" s="149">
        <v>1</v>
      </c>
      <c r="I148" s="150"/>
      <c r="J148" s="151">
        <f>ROUND(I148*H148,2)</f>
        <v>0</v>
      </c>
      <c r="K148" s="147" t="s">
        <v>925</v>
      </c>
      <c r="L148" s="34"/>
      <c r="M148" s="152" t="s">
        <v>1</v>
      </c>
      <c r="N148" s="153" t="s">
        <v>41</v>
      </c>
      <c r="O148" s="59"/>
      <c r="P148" s="154">
        <f>O148*H148</f>
        <v>0</v>
      </c>
      <c r="Q148" s="154">
        <v>0</v>
      </c>
      <c r="R148" s="154">
        <f>Q148*H148</f>
        <v>0</v>
      </c>
      <c r="S148" s="154">
        <v>0</v>
      </c>
      <c r="T148" s="155">
        <f>S148*H148</f>
        <v>0</v>
      </c>
      <c r="U148" s="33"/>
      <c r="V148" s="33"/>
      <c r="W148" s="33"/>
      <c r="X148" s="33"/>
      <c r="Y148" s="33"/>
      <c r="Z148" s="33"/>
      <c r="AA148" s="33"/>
      <c r="AB148" s="33"/>
      <c r="AC148" s="33"/>
      <c r="AD148" s="33"/>
      <c r="AE148" s="33"/>
      <c r="AR148" s="156" t="s">
        <v>159</v>
      </c>
      <c r="AT148" s="156" t="s">
        <v>154</v>
      </c>
      <c r="AU148" s="156" t="s">
        <v>86</v>
      </c>
      <c r="AY148" s="18" t="s">
        <v>151</v>
      </c>
      <c r="BE148" s="157">
        <f>IF(N148="základní",J148,0)</f>
        <v>0</v>
      </c>
      <c r="BF148" s="157">
        <f>IF(N148="snížená",J148,0)</f>
        <v>0</v>
      </c>
      <c r="BG148" s="157">
        <f>IF(N148="zákl. přenesená",J148,0)</f>
        <v>0</v>
      </c>
      <c r="BH148" s="157">
        <f>IF(N148="sníž. přenesená",J148,0)</f>
        <v>0</v>
      </c>
      <c r="BI148" s="157">
        <f>IF(N148="nulová",J148,0)</f>
        <v>0</v>
      </c>
      <c r="BJ148" s="18" t="s">
        <v>84</v>
      </c>
      <c r="BK148" s="157">
        <f>ROUND(I148*H148,2)</f>
        <v>0</v>
      </c>
      <c r="BL148" s="18" t="s">
        <v>159</v>
      </c>
      <c r="BM148" s="156" t="s">
        <v>463</v>
      </c>
    </row>
    <row r="149" spans="2:63" s="12" customFormat="1" ht="22.8" customHeight="1">
      <c r="B149" s="131"/>
      <c r="D149" s="132" t="s">
        <v>75</v>
      </c>
      <c r="E149" s="142" t="s">
        <v>2343</v>
      </c>
      <c r="F149" s="142" t="s">
        <v>2344</v>
      </c>
      <c r="I149" s="134"/>
      <c r="J149" s="143">
        <f>BK149</f>
        <v>0</v>
      </c>
      <c r="L149" s="131"/>
      <c r="M149" s="136"/>
      <c r="N149" s="137"/>
      <c r="O149" s="137"/>
      <c r="P149" s="138">
        <f>P150</f>
        <v>0</v>
      </c>
      <c r="Q149" s="137"/>
      <c r="R149" s="138">
        <f>R150</f>
        <v>0</v>
      </c>
      <c r="S149" s="137"/>
      <c r="T149" s="139">
        <f>T150</f>
        <v>0</v>
      </c>
      <c r="AR149" s="132" t="s">
        <v>84</v>
      </c>
      <c r="AT149" s="140" t="s">
        <v>75</v>
      </c>
      <c r="AU149" s="140" t="s">
        <v>84</v>
      </c>
      <c r="AY149" s="132" t="s">
        <v>151</v>
      </c>
      <c r="BK149" s="141">
        <f>BK150</f>
        <v>0</v>
      </c>
    </row>
    <row r="150" spans="1:65" s="2" customFormat="1" ht="24.15" customHeight="1">
      <c r="A150" s="33"/>
      <c r="B150" s="144"/>
      <c r="C150" s="145" t="s">
        <v>316</v>
      </c>
      <c r="D150" s="145" t="s">
        <v>154</v>
      </c>
      <c r="E150" s="146" t="s">
        <v>2345</v>
      </c>
      <c r="F150" s="147" t="s">
        <v>2346</v>
      </c>
      <c r="G150" s="148" t="s">
        <v>157</v>
      </c>
      <c r="H150" s="149">
        <v>1</v>
      </c>
      <c r="I150" s="150"/>
      <c r="J150" s="151">
        <f>ROUND(I150*H150,2)</f>
        <v>0</v>
      </c>
      <c r="K150" s="147" t="s">
        <v>925</v>
      </c>
      <c r="L150" s="34"/>
      <c r="M150" s="152" t="s">
        <v>1</v>
      </c>
      <c r="N150" s="153" t="s">
        <v>41</v>
      </c>
      <c r="O150" s="59"/>
      <c r="P150" s="154">
        <f>O150*H150</f>
        <v>0</v>
      </c>
      <c r="Q150" s="154">
        <v>0</v>
      </c>
      <c r="R150" s="154">
        <f>Q150*H150</f>
        <v>0</v>
      </c>
      <c r="S150" s="154">
        <v>0</v>
      </c>
      <c r="T150" s="155">
        <f>S150*H150</f>
        <v>0</v>
      </c>
      <c r="U150" s="33"/>
      <c r="V150" s="33"/>
      <c r="W150" s="33"/>
      <c r="X150" s="33"/>
      <c r="Y150" s="33"/>
      <c r="Z150" s="33"/>
      <c r="AA150" s="33"/>
      <c r="AB150" s="33"/>
      <c r="AC150" s="33"/>
      <c r="AD150" s="33"/>
      <c r="AE150" s="33"/>
      <c r="AR150" s="156" t="s">
        <v>159</v>
      </c>
      <c r="AT150" s="156" t="s">
        <v>154</v>
      </c>
      <c r="AU150" s="156" t="s">
        <v>86</v>
      </c>
      <c r="AY150" s="18" t="s">
        <v>151</v>
      </c>
      <c r="BE150" s="157">
        <f>IF(N150="základní",J150,0)</f>
        <v>0</v>
      </c>
      <c r="BF150" s="157">
        <f>IF(N150="snížená",J150,0)</f>
        <v>0</v>
      </c>
      <c r="BG150" s="157">
        <f>IF(N150="zákl. přenesená",J150,0)</f>
        <v>0</v>
      </c>
      <c r="BH150" s="157">
        <f>IF(N150="sníž. přenesená",J150,0)</f>
        <v>0</v>
      </c>
      <c r="BI150" s="157">
        <f>IF(N150="nulová",J150,0)</f>
        <v>0</v>
      </c>
      <c r="BJ150" s="18" t="s">
        <v>84</v>
      </c>
      <c r="BK150" s="157">
        <f>ROUND(I150*H150,2)</f>
        <v>0</v>
      </c>
      <c r="BL150" s="18" t="s">
        <v>159</v>
      </c>
      <c r="BM150" s="156" t="s">
        <v>488</v>
      </c>
    </row>
    <row r="151" spans="2:63" s="12" customFormat="1" ht="22.8" customHeight="1">
      <c r="B151" s="131"/>
      <c r="D151" s="132" t="s">
        <v>75</v>
      </c>
      <c r="E151" s="142" t="s">
        <v>2347</v>
      </c>
      <c r="F151" s="142" t="s">
        <v>2348</v>
      </c>
      <c r="I151" s="134"/>
      <c r="J151" s="143">
        <f>BK151</f>
        <v>0</v>
      </c>
      <c r="L151" s="131"/>
      <c r="M151" s="136"/>
      <c r="N151" s="137"/>
      <c r="O151" s="137"/>
      <c r="P151" s="138">
        <f>SUM(P152:P156)</f>
        <v>0</v>
      </c>
      <c r="Q151" s="137"/>
      <c r="R151" s="138">
        <f>SUM(R152:R156)</f>
        <v>0</v>
      </c>
      <c r="S151" s="137"/>
      <c r="T151" s="139">
        <f>SUM(T152:T156)</f>
        <v>0</v>
      </c>
      <c r="AR151" s="132" t="s">
        <v>84</v>
      </c>
      <c r="AT151" s="140" t="s">
        <v>75</v>
      </c>
      <c r="AU151" s="140" t="s">
        <v>84</v>
      </c>
      <c r="AY151" s="132" t="s">
        <v>151</v>
      </c>
      <c r="BK151" s="141">
        <f>SUM(BK152:BK156)</f>
        <v>0</v>
      </c>
    </row>
    <row r="152" spans="1:65" s="2" customFormat="1" ht="24.15" customHeight="1">
      <c r="A152" s="33"/>
      <c r="B152" s="144"/>
      <c r="C152" s="145" t="s">
        <v>321</v>
      </c>
      <c r="D152" s="145" t="s">
        <v>154</v>
      </c>
      <c r="E152" s="146" t="s">
        <v>2349</v>
      </c>
      <c r="F152" s="147" t="s">
        <v>2350</v>
      </c>
      <c r="G152" s="148" t="s">
        <v>157</v>
      </c>
      <c r="H152" s="149">
        <v>1</v>
      </c>
      <c r="I152" s="150"/>
      <c r="J152" s="151">
        <f>ROUND(I152*H152,2)</f>
        <v>0</v>
      </c>
      <c r="K152" s="147" t="s">
        <v>925</v>
      </c>
      <c r="L152" s="34"/>
      <c r="M152" s="152" t="s">
        <v>1</v>
      </c>
      <c r="N152" s="153" t="s">
        <v>41</v>
      </c>
      <c r="O152" s="59"/>
      <c r="P152" s="154">
        <f>O152*H152</f>
        <v>0</v>
      </c>
      <c r="Q152" s="154">
        <v>0</v>
      </c>
      <c r="R152" s="154">
        <f>Q152*H152</f>
        <v>0</v>
      </c>
      <c r="S152" s="154">
        <v>0</v>
      </c>
      <c r="T152" s="155">
        <f>S152*H152</f>
        <v>0</v>
      </c>
      <c r="U152" s="33"/>
      <c r="V152" s="33"/>
      <c r="W152" s="33"/>
      <c r="X152" s="33"/>
      <c r="Y152" s="33"/>
      <c r="Z152" s="33"/>
      <c r="AA152" s="33"/>
      <c r="AB152" s="33"/>
      <c r="AC152" s="33"/>
      <c r="AD152" s="33"/>
      <c r="AE152" s="33"/>
      <c r="AR152" s="156" t="s">
        <v>159</v>
      </c>
      <c r="AT152" s="156" t="s">
        <v>154</v>
      </c>
      <c r="AU152" s="156" t="s">
        <v>86</v>
      </c>
      <c r="AY152" s="18" t="s">
        <v>151</v>
      </c>
      <c r="BE152" s="157">
        <f>IF(N152="základní",J152,0)</f>
        <v>0</v>
      </c>
      <c r="BF152" s="157">
        <f>IF(N152="snížená",J152,0)</f>
        <v>0</v>
      </c>
      <c r="BG152" s="157">
        <f>IF(N152="zákl. přenesená",J152,0)</f>
        <v>0</v>
      </c>
      <c r="BH152" s="157">
        <f>IF(N152="sníž. přenesená",J152,0)</f>
        <v>0</v>
      </c>
      <c r="BI152" s="157">
        <f>IF(N152="nulová",J152,0)</f>
        <v>0</v>
      </c>
      <c r="BJ152" s="18" t="s">
        <v>84</v>
      </c>
      <c r="BK152" s="157">
        <f>ROUND(I152*H152,2)</f>
        <v>0</v>
      </c>
      <c r="BL152" s="18" t="s">
        <v>159</v>
      </c>
      <c r="BM152" s="156" t="s">
        <v>497</v>
      </c>
    </row>
    <row r="153" spans="1:65" s="2" customFormat="1" ht="37.8" customHeight="1">
      <c r="A153" s="33"/>
      <c r="B153" s="144"/>
      <c r="C153" s="145" t="s">
        <v>326</v>
      </c>
      <c r="D153" s="145" t="s">
        <v>154</v>
      </c>
      <c r="E153" s="146" t="s">
        <v>2351</v>
      </c>
      <c r="F153" s="147" t="s">
        <v>2352</v>
      </c>
      <c r="G153" s="148" t="s">
        <v>157</v>
      </c>
      <c r="H153" s="149">
        <v>1</v>
      </c>
      <c r="I153" s="150"/>
      <c r="J153" s="151">
        <f>ROUND(I153*H153,2)</f>
        <v>0</v>
      </c>
      <c r="K153" s="147" t="s">
        <v>925</v>
      </c>
      <c r="L153" s="34"/>
      <c r="M153" s="152" t="s">
        <v>1</v>
      </c>
      <c r="N153" s="153" t="s">
        <v>41</v>
      </c>
      <c r="O153" s="59"/>
      <c r="P153" s="154">
        <f>O153*H153</f>
        <v>0</v>
      </c>
      <c r="Q153" s="154">
        <v>0</v>
      </c>
      <c r="R153" s="154">
        <f>Q153*H153</f>
        <v>0</v>
      </c>
      <c r="S153" s="154">
        <v>0</v>
      </c>
      <c r="T153" s="155">
        <f>S153*H153</f>
        <v>0</v>
      </c>
      <c r="U153" s="33"/>
      <c r="V153" s="33"/>
      <c r="W153" s="33"/>
      <c r="X153" s="33"/>
      <c r="Y153" s="33"/>
      <c r="Z153" s="33"/>
      <c r="AA153" s="33"/>
      <c r="AB153" s="33"/>
      <c r="AC153" s="33"/>
      <c r="AD153" s="33"/>
      <c r="AE153" s="33"/>
      <c r="AR153" s="156" t="s">
        <v>159</v>
      </c>
      <c r="AT153" s="156" t="s">
        <v>154</v>
      </c>
      <c r="AU153" s="156" t="s">
        <v>86</v>
      </c>
      <c r="AY153" s="18" t="s">
        <v>151</v>
      </c>
      <c r="BE153" s="157">
        <f>IF(N153="základní",J153,0)</f>
        <v>0</v>
      </c>
      <c r="BF153" s="157">
        <f>IF(N153="snížená",J153,0)</f>
        <v>0</v>
      </c>
      <c r="BG153" s="157">
        <f>IF(N153="zákl. přenesená",J153,0)</f>
        <v>0</v>
      </c>
      <c r="BH153" s="157">
        <f>IF(N153="sníž. přenesená",J153,0)</f>
        <v>0</v>
      </c>
      <c r="BI153" s="157">
        <f>IF(N153="nulová",J153,0)</f>
        <v>0</v>
      </c>
      <c r="BJ153" s="18" t="s">
        <v>84</v>
      </c>
      <c r="BK153" s="157">
        <f>ROUND(I153*H153,2)</f>
        <v>0</v>
      </c>
      <c r="BL153" s="18" t="s">
        <v>159</v>
      </c>
      <c r="BM153" s="156" t="s">
        <v>509</v>
      </c>
    </row>
    <row r="154" spans="1:65" s="2" customFormat="1" ht="21.75" customHeight="1">
      <c r="A154" s="33"/>
      <c r="B154" s="144"/>
      <c r="C154" s="145" t="s">
        <v>332</v>
      </c>
      <c r="D154" s="145" t="s">
        <v>154</v>
      </c>
      <c r="E154" s="146" t="s">
        <v>2353</v>
      </c>
      <c r="F154" s="147" t="s">
        <v>2354</v>
      </c>
      <c r="G154" s="148" t="s">
        <v>157</v>
      </c>
      <c r="H154" s="149">
        <v>1</v>
      </c>
      <c r="I154" s="150"/>
      <c r="J154" s="151">
        <f>ROUND(I154*H154,2)</f>
        <v>0</v>
      </c>
      <c r="K154" s="147" t="s">
        <v>925</v>
      </c>
      <c r="L154" s="34"/>
      <c r="M154" s="152" t="s">
        <v>1</v>
      </c>
      <c r="N154" s="153" t="s">
        <v>41</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159</v>
      </c>
      <c r="AT154" s="156" t="s">
        <v>154</v>
      </c>
      <c r="AU154" s="156" t="s">
        <v>86</v>
      </c>
      <c r="AY154" s="18" t="s">
        <v>151</v>
      </c>
      <c r="BE154" s="157">
        <f>IF(N154="základní",J154,0)</f>
        <v>0</v>
      </c>
      <c r="BF154" s="157">
        <f>IF(N154="snížená",J154,0)</f>
        <v>0</v>
      </c>
      <c r="BG154" s="157">
        <f>IF(N154="zákl. přenesená",J154,0)</f>
        <v>0</v>
      </c>
      <c r="BH154" s="157">
        <f>IF(N154="sníž. přenesená",J154,0)</f>
        <v>0</v>
      </c>
      <c r="BI154" s="157">
        <f>IF(N154="nulová",J154,0)</f>
        <v>0</v>
      </c>
      <c r="BJ154" s="18" t="s">
        <v>84</v>
      </c>
      <c r="BK154" s="157">
        <f>ROUND(I154*H154,2)</f>
        <v>0</v>
      </c>
      <c r="BL154" s="18" t="s">
        <v>159</v>
      </c>
      <c r="BM154" s="156" t="s">
        <v>536</v>
      </c>
    </row>
    <row r="155" spans="1:65" s="2" customFormat="1" ht="16.5" customHeight="1">
      <c r="A155" s="33"/>
      <c r="B155" s="144"/>
      <c r="C155" s="145" t="s">
        <v>338</v>
      </c>
      <c r="D155" s="145" t="s">
        <v>154</v>
      </c>
      <c r="E155" s="146" t="s">
        <v>2355</v>
      </c>
      <c r="F155" s="147" t="s">
        <v>2356</v>
      </c>
      <c r="G155" s="148" t="s">
        <v>157</v>
      </c>
      <c r="H155" s="149">
        <v>1</v>
      </c>
      <c r="I155" s="150"/>
      <c r="J155" s="151">
        <f>ROUND(I155*H155,2)</f>
        <v>0</v>
      </c>
      <c r="K155" s="147" t="s">
        <v>925</v>
      </c>
      <c r="L155" s="34"/>
      <c r="M155" s="152" t="s">
        <v>1</v>
      </c>
      <c r="N155" s="153" t="s">
        <v>41</v>
      </c>
      <c r="O155" s="59"/>
      <c r="P155" s="154">
        <f>O155*H155</f>
        <v>0</v>
      </c>
      <c r="Q155" s="154">
        <v>0</v>
      </c>
      <c r="R155" s="154">
        <f>Q155*H155</f>
        <v>0</v>
      </c>
      <c r="S155" s="154">
        <v>0</v>
      </c>
      <c r="T155" s="155">
        <f>S155*H155</f>
        <v>0</v>
      </c>
      <c r="U155" s="33"/>
      <c r="V155" s="33"/>
      <c r="W155" s="33"/>
      <c r="X155" s="33"/>
      <c r="Y155" s="33"/>
      <c r="Z155" s="33"/>
      <c r="AA155" s="33"/>
      <c r="AB155" s="33"/>
      <c r="AC155" s="33"/>
      <c r="AD155" s="33"/>
      <c r="AE155" s="33"/>
      <c r="AR155" s="156" t="s">
        <v>159</v>
      </c>
      <c r="AT155" s="156" t="s">
        <v>154</v>
      </c>
      <c r="AU155" s="156" t="s">
        <v>86</v>
      </c>
      <c r="AY155" s="18" t="s">
        <v>151</v>
      </c>
      <c r="BE155" s="157">
        <f>IF(N155="základní",J155,0)</f>
        <v>0</v>
      </c>
      <c r="BF155" s="157">
        <f>IF(N155="snížená",J155,0)</f>
        <v>0</v>
      </c>
      <c r="BG155" s="157">
        <f>IF(N155="zákl. přenesená",J155,0)</f>
        <v>0</v>
      </c>
      <c r="BH155" s="157">
        <f>IF(N155="sníž. přenesená",J155,0)</f>
        <v>0</v>
      </c>
      <c r="BI155" s="157">
        <f>IF(N155="nulová",J155,0)</f>
        <v>0</v>
      </c>
      <c r="BJ155" s="18" t="s">
        <v>84</v>
      </c>
      <c r="BK155" s="157">
        <f>ROUND(I155*H155,2)</f>
        <v>0</v>
      </c>
      <c r="BL155" s="18" t="s">
        <v>159</v>
      </c>
      <c r="BM155" s="156" t="s">
        <v>546</v>
      </c>
    </row>
    <row r="156" spans="1:65" s="2" customFormat="1" ht="16.5" customHeight="1">
      <c r="A156" s="33"/>
      <c r="B156" s="144"/>
      <c r="C156" s="145" t="s">
        <v>343</v>
      </c>
      <c r="D156" s="145" t="s">
        <v>154</v>
      </c>
      <c r="E156" s="146" t="s">
        <v>2357</v>
      </c>
      <c r="F156" s="147" t="s">
        <v>2358</v>
      </c>
      <c r="G156" s="148" t="s">
        <v>157</v>
      </c>
      <c r="H156" s="149">
        <v>1</v>
      </c>
      <c r="I156" s="150"/>
      <c r="J156" s="151">
        <f>ROUND(I156*H156,2)</f>
        <v>0</v>
      </c>
      <c r="K156" s="147" t="s">
        <v>925</v>
      </c>
      <c r="L156" s="34"/>
      <c r="M156" s="211" t="s">
        <v>1</v>
      </c>
      <c r="N156" s="212" t="s">
        <v>41</v>
      </c>
      <c r="O156" s="209"/>
      <c r="P156" s="213">
        <f>O156*H156</f>
        <v>0</v>
      </c>
      <c r="Q156" s="213">
        <v>0</v>
      </c>
      <c r="R156" s="213">
        <f>Q156*H156</f>
        <v>0</v>
      </c>
      <c r="S156" s="213">
        <v>0</v>
      </c>
      <c r="T156" s="214">
        <f>S156*H156</f>
        <v>0</v>
      </c>
      <c r="U156" s="33"/>
      <c r="V156" s="33"/>
      <c r="W156" s="33"/>
      <c r="X156" s="33"/>
      <c r="Y156" s="33"/>
      <c r="Z156" s="33"/>
      <c r="AA156" s="33"/>
      <c r="AB156" s="33"/>
      <c r="AC156" s="33"/>
      <c r="AD156" s="33"/>
      <c r="AE156" s="33"/>
      <c r="AR156" s="156" t="s">
        <v>159</v>
      </c>
      <c r="AT156" s="156" t="s">
        <v>154</v>
      </c>
      <c r="AU156" s="156" t="s">
        <v>86</v>
      </c>
      <c r="AY156" s="18" t="s">
        <v>151</v>
      </c>
      <c r="BE156" s="157">
        <f>IF(N156="základní",J156,0)</f>
        <v>0</v>
      </c>
      <c r="BF156" s="157">
        <f>IF(N156="snížená",J156,0)</f>
        <v>0</v>
      </c>
      <c r="BG156" s="157">
        <f>IF(N156="zákl. přenesená",J156,0)</f>
        <v>0</v>
      </c>
      <c r="BH156" s="157">
        <f>IF(N156="sníž. přenesená",J156,0)</f>
        <v>0</v>
      </c>
      <c r="BI156" s="157">
        <f>IF(N156="nulová",J156,0)</f>
        <v>0</v>
      </c>
      <c r="BJ156" s="18" t="s">
        <v>84</v>
      </c>
      <c r="BK156" s="157">
        <f>ROUND(I156*H156,2)</f>
        <v>0</v>
      </c>
      <c r="BL156" s="18" t="s">
        <v>159</v>
      </c>
      <c r="BM156" s="156" t="s">
        <v>560</v>
      </c>
    </row>
    <row r="157" spans="1:31" s="2" customFormat="1" ht="6.9" customHeight="1">
      <c r="A157" s="33"/>
      <c r="B157" s="48"/>
      <c r="C157" s="49"/>
      <c r="D157" s="49"/>
      <c r="E157" s="49"/>
      <c r="F157" s="49"/>
      <c r="G157" s="49"/>
      <c r="H157" s="49"/>
      <c r="I157" s="49"/>
      <c r="J157" s="49"/>
      <c r="K157" s="49"/>
      <c r="L157" s="34"/>
      <c r="M157" s="33"/>
      <c r="O157" s="33"/>
      <c r="P157" s="33"/>
      <c r="Q157" s="33"/>
      <c r="R157" s="33"/>
      <c r="S157" s="33"/>
      <c r="T157" s="33"/>
      <c r="U157" s="33"/>
      <c r="V157" s="33"/>
      <c r="W157" s="33"/>
      <c r="X157" s="33"/>
      <c r="Y157" s="33"/>
      <c r="Z157" s="33"/>
      <c r="AA157" s="33"/>
      <c r="AB157" s="33"/>
      <c r="AC157" s="33"/>
      <c r="AD157" s="33"/>
      <c r="AE157" s="33"/>
    </row>
  </sheetData>
  <autoFilter ref="C121:K156"/>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98</v>
      </c>
    </row>
    <row r="3" spans="2:46" s="1" customFormat="1" ht="6.9" customHeight="1">
      <c r="B3" s="19"/>
      <c r="C3" s="20"/>
      <c r="D3" s="20"/>
      <c r="E3" s="20"/>
      <c r="F3" s="20"/>
      <c r="G3" s="20"/>
      <c r="H3" s="20"/>
      <c r="I3" s="20"/>
      <c r="J3" s="20"/>
      <c r="K3" s="20"/>
      <c r="L3" s="21"/>
      <c r="AT3" s="18" t="s">
        <v>86</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2359</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ROUND(J129,2)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ROUND((SUM(BE129:BE205)),2)</f>
        <v>0</v>
      </c>
      <c r="G33" s="33"/>
      <c r="H33" s="33"/>
      <c r="I33" s="101">
        <v>0.21</v>
      </c>
      <c r="J33" s="100">
        <f>ROUND(((SUM(BE129:BE205))*I33),2)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ROUND((SUM(BF129:BF205)),2)</f>
        <v>0</v>
      </c>
      <c r="G34" s="33"/>
      <c r="H34" s="33"/>
      <c r="I34" s="101">
        <v>0.15</v>
      </c>
      <c r="J34" s="100">
        <f>ROUND(((SUM(BF129:BF205))*I34),2)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ROUND((SUM(BG129:BG205)),2)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ROUND((SUM(BH129:BH205)),2)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ROUND((SUM(BI129:BI205)),2)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05 - Vzduchotechnika</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J129</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2360</v>
      </c>
      <c r="E97" s="115"/>
      <c r="F97" s="115"/>
      <c r="G97" s="115"/>
      <c r="H97" s="115"/>
      <c r="I97" s="115"/>
      <c r="J97" s="116">
        <f>J130</f>
        <v>0</v>
      </c>
      <c r="L97" s="113"/>
    </row>
    <row r="98" spans="2:12" s="10" customFormat="1" ht="19.95" customHeight="1">
      <c r="B98" s="117"/>
      <c r="D98" s="118" t="s">
        <v>2361</v>
      </c>
      <c r="E98" s="119"/>
      <c r="F98" s="119"/>
      <c r="G98" s="119"/>
      <c r="H98" s="119"/>
      <c r="I98" s="119"/>
      <c r="J98" s="120">
        <f>J131</f>
        <v>0</v>
      </c>
      <c r="L98" s="117"/>
    </row>
    <row r="99" spans="2:12" s="10" customFormat="1" ht="19.95" customHeight="1">
      <c r="B99" s="117"/>
      <c r="D99" s="118" t="s">
        <v>2362</v>
      </c>
      <c r="E99" s="119"/>
      <c r="F99" s="119"/>
      <c r="G99" s="119"/>
      <c r="H99" s="119"/>
      <c r="I99" s="119"/>
      <c r="J99" s="120">
        <f>J135</f>
        <v>0</v>
      </c>
      <c r="L99" s="117"/>
    </row>
    <row r="100" spans="2:12" s="10" customFormat="1" ht="19.95" customHeight="1">
      <c r="B100" s="117"/>
      <c r="D100" s="118" t="s">
        <v>2363</v>
      </c>
      <c r="E100" s="119"/>
      <c r="F100" s="119"/>
      <c r="G100" s="119"/>
      <c r="H100" s="119"/>
      <c r="I100" s="119"/>
      <c r="J100" s="120">
        <f>J152</f>
        <v>0</v>
      </c>
      <c r="L100" s="117"/>
    </row>
    <row r="101" spans="2:12" s="10" customFormat="1" ht="19.95" customHeight="1">
      <c r="B101" s="117"/>
      <c r="D101" s="118" t="s">
        <v>2364</v>
      </c>
      <c r="E101" s="119"/>
      <c r="F101" s="119"/>
      <c r="G101" s="119"/>
      <c r="H101" s="119"/>
      <c r="I101" s="119"/>
      <c r="J101" s="120">
        <f>J156</f>
        <v>0</v>
      </c>
      <c r="L101" s="117"/>
    </row>
    <row r="102" spans="2:12" s="10" customFormat="1" ht="19.95" customHeight="1">
      <c r="B102" s="117"/>
      <c r="D102" s="118" t="s">
        <v>2365</v>
      </c>
      <c r="E102" s="119"/>
      <c r="F102" s="119"/>
      <c r="G102" s="119"/>
      <c r="H102" s="119"/>
      <c r="I102" s="119"/>
      <c r="J102" s="120">
        <f>J165</f>
        <v>0</v>
      </c>
      <c r="L102" s="117"/>
    </row>
    <row r="103" spans="2:12" s="10" customFormat="1" ht="19.95" customHeight="1">
      <c r="B103" s="117"/>
      <c r="D103" s="118" t="s">
        <v>2366</v>
      </c>
      <c r="E103" s="119"/>
      <c r="F103" s="119"/>
      <c r="G103" s="119"/>
      <c r="H103" s="119"/>
      <c r="I103" s="119"/>
      <c r="J103" s="120">
        <f>J179</f>
        <v>0</v>
      </c>
      <c r="L103" s="117"/>
    </row>
    <row r="104" spans="2:12" s="10" customFormat="1" ht="19.95" customHeight="1">
      <c r="B104" s="117"/>
      <c r="D104" s="118" t="s">
        <v>2367</v>
      </c>
      <c r="E104" s="119"/>
      <c r="F104" s="119"/>
      <c r="G104" s="119"/>
      <c r="H104" s="119"/>
      <c r="I104" s="119"/>
      <c r="J104" s="120">
        <f>J183</f>
        <v>0</v>
      </c>
      <c r="L104" s="117"/>
    </row>
    <row r="105" spans="2:12" s="10" customFormat="1" ht="19.95" customHeight="1">
      <c r="B105" s="117"/>
      <c r="D105" s="118" t="s">
        <v>2368</v>
      </c>
      <c r="E105" s="119"/>
      <c r="F105" s="119"/>
      <c r="G105" s="119"/>
      <c r="H105" s="119"/>
      <c r="I105" s="119"/>
      <c r="J105" s="120">
        <f>J189</f>
        <v>0</v>
      </c>
      <c r="L105" s="117"/>
    </row>
    <row r="106" spans="2:12" s="10" customFormat="1" ht="19.95" customHeight="1">
      <c r="B106" s="117"/>
      <c r="D106" s="118" t="s">
        <v>2369</v>
      </c>
      <c r="E106" s="119"/>
      <c r="F106" s="119"/>
      <c r="G106" s="119"/>
      <c r="H106" s="119"/>
      <c r="I106" s="119"/>
      <c r="J106" s="120">
        <f>J192</f>
        <v>0</v>
      </c>
      <c r="L106" s="117"/>
    </row>
    <row r="107" spans="2:12" s="10" customFormat="1" ht="19.95" customHeight="1">
      <c r="B107" s="117"/>
      <c r="D107" s="118" t="s">
        <v>2370</v>
      </c>
      <c r="E107" s="119"/>
      <c r="F107" s="119"/>
      <c r="G107" s="119"/>
      <c r="H107" s="119"/>
      <c r="I107" s="119"/>
      <c r="J107" s="120">
        <f>J198</f>
        <v>0</v>
      </c>
      <c r="L107" s="117"/>
    </row>
    <row r="108" spans="2:12" s="10" customFormat="1" ht="19.95" customHeight="1">
      <c r="B108" s="117"/>
      <c r="D108" s="118" t="s">
        <v>2371</v>
      </c>
      <c r="E108" s="119"/>
      <c r="F108" s="119"/>
      <c r="G108" s="119"/>
      <c r="H108" s="119"/>
      <c r="I108" s="119"/>
      <c r="J108" s="120">
        <f>J201</f>
        <v>0</v>
      </c>
      <c r="L108" s="117"/>
    </row>
    <row r="109" spans="2:12" s="10" customFormat="1" ht="19.95" customHeight="1">
      <c r="B109" s="117"/>
      <c r="D109" s="118" t="s">
        <v>2372</v>
      </c>
      <c r="E109" s="119"/>
      <c r="F109" s="119"/>
      <c r="G109" s="119"/>
      <c r="H109" s="119"/>
      <c r="I109" s="119"/>
      <c r="J109" s="120">
        <f>J203</f>
        <v>0</v>
      </c>
      <c r="L109" s="117"/>
    </row>
    <row r="110" spans="1:31"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 customHeight="1">
      <c r="A116" s="33"/>
      <c r="B116" s="34"/>
      <c r="C116" s="22" t="s">
        <v>136</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16</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55" t="str">
        <f>E7</f>
        <v>Kino OKO - vestavba malého sálu</v>
      </c>
      <c r="F119" s="256"/>
      <c r="G119" s="256"/>
      <c r="H119" s="256"/>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106</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16" t="str">
        <f>E9</f>
        <v>05 - Vzduchotechnika</v>
      </c>
      <c r="F121" s="257"/>
      <c r="G121" s="257"/>
      <c r="H121" s="257"/>
      <c r="I121" s="33"/>
      <c r="J121" s="33"/>
      <c r="K121" s="33"/>
      <c r="L121" s="43"/>
      <c r="S121" s="33"/>
      <c r="T121" s="33"/>
      <c r="U121" s="33"/>
      <c r="V121" s="33"/>
      <c r="W121" s="33"/>
      <c r="X121" s="33"/>
      <c r="Y121" s="33"/>
      <c r="Z121" s="33"/>
      <c r="AA121" s="33"/>
      <c r="AB121" s="33"/>
      <c r="AC121" s="33"/>
      <c r="AD121" s="33"/>
      <c r="AE121" s="33"/>
    </row>
    <row r="122" spans="1:31" s="2" customFormat="1" ht="6.9"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20</v>
      </c>
      <c r="D123" s="33"/>
      <c r="E123" s="33"/>
      <c r="F123" s="26" t="str">
        <f>F12</f>
        <v>Šumperk</v>
      </c>
      <c r="G123" s="33"/>
      <c r="H123" s="33"/>
      <c r="I123" s="28" t="s">
        <v>22</v>
      </c>
      <c r="J123" s="56" t="str">
        <f>IF(J12="","",J12)</f>
        <v>22. 1. 2023</v>
      </c>
      <c r="K123" s="33"/>
      <c r="L123" s="43"/>
      <c r="S123" s="33"/>
      <c r="T123" s="33"/>
      <c r="U123" s="33"/>
      <c r="V123" s="33"/>
      <c r="W123" s="33"/>
      <c r="X123" s="33"/>
      <c r="Y123" s="33"/>
      <c r="Z123" s="33"/>
      <c r="AA123" s="33"/>
      <c r="AB123" s="33"/>
      <c r="AC123" s="33"/>
      <c r="AD123" s="33"/>
      <c r="AE123" s="33"/>
    </row>
    <row r="124" spans="1:31" s="2" customFormat="1" ht="6.9"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5.15" customHeight="1">
      <c r="A125" s="33"/>
      <c r="B125" s="34"/>
      <c r="C125" s="28" t="s">
        <v>24</v>
      </c>
      <c r="D125" s="33"/>
      <c r="E125" s="33"/>
      <c r="F125" s="26" t="str">
        <f>E15</f>
        <v>Město Šumperk</v>
      </c>
      <c r="G125" s="33"/>
      <c r="H125" s="33"/>
      <c r="I125" s="28" t="s">
        <v>30</v>
      </c>
      <c r="J125" s="31" t="str">
        <f>E21</f>
        <v>m-atelier</v>
      </c>
      <c r="K125" s="33"/>
      <c r="L125" s="43"/>
      <c r="S125" s="33"/>
      <c r="T125" s="33"/>
      <c r="U125" s="33"/>
      <c r="V125" s="33"/>
      <c r="W125" s="33"/>
      <c r="X125" s="33"/>
      <c r="Y125" s="33"/>
      <c r="Z125" s="33"/>
      <c r="AA125" s="33"/>
      <c r="AB125" s="33"/>
      <c r="AC125" s="33"/>
      <c r="AD125" s="33"/>
      <c r="AE125" s="33"/>
    </row>
    <row r="126" spans="1:31" s="2" customFormat="1" ht="15.15" customHeight="1">
      <c r="A126" s="33"/>
      <c r="B126" s="34"/>
      <c r="C126" s="28" t="s">
        <v>28</v>
      </c>
      <c r="D126" s="33"/>
      <c r="E126" s="33"/>
      <c r="F126" s="26" t="str">
        <f>IF(E18="","",E18)</f>
        <v>Vyplň údaj</v>
      </c>
      <c r="G126" s="33"/>
      <c r="H126" s="33"/>
      <c r="I126" s="28" t="s">
        <v>33</v>
      </c>
      <c r="J126" s="31" t="str">
        <f>E24</f>
        <v>Zdeněk Závodník</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11" customFormat="1" ht="29.25" customHeight="1">
      <c r="A128" s="121"/>
      <c r="B128" s="122"/>
      <c r="C128" s="123" t="s">
        <v>137</v>
      </c>
      <c r="D128" s="124" t="s">
        <v>61</v>
      </c>
      <c r="E128" s="124" t="s">
        <v>57</v>
      </c>
      <c r="F128" s="124" t="s">
        <v>58</v>
      </c>
      <c r="G128" s="124" t="s">
        <v>138</v>
      </c>
      <c r="H128" s="124" t="s">
        <v>139</v>
      </c>
      <c r="I128" s="124" t="s">
        <v>140</v>
      </c>
      <c r="J128" s="124" t="s">
        <v>110</v>
      </c>
      <c r="K128" s="125" t="s">
        <v>141</v>
      </c>
      <c r="L128" s="126"/>
      <c r="M128" s="63" t="s">
        <v>1</v>
      </c>
      <c r="N128" s="64" t="s">
        <v>40</v>
      </c>
      <c r="O128" s="64" t="s">
        <v>142</v>
      </c>
      <c r="P128" s="64" t="s">
        <v>143</v>
      </c>
      <c r="Q128" s="64" t="s">
        <v>144</v>
      </c>
      <c r="R128" s="64" t="s">
        <v>145</v>
      </c>
      <c r="S128" s="64" t="s">
        <v>146</v>
      </c>
      <c r="T128" s="65" t="s">
        <v>147</v>
      </c>
      <c r="U128" s="121"/>
      <c r="V128" s="121"/>
      <c r="W128" s="121"/>
      <c r="X128" s="121"/>
      <c r="Y128" s="121"/>
      <c r="Z128" s="121"/>
      <c r="AA128" s="121"/>
      <c r="AB128" s="121"/>
      <c r="AC128" s="121"/>
      <c r="AD128" s="121"/>
      <c r="AE128" s="121"/>
    </row>
    <row r="129" spans="1:63" s="2" customFormat="1" ht="22.8" customHeight="1">
      <c r="A129" s="33"/>
      <c r="B129" s="34"/>
      <c r="C129" s="70" t="s">
        <v>148</v>
      </c>
      <c r="D129" s="33"/>
      <c r="E129" s="33"/>
      <c r="F129" s="33"/>
      <c r="G129" s="33"/>
      <c r="H129" s="33"/>
      <c r="I129" s="33"/>
      <c r="J129" s="127">
        <f>BK129</f>
        <v>0</v>
      </c>
      <c r="K129" s="33"/>
      <c r="L129" s="34"/>
      <c r="M129" s="66"/>
      <c r="N129" s="57"/>
      <c r="O129" s="67"/>
      <c r="P129" s="128">
        <f>P130</f>
        <v>0</v>
      </c>
      <c r="Q129" s="67"/>
      <c r="R129" s="128">
        <f>R130</f>
        <v>0</v>
      </c>
      <c r="S129" s="67"/>
      <c r="T129" s="129">
        <f>T130</f>
        <v>0</v>
      </c>
      <c r="U129" s="33"/>
      <c r="V129" s="33"/>
      <c r="W129" s="33"/>
      <c r="X129" s="33"/>
      <c r="Y129" s="33"/>
      <c r="Z129" s="33"/>
      <c r="AA129" s="33"/>
      <c r="AB129" s="33"/>
      <c r="AC129" s="33"/>
      <c r="AD129" s="33"/>
      <c r="AE129" s="33"/>
      <c r="AT129" s="18" t="s">
        <v>75</v>
      </c>
      <c r="AU129" s="18" t="s">
        <v>112</v>
      </c>
      <c r="BK129" s="130">
        <f>BK130</f>
        <v>0</v>
      </c>
    </row>
    <row r="130" spans="2:63" s="12" customFormat="1" ht="25.95" customHeight="1">
      <c r="B130" s="131"/>
      <c r="D130" s="132" t="s">
        <v>75</v>
      </c>
      <c r="E130" s="133" t="s">
        <v>2292</v>
      </c>
      <c r="F130" s="133" t="s">
        <v>2373</v>
      </c>
      <c r="I130" s="134"/>
      <c r="J130" s="135">
        <f>BK130</f>
        <v>0</v>
      </c>
      <c r="L130" s="131"/>
      <c r="M130" s="136"/>
      <c r="N130" s="137"/>
      <c r="O130" s="137"/>
      <c r="P130" s="138">
        <f>P131+P135+P152+P156+P165+P179+P183+P189+P192+P198+P201+P203</f>
        <v>0</v>
      </c>
      <c r="Q130" s="137"/>
      <c r="R130" s="138">
        <f>R131+R135+R152+R156+R165+R179+R183+R189+R192+R198+R201+R203</f>
        <v>0</v>
      </c>
      <c r="S130" s="137"/>
      <c r="T130" s="139">
        <f>T131+T135+T152+T156+T165+T179+T183+T189+T192+T198+T201+T203</f>
        <v>0</v>
      </c>
      <c r="AR130" s="132" t="s">
        <v>84</v>
      </c>
      <c r="AT130" s="140" t="s">
        <v>75</v>
      </c>
      <c r="AU130" s="140" t="s">
        <v>76</v>
      </c>
      <c r="AY130" s="132" t="s">
        <v>151</v>
      </c>
      <c r="BK130" s="141">
        <f>BK131+BK135+BK152+BK156+BK165+BK179+BK183+BK189+BK192+BK198+BK201+BK203</f>
        <v>0</v>
      </c>
    </row>
    <row r="131" spans="2:63" s="12" customFormat="1" ht="22.8" customHeight="1">
      <c r="B131" s="131"/>
      <c r="D131" s="132" t="s">
        <v>75</v>
      </c>
      <c r="E131" s="142" t="s">
        <v>852</v>
      </c>
      <c r="F131" s="142" t="s">
        <v>2374</v>
      </c>
      <c r="I131" s="134"/>
      <c r="J131" s="143">
        <f>BK131</f>
        <v>0</v>
      </c>
      <c r="L131" s="131"/>
      <c r="M131" s="136"/>
      <c r="N131" s="137"/>
      <c r="O131" s="137"/>
      <c r="P131" s="138">
        <f>SUM(P132:P134)</f>
        <v>0</v>
      </c>
      <c r="Q131" s="137"/>
      <c r="R131" s="138">
        <f>SUM(R132:R134)</f>
        <v>0</v>
      </c>
      <c r="S131" s="137"/>
      <c r="T131" s="139">
        <f>SUM(T132:T134)</f>
        <v>0</v>
      </c>
      <c r="AR131" s="132" t="s">
        <v>86</v>
      </c>
      <c r="AT131" s="140" t="s">
        <v>75</v>
      </c>
      <c r="AU131" s="140" t="s">
        <v>84</v>
      </c>
      <c r="AY131" s="132" t="s">
        <v>151</v>
      </c>
      <c r="BK131" s="141">
        <f>SUM(BK132:BK134)</f>
        <v>0</v>
      </c>
    </row>
    <row r="132" spans="1:65" s="2" customFormat="1" ht="24.15" customHeight="1">
      <c r="A132" s="33"/>
      <c r="B132" s="144"/>
      <c r="C132" s="145" t="s">
        <v>76</v>
      </c>
      <c r="D132" s="145" t="s">
        <v>154</v>
      </c>
      <c r="E132" s="146" t="s">
        <v>2375</v>
      </c>
      <c r="F132" s="147" t="s">
        <v>2376</v>
      </c>
      <c r="G132" s="148" t="s">
        <v>2377</v>
      </c>
      <c r="H132" s="149">
        <v>1</v>
      </c>
      <c r="I132" s="150"/>
      <c r="J132" s="151">
        <f>ROUND(I132*H132,2)</f>
        <v>0</v>
      </c>
      <c r="K132" s="147" t="s">
        <v>925</v>
      </c>
      <c r="L132" s="34"/>
      <c r="M132" s="152" t="s">
        <v>1</v>
      </c>
      <c r="N132" s="153" t="s">
        <v>41</v>
      </c>
      <c r="O132" s="59"/>
      <c r="P132" s="154">
        <f>O132*H132</f>
        <v>0</v>
      </c>
      <c r="Q132" s="154">
        <v>0</v>
      </c>
      <c r="R132" s="154">
        <f>Q132*H132</f>
        <v>0</v>
      </c>
      <c r="S132" s="154">
        <v>0</v>
      </c>
      <c r="T132" s="155">
        <f>S132*H132</f>
        <v>0</v>
      </c>
      <c r="U132" s="33"/>
      <c r="V132" s="33"/>
      <c r="W132" s="33"/>
      <c r="X132" s="33"/>
      <c r="Y132" s="33"/>
      <c r="Z132" s="33"/>
      <c r="AA132" s="33"/>
      <c r="AB132" s="33"/>
      <c r="AC132" s="33"/>
      <c r="AD132" s="33"/>
      <c r="AE132" s="33"/>
      <c r="AR132" s="156" t="s">
        <v>270</v>
      </c>
      <c r="AT132" s="156" t="s">
        <v>154</v>
      </c>
      <c r="AU132" s="156" t="s">
        <v>86</v>
      </c>
      <c r="AY132" s="18" t="s">
        <v>151</v>
      </c>
      <c r="BE132" s="157">
        <f>IF(N132="základní",J132,0)</f>
        <v>0</v>
      </c>
      <c r="BF132" s="157">
        <f>IF(N132="snížená",J132,0)</f>
        <v>0</v>
      </c>
      <c r="BG132" s="157">
        <f>IF(N132="zákl. přenesená",J132,0)</f>
        <v>0</v>
      </c>
      <c r="BH132" s="157">
        <f>IF(N132="sníž. přenesená",J132,0)</f>
        <v>0</v>
      </c>
      <c r="BI132" s="157">
        <f>IF(N132="nulová",J132,0)</f>
        <v>0</v>
      </c>
      <c r="BJ132" s="18" t="s">
        <v>84</v>
      </c>
      <c r="BK132" s="157">
        <f>ROUND(I132*H132,2)</f>
        <v>0</v>
      </c>
      <c r="BL132" s="18" t="s">
        <v>270</v>
      </c>
      <c r="BM132" s="156" t="s">
        <v>86</v>
      </c>
    </row>
    <row r="133" spans="1:47" s="2" customFormat="1" ht="28.8">
      <c r="A133" s="33"/>
      <c r="B133" s="34"/>
      <c r="C133" s="33"/>
      <c r="D133" s="159" t="s">
        <v>215</v>
      </c>
      <c r="E133" s="33"/>
      <c r="F133" s="190" t="s">
        <v>2378</v>
      </c>
      <c r="G133" s="33"/>
      <c r="H133" s="33"/>
      <c r="I133" s="191"/>
      <c r="J133" s="33"/>
      <c r="K133" s="33"/>
      <c r="L133" s="34"/>
      <c r="M133" s="192"/>
      <c r="N133" s="193"/>
      <c r="O133" s="59"/>
      <c r="P133" s="59"/>
      <c r="Q133" s="59"/>
      <c r="R133" s="59"/>
      <c r="S133" s="59"/>
      <c r="T133" s="60"/>
      <c r="U133" s="33"/>
      <c r="V133" s="33"/>
      <c r="W133" s="33"/>
      <c r="X133" s="33"/>
      <c r="Y133" s="33"/>
      <c r="Z133" s="33"/>
      <c r="AA133" s="33"/>
      <c r="AB133" s="33"/>
      <c r="AC133" s="33"/>
      <c r="AD133" s="33"/>
      <c r="AE133" s="33"/>
      <c r="AT133" s="18" t="s">
        <v>215</v>
      </c>
      <c r="AU133" s="18" t="s">
        <v>86</v>
      </c>
    </row>
    <row r="134" spans="1:65" s="2" customFormat="1" ht="16.5" customHeight="1">
      <c r="A134" s="33"/>
      <c r="B134" s="144"/>
      <c r="C134" s="145" t="s">
        <v>76</v>
      </c>
      <c r="D134" s="145" t="s">
        <v>154</v>
      </c>
      <c r="E134" s="146" t="s">
        <v>2379</v>
      </c>
      <c r="F134" s="147" t="s">
        <v>2380</v>
      </c>
      <c r="G134" s="148" t="s">
        <v>2381</v>
      </c>
      <c r="H134" s="215"/>
      <c r="I134" s="150"/>
      <c r="J134" s="151">
        <f>ROUND(I134*H134,2)</f>
        <v>0</v>
      </c>
      <c r="K134" s="147" t="s">
        <v>925</v>
      </c>
      <c r="L134" s="34"/>
      <c r="M134" s="152" t="s">
        <v>1</v>
      </c>
      <c r="N134" s="153" t="s">
        <v>41</v>
      </c>
      <c r="O134" s="59"/>
      <c r="P134" s="154">
        <f>O134*H134</f>
        <v>0</v>
      </c>
      <c r="Q134" s="154">
        <v>0</v>
      </c>
      <c r="R134" s="154">
        <f>Q134*H134</f>
        <v>0</v>
      </c>
      <c r="S134" s="154">
        <v>0</v>
      </c>
      <c r="T134" s="155">
        <f>S134*H134</f>
        <v>0</v>
      </c>
      <c r="U134" s="33"/>
      <c r="V134" s="33"/>
      <c r="W134" s="33"/>
      <c r="X134" s="33"/>
      <c r="Y134" s="33"/>
      <c r="Z134" s="33"/>
      <c r="AA134" s="33"/>
      <c r="AB134" s="33"/>
      <c r="AC134" s="33"/>
      <c r="AD134" s="33"/>
      <c r="AE134" s="33"/>
      <c r="AR134" s="156" t="s">
        <v>270</v>
      </c>
      <c r="AT134" s="156" t="s">
        <v>154</v>
      </c>
      <c r="AU134" s="156" t="s">
        <v>86</v>
      </c>
      <c r="AY134" s="18" t="s">
        <v>151</v>
      </c>
      <c r="BE134" s="157">
        <f>IF(N134="základní",J134,0)</f>
        <v>0</v>
      </c>
      <c r="BF134" s="157">
        <f>IF(N134="snížená",J134,0)</f>
        <v>0</v>
      </c>
      <c r="BG134" s="157">
        <f>IF(N134="zákl. přenesená",J134,0)</f>
        <v>0</v>
      </c>
      <c r="BH134" s="157">
        <f>IF(N134="sníž. přenesená",J134,0)</f>
        <v>0</v>
      </c>
      <c r="BI134" s="157">
        <f>IF(N134="nulová",J134,0)</f>
        <v>0</v>
      </c>
      <c r="BJ134" s="18" t="s">
        <v>84</v>
      </c>
      <c r="BK134" s="157">
        <f>ROUND(I134*H134,2)</f>
        <v>0</v>
      </c>
      <c r="BL134" s="18" t="s">
        <v>270</v>
      </c>
      <c r="BM134" s="156" t="s">
        <v>159</v>
      </c>
    </row>
    <row r="135" spans="2:63" s="12" customFormat="1" ht="22.8" customHeight="1">
      <c r="B135" s="131"/>
      <c r="D135" s="132" t="s">
        <v>75</v>
      </c>
      <c r="E135" s="142" t="s">
        <v>2306</v>
      </c>
      <c r="F135" s="142" t="s">
        <v>2382</v>
      </c>
      <c r="I135" s="134"/>
      <c r="J135" s="143">
        <f>BK135</f>
        <v>0</v>
      </c>
      <c r="L135" s="131"/>
      <c r="M135" s="136"/>
      <c r="N135" s="137"/>
      <c r="O135" s="137"/>
      <c r="P135" s="138">
        <f>SUM(P136:P151)</f>
        <v>0</v>
      </c>
      <c r="Q135" s="137"/>
      <c r="R135" s="138">
        <f>SUM(R136:R151)</f>
        <v>0</v>
      </c>
      <c r="S135" s="137"/>
      <c r="T135" s="139">
        <f>SUM(T136:T151)</f>
        <v>0</v>
      </c>
      <c r="AR135" s="132" t="s">
        <v>84</v>
      </c>
      <c r="AT135" s="140" t="s">
        <v>75</v>
      </c>
      <c r="AU135" s="140" t="s">
        <v>84</v>
      </c>
      <c r="AY135" s="132" t="s">
        <v>151</v>
      </c>
      <c r="BK135" s="141">
        <f>SUM(BK136:BK151)</f>
        <v>0</v>
      </c>
    </row>
    <row r="136" spans="1:65" s="2" customFormat="1" ht="16.5" customHeight="1">
      <c r="A136" s="33"/>
      <c r="B136" s="144"/>
      <c r="C136" s="145" t="s">
        <v>76</v>
      </c>
      <c r="D136" s="145" t="s">
        <v>154</v>
      </c>
      <c r="E136" s="146" t="s">
        <v>2383</v>
      </c>
      <c r="F136" s="147" t="s">
        <v>2384</v>
      </c>
      <c r="G136" s="148" t="s">
        <v>2377</v>
      </c>
      <c r="H136" s="149">
        <v>1</v>
      </c>
      <c r="I136" s="150"/>
      <c r="J136" s="151">
        <f>ROUND(I136*H136,2)</f>
        <v>0</v>
      </c>
      <c r="K136" s="147" t="s">
        <v>925</v>
      </c>
      <c r="L136" s="34"/>
      <c r="M136" s="152" t="s">
        <v>1</v>
      </c>
      <c r="N136" s="153" t="s">
        <v>41</v>
      </c>
      <c r="O136" s="59"/>
      <c r="P136" s="154">
        <f>O136*H136</f>
        <v>0</v>
      </c>
      <c r="Q136" s="154">
        <v>0</v>
      </c>
      <c r="R136" s="154">
        <f>Q136*H136</f>
        <v>0</v>
      </c>
      <c r="S136" s="154">
        <v>0</v>
      </c>
      <c r="T136" s="155">
        <f>S136*H136</f>
        <v>0</v>
      </c>
      <c r="U136" s="33"/>
      <c r="V136" s="33"/>
      <c r="W136" s="33"/>
      <c r="X136" s="33"/>
      <c r="Y136" s="33"/>
      <c r="Z136" s="33"/>
      <c r="AA136" s="33"/>
      <c r="AB136" s="33"/>
      <c r="AC136" s="33"/>
      <c r="AD136" s="33"/>
      <c r="AE136" s="33"/>
      <c r="AR136" s="156" t="s">
        <v>159</v>
      </c>
      <c r="AT136" s="156" t="s">
        <v>154</v>
      </c>
      <c r="AU136" s="156" t="s">
        <v>86</v>
      </c>
      <c r="AY136" s="18" t="s">
        <v>151</v>
      </c>
      <c r="BE136" s="157">
        <f>IF(N136="základní",J136,0)</f>
        <v>0</v>
      </c>
      <c r="BF136" s="157">
        <f>IF(N136="snížená",J136,0)</f>
        <v>0</v>
      </c>
      <c r="BG136" s="157">
        <f>IF(N136="zákl. přenesená",J136,0)</f>
        <v>0</v>
      </c>
      <c r="BH136" s="157">
        <f>IF(N136="sníž. přenesená",J136,0)</f>
        <v>0</v>
      </c>
      <c r="BI136" s="157">
        <f>IF(N136="nulová",J136,0)</f>
        <v>0</v>
      </c>
      <c r="BJ136" s="18" t="s">
        <v>84</v>
      </c>
      <c r="BK136" s="157">
        <f>ROUND(I136*H136,2)</f>
        <v>0</v>
      </c>
      <c r="BL136" s="18" t="s">
        <v>159</v>
      </c>
      <c r="BM136" s="156" t="s">
        <v>204</v>
      </c>
    </row>
    <row r="137" spans="1:47" s="2" customFormat="1" ht="19.2">
      <c r="A137" s="33"/>
      <c r="B137" s="34"/>
      <c r="C137" s="33"/>
      <c r="D137" s="159" t="s">
        <v>215</v>
      </c>
      <c r="E137" s="33"/>
      <c r="F137" s="190" t="s">
        <v>2385</v>
      </c>
      <c r="G137" s="33"/>
      <c r="H137" s="33"/>
      <c r="I137" s="191"/>
      <c r="J137" s="33"/>
      <c r="K137" s="33"/>
      <c r="L137" s="34"/>
      <c r="M137" s="192"/>
      <c r="N137" s="193"/>
      <c r="O137" s="59"/>
      <c r="P137" s="59"/>
      <c r="Q137" s="59"/>
      <c r="R137" s="59"/>
      <c r="S137" s="59"/>
      <c r="T137" s="60"/>
      <c r="U137" s="33"/>
      <c r="V137" s="33"/>
      <c r="W137" s="33"/>
      <c r="X137" s="33"/>
      <c r="Y137" s="33"/>
      <c r="Z137" s="33"/>
      <c r="AA137" s="33"/>
      <c r="AB137" s="33"/>
      <c r="AC137" s="33"/>
      <c r="AD137" s="33"/>
      <c r="AE137" s="33"/>
      <c r="AT137" s="18" t="s">
        <v>215</v>
      </c>
      <c r="AU137" s="18" t="s">
        <v>86</v>
      </c>
    </row>
    <row r="138" spans="1:65" s="2" customFormat="1" ht="16.5" customHeight="1">
      <c r="A138" s="33"/>
      <c r="B138" s="144"/>
      <c r="C138" s="145" t="s">
        <v>76</v>
      </c>
      <c r="D138" s="145" t="s">
        <v>154</v>
      </c>
      <c r="E138" s="146" t="s">
        <v>2386</v>
      </c>
      <c r="F138" s="147" t="s">
        <v>2387</v>
      </c>
      <c r="G138" s="148" t="s">
        <v>2377</v>
      </c>
      <c r="H138" s="149">
        <v>1</v>
      </c>
      <c r="I138" s="150"/>
      <c r="J138" s="151">
        <f aca="true" t="shared" si="0" ref="J138:J144">ROUND(I138*H138,2)</f>
        <v>0</v>
      </c>
      <c r="K138" s="147" t="s">
        <v>925</v>
      </c>
      <c r="L138" s="34"/>
      <c r="M138" s="152" t="s">
        <v>1</v>
      </c>
      <c r="N138" s="153" t="s">
        <v>41</v>
      </c>
      <c r="O138" s="59"/>
      <c r="P138" s="154">
        <f aca="true" t="shared" si="1" ref="P138:P144">O138*H138</f>
        <v>0</v>
      </c>
      <c r="Q138" s="154">
        <v>0</v>
      </c>
      <c r="R138" s="154">
        <f aca="true" t="shared" si="2" ref="R138:R144">Q138*H138</f>
        <v>0</v>
      </c>
      <c r="S138" s="154">
        <v>0</v>
      </c>
      <c r="T138" s="155">
        <f aca="true" t="shared" si="3" ref="T138:T144">S138*H138</f>
        <v>0</v>
      </c>
      <c r="U138" s="33"/>
      <c r="V138" s="33"/>
      <c r="W138" s="33"/>
      <c r="X138" s="33"/>
      <c r="Y138" s="33"/>
      <c r="Z138" s="33"/>
      <c r="AA138" s="33"/>
      <c r="AB138" s="33"/>
      <c r="AC138" s="33"/>
      <c r="AD138" s="33"/>
      <c r="AE138" s="33"/>
      <c r="AR138" s="156" t="s">
        <v>159</v>
      </c>
      <c r="AT138" s="156" t="s">
        <v>154</v>
      </c>
      <c r="AU138" s="156" t="s">
        <v>86</v>
      </c>
      <c r="AY138" s="18" t="s">
        <v>151</v>
      </c>
      <c r="BE138" s="157">
        <f aca="true" t="shared" si="4" ref="BE138:BE144">IF(N138="základní",J138,0)</f>
        <v>0</v>
      </c>
      <c r="BF138" s="157">
        <f aca="true" t="shared" si="5" ref="BF138:BF144">IF(N138="snížená",J138,0)</f>
        <v>0</v>
      </c>
      <c r="BG138" s="157">
        <f aca="true" t="shared" si="6" ref="BG138:BG144">IF(N138="zákl. přenesená",J138,0)</f>
        <v>0</v>
      </c>
      <c r="BH138" s="157">
        <f aca="true" t="shared" si="7" ref="BH138:BH144">IF(N138="sníž. přenesená",J138,0)</f>
        <v>0</v>
      </c>
      <c r="BI138" s="157">
        <f aca="true" t="shared" si="8" ref="BI138:BI144">IF(N138="nulová",J138,0)</f>
        <v>0</v>
      </c>
      <c r="BJ138" s="18" t="s">
        <v>84</v>
      </c>
      <c r="BK138" s="157">
        <f aca="true" t="shared" si="9" ref="BK138:BK144">ROUND(I138*H138,2)</f>
        <v>0</v>
      </c>
      <c r="BL138" s="18" t="s">
        <v>159</v>
      </c>
      <c r="BM138" s="156" t="s">
        <v>220</v>
      </c>
    </row>
    <row r="139" spans="1:65" s="2" customFormat="1" ht="16.5" customHeight="1">
      <c r="A139" s="33"/>
      <c r="B139" s="144"/>
      <c r="C139" s="145" t="s">
        <v>76</v>
      </c>
      <c r="D139" s="145" t="s">
        <v>154</v>
      </c>
      <c r="E139" s="146" t="s">
        <v>2388</v>
      </c>
      <c r="F139" s="147" t="s">
        <v>2389</v>
      </c>
      <c r="G139" s="148" t="s">
        <v>2377</v>
      </c>
      <c r="H139" s="149">
        <v>6</v>
      </c>
      <c r="I139" s="150"/>
      <c r="J139" s="151">
        <f t="shared" si="0"/>
        <v>0</v>
      </c>
      <c r="K139" s="147" t="s">
        <v>925</v>
      </c>
      <c r="L139" s="34"/>
      <c r="M139" s="152" t="s">
        <v>1</v>
      </c>
      <c r="N139" s="153" t="s">
        <v>41</v>
      </c>
      <c r="O139" s="59"/>
      <c r="P139" s="154">
        <f t="shared" si="1"/>
        <v>0</v>
      </c>
      <c r="Q139" s="154">
        <v>0</v>
      </c>
      <c r="R139" s="154">
        <f t="shared" si="2"/>
        <v>0</v>
      </c>
      <c r="S139" s="154">
        <v>0</v>
      </c>
      <c r="T139" s="155">
        <f t="shared" si="3"/>
        <v>0</v>
      </c>
      <c r="U139" s="33"/>
      <c r="V139" s="33"/>
      <c r="W139" s="33"/>
      <c r="X139" s="33"/>
      <c r="Y139" s="33"/>
      <c r="Z139" s="33"/>
      <c r="AA139" s="33"/>
      <c r="AB139" s="33"/>
      <c r="AC139" s="33"/>
      <c r="AD139" s="33"/>
      <c r="AE139" s="33"/>
      <c r="AR139" s="156" t="s">
        <v>159</v>
      </c>
      <c r="AT139" s="156" t="s">
        <v>154</v>
      </c>
      <c r="AU139" s="156" t="s">
        <v>86</v>
      </c>
      <c r="AY139" s="18" t="s">
        <v>151</v>
      </c>
      <c r="BE139" s="157">
        <f t="shared" si="4"/>
        <v>0</v>
      </c>
      <c r="BF139" s="157">
        <f t="shared" si="5"/>
        <v>0</v>
      </c>
      <c r="BG139" s="157">
        <f t="shared" si="6"/>
        <v>0</v>
      </c>
      <c r="BH139" s="157">
        <f t="shared" si="7"/>
        <v>0</v>
      </c>
      <c r="BI139" s="157">
        <f t="shared" si="8"/>
        <v>0</v>
      </c>
      <c r="BJ139" s="18" t="s">
        <v>84</v>
      </c>
      <c r="BK139" s="157">
        <f t="shared" si="9"/>
        <v>0</v>
      </c>
      <c r="BL139" s="18" t="s">
        <v>159</v>
      </c>
      <c r="BM139" s="156" t="s">
        <v>236</v>
      </c>
    </row>
    <row r="140" spans="1:65" s="2" customFormat="1" ht="21.75" customHeight="1">
      <c r="A140" s="33"/>
      <c r="B140" s="144"/>
      <c r="C140" s="145" t="s">
        <v>76</v>
      </c>
      <c r="D140" s="145" t="s">
        <v>154</v>
      </c>
      <c r="E140" s="146" t="s">
        <v>2390</v>
      </c>
      <c r="F140" s="147" t="s">
        <v>2391</v>
      </c>
      <c r="G140" s="148" t="s">
        <v>2377</v>
      </c>
      <c r="H140" s="149">
        <v>1</v>
      </c>
      <c r="I140" s="150"/>
      <c r="J140" s="151">
        <f t="shared" si="0"/>
        <v>0</v>
      </c>
      <c r="K140" s="147" t="s">
        <v>925</v>
      </c>
      <c r="L140" s="34"/>
      <c r="M140" s="152" t="s">
        <v>1</v>
      </c>
      <c r="N140" s="153" t="s">
        <v>41</v>
      </c>
      <c r="O140" s="59"/>
      <c r="P140" s="154">
        <f t="shared" si="1"/>
        <v>0</v>
      </c>
      <c r="Q140" s="154">
        <v>0</v>
      </c>
      <c r="R140" s="154">
        <f t="shared" si="2"/>
        <v>0</v>
      </c>
      <c r="S140" s="154">
        <v>0</v>
      </c>
      <c r="T140" s="155">
        <f t="shared" si="3"/>
        <v>0</v>
      </c>
      <c r="U140" s="33"/>
      <c r="V140" s="33"/>
      <c r="W140" s="33"/>
      <c r="X140" s="33"/>
      <c r="Y140" s="33"/>
      <c r="Z140" s="33"/>
      <c r="AA140" s="33"/>
      <c r="AB140" s="33"/>
      <c r="AC140" s="33"/>
      <c r="AD140" s="33"/>
      <c r="AE140" s="33"/>
      <c r="AR140" s="156" t="s">
        <v>159</v>
      </c>
      <c r="AT140" s="156" t="s">
        <v>154</v>
      </c>
      <c r="AU140" s="156" t="s">
        <v>86</v>
      </c>
      <c r="AY140" s="18" t="s">
        <v>151</v>
      </c>
      <c r="BE140" s="157">
        <f t="shared" si="4"/>
        <v>0</v>
      </c>
      <c r="BF140" s="157">
        <f t="shared" si="5"/>
        <v>0</v>
      </c>
      <c r="BG140" s="157">
        <f t="shared" si="6"/>
        <v>0</v>
      </c>
      <c r="BH140" s="157">
        <f t="shared" si="7"/>
        <v>0</v>
      </c>
      <c r="BI140" s="157">
        <f t="shared" si="8"/>
        <v>0</v>
      </c>
      <c r="BJ140" s="18" t="s">
        <v>84</v>
      </c>
      <c r="BK140" s="157">
        <f t="shared" si="9"/>
        <v>0</v>
      </c>
      <c r="BL140" s="18" t="s">
        <v>159</v>
      </c>
      <c r="BM140" s="156" t="s">
        <v>250</v>
      </c>
    </row>
    <row r="141" spans="1:65" s="2" customFormat="1" ht="24.15" customHeight="1">
      <c r="A141" s="33"/>
      <c r="B141" s="144"/>
      <c r="C141" s="145" t="s">
        <v>76</v>
      </c>
      <c r="D141" s="145" t="s">
        <v>154</v>
      </c>
      <c r="E141" s="146" t="s">
        <v>2392</v>
      </c>
      <c r="F141" s="147" t="s">
        <v>2393</v>
      </c>
      <c r="G141" s="148" t="s">
        <v>2377</v>
      </c>
      <c r="H141" s="149">
        <v>1</v>
      </c>
      <c r="I141" s="150"/>
      <c r="J141" s="151">
        <f t="shared" si="0"/>
        <v>0</v>
      </c>
      <c r="K141" s="147" t="s">
        <v>925</v>
      </c>
      <c r="L141" s="34"/>
      <c r="M141" s="152" t="s">
        <v>1</v>
      </c>
      <c r="N141" s="153" t="s">
        <v>41</v>
      </c>
      <c r="O141" s="59"/>
      <c r="P141" s="154">
        <f t="shared" si="1"/>
        <v>0</v>
      </c>
      <c r="Q141" s="154">
        <v>0</v>
      </c>
      <c r="R141" s="154">
        <f t="shared" si="2"/>
        <v>0</v>
      </c>
      <c r="S141" s="154">
        <v>0</v>
      </c>
      <c r="T141" s="155">
        <f t="shared" si="3"/>
        <v>0</v>
      </c>
      <c r="U141" s="33"/>
      <c r="V141" s="33"/>
      <c r="W141" s="33"/>
      <c r="X141" s="33"/>
      <c r="Y141" s="33"/>
      <c r="Z141" s="33"/>
      <c r="AA141" s="33"/>
      <c r="AB141" s="33"/>
      <c r="AC141" s="33"/>
      <c r="AD141" s="33"/>
      <c r="AE141" s="33"/>
      <c r="AR141" s="156" t="s">
        <v>159</v>
      </c>
      <c r="AT141" s="156" t="s">
        <v>154</v>
      </c>
      <c r="AU141" s="156" t="s">
        <v>86</v>
      </c>
      <c r="AY141" s="18" t="s">
        <v>151</v>
      </c>
      <c r="BE141" s="157">
        <f t="shared" si="4"/>
        <v>0</v>
      </c>
      <c r="BF141" s="157">
        <f t="shared" si="5"/>
        <v>0</v>
      </c>
      <c r="BG141" s="157">
        <f t="shared" si="6"/>
        <v>0</v>
      </c>
      <c r="BH141" s="157">
        <f t="shared" si="7"/>
        <v>0</v>
      </c>
      <c r="BI141" s="157">
        <f t="shared" si="8"/>
        <v>0</v>
      </c>
      <c r="BJ141" s="18" t="s">
        <v>84</v>
      </c>
      <c r="BK141" s="157">
        <f t="shared" si="9"/>
        <v>0</v>
      </c>
      <c r="BL141" s="18" t="s">
        <v>159</v>
      </c>
      <c r="BM141" s="156" t="s">
        <v>262</v>
      </c>
    </row>
    <row r="142" spans="1:65" s="2" customFormat="1" ht="24.15" customHeight="1">
      <c r="A142" s="33"/>
      <c r="B142" s="144"/>
      <c r="C142" s="145" t="s">
        <v>76</v>
      </c>
      <c r="D142" s="145" t="s">
        <v>154</v>
      </c>
      <c r="E142" s="146" t="s">
        <v>2394</v>
      </c>
      <c r="F142" s="147" t="s">
        <v>2395</v>
      </c>
      <c r="G142" s="148" t="s">
        <v>2377</v>
      </c>
      <c r="H142" s="149">
        <v>1</v>
      </c>
      <c r="I142" s="150"/>
      <c r="J142" s="151">
        <f t="shared" si="0"/>
        <v>0</v>
      </c>
      <c r="K142" s="147" t="s">
        <v>925</v>
      </c>
      <c r="L142" s="34"/>
      <c r="M142" s="152" t="s">
        <v>1</v>
      </c>
      <c r="N142" s="153" t="s">
        <v>41</v>
      </c>
      <c r="O142" s="59"/>
      <c r="P142" s="154">
        <f t="shared" si="1"/>
        <v>0</v>
      </c>
      <c r="Q142" s="154">
        <v>0</v>
      </c>
      <c r="R142" s="154">
        <f t="shared" si="2"/>
        <v>0</v>
      </c>
      <c r="S142" s="154">
        <v>0</v>
      </c>
      <c r="T142" s="155">
        <f t="shared" si="3"/>
        <v>0</v>
      </c>
      <c r="U142" s="33"/>
      <c r="V142" s="33"/>
      <c r="W142" s="33"/>
      <c r="X142" s="33"/>
      <c r="Y142" s="33"/>
      <c r="Z142" s="33"/>
      <c r="AA142" s="33"/>
      <c r="AB142" s="33"/>
      <c r="AC142" s="33"/>
      <c r="AD142" s="33"/>
      <c r="AE142" s="33"/>
      <c r="AR142" s="156" t="s">
        <v>159</v>
      </c>
      <c r="AT142" s="156" t="s">
        <v>154</v>
      </c>
      <c r="AU142" s="156" t="s">
        <v>86</v>
      </c>
      <c r="AY142" s="18" t="s">
        <v>151</v>
      </c>
      <c r="BE142" s="157">
        <f t="shared" si="4"/>
        <v>0</v>
      </c>
      <c r="BF142" s="157">
        <f t="shared" si="5"/>
        <v>0</v>
      </c>
      <c r="BG142" s="157">
        <f t="shared" si="6"/>
        <v>0</v>
      </c>
      <c r="BH142" s="157">
        <f t="shared" si="7"/>
        <v>0</v>
      </c>
      <c r="BI142" s="157">
        <f t="shared" si="8"/>
        <v>0</v>
      </c>
      <c r="BJ142" s="18" t="s">
        <v>84</v>
      </c>
      <c r="BK142" s="157">
        <f t="shared" si="9"/>
        <v>0</v>
      </c>
      <c r="BL142" s="18" t="s">
        <v>159</v>
      </c>
      <c r="BM142" s="156" t="s">
        <v>270</v>
      </c>
    </row>
    <row r="143" spans="1:65" s="2" customFormat="1" ht="24.15" customHeight="1">
      <c r="A143" s="33"/>
      <c r="B143" s="144"/>
      <c r="C143" s="145" t="s">
        <v>76</v>
      </c>
      <c r="D143" s="145" t="s">
        <v>154</v>
      </c>
      <c r="E143" s="146" t="s">
        <v>2396</v>
      </c>
      <c r="F143" s="147" t="s">
        <v>2397</v>
      </c>
      <c r="G143" s="148" t="s">
        <v>2377</v>
      </c>
      <c r="H143" s="149">
        <v>1</v>
      </c>
      <c r="I143" s="150"/>
      <c r="J143" s="151">
        <f t="shared" si="0"/>
        <v>0</v>
      </c>
      <c r="K143" s="147" t="s">
        <v>925</v>
      </c>
      <c r="L143" s="34"/>
      <c r="M143" s="152" t="s">
        <v>1</v>
      </c>
      <c r="N143" s="153" t="s">
        <v>41</v>
      </c>
      <c r="O143" s="59"/>
      <c r="P143" s="154">
        <f t="shared" si="1"/>
        <v>0</v>
      </c>
      <c r="Q143" s="154">
        <v>0</v>
      </c>
      <c r="R143" s="154">
        <f t="shared" si="2"/>
        <v>0</v>
      </c>
      <c r="S143" s="154">
        <v>0</v>
      </c>
      <c r="T143" s="155">
        <f t="shared" si="3"/>
        <v>0</v>
      </c>
      <c r="U143" s="33"/>
      <c r="V143" s="33"/>
      <c r="W143" s="33"/>
      <c r="X143" s="33"/>
      <c r="Y143" s="33"/>
      <c r="Z143" s="33"/>
      <c r="AA143" s="33"/>
      <c r="AB143" s="33"/>
      <c r="AC143" s="33"/>
      <c r="AD143" s="33"/>
      <c r="AE143" s="33"/>
      <c r="AR143" s="156" t="s">
        <v>159</v>
      </c>
      <c r="AT143" s="156" t="s">
        <v>154</v>
      </c>
      <c r="AU143" s="156" t="s">
        <v>86</v>
      </c>
      <c r="AY143" s="18" t="s">
        <v>151</v>
      </c>
      <c r="BE143" s="157">
        <f t="shared" si="4"/>
        <v>0</v>
      </c>
      <c r="BF143" s="157">
        <f t="shared" si="5"/>
        <v>0</v>
      </c>
      <c r="BG143" s="157">
        <f t="shared" si="6"/>
        <v>0</v>
      </c>
      <c r="BH143" s="157">
        <f t="shared" si="7"/>
        <v>0</v>
      </c>
      <c r="BI143" s="157">
        <f t="shared" si="8"/>
        <v>0</v>
      </c>
      <c r="BJ143" s="18" t="s">
        <v>84</v>
      </c>
      <c r="BK143" s="157">
        <f t="shared" si="9"/>
        <v>0</v>
      </c>
      <c r="BL143" s="18" t="s">
        <v>159</v>
      </c>
      <c r="BM143" s="156" t="s">
        <v>278</v>
      </c>
    </row>
    <row r="144" spans="1:65" s="2" customFormat="1" ht="24.15" customHeight="1">
      <c r="A144" s="33"/>
      <c r="B144" s="144"/>
      <c r="C144" s="145" t="s">
        <v>76</v>
      </c>
      <c r="D144" s="145" t="s">
        <v>154</v>
      </c>
      <c r="E144" s="146" t="s">
        <v>2398</v>
      </c>
      <c r="F144" s="147" t="s">
        <v>2399</v>
      </c>
      <c r="G144" s="148" t="s">
        <v>2377</v>
      </c>
      <c r="H144" s="149">
        <v>1</v>
      </c>
      <c r="I144" s="150"/>
      <c r="J144" s="151">
        <f t="shared" si="0"/>
        <v>0</v>
      </c>
      <c r="K144" s="147" t="s">
        <v>925</v>
      </c>
      <c r="L144" s="34"/>
      <c r="M144" s="152" t="s">
        <v>1</v>
      </c>
      <c r="N144" s="153" t="s">
        <v>41</v>
      </c>
      <c r="O144" s="59"/>
      <c r="P144" s="154">
        <f t="shared" si="1"/>
        <v>0</v>
      </c>
      <c r="Q144" s="154">
        <v>0</v>
      </c>
      <c r="R144" s="154">
        <f t="shared" si="2"/>
        <v>0</v>
      </c>
      <c r="S144" s="154">
        <v>0</v>
      </c>
      <c r="T144" s="155">
        <f t="shared" si="3"/>
        <v>0</v>
      </c>
      <c r="U144" s="33"/>
      <c r="V144" s="33"/>
      <c r="W144" s="33"/>
      <c r="X144" s="33"/>
      <c r="Y144" s="33"/>
      <c r="Z144" s="33"/>
      <c r="AA144" s="33"/>
      <c r="AB144" s="33"/>
      <c r="AC144" s="33"/>
      <c r="AD144" s="33"/>
      <c r="AE144" s="33"/>
      <c r="AR144" s="156" t="s">
        <v>159</v>
      </c>
      <c r="AT144" s="156" t="s">
        <v>154</v>
      </c>
      <c r="AU144" s="156" t="s">
        <v>86</v>
      </c>
      <c r="AY144" s="18" t="s">
        <v>151</v>
      </c>
      <c r="BE144" s="157">
        <f t="shared" si="4"/>
        <v>0</v>
      </c>
      <c r="BF144" s="157">
        <f t="shared" si="5"/>
        <v>0</v>
      </c>
      <c r="BG144" s="157">
        <f t="shared" si="6"/>
        <v>0</v>
      </c>
      <c r="BH144" s="157">
        <f t="shared" si="7"/>
        <v>0</v>
      </c>
      <c r="BI144" s="157">
        <f t="shared" si="8"/>
        <v>0</v>
      </c>
      <c r="BJ144" s="18" t="s">
        <v>84</v>
      </c>
      <c r="BK144" s="157">
        <f t="shared" si="9"/>
        <v>0</v>
      </c>
      <c r="BL144" s="18" t="s">
        <v>159</v>
      </c>
      <c r="BM144" s="156" t="s">
        <v>299</v>
      </c>
    </row>
    <row r="145" spans="1:47" s="2" customFormat="1" ht="38.4">
      <c r="A145" s="33"/>
      <c r="B145" s="34"/>
      <c r="C145" s="33"/>
      <c r="D145" s="159" t="s">
        <v>215</v>
      </c>
      <c r="E145" s="33"/>
      <c r="F145" s="190" t="s">
        <v>2400</v>
      </c>
      <c r="G145" s="33"/>
      <c r="H145" s="33"/>
      <c r="I145" s="191"/>
      <c r="J145" s="33"/>
      <c r="K145" s="33"/>
      <c r="L145" s="34"/>
      <c r="M145" s="192"/>
      <c r="N145" s="193"/>
      <c r="O145" s="59"/>
      <c r="P145" s="59"/>
      <c r="Q145" s="59"/>
      <c r="R145" s="59"/>
      <c r="S145" s="59"/>
      <c r="T145" s="60"/>
      <c r="U145" s="33"/>
      <c r="V145" s="33"/>
      <c r="W145" s="33"/>
      <c r="X145" s="33"/>
      <c r="Y145" s="33"/>
      <c r="Z145" s="33"/>
      <c r="AA145" s="33"/>
      <c r="AB145" s="33"/>
      <c r="AC145" s="33"/>
      <c r="AD145" s="33"/>
      <c r="AE145" s="33"/>
      <c r="AT145" s="18" t="s">
        <v>215</v>
      </c>
      <c r="AU145" s="18" t="s">
        <v>86</v>
      </c>
    </row>
    <row r="146" spans="1:65" s="2" customFormat="1" ht="24.15" customHeight="1">
      <c r="A146" s="33"/>
      <c r="B146" s="144"/>
      <c r="C146" s="145" t="s">
        <v>76</v>
      </c>
      <c r="D146" s="145" t="s">
        <v>154</v>
      </c>
      <c r="E146" s="146" t="s">
        <v>2401</v>
      </c>
      <c r="F146" s="147" t="s">
        <v>2402</v>
      </c>
      <c r="G146" s="148" t="s">
        <v>2377</v>
      </c>
      <c r="H146" s="149">
        <v>1</v>
      </c>
      <c r="I146" s="150"/>
      <c r="J146" s="151">
        <f>ROUND(I146*H146,2)</f>
        <v>0</v>
      </c>
      <c r="K146" s="147" t="s">
        <v>925</v>
      </c>
      <c r="L146" s="34"/>
      <c r="M146" s="152" t="s">
        <v>1</v>
      </c>
      <c r="N146" s="153" t="s">
        <v>41</v>
      </c>
      <c r="O146" s="59"/>
      <c r="P146" s="154">
        <f>O146*H146</f>
        <v>0</v>
      </c>
      <c r="Q146" s="154">
        <v>0</v>
      </c>
      <c r="R146" s="154">
        <f>Q146*H146</f>
        <v>0</v>
      </c>
      <c r="S146" s="154">
        <v>0</v>
      </c>
      <c r="T146" s="155">
        <f>S146*H146</f>
        <v>0</v>
      </c>
      <c r="U146" s="33"/>
      <c r="V146" s="33"/>
      <c r="W146" s="33"/>
      <c r="X146" s="33"/>
      <c r="Y146" s="33"/>
      <c r="Z146" s="33"/>
      <c r="AA146" s="33"/>
      <c r="AB146" s="33"/>
      <c r="AC146" s="33"/>
      <c r="AD146" s="33"/>
      <c r="AE146" s="33"/>
      <c r="AR146" s="156" t="s">
        <v>159</v>
      </c>
      <c r="AT146" s="156" t="s">
        <v>154</v>
      </c>
      <c r="AU146" s="156" t="s">
        <v>86</v>
      </c>
      <c r="AY146" s="18" t="s">
        <v>151</v>
      </c>
      <c r="BE146" s="157">
        <f>IF(N146="základní",J146,0)</f>
        <v>0</v>
      </c>
      <c r="BF146" s="157">
        <f>IF(N146="snížená",J146,0)</f>
        <v>0</v>
      </c>
      <c r="BG146" s="157">
        <f>IF(N146="zákl. přenesená",J146,0)</f>
        <v>0</v>
      </c>
      <c r="BH146" s="157">
        <f>IF(N146="sníž. přenesená",J146,0)</f>
        <v>0</v>
      </c>
      <c r="BI146" s="157">
        <f>IF(N146="nulová",J146,0)</f>
        <v>0</v>
      </c>
      <c r="BJ146" s="18" t="s">
        <v>84</v>
      </c>
      <c r="BK146" s="157">
        <f>ROUND(I146*H146,2)</f>
        <v>0</v>
      </c>
      <c r="BL146" s="18" t="s">
        <v>159</v>
      </c>
      <c r="BM146" s="156" t="s">
        <v>310</v>
      </c>
    </row>
    <row r="147" spans="1:65" s="2" customFormat="1" ht="16.5" customHeight="1">
      <c r="A147" s="33"/>
      <c r="B147" s="144"/>
      <c r="C147" s="145" t="s">
        <v>76</v>
      </c>
      <c r="D147" s="145" t="s">
        <v>154</v>
      </c>
      <c r="E147" s="146" t="s">
        <v>2403</v>
      </c>
      <c r="F147" s="147" t="s">
        <v>2404</v>
      </c>
      <c r="G147" s="148" t="s">
        <v>2377</v>
      </c>
      <c r="H147" s="149">
        <v>1</v>
      </c>
      <c r="I147" s="150"/>
      <c r="J147" s="151">
        <f>ROUND(I147*H147,2)</f>
        <v>0</v>
      </c>
      <c r="K147" s="147" t="s">
        <v>925</v>
      </c>
      <c r="L147" s="34"/>
      <c r="M147" s="152" t="s">
        <v>1</v>
      </c>
      <c r="N147" s="153" t="s">
        <v>41</v>
      </c>
      <c r="O147" s="59"/>
      <c r="P147" s="154">
        <f>O147*H147</f>
        <v>0</v>
      </c>
      <c r="Q147" s="154">
        <v>0</v>
      </c>
      <c r="R147" s="154">
        <f>Q147*H147</f>
        <v>0</v>
      </c>
      <c r="S147" s="154">
        <v>0</v>
      </c>
      <c r="T147" s="155">
        <f>S147*H147</f>
        <v>0</v>
      </c>
      <c r="U147" s="33"/>
      <c r="V147" s="33"/>
      <c r="W147" s="33"/>
      <c r="X147" s="33"/>
      <c r="Y147" s="33"/>
      <c r="Z147" s="33"/>
      <c r="AA147" s="33"/>
      <c r="AB147" s="33"/>
      <c r="AC147" s="33"/>
      <c r="AD147" s="33"/>
      <c r="AE147" s="33"/>
      <c r="AR147" s="156" t="s">
        <v>159</v>
      </c>
      <c r="AT147" s="156" t="s">
        <v>154</v>
      </c>
      <c r="AU147" s="156" t="s">
        <v>86</v>
      </c>
      <c r="AY147" s="18" t="s">
        <v>151</v>
      </c>
      <c r="BE147" s="157">
        <f>IF(N147="základní",J147,0)</f>
        <v>0</v>
      </c>
      <c r="BF147" s="157">
        <f>IF(N147="snížená",J147,0)</f>
        <v>0</v>
      </c>
      <c r="BG147" s="157">
        <f>IF(N147="zákl. přenesená",J147,0)</f>
        <v>0</v>
      </c>
      <c r="BH147" s="157">
        <f>IF(N147="sníž. přenesená",J147,0)</f>
        <v>0</v>
      </c>
      <c r="BI147" s="157">
        <f>IF(N147="nulová",J147,0)</f>
        <v>0</v>
      </c>
      <c r="BJ147" s="18" t="s">
        <v>84</v>
      </c>
      <c r="BK147" s="157">
        <f>ROUND(I147*H147,2)</f>
        <v>0</v>
      </c>
      <c r="BL147" s="18" t="s">
        <v>159</v>
      </c>
      <c r="BM147" s="156" t="s">
        <v>321</v>
      </c>
    </row>
    <row r="148" spans="1:65" s="2" customFormat="1" ht="16.5" customHeight="1">
      <c r="A148" s="33"/>
      <c r="B148" s="144"/>
      <c r="C148" s="145" t="s">
        <v>76</v>
      </c>
      <c r="D148" s="145" t="s">
        <v>154</v>
      </c>
      <c r="E148" s="146" t="s">
        <v>2405</v>
      </c>
      <c r="F148" s="147" t="s">
        <v>2406</v>
      </c>
      <c r="G148" s="148" t="s">
        <v>2377</v>
      </c>
      <c r="H148" s="149">
        <v>1</v>
      </c>
      <c r="I148" s="150"/>
      <c r="J148" s="151">
        <f>ROUND(I148*H148,2)</f>
        <v>0</v>
      </c>
      <c r="K148" s="147" t="s">
        <v>925</v>
      </c>
      <c r="L148" s="34"/>
      <c r="M148" s="152" t="s">
        <v>1</v>
      </c>
      <c r="N148" s="153" t="s">
        <v>41</v>
      </c>
      <c r="O148" s="59"/>
      <c r="P148" s="154">
        <f>O148*H148</f>
        <v>0</v>
      </c>
      <c r="Q148" s="154">
        <v>0</v>
      </c>
      <c r="R148" s="154">
        <f>Q148*H148</f>
        <v>0</v>
      </c>
      <c r="S148" s="154">
        <v>0</v>
      </c>
      <c r="T148" s="155">
        <f>S148*H148</f>
        <v>0</v>
      </c>
      <c r="U148" s="33"/>
      <c r="V148" s="33"/>
      <c r="W148" s="33"/>
      <c r="X148" s="33"/>
      <c r="Y148" s="33"/>
      <c r="Z148" s="33"/>
      <c r="AA148" s="33"/>
      <c r="AB148" s="33"/>
      <c r="AC148" s="33"/>
      <c r="AD148" s="33"/>
      <c r="AE148" s="33"/>
      <c r="AR148" s="156" t="s">
        <v>159</v>
      </c>
      <c r="AT148" s="156" t="s">
        <v>154</v>
      </c>
      <c r="AU148" s="156" t="s">
        <v>86</v>
      </c>
      <c r="AY148" s="18" t="s">
        <v>151</v>
      </c>
      <c r="BE148" s="157">
        <f>IF(N148="základní",J148,0)</f>
        <v>0</v>
      </c>
      <c r="BF148" s="157">
        <f>IF(N148="snížená",J148,0)</f>
        <v>0</v>
      </c>
      <c r="BG148" s="157">
        <f>IF(N148="zákl. přenesená",J148,0)</f>
        <v>0</v>
      </c>
      <c r="BH148" s="157">
        <f>IF(N148="sníž. přenesená",J148,0)</f>
        <v>0</v>
      </c>
      <c r="BI148" s="157">
        <f>IF(N148="nulová",J148,0)</f>
        <v>0</v>
      </c>
      <c r="BJ148" s="18" t="s">
        <v>84</v>
      </c>
      <c r="BK148" s="157">
        <f>ROUND(I148*H148,2)</f>
        <v>0</v>
      </c>
      <c r="BL148" s="18" t="s">
        <v>159</v>
      </c>
      <c r="BM148" s="156" t="s">
        <v>332</v>
      </c>
    </row>
    <row r="149" spans="1:65" s="2" customFormat="1" ht="33" customHeight="1">
      <c r="A149" s="33"/>
      <c r="B149" s="144"/>
      <c r="C149" s="145" t="s">
        <v>76</v>
      </c>
      <c r="D149" s="145" t="s">
        <v>154</v>
      </c>
      <c r="E149" s="146" t="s">
        <v>2407</v>
      </c>
      <c r="F149" s="147" t="s">
        <v>2408</v>
      </c>
      <c r="G149" s="148" t="s">
        <v>2377</v>
      </c>
      <c r="H149" s="149">
        <v>1</v>
      </c>
      <c r="I149" s="150"/>
      <c r="J149" s="151">
        <f>ROUND(I149*H149,2)</f>
        <v>0</v>
      </c>
      <c r="K149" s="147" t="s">
        <v>925</v>
      </c>
      <c r="L149" s="34"/>
      <c r="M149" s="152" t="s">
        <v>1</v>
      </c>
      <c r="N149" s="153" t="s">
        <v>41</v>
      </c>
      <c r="O149" s="59"/>
      <c r="P149" s="154">
        <f>O149*H149</f>
        <v>0</v>
      </c>
      <c r="Q149" s="154">
        <v>0</v>
      </c>
      <c r="R149" s="154">
        <f>Q149*H149</f>
        <v>0</v>
      </c>
      <c r="S149" s="154">
        <v>0</v>
      </c>
      <c r="T149" s="155">
        <f>S149*H149</f>
        <v>0</v>
      </c>
      <c r="U149" s="33"/>
      <c r="V149" s="33"/>
      <c r="W149" s="33"/>
      <c r="X149" s="33"/>
      <c r="Y149" s="33"/>
      <c r="Z149" s="33"/>
      <c r="AA149" s="33"/>
      <c r="AB149" s="33"/>
      <c r="AC149" s="33"/>
      <c r="AD149" s="33"/>
      <c r="AE149" s="33"/>
      <c r="AR149" s="156" t="s">
        <v>159</v>
      </c>
      <c r="AT149" s="156" t="s">
        <v>154</v>
      </c>
      <c r="AU149" s="156" t="s">
        <v>86</v>
      </c>
      <c r="AY149" s="18" t="s">
        <v>151</v>
      </c>
      <c r="BE149" s="157">
        <f>IF(N149="základní",J149,0)</f>
        <v>0</v>
      </c>
      <c r="BF149" s="157">
        <f>IF(N149="snížená",J149,0)</f>
        <v>0</v>
      </c>
      <c r="BG149" s="157">
        <f>IF(N149="zákl. přenesená",J149,0)</f>
        <v>0</v>
      </c>
      <c r="BH149" s="157">
        <f>IF(N149="sníž. přenesená",J149,0)</f>
        <v>0</v>
      </c>
      <c r="BI149" s="157">
        <f>IF(N149="nulová",J149,0)</f>
        <v>0</v>
      </c>
      <c r="BJ149" s="18" t="s">
        <v>84</v>
      </c>
      <c r="BK149" s="157">
        <f>ROUND(I149*H149,2)</f>
        <v>0</v>
      </c>
      <c r="BL149" s="18" t="s">
        <v>159</v>
      </c>
      <c r="BM149" s="156" t="s">
        <v>343</v>
      </c>
    </row>
    <row r="150" spans="1:47" s="2" customFormat="1" ht="28.8">
      <c r="A150" s="33"/>
      <c r="B150" s="34"/>
      <c r="C150" s="33"/>
      <c r="D150" s="159" t="s">
        <v>215</v>
      </c>
      <c r="E150" s="33"/>
      <c r="F150" s="190" t="s">
        <v>2409</v>
      </c>
      <c r="G150" s="33"/>
      <c r="H150" s="33"/>
      <c r="I150" s="191"/>
      <c r="J150" s="33"/>
      <c r="K150" s="33"/>
      <c r="L150" s="34"/>
      <c r="M150" s="192"/>
      <c r="N150" s="193"/>
      <c r="O150" s="59"/>
      <c r="P150" s="59"/>
      <c r="Q150" s="59"/>
      <c r="R150" s="59"/>
      <c r="S150" s="59"/>
      <c r="T150" s="60"/>
      <c r="U150" s="33"/>
      <c r="V150" s="33"/>
      <c r="W150" s="33"/>
      <c r="X150" s="33"/>
      <c r="Y150" s="33"/>
      <c r="Z150" s="33"/>
      <c r="AA150" s="33"/>
      <c r="AB150" s="33"/>
      <c r="AC150" s="33"/>
      <c r="AD150" s="33"/>
      <c r="AE150" s="33"/>
      <c r="AT150" s="18" t="s">
        <v>215</v>
      </c>
      <c r="AU150" s="18" t="s">
        <v>86</v>
      </c>
    </row>
    <row r="151" spans="1:65" s="2" customFormat="1" ht="16.5" customHeight="1">
      <c r="A151" s="33"/>
      <c r="B151" s="144"/>
      <c r="C151" s="145" t="s">
        <v>76</v>
      </c>
      <c r="D151" s="145" t="s">
        <v>154</v>
      </c>
      <c r="E151" s="146" t="s">
        <v>2410</v>
      </c>
      <c r="F151" s="147" t="s">
        <v>2380</v>
      </c>
      <c r="G151" s="148" t="s">
        <v>2381</v>
      </c>
      <c r="H151" s="215"/>
      <c r="I151" s="150"/>
      <c r="J151" s="151">
        <f>ROUND(I151*H151,2)</f>
        <v>0</v>
      </c>
      <c r="K151" s="147" t="s">
        <v>925</v>
      </c>
      <c r="L151" s="34"/>
      <c r="M151" s="152" t="s">
        <v>1</v>
      </c>
      <c r="N151" s="153" t="s">
        <v>41</v>
      </c>
      <c r="O151" s="59"/>
      <c r="P151" s="154">
        <f>O151*H151</f>
        <v>0</v>
      </c>
      <c r="Q151" s="154">
        <v>0</v>
      </c>
      <c r="R151" s="154">
        <f>Q151*H151</f>
        <v>0</v>
      </c>
      <c r="S151" s="154">
        <v>0</v>
      </c>
      <c r="T151" s="155">
        <f>S151*H151</f>
        <v>0</v>
      </c>
      <c r="U151" s="33"/>
      <c r="V151" s="33"/>
      <c r="W151" s="33"/>
      <c r="X151" s="33"/>
      <c r="Y151" s="33"/>
      <c r="Z151" s="33"/>
      <c r="AA151" s="33"/>
      <c r="AB151" s="33"/>
      <c r="AC151" s="33"/>
      <c r="AD151" s="33"/>
      <c r="AE151" s="33"/>
      <c r="AR151" s="156" t="s">
        <v>159</v>
      </c>
      <c r="AT151" s="156" t="s">
        <v>154</v>
      </c>
      <c r="AU151" s="156" t="s">
        <v>86</v>
      </c>
      <c r="AY151" s="18" t="s">
        <v>151</v>
      </c>
      <c r="BE151" s="157">
        <f>IF(N151="základní",J151,0)</f>
        <v>0</v>
      </c>
      <c r="BF151" s="157">
        <f>IF(N151="snížená",J151,0)</f>
        <v>0</v>
      </c>
      <c r="BG151" s="157">
        <f>IF(N151="zákl. přenesená",J151,0)</f>
        <v>0</v>
      </c>
      <c r="BH151" s="157">
        <f>IF(N151="sníž. přenesená",J151,0)</f>
        <v>0</v>
      </c>
      <c r="BI151" s="157">
        <f>IF(N151="nulová",J151,0)</f>
        <v>0</v>
      </c>
      <c r="BJ151" s="18" t="s">
        <v>84</v>
      </c>
      <c r="BK151" s="157">
        <f>ROUND(I151*H151,2)</f>
        <v>0</v>
      </c>
      <c r="BL151" s="18" t="s">
        <v>159</v>
      </c>
      <c r="BM151" s="156" t="s">
        <v>355</v>
      </c>
    </row>
    <row r="152" spans="2:63" s="12" customFormat="1" ht="22.8" customHeight="1">
      <c r="B152" s="131"/>
      <c r="D152" s="132" t="s">
        <v>75</v>
      </c>
      <c r="E152" s="142" t="s">
        <v>2330</v>
      </c>
      <c r="F152" s="142" t="s">
        <v>2411</v>
      </c>
      <c r="I152" s="134"/>
      <c r="J152" s="143">
        <f>BK152</f>
        <v>0</v>
      </c>
      <c r="L152" s="131"/>
      <c r="M152" s="136"/>
      <c r="N152" s="137"/>
      <c r="O152" s="137"/>
      <c r="P152" s="138">
        <f>SUM(P153:P155)</f>
        <v>0</v>
      </c>
      <c r="Q152" s="137"/>
      <c r="R152" s="138">
        <f>SUM(R153:R155)</f>
        <v>0</v>
      </c>
      <c r="S152" s="137"/>
      <c r="T152" s="139">
        <f>SUM(T153:T155)</f>
        <v>0</v>
      </c>
      <c r="AR152" s="132" t="s">
        <v>84</v>
      </c>
      <c r="AT152" s="140" t="s">
        <v>75</v>
      </c>
      <c r="AU152" s="140" t="s">
        <v>84</v>
      </c>
      <c r="AY152" s="132" t="s">
        <v>151</v>
      </c>
      <c r="BK152" s="141">
        <f>SUM(BK153:BK155)</f>
        <v>0</v>
      </c>
    </row>
    <row r="153" spans="1:65" s="2" customFormat="1" ht="24.15" customHeight="1">
      <c r="A153" s="33"/>
      <c r="B153" s="144"/>
      <c r="C153" s="145" t="s">
        <v>76</v>
      </c>
      <c r="D153" s="145" t="s">
        <v>154</v>
      </c>
      <c r="E153" s="146" t="s">
        <v>2412</v>
      </c>
      <c r="F153" s="147" t="s">
        <v>2413</v>
      </c>
      <c r="G153" s="148" t="s">
        <v>231</v>
      </c>
      <c r="H153" s="149">
        <v>25</v>
      </c>
      <c r="I153" s="150"/>
      <c r="J153" s="151">
        <f>ROUND(I153*H153,2)</f>
        <v>0</v>
      </c>
      <c r="K153" s="147" t="s">
        <v>925</v>
      </c>
      <c r="L153" s="34"/>
      <c r="M153" s="152" t="s">
        <v>1</v>
      </c>
      <c r="N153" s="153" t="s">
        <v>41</v>
      </c>
      <c r="O153" s="59"/>
      <c r="P153" s="154">
        <f>O153*H153</f>
        <v>0</v>
      </c>
      <c r="Q153" s="154">
        <v>0</v>
      </c>
      <c r="R153" s="154">
        <f>Q153*H153</f>
        <v>0</v>
      </c>
      <c r="S153" s="154">
        <v>0</v>
      </c>
      <c r="T153" s="155">
        <f>S153*H153</f>
        <v>0</v>
      </c>
      <c r="U153" s="33"/>
      <c r="V153" s="33"/>
      <c r="W153" s="33"/>
      <c r="X153" s="33"/>
      <c r="Y153" s="33"/>
      <c r="Z153" s="33"/>
      <c r="AA153" s="33"/>
      <c r="AB153" s="33"/>
      <c r="AC153" s="33"/>
      <c r="AD153" s="33"/>
      <c r="AE153" s="33"/>
      <c r="AR153" s="156" t="s">
        <v>159</v>
      </c>
      <c r="AT153" s="156" t="s">
        <v>154</v>
      </c>
      <c r="AU153" s="156" t="s">
        <v>86</v>
      </c>
      <c r="AY153" s="18" t="s">
        <v>151</v>
      </c>
      <c r="BE153" s="157">
        <f>IF(N153="základní",J153,0)</f>
        <v>0</v>
      </c>
      <c r="BF153" s="157">
        <f>IF(N153="snížená",J153,0)</f>
        <v>0</v>
      </c>
      <c r="BG153" s="157">
        <f>IF(N153="zákl. přenesená",J153,0)</f>
        <v>0</v>
      </c>
      <c r="BH153" s="157">
        <f>IF(N153="sníž. přenesená",J153,0)</f>
        <v>0</v>
      </c>
      <c r="BI153" s="157">
        <f>IF(N153="nulová",J153,0)</f>
        <v>0</v>
      </c>
      <c r="BJ153" s="18" t="s">
        <v>84</v>
      </c>
      <c r="BK153" s="157">
        <f>ROUND(I153*H153,2)</f>
        <v>0</v>
      </c>
      <c r="BL153" s="18" t="s">
        <v>159</v>
      </c>
      <c r="BM153" s="156" t="s">
        <v>366</v>
      </c>
    </row>
    <row r="154" spans="1:65" s="2" customFormat="1" ht="24.15" customHeight="1">
      <c r="A154" s="33"/>
      <c r="B154" s="144"/>
      <c r="C154" s="145" t="s">
        <v>76</v>
      </c>
      <c r="D154" s="145" t="s">
        <v>154</v>
      </c>
      <c r="E154" s="146" t="s">
        <v>2414</v>
      </c>
      <c r="F154" s="147" t="s">
        <v>2415</v>
      </c>
      <c r="G154" s="148" t="s">
        <v>231</v>
      </c>
      <c r="H154" s="149">
        <v>6</v>
      </c>
      <c r="I154" s="150"/>
      <c r="J154" s="151">
        <f>ROUND(I154*H154,2)</f>
        <v>0</v>
      </c>
      <c r="K154" s="147" t="s">
        <v>925</v>
      </c>
      <c r="L154" s="34"/>
      <c r="M154" s="152" t="s">
        <v>1</v>
      </c>
      <c r="N154" s="153" t="s">
        <v>41</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159</v>
      </c>
      <c r="AT154" s="156" t="s">
        <v>154</v>
      </c>
      <c r="AU154" s="156" t="s">
        <v>86</v>
      </c>
      <c r="AY154" s="18" t="s">
        <v>151</v>
      </c>
      <c r="BE154" s="157">
        <f>IF(N154="základní",J154,0)</f>
        <v>0</v>
      </c>
      <c r="BF154" s="157">
        <f>IF(N154="snížená",J154,0)</f>
        <v>0</v>
      </c>
      <c r="BG154" s="157">
        <f>IF(N154="zákl. přenesená",J154,0)</f>
        <v>0</v>
      </c>
      <c r="BH154" s="157">
        <f>IF(N154="sníž. přenesená",J154,0)</f>
        <v>0</v>
      </c>
      <c r="BI154" s="157">
        <f>IF(N154="nulová",J154,0)</f>
        <v>0</v>
      </c>
      <c r="BJ154" s="18" t="s">
        <v>84</v>
      </c>
      <c r="BK154" s="157">
        <f>ROUND(I154*H154,2)</f>
        <v>0</v>
      </c>
      <c r="BL154" s="18" t="s">
        <v>159</v>
      </c>
      <c r="BM154" s="156" t="s">
        <v>379</v>
      </c>
    </row>
    <row r="155" spans="1:65" s="2" customFormat="1" ht="16.5" customHeight="1">
      <c r="A155" s="33"/>
      <c r="B155" s="144"/>
      <c r="C155" s="145" t="s">
        <v>76</v>
      </c>
      <c r="D155" s="145" t="s">
        <v>154</v>
      </c>
      <c r="E155" s="146" t="s">
        <v>2416</v>
      </c>
      <c r="F155" s="147" t="s">
        <v>2417</v>
      </c>
      <c r="G155" s="148" t="s">
        <v>2381</v>
      </c>
      <c r="H155" s="215"/>
      <c r="I155" s="150"/>
      <c r="J155" s="151">
        <f>ROUND(I155*H155,2)</f>
        <v>0</v>
      </c>
      <c r="K155" s="147" t="s">
        <v>925</v>
      </c>
      <c r="L155" s="34"/>
      <c r="M155" s="152" t="s">
        <v>1</v>
      </c>
      <c r="N155" s="153" t="s">
        <v>41</v>
      </c>
      <c r="O155" s="59"/>
      <c r="P155" s="154">
        <f>O155*H155</f>
        <v>0</v>
      </c>
      <c r="Q155" s="154">
        <v>0</v>
      </c>
      <c r="R155" s="154">
        <f>Q155*H155</f>
        <v>0</v>
      </c>
      <c r="S155" s="154">
        <v>0</v>
      </c>
      <c r="T155" s="155">
        <f>S155*H155</f>
        <v>0</v>
      </c>
      <c r="U155" s="33"/>
      <c r="V155" s="33"/>
      <c r="W155" s="33"/>
      <c r="X155" s="33"/>
      <c r="Y155" s="33"/>
      <c r="Z155" s="33"/>
      <c r="AA155" s="33"/>
      <c r="AB155" s="33"/>
      <c r="AC155" s="33"/>
      <c r="AD155" s="33"/>
      <c r="AE155" s="33"/>
      <c r="AR155" s="156" t="s">
        <v>159</v>
      </c>
      <c r="AT155" s="156" t="s">
        <v>154</v>
      </c>
      <c r="AU155" s="156" t="s">
        <v>86</v>
      </c>
      <c r="AY155" s="18" t="s">
        <v>151</v>
      </c>
      <c r="BE155" s="157">
        <f>IF(N155="základní",J155,0)</f>
        <v>0</v>
      </c>
      <c r="BF155" s="157">
        <f>IF(N155="snížená",J155,0)</f>
        <v>0</v>
      </c>
      <c r="BG155" s="157">
        <f>IF(N155="zákl. přenesená",J155,0)</f>
        <v>0</v>
      </c>
      <c r="BH155" s="157">
        <f>IF(N155="sníž. přenesená",J155,0)</f>
        <v>0</v>
      </c>
      <c r="BI155" s="157">
        <f>IF(N155="nulová",J155,0)</f>
        <v>0</v>
      </c>
      <c r="BJ155" s="18" t="s">
        <v>84</v>
      </c>
      <c r="BK155" s="157">
        <f>ROUND(I155*H155,2)</f>
        <v>0</v>
      </c>
      <c r="BL155" s="18" t="s">
        <v>159</v>
      </c>
      <c r="BM155" s="156" t="s">
        <v>391</v>
      </c>
    </row>
    <row r="156" spans="2:63" s="12" customFormat="1" ht="22.8" customHeight="1">
      <c r="B156" s="131"/>
      <c r="D156" s="132" t="s">
        <v>75</v>
      </c>
      <c r="E156" s="142" t="s">
        <v>2418</v>
      </c>
      <c r="F156" s="142" t="s">
        <v>2419</v>
      </c>
      <c r="I156" s="134"/>
      <c r="J156" s="143">
        <f>BK156</f>
        <v>0</v>
      </c>
      <c r="L156" s="131"/>
      <c r="M156" s="136"/>
      <c r="N156" s="137"/>
      <c r="O156" s="137"/>
      <c r="P156" s="138">
        <f>SUM(P157:P164)</f>
        <v>0</v>
      </c>
      <c r="Q156" s="137"/>
      <c r="R156" s="138">
        <f>SUM(R157:R164)</f>
        <v>0</v>
      </c>
      <c r="S156" s="137"/>
      <c r="T156" s="139">
        <f>SUM(T157:T164)</f>
        <v>0</v>
      </c>
      <c r="AR156" s="132" t="s">
        <v>84</v>
      </c>
      <c r="AT156" s="140" t="s">
        <v>75</v>
      </c>
      <c r="AU156" s="140" t="s">
        <v>84</v>
      </c>
      <c r="AY156" s="132" t="s">
        <v>151</v>
      </c>
      <c r="BK156" s="141">
        <f>SUM(BK157:BK164)</f>
        <v>0</v>
      </c>
    </row>
    <row r="157" spans="1:65" s="2" customFormat="1" ht="24.15" customHeight="1">
      <c r="A157" s="33"/>
      <c r="B157" s="144"/>
      <c r="C157" s="145" t="s">
        <v>76</v>
      </c>
      <c r="D157" s="145" t="s">
        <v>154</v>
      </c>
      <c r="E157" s="146" t="s">
        <v>2420</v>
      </c>
      <c r="F157" s="147" t="s">
        <v>2421</v>
      </c>
      <c r="G157" s="148" t="s">
        <v>2377</v>
      </c>
      <c r="H157" s="149">
        <v>1</v>
      </c>
      <c r="I157" s="150"/>
      <c r="J157" s="151">
        <f>ROUND(I157*H157,2)</f>
        <v>0</v>
      </c>
      <c r="K157" s="147" t="s">
        <v>925</v>
      </c>
      <c r="L157" s="34"/>
      <c r="M157" s="152" t="s">
        <v>1</v>
      </c>
      <c r="N157" s="153" t="s">
        <v>41</v>
      </c>
      <c r="O157" s="59"/>
      <c r="P157" s="154">
        <f>O157*H157</f>
        <v>0</v>
      </c>
      <c r="Q157" s="154">
        <v>0</v>
      </c>
      <c r="R157" s="154">
        <f>Q157*H157</f>
        <v>0</v>
      </c>
      <c r="S157" s="154">
        <v>0</v>
      </c>
      <c r="T157" s="155">
        <f>S157*H157</f>
        <v>0</v>
      </c>
      <c r="U157" s="33"/>
      <c r="V157" s="33"/>
      <c r="W157" s="33"/>
      <c r="X157" s="33"/>
      <c r="Y157" s="33"/>
      <c r="Z157" s="33"/>
      <c r="AA157" s="33"/>
      <c r="AB157" s="33"/>
      <c r="AC157" s="33"/>
      <c r="AD157" s="33"/>
      <c r="AE157" s="33"/>
      <c r="AR157" s="156" t="s">
        <v>159</v>
      </c>
      <c r="AT157" s="156" t="s">
        <v>154</v>
      </c>
      <c r="AU157" s="156" t="s">
        <v>86</v>
      </c>
      <c r="AY157" s="18" t="s">
        <v>151</v>
      </c>
      <c r="BE157" s="157">
        <f>IF(N157="základní",J157,0)</f>
        <v>0</v>
      </c>
      <c r="BF157" s="157">
        <f>IF(N157="snížená",J157,0)</f>
        <v>0</v>
      </c>
      <c r="BG157" s="157">
        <f>IF(N157="zákl. přenesená",J157,0)</f>
        <v>0</v>
      </c>
      <c r="BH157" s="157">
        <f>IF(N157="sníž. přenesená",J157,0)</f>
        <v>0</v>
      </c>
      <c r="BI157" s="157">
        <f>IF(N157="nulová",J157,0)</f>
        <v>0</v>
      </c>
      <c r="BJ157" s="18" t="s">
        <v>84</v>
      </c>
      <c r="BK157" s="157">
        <f>ROUND(I157*H157,2)</f>
        <v>0</v>
      </c>
      <c r="BL157" s="18" t="s">
        <v>159</v>
      </c>
      <c r="BM157" s="156" t="s">
        <v>435</v>
      </c>
    </row>
    <row r="158" spans="1:47" s="2" customFormat="1" ht="28.8">
      <c r="A158" s="33"/>
      <c r="B158" s="34"/>
      <c r="C158" s="33"/>
      <c r="D158" s="159" t="s">
        <v>215</v>
      </c>
      <c r="E158" s="33"/>
      <c r="F158" s="190" t="s">
        <v>2422</v>
      </c>
      <c r="G158" s="33"/>
      <c r="H158" s="33"/>
      <c r="I158" s="191"/>
      <c r="J158" s="33"/>
      <c r="K158" s="33"/>
      <c r="L158" s="34"/>
      <c r="M158" s="192"/>
      <c r="N158" s="193"/>
      <c r="O158" s="59"/>
      <c r="P158" s="59"/>
      <c r="Q158" s="59"/>
      <c r="R158" s="59"/>
      <c r="S158" s="59"/>
      <c r="T158" s="60"/>
      <c r="U158" s="33"/>
      <c r="V158" s="33"/>
      <c r="W158" s="33"/>
      <c r="X158" s="33"/>
      <c r="Y158" s="33"/>
      <c r="Z158" s="33"/>
      <c r="AA158" s="33"/>
      <c r="AB158" s="33"/>
      <c r="AC158" s="33"/>
      <c r="AD158" s="33"/>
      <c r="AE158" s="33"/>
      <c r="AT158" s="18" t="s">
        <v>215</v>
      </c>
      <c r="AU158" s="18" t="s">
        <v>86</v>
      </c>
    </row>
    <row r="159" spans="1:65" s="2" customFormat="1" ht="16.5" customHeight="1">
      <c r="A159" s="33"/>
      <c r="B159" s="144"/>
      <c r="C159" s="145" t="s">
        <v>76</v>
      </c>
      <c r="D159" s="145" t="s">
        <v>154</v>
      </c>
      <c r="E159" s="146" t="s">
        <v>2423</v>
      </c>
      <c r="F159" s="147" t="s">
        <v>2424</v>
      </c>
      <c r="G159" s="148" t="s">
        <v>2377</v>
      </c>
      <c r="H159" s="149">
        <v>1</v>
      </c>
      <c r="I159" s="150"/>
      <c r="J159" s="151">
        <f aca="true" t="shared" si="10" ref="J159:J164">ROUND(I159*H159,2)</f>
        <v>0</v>
      </c>
      <c r="K159" s="147" t="s">
        <v>925</v>
      </c>
      <c r="L159" s="34"/>
      <c r="M159" s="152" t="s">
        <v>1</v>
      </c>
      <c r="N159" s="153" t="s">
        <v>41</v>
      </c>
      <c r="O159" s="59"/>
      <c r="P159" s="154">
        <f aca="true" t="shared" si="11" ref="P159:P164">O159*H159</f>
        <v>0</v>
      </c>
      <c r="Q159" s="154">
        <v>0</v>
      </c>
      <c r="R159" s="154">
        <f aca="true" t="shared" si="12" ref="R159:R164">Q159*H159</f>
        <v>0</v>
      </c>
      <c r="S159" s="154">
        <v>0</v>
      </c>
      <c r="T159" s="155">
        <f aca="true" t="shared" si="13" ref="T159:T164">S159*H159</f>
        <v>0</v>
      </c>
      <c r="U159" s="33"/>
      <c r="V159" s="33"/>
      <c r="W159" s="33"/>
      <c r="X159" s="33"/>
      <c r="Y159" s="33"/>
      <c r="Z159" s="33"/>
      <c r="AA159" s="33"/>
      <c r="AB159" s="33"/>
      <c r="AC159" s="33"/>
      <c r="AD159" s="33"/>
      <c r="AE159" s="33"/>
      <c r="AR159" s="156" t="s">
        <v>159</v>
      </c>
      <c r="AT159" s="156" t="s">
        <v>154</v>
      </c>
      <c r="AU159" s="156" t="s">
        <v>86</v>
      </c>
      <c r="AY159" s="18" t="s">
        <v>151</v>
      </c>
      <c r="BE159" s="157">
        <f aca="true" t="shared" si="14" ref="BE159:BE164">IF(N159="základní",J159,0)</f>
        <v>0</v>
      </c>
      <c r="BF159" s="157">
        <f aca="true" t="shared" si="15" ref="BF159:BF164">IF(N159="snížená",J159,0)</f>
        <v>0</v>
      </c>
      <c r="BG159" s="157">
        <f aca="true" t="shared" si="16" ref="BG159:BG164">IF(N159="zákl. přenesená",J159,0)</f>
        <v>0</v>
      </c>
      <c r="BH159" s="157">
        <f aca="true" t="shared" si="17" ref="BH159:BH164">IF(N159="sníž. přenesená",J159,0)</f>
        <v>0</v>
      </c>
      <c r="BI159" s="157">
        <f aca="true" t="shared" si="18" ref="BI159:BI164">IF(N159="nulová",J159,0)</f>
        <v>0</v>
      </c>
      <c r="BJ159" s="18" t="s">
        <v>84</v>
      </c>
      <c r="BK159" s="157">
        <f aca="true" t="shared" si="19" ref="BK159:BK164">ROUND(I159*H159,2)</f>
        <v>0</v>
      </c>
      <c r="BL159" s="18" t="s">
        <v>159</v>
      </c>
      <c r="BM159" s="156" t="s">
        <v>445</v>
      </c>
    </row>
    <row r="160" spans="1:65" s="2" customFormat="1" ht="24.15" customHeight="1">
      <c r="A160" s="33"/>
      <c r="B160" s="144"/>
      <c r="C160" s="145" t="s">
        <v>76</v>
      </c>
      <c r="D160" s="145" t="s">
        <v>154</v>
      </c>
      <c r="E160" s="146" t="s">
        <v>2425</v>
      </c>
      <c r="F160" s="147" t="s">
        <v>2426</v>
      </c>
      <c r="G160" s="148" t="s">
        <v>300</v>
      </c>
      <c r="H160" s="149">
        <v>10</v>
      </c>
      <c r="I160" s="150"/>
      <c r="J160" s="151">
        <f t="shared" si="10"/>
        <v>0</v>
      </c>
      <c r="K160" s="147" t="s">
        <v>925</v>
      </c>
      <c r="L160" s="34"/>
      <c r="M160" s="152" t="s">
        <v>1</v>
      </c>
      <c r="N160" s="153" t="s">
        <v>41</v>
      </c>
      <c r="O160" s="59"/>
      <c r="P160" s="154">
        <f t="shared" si="11"/>
        <v>0</v>
      </c>
      <c r="Q160" s="154">
        <v>0</v>
      </c>
      <c r="R160" s="154">
        <f t="shared" si="12"/>
        <v>0</v>
      </c>
      <c r="S160" s="154">
        <v>0</v>
      </c>
      <c r="T160" s="155">
        <f t="shared" si="13"/>
        <v>0</v>
      </c>
      <c r="U160" s="33"/>
      <c r="V160" s="33"/>
      <c r="W160" s="33"/>
      <c r="X160" s="33"/>
      <c r="Y160" s="33"/>
      <c r="Z160" s="33"/>
      <c r="AA160" s="33"/>
      <c r="AB160" s="33"/>
      <c r="AC160" s="33"/>
      <c r="AD160" s="33"/>
      <c r="AE160" s="33"/>
      <c r="AR160" s="156" t="s">
        <v>159</v>
      </c>
      <c r="AT160" s="156" t="s">
        <v>154</v>
      </c>
      <c r="AU160" s="156" t="s">
        <v>86</v>
      </c>
      <c r="AY160" s="18" t="s">
        <v>151</v>
      </c>
      <c r="BE160" s="157">
        <f t="shared" si="14"/>
        <v>0</v>
      </c>
      <c r="BF160" s="157">
        <f t="shared" si="15"/>
        <v>0</v>
      </c>
      <c r="BG160" s="157">
        <f t="shared" si="16"/>
        <v>0</v>
      </c>
      <c r="BH160" s="157">
        <f t="shared" si="17"/>
        <v>0</v>
      </c>
      <c r="BI160" s="157">
        <f t="shared" si="18"/>
        <v>0</v>
      </c>
      <c r="BJ160" s="18" t="s">
        <v>84</v>
      </c>
      <c r="BK160" s="157">
        <f t="shared" si="19"/>
        <v>0</v>
      </c>
      <c r="BL160" s="18" t="s">
        <v>159</v>
      </c>
      <c r="BM160" s="156" t="s">
        <v>455</v>
      </c>
    </row>
    <row r="161" spans="1:65" s="2" customFormat="1" ht="16.5" customHeight="1">
      <c r="A161" s="33"/>
      <c r="B161" s="144"/>
      <c r="C161" s="145" t="s">
        <v>76</v>
      </c>
      <c r="D161" s="145" t="s">
        <v>154</v>
      </c>
      <c r="E161" s="146" t="s">
        <v>2427</v>
      </c>
      <c r="F161" s="147" t="s">
        <v>2428</v>
      </c>
      <c r="G161" s="148" t="s">
        <v>324</v>
      </c>
      <c r="H161" s="149">
        <v>1.05</v>
      </c>
      <c r="I161" s="150"/>
      <c r="J161" s="151">
        <f t="shared" si="10"/>
        <v>0</v>
      </c>
      <c r="K161" s="147" t="s">
        <v>925</v>
      </c>
      <c r="L161" s="34"/>
      <c r="M161" s="152" t="s">
        <v>1</v>
      </c>
      <c r="N161" s="153" t="s">
        <v>41</v>
      </c>
      <c r="O161" s="59"/>
      <c r="P161" s="154">
        <f t="shared" si="11"/>
        <v>0</v>
      </c>
      <c r="Q161" s="154">
        <v>0</v>
      </c>
      <c r="R161" s="154">
        <f t="shared" si="12"/>
        <v>0</v>
      </c>
      <c r="S161" s="154">
        <v>0</v>
      </c>
      <c r="T161" s="155">
        <f t="shared" si="13"/>
        <v>0</v>
      </c>
      <c r="U161" s="33"/>
      <c r="V161" s="33"/>
      <c r="W161" s="33"/>
      <c r="X161" s="33"/>
      <c r="Y161" s="33"/>
      <c r="Z161" s="33"/>
      <c r="AA161" s="33"/>
      <c r="AB161" s="33"/>
      <c r="AC161" s="33"/>
      <c r="AD161" s="33"/>
      <c r="AE161" s="33"/>
      <c r="AR161" s="156" t="s">
        <v>159</v>
      </c>
      <c r="AT161" s="156" t="s">
        <v>154</v>
      </c>
      <c r="AU161" s="156" t="s">
        <v>86</v>
      </c>
      <c r="AY161" s="18" t="s">
        <v>151</v>
      </c>
      <c r="BE161" s="157">
        <f t="shared" si="14"/>
        <v>0</v>
      </c>
      <c r="BF161" s="157">
        <f t="shared" si="15"/>
        <v>0</v>
      </c>
      <c r="BG161" s="157">
        <f t="shared" si="16"/>
        <v>0</v>
      </c>
      <c r="BH161" s="157">
        <f t="shared" si="17"/>
        <v>0</v>
      </c>
      <c r="BI161" s="157">
        <f t="shared" si="18"/>
        <v>0</v>
      </c>
      <c r="BJ161" s="18" t="s">
        <v>84</v>
      </c>
      <c r="BK161" s="157">
        <f t="shared" si="19"/>
        <v>0</v>
      </c>
      <c r="BL161" s="18" t="s">
        <v>159</v>
      </c>
      <c r="BM161" s="156" t="s">
        <v>463</v>
      </c>
    </row>
    <row r="162" spans="1:65" s="2" customFormat="1" ht="21.75" customHeight="1">
      <c r="A162" s="33"/>
      <c r="B162" s="144"/>
      <c r="C162" s="145" t="s">
        <v>76</v>
      </c>
      <c r="D162" s="145" t="s">
        <v>154</v>
      </c>
      <c r="E162" s="146" t="s">
        <v>2429</v>
      </c>
      <c r="F162" s="147" t="s">
        <v>2430</v>
      </c>
      <c r="G162" s="148" t="s">
        <v>2377</v>
      </c>
      <c r="H162" s="149">
        <v>1</v>
      </c>
      <c r="I162" s="150"/>
      <c r="J162" s="151">
        <f t="shared" si="10"/>
        <v>0</v>
      </c>
      <c r="K162" s="147" t="s">
        <v>925</v>
      </c>
      <c r="L162" s="34"/>
      <c r="M162" s="152" t="s">
        <v>1</v>
      </c>
      <c r="N162" s="153" t="s">
        <v>41</v>
      </c>
      <c r="O162" s="59"/>
      <c r="P162" s="154">
        <f t="shared" si="11"/>
        <v>0</v>
      </c>
      <c r="Q162" s="154">
        <v>0</v>
      </c>
      <c r="R162" s="154">
        <f t="shared" si="12"/>
        <v>0</v>
      </c>
      <c r="S162" s="154">
        <v>0</v>
      </c>
      <c r="T162" s="155">
        <f t="shared" si="13"/>
        <v>0</v>
      </c>
      <c r="U162" s="33"/>
      <c r="V162" s="33"/>
      <c r="W162" s="33"/>
      <c r="X162" s="33"/>
      <c r="Y162" s="33"/>
      <c r="Z162" s="33"/>
      <c r="AA162" s="33"/>
      <c r="AB162" s="33"/>
      <c r="AC162" s="33"/>
      <c r="AD162" s="33"/>
      <c r="AE162" s="33"/>
      <c r="AR162" s="156" t="s">
        <v>159</v>
      </c>
      <c r="AT162" s="156" t="s">
        <v>154</v>
      </c>
      <c r="AU162" s="156" t="s">
        <v>86</v>
      </c>
      <c r="AY162" s="18" t="s">
        <v>151</v>
      </c>
      <c r="BE162" s="157">
        <f t="shared" si="14"/>
        <v>0</v>
      </c>
      <c r="BF162" s="157">
        <f t="shared" si="15"/>
        <v>0</v>
      </c>
      <c r="BG162" s="157">
        <f t="shared" si="16"/>
        <v>0</v>
      </c>
      <c r="BH162" s="157">
        <f t="shared" si="17"/>
        <v>0</v>
      </c>
      <c r="BI162" s="157">
        <f t="shared" si="18"/>
        <v>0</v>
      </c>
      <c r="BJ162" s="18" t="s">
        <v>84</v>
      </c>
      <c r="BK162" s="157">
        <f t="shared" si="19"/>
        <v>0</v>
      </c>
      <c r="BL162" s="18" t="s">
        <v>159</v>
      </c>
      <c r="BM162" s="156" t="s">
        <v>488</v>
      </c>
    </row>
    <row r="163" spans="1:65" s="2" customFormat="1" ht="16.5" customHeight="1">
      <c r="A163" s="33"/>
      <c r="B163" s="144"/>
      <c r="C163" s="145" t="s">
        <v>76</v>
      </c>
      <c r="D163" s="145" t="s">
        <v>154</v>
      </c>
      <c r="E163" s="146" t="s">
        <v>2431</v>
      </c>
      <c r="F163" s="147" t="s">
        <v>2432</v>
      </c>
      <c r="G163" s="148" t="s">
        <v>2377</v>
      </c>
      <c r="H163" s="149">
        <v>1</v>
      </c>
      <c r="I163" s="150"/>
      <c r="J163" s="151">
        <f t="shared" si="10"/>
        <v>0</v>
      </c>
      <c r="K163" s="147" t="s">
        <v>925</v>
      </c>
      <c r="L163" s="34"/>
      <c r="M163" s="152" t="s">
        <v>1</v>
      </c>
      <c r="N163" s="153" t="s">
        <v>41</v>
      </c>
      <c r="O163" s="59"/>
      <c r="P163" s="154">
        <f t="shared" si="11"/>
        <v>0</v>
      </c>
      <c r="Q163" s="154">
        <v>0</v>
      </c>
      <c r="R163" s="154">
        <f t="shared" si="12"/>
        <v>0</v>
      </c>
      <c r="S163" s="154">
        <v>0</v>
      </c>
      <c r="T163" s="155">
        <f t="shared" si="13"/>
        <v>0</v>
      </c>
      <c r="U163" s="33"/>
      <c r="V163" s="33"/>
      <c r="W163" s="33"/>
      <c r="X163" s="33"/>
      <c r="Y163" s="33"/>
      <c r="Z163" s="33"/>
      <c r="AA163" s="33"/>
      <c r="AB163" s="33"/>
      <c r="AC163" s="33"/>
      <c r="AD163" s="33"/>
      <c r="AE163" s="33"/>
      <c r="AR163" s="156" t="s">
        <v>159</v>
      </c>
      <c r="AT163" s="156" t="s">
        <v>154</v>
      </c>
      <c r="AU163" s="156" t="s">
        <v>86</v>
      </c>
      <c r="AY163" s="18" t="s">
        <v>151</v>
      </c>
      <c r="BE163" s="157">
        <f t="shared" si="14"/>
        <v>0</v>
      </c>
      <c r="BF163" s="157">
        <f t="shared" si="15"/>
        <v>0</v>
      </c>
      <c r="BG163" s="157">
        <f t="shared" si="16"/>
        <v>0</v>
      </c>
      <c r="BH163" s="157">
        <f t="shared" si="17"/>
        <v>0</v>
      </c>
      <c r="BI163" s="157">
        <f t="shared" si="18"/>
        <v>0</v>
      </c>
      <c r="BJ163" s="18" t="s">
        <v>84</v>
      </c>
      <c r="BK163" s="157">
        <f t="shared" si="19"/>
        <v>0</v>
      </c>
      <c r="BL163" s="18" t="s">
        <v>159</v>
      </c>
      <c r="BM163" s="156" t="s">
        <v>497</v>
      </c>
    </row>
    <row r="164" spans="1:65" s="2" customFormat="1" ht="24.15" customHeight="1">
      <c r="A164" s="33"/>
      <c r="B164" s="144"/>
      <c r="C164" s="145" t="s">
        <v>76</v>
      </c>
      <c r="D164" s="145" t="s">
        <v>154</v>
      </c>
      <c r="E164" s="146" t="s">
        <v>2433</v>
      </c>
      <c r="F164" s="147" t="s">
        <v>2434</v>
      </c>
      <c r="G164" s="148" t="s">
        <v>2377</v>
      </c>
      <c r="H164" s="149">
        <v>1</v>
      </c>
      <c r="I164" s="150"/>
      <c r="J164" s="151">
        <f t="shared" si="10"/>
        <v>0</v>
      </c>
      <c r="K164" s="147" t="s">
        <v>925</v>
      </c>
      <c r="L164" s="34"/>
      <c r="M164" s="152" t="s">
        <v>1</v>
      </c>
      <c r="N164" s="153" t="s">
        <v>41</v>
      </c>
      <c r="O164" s="59"/>
      <c r="P164" s="154">
        <f t="shared" si="11"/>
        <v>0</v>
      </c>
      <c r="Q164" s="154">
        <v>0</v>
      </c>
      <c r="R164" s="154">
        <f t="shared" si="12"/>
        <v>0</v>
      </c>
      <c r="S164" s="154">
        <v>0</v>
      </c>
      <c r="T164" s="155">
        <f t="shared" si="13"/>
        <v>0</v>
      </c>
      <c r="U164" s="33"/>
      <c r="V164" s="33"/>
      <c r="W164" s="33"/>
      <c r="X164" s="33"/>
      <c r="Y164" s="33"/>
      <c r="Z164" s="33"/>
      <c r="AA164" s="33"/>
      <c r="AB164" s="33"/>
      <c r="AC164" s="33"/>
      <c r="AD164" s="33"/>
      <c r="AE164" s="33"/>
      <c r="AR164" s="156" t="s">
        <v>159</v>
      </c>
      <c r="AT164" s="156" t="s">
        <v>154</v>
      </c>
      <c r="AU164" s="156" t="s">
        <v>86</v>
      </c>
      <c r="AY164" s="18" t="s">
        <v>151</v>
      </c>
      <c r="BE164" s="157">
        <f t="shared" si="14"/>
        <v>0</v>
      </c>
      <c r="BF164" s="157">
        <f t="shared" si="15"/>
        <v>0</v>
      </c>
      <c r="BG164" s="157">
        <f t="shared" si="16"/>
        <v>0</v>
      </c>
      <c r="BH164" s="157">
        <f t="shared" si="17"/>
        <v>0</v>
      </c>
      <c r="BI164" s="157">
        <f t="shared" si="18"/>
        <v>0</v>
      </c>
      <c r="BJ164" s="18" t="s">
        <v>84</v>
      </c>
      <c r="BK164" s="157">
        <f t="shared" si="19"/>
        <v>0</v>
      </c>
      <c r="BL164" s="18" t="s">
        <v>159</v>
      </c>
      <c r="BM164" s="156" t="s">
        <v>509</v>
      </c>
    </row>
    <row r="165" spans="2:63" s="12" customFormat="1" ht="22.8" customHeight="1">
      <c r="B165" s="131"/>
      <c r="D165" s="132" t="s">
        <v>75</v>
      </c>
      <c r="E165" s="142" t="s">
        <v>2343</v>
      </c>
      <c r="F165" s="142" t="s">
        <v>2435</v>
      </c>
      <c r="I165" s="134"/>
      <c r="J165" s="143">
        <f>BK165</f>
        <v>0</v>
      </c>
      <c r="L165" s="131"/>
      <c r="M165" s="136"/>
      <c r="N165" s="137"/>
      <c r="O165" s="137"/>
      <c r="P165" s="138">
        <f>SUM(P166:P178)</f>
        <v>0</v>
      </c>
      <c r="Q165" s="137"/>
      <c r="R165" s="138">
        <f>SUM(R166:R178)</f>
        <v>0</v>
      </c>
      <c r="S165" s="137"/>
      <c r="T165" s="139">
        <f>SUM(T166:T178)</f>
        <v>0</v>
      </c>
      <c r="AR165" s="132" t="s">
        <v>84</v>
      </c>
      <c r="AT165" s="140" t="s">
        <v>75</v>
      </c>
      <c r="AU165" s="140" t="s">
        <v>84</v>
      </c>
      <c r="AY165" s="132" t="s">
        <v>151</v>
      </c>
      <c r="BK165" s="141">
        <f>SUM(BK166:BK178)</f>
        <v>0</v>
      </c>
    </row>
    <row r="166" spans="1:65" s="2" customFormat="1" ht="24.15" customHeight="1">
      <c r="A166" s="33"/>
      <c r="B166" s="144"/>
      <c r="C166" s="145" t="s">
        <v>76</v>
      </c>
      <c r="D166" s="145" t="s">
        <v>154</v>
      </c>
      <c r="E166" s="146" t="s">
        <v>2436</v>
      </c>
      <c r="F166" s="147" t="s">
        <v>2437</v>
      </c>
      <c r="G166" s="148" t="s">
        <v>2377</v>
      </c>
      <c r="H166" s="149">
        <v>1</v>
      </c>
      <c r="I166" s="150"/>
      <c r="J166" s="151">
        <f>ROUND(I166*H166,2)</f>
        <v>0</v>
      </c>
      <c r="K166" s="147" t="s">
        <v>925</v>
      </c>
      <c r="L166" s="34"/>
      <c r="M166" s="152" t="s">
        <v>1</v>
      </c>
      <c r="N166" s="153" t="s">
        <v>41</v>
      </c>
      <c r="O166" s="59"/>
      <c r="P166" s="154">
        <f>O166*H166</f>
        <v>0</v>
      </c>
      <c r="Q166" s="154">
        <v>0</v>
      </c>
      <c r="R166" s="154">
        <f>Q166*H166</f>
        <v>0</v>
      </c>
      <c r="S166" s="154">
        <v>0</v>
      </c>
      <c r="T166" s="155">
        <f>S166*H166</f>
        <v>0</v>
      </c>
      <c r="U166" s="33"/>
      <c r="V166" s="33"/>
      <c r="W166" s="33"/>
      <c r="X166" s="33"/>
      <c r="Y166" s="33"/>
      <c r="Z166" s="33"/>
      <c r="AA166" s="33"/>
      <c r="AB166" s="33"/>
      <c r="AC166" s="33"/>
      <c r="AD166" s="33"/>
      <c r="AE166" s="33"/>
      <c r="AR166" s="156" t="s">
        <v>159</v>
      </c>
      <c r="AT166" s="156" t="s">
        <v>154</v>
      </c>
      <c r="AU166" s="156" t="s">
        <v>86</v>
      </c>
      <c r="AY166" s="18" t="s">
        <v>151</v>
      </c>
      <c r="BE166" s="157">
        <f>IF(N166="základní",J166,0)</f>
        <v>0</v>
      </c>
      <c r="BF166" s="157">
        <f>IF(N166="snížená",J166,0)</f>
        <v>0</v>
      </c>
      <c r="BG166" s="157">
        <f>IF(N166="zákl. přenesená",J166,0)</f>
        <v>0</v>
      </c>
      <c r="BH166" s="157">
        <f>IF(N166="sníž. přenesená",J166,0)</f>
        <v>0</v>
      </c>
      <c r="BI166" s="157">
        <f>IF(N166="nulová",J166,0)</f>
        <v>0</v>
      </c>
      <c r="BJ166" s="18" t="s">
        <v>84</v>
      </c>
      <c r="BK166" s="157">
        <f>ROUND(I166*H166,2)</f>
        <v>0</v>
      </c>
      <c r="BL166" s="18" t="s">
        <v>159</v>
      </c>
      <c r="BM166" s="156" t="s">
        <v>536</v>
      </c>
    </row>
    <row r="167" spans="1:47" s="2" customFormat="1" ht="19.2">
      <c r="A167" s="33"/>
      <c r="B167" s="34"/>
      <c r="C167" s="33"/>
      <c r="D167" s="159" t="s">
        <v>215</v>
      </c>
      <c r="E167" s="33"/>
      <c r="F167" s="190" t="s">
        <v>2438</v>
      </c>
      <c r="G167" s="33"/>
      <c r="H167" s="33"/>
      <c r="I167" s="191"/>
      <c r="J167" s="33"/>
      <c r="K167" s="33"/>
      <c r="L167" s="34"/>
      <c r="M167" s="192"/>
      <c r="N167" s="193"/>
      <c r="O167" s="59"/>
      <c r="P167" s="59"/>
      <c r="Q167" s="59"/>
      <c r="R167" s="59"/>
      <c r="S167" s="59"/>
      <c r="T167" s="60"/>
      <c r="U167" s="33"/>
      <c r="V167" s="33"/>
      <c r="W167" s="33"/>
      <c r="X167" s="33"/>
      <c r="Y167" s="33"/>
      <c r="Z167" s="33"/>
      <c r="AA167" s="33"/>
      <c r="AB167" s="33"/>
      <c r="AC167" s="33"/>
      <c r="AD167" s="33"/>
      <c r="AE167" s="33"/>
      <c r="AT167" s="18" t="s">
        <v>215</v>
      </c>
      <c r="AU167" s="18" t="s">
        <v>86</v>
      </c>
    </row>
    <row r="168" spans="1:65" s="2" customFormat="1" ht="24.15" customHeight="1">
      <c r="A168" s="33"/>
      <c r="B168" s="144"/>
      <c r="C168" s="145" t="s">
        <v>76</v>
      </c>
      <c r="D168" s="145" t="s">
        <v>154</v>
      </c>
      <c r="E168" s="146" t="s">
        <v>2439</v>
      </c>
      <c r="F168" s="147" t="s">
        <v>2440</v>
      </c>
      <c r="G168" s="148" t="s">
        <v>2377</v>
      </c>
      <c r="H168" s="149">
        <v>1</v>
      </c>
      <c r="I168" s="150"/>
      <c r="J168" s="151">
        <f>ROUND(I168*H168,2)</f>
        <v>0</v>
      </c>
      <c r="K168" s="147" t="s">
        <v>925</v>
      </c>
      <c r="L168" s="34"/>
      <c r="M168" s="152" t="s">
        <v>1</v>
      </c>
      <c r="N168" s="153" t="s">
        <v>41</v>
      </c>
      <c r="O168" s="59"/>
      <c r="P168" s="154">
        <f>O168*H168</f>
        <v>0</v>
      </c>
      <c r="Q168" s="154">
        <v>0</v>
      </c>
      <c r="R168" s="154">
        <f>Q168*H168</f>
        <v>0</v>
      </c>
      <c r="S168" s="154">
        <v>0</v>
      </c>
      <c r="T168" s="155">
        <f>S168*H168</f>
        <v>0</v>
      </c>
      <c r="U168" s="33"/>
      <c r="V168" s="33"/>
      <c r="W168" s="33"/>
      <c r="X168" s="33"/>
      <c r="Y168" s="33"/>
      <c r="Z168" s="33"/>
      <c r="AA168" s="33"/>
      <c r="AB168" s="33"/>
      <c r="AC168" s="33"/>
      <c r="AD168" s="33"/>
      <c r="AE168" s="33"/>
      <c r="AR168" s="156" t="s">
        <v>159</v>
      </c>
      <c r="AT168" s="156" t="s">
        <v>154</v>
      </c>
      <c r="AU168" s="156" t="s">
        <v>86</v>
      </c>
      <c r="AY168" s="18" t="s">
        <v>151</v>
      </c>
      <c r="BE168" s="157">
        <f>IF(N168="základní",J168,0)</f>
        <v>0</v>
      </c>
      <c r="BF168" s="157">
        <f>IF(N168="snížená",J168,0)</f>
        <v>0</v>
      </c>
      <c r="BG168" s="157">
        <f>IF(N168="zákl. přenesená",J168,0)</f>
        <v>0</v>
      </c>
      <c r="BH168" s="157">
        <f>IF(N168="sníž. přenesená",J168,0)</f>
        <v>0</v>
      </c>
      <c r="BI168" s="157">
        <f>IF(N168="nulová",J168,0)</f>
        <v>0</v>
      </c>
      <c r="BJ168" s="18" t="s">
        <v>84</v>
      </c>
      <c r="BK168" s="157">
        <f>ROUND(I168*H168,2)</f>
        <v>0</v>
      </c>
      <c r="BL168" s="18" t="s">
        <v>159</v>
      </c>
      <c r="BM168" s="156" t="s">
        <v>546</v>
      </c>
    </row>
    <row r="169" spans="1:47" s="2" customFormat="1" ht="19.2">
      <c r="A169" s="33"/>
      <c r="B169" s="34"/>
      <c r="C169" s="33"/>
      <c r="D169" s="159" t="s">
        <v>215</v>
      </c>
      <c r="E169" s="33"/>
      <c r="F169" s="190" t="s">
        <v>2441</v>
      </c>
      <c r="G169" s="33"/>
      <c r="H169" s="33"/>
      <c r="I169" s="191"/>
      <c r="J169" s="33"/>
      <c r="K169" s="33"/>
      <c r="L169" s="34"/>
      <c r="M169" s="192"/>
      <c r="N169" s="193"/>
      <c r="O169" s="59"/>
      <c r="P169" s="59"/>
      <c r="Q169" s="59"/>
      <c r="R169" s="59"/>
      <c r="S169" s="59"/>
      <c r="T169" s="60"/>
      <c r="U169" s="33"/>
      <c r="V169" s="33"/>
      <c r="W169" s="33"/>
      <c r="X169" s="33"/>
      <c r="Y169" s="33"/>
      <c r="Z169" s="33"/>
      <c r="AA169" s="33"/>
      <c r="AB169" s="33"/>
      <c r="AC169" s="33"/>
      <c r="AD169" s="33"/>
      <c r="AE169" s="33"/>
      <c r="AT169" s="18" t="s">
        <v>215</v>
      </c>
      <c r="AU169" s="18" t="s">
        <v>86</v>
      </c>
    </row>
    <row r="170" spans="1:65" s="2" customFormat="1" ht="16.5" customHeight="1">
      <c r="A170" s="33"/>
      <c r="B170" s="144"/>
      <c r="C170" s="145" t="s">
        <v>76</v>
      </c>
      <c r="D170" s="145" t="s">
        <v>154</v>
      </c>
      <c r="E170" s="146" t="s">
        <v>2442</v>
      </c>
      <c r="F170" s="147" t="s">
        <v>2443</v>
      </c>
      <c r="G170" s="148" t="s">
        <v>2377</v>
      </c>
      <c r="H170" s="149">
        <v>2</v>
      </c>
      <c r="I170" s="150"/>
      <c r="J170" s="151">
        <f aca="true" t="shared" si="20" ref="J170:J178">ROUND(I170*H170,2)</f>
        <v>0</v>
      </c>
      <c r="K170" s="147" t="s">
        <v>925</v>
      </c>
      <c r="L170" s="34"/>
      <c r="M170" s="152" t="s">
        <v>1</v>
      </c>
      <c r="N170" s="153" t="s">
        <v>41</v>
      </c>
      <c r="O170" s="59"/>
      <c r="P170" s="154">
        <f aca="true" t="shared" si="21" ref="P170:P178">O170*H170</f>
        <v>0</v>
      </c>
      <c r="Q170" s="154">
        <v>0</v>
      </c>
      <c r="R170" s="154">
        <f aca="true" t="shared" si="22" ref="R170:R178">Q170*H170</f>
        <v>0</v>
      </c>
      <c r="S170" s="154">
        <v>0</v>
      </c>
      <c r="T170" s="155">
        <f aca="true" t="shared" si="23" ref="T170:T178">S170*H170</f>
        <v>0</v>
      </c>
      <c r="U170" s="33"/>
      <c r="V170" s="33"/>
      <c r="W170" s="33"/>
      <c r="X170" s="33"/>
      <c r="Y170" s="33"/>
      <c r="Z170" s="33"/>
      <c r="AA170" s="33"/>
      <c r="AB170" s="33"/>
      <c r="AC170" s="33"/>
      <c r="AD170" s="33"/>
      <c r="AE170" s="33"/>
      <c r="AR170" s="156" t="s">
        <v>159</v>
      </c>
      <c r="AT170" s="156" t="s">
        <v>154</v>
      </c>
      <c r="AU170" s="156" t="s">
        <v>86</v>
      </c>
      <c r="AY170" s="18" t="s">
        <v>151</v>
      </c>
      <c r="BE170" s="157">
        <f aca="true" t="shared" si="24" ref="BE170:BE178">IF(N170="základní",J170,0)</f>
        <v>0</v>
      </c>
      <c r="BF170" s="157">
        <f aca="true" t="shared" si="25" ref="BF170:BF178">IF(N170="snížená",J170,0)</f>
        <v>0</v>
      </c>
      <c r="BG170" s="157">
        <f aca="true" t="shared" si="26" ref="BG170:BG178">IF(N170="zákl. přenesená",J170,0)</f>
        <v>0</v>
      </c>
      <c r="BH170" s="157">
        <f aca="true" t="shared" si="27" ref="BH170:BH178">IF(N170="sníž. přenesená",J170,0)</f>
        <v>0</v>
      </c>
      <c r="BI170" s="157">
        <f aca="true" t="shared" si="28" ref="BI170:BI178">IF(N170="nulová",J170,0)</f>
        <v>0</v>
      </c>
      <c r="BJ170" s="18" t="s">
        <v>84</v>
      </c>
      <c r="BK170" s="157">
        <f aca="true" t="shared" si="29" ref="BK170:BK178">ROUND(I170*H170,2)</f>
        <v>0</v>
      </c>
      <c r="BL170" s="18" t="s">
        <v>159</v>
      </c>
      <c r="BM170" s="156" t="s">
        <v>560</v>
      </c>
    </row>
    <row r="171" spans="1:65" s="2" customFormat="1" ht="16.5" customHeight="1">
      <c r="A171" s="33"/>
      <c r="B171" s="144"/>
      <c r="C171" s="145" t="s">
        <v>76</v>
      </c>
      <c r="D171" s="145" t="s">
        <v>154</v>
      </c>
      <c r="E171" s="146" t="s">
        <v>2444</v>
      </c>
      <c r="F171" s="147" t="s">
        <v>2445</v>
      </c>
      <c r="G171" s="148" t="s">
        <v>2377</v>
      </c>
      <c r="H171" s="149">
        <v>2</v>
      </c>
      <c r="I171" s="150"/>
      <c r="J171" s="151">
        <f t="shared" si="20"/>
        <v>0</v>
      </c>
      <c r="K171" s="147" t="s">
        <v>925</v>
      </c>
      <c r="L171" s="34"/>
      <c r="M171" s="152" t="s">
        <v>1</v>
      </c>
      <c r="N171" s="153" t="s">
        <v>41</v>
      </c>
      <c r="O171" s="59"/>
      <c r="P171" s="154">
        <f t="shared" si="21"/>
        <v>0</v>
      </c>
      <c r="Q171" s="154">
        <v>0</v>
      </c>
      <c r="R171" s="154">
        <f t="shared" si="22"/>
        <v>0</v>
      </c>
      <c r="S171" s="154">
        <v>0</v>
      </c>
      <c r="T171" s="155">
        <f t="shared" si="23"/>
        <v>0</v>
      </c>
      <c r="U171" s="33"/>
      <c r="V171" s="33"/>
      <c r="W171" s="33"/>
      <c r="X171" s="33"/>
      <c r="Y171" s="33"/>
      <c r="Z171" s="33"/>
      <c r="AA171" s="33"/>
      <c r="AB171" s="33"/>
      <c r="AC171" s="33"/>
      <c r="AD171" s="33"/>
      <c r="AE171" s="33"/>
      <c r="AR171" s="156" t="s">
        <v>159</v>
      </c>
      <c r="AT171" s="156" t="s">
        <v>154</v>
      </c>
      <c r="AU171" s="156" t="s">
        <v>86</v>
      </c>
      <c r="AY171" s="18" t="s">
        <v>151</v>
      </c>
      <c r="BE171" s="157">
        <f t="shared" si="24"/>
        <v>0</v>
      </c>
      <c r="BF171" s="157">
        <f t="shared" si="25"/>
        <v>0</v>
      </c>
      <c r="BG171" s="157">
        <f t="shared" si="26"/>
        <v>0</v>
      </c>
      <c r="BH171" s="157">
        <f t="shared" si="27"/>
        <v>0</v>
      </c>
      <c r="BI171" s="157">
        <f t="shared" si="28"/>
        <v>0</v>
      </c>
      <c r="BJ171" s="18" t="s">
        <v>84</v>
      </c>
      <c r="BK171" s="157">
        <f t="shared" si="29"/>
        <v>0</v>
      </c>
      <c r="BL171" s="18" t="s">
        <v>159</v>
      </c>
      <c r="BM171" s="156" t="s">
        <v>570</v>
      </c>
    </row>
    <row r="172" spans="1:65" s="2" customFormat="1" ht="16.5" customHeight="1">
      <c r="A172" s="33"/>
      <c r="B172" s="144"/>
      <c r="C172" s="145" t="s">
        <v>76</v>
      </c>
      <c r="D172" s="145" t="s">
        <v>154</v>
      </c>
      <c r="E172" s="146" t="s">
        <v>2446</v>
      </c>
      <c r="F172" s="147" t="s">
        <v>2447</v>
      </c>
      <c r="G172" s="148" t="s">
        <v>2377</v>
      </c>
      <c r="H172" s="149">
        <v>2</v>
      </c>
      <c r="I172" s="150"/>
      <c r="J172" s="151">
        <f t="shared" si="20"/>
        <v>0</v>
      </c>
      <c r="K172" s="147" t="s">
        <v>925</v>
      </c>
      <c r="L172" s="34"/>
      <c r="M172" s="152" t="s">
        <v>1</v>
      </c>
      <c r="N172" s="153" t="s">
        <v>41</v>
      </c>
      <c r="O172" s="59"/>
      <c r="P172" s="154">
        <f t="shared" si="21"/>
        <v>0</v>
      </c>
      <c r="Q172" s="154">
        <v>0</v>
      </c>
      <c r="R172" s="154">
        <f t="shared" si="22"/>
        <v>0</v>
      </c>
      <c r="S172" s="154">
        <v>0</v>
      </c>
      <c r="T172" s="155">
        <f t="shared" si="23"/>
        <v>0</v>
      </c>
      <c r="U172" s="33"/>
      <c r="V172" s="33"/>
      <c r="W172" s="33"/>
      <c r="X172" s="33"/>
      <c r="Y172" s="33"/>
      <c r="Z172" s="33"/>
      <c r="AA172" s="33"/>
      <c r="AB172" s="33"/>
      <c r="AC172" s="33"/>
      <c r="AD172" s="33"/>
      <c r="AE172" s="33"/>
      <c r="AR172" s="156" t="s">
        <v>159</v>
      </c>
      <c r="AT172" s="156" t="s">
        <v>154</v>
      </c>
      <c r="AU172" s="156" t="s">
        <v>86</v>
      </c>
      <c r="AY172" s="18" t="s">
        <v>151</v>
      </c>
      <c r="BE172" s="157">
        <f t="shared" si="24"/>
        <v>0</v>
      </c>
      <c r="BF172" s="157">
        <f t="shared" si="25"/>
        <v>0</v>
      </c>
      <c r="BG172" s="157">
        <f t="shared" si="26"/>
        <v>0</v>
      </c>
      <c r="BH172" s="157">
        <f t="shared" si="27"/>
        <v>0</v>
      </c>
      <c r="BI172" s="157">
        <f t="shared" si="28"/>
        <v>0</v>
      </c>
      <c r="BJ172" s="18" t="s">
        <v>84</v>
      </c>
      <c r="BK172" s="157">
        <f t="shared" si="29"/>
        <v>0</v>
      </c>
      <c r="BL172" s="18" t="s">
        <v>159</v>
      </c>
      <c r="BM172" s="156" t="s">
        <v>594</v>
      </c>
    </row>
    <row r="173" spans="1:65" s="2" customFormat="1" ht="16.5" customHeight="1">
      <c r="A173" s="33"/>
      <c r="B173" s="144"/>
      <c r="C173" s="145" t="s">
        <v>76</v>
      </c>
      <c r="D173" s="145" t="s">
        <v>154</v>
      </c>
      <c r="E173" s="146" t="s">
        <v>2448</v>
      </c>
      <c r="F173" s="147" t="s">
        <v>2449</v>
      </c>
      <c r="G173" s="148" t="s">
        <v>2377</v>
      </c>
      <c r="H173" s="149">
        <v>1</v>
      </c>
      <c r="I173" s="150"/>
      <c r="J173" s="151">
        <f t="shared" si="20"/>
        <v>0</v>
      </c>
      <c r="K173" s="147" t="s">
        <v>925</v>
      </c>
      <c r="L173" s="34"/>
      <c r="M173" s="152" t="s">
        <v>1</v>
      </c>
      <c r="N173" s="153" t="s">
        <v>41</v>
      </c>
      <c r="O173" s="59"/>
      <c r="P173" s="154">
        <f t="shared" si="21"/>
        <v>0</v>
      </c>
      <c r="Q173" s="154">
        <v>0</v>
      </c>
      <c r="R173" s="154">
        <f t="shared" si="22"/>
        <v>0</v>
      </c>
      <c r="S173" s="154">
        <v>0</v>
      </c>
      <c r="T173" s="155">
        <f t="shared" si="23"/>
        <v>0</v>
      </c>
      <c r="U173" s="33"/>
      <c r="V173" s="33"/>
      <c r="W173" s="33"/>
      <c r="X173" s="33"/>
      <c r="Y173" s="33"/>
      <c r="Z173" s="33"/>
      <c r="AA173" s="33"/>
      <c r="AB173" s="33"/>
      <c r="AC173" s="33"/>
      <c r="AD173" s="33"/>
      <c r="AE173" s="33"/>
      <c r="AR173" s="156" t="s">
        <v>159</v>
      </c>
      <c r="AT173" s="156" t="s">
        <v>154</v>
      </c>
      <c r="AU173" s="156" t="s">
        <v>86</v>
      </c>
      <c r="AY173" s="18" t="s">
        <v>151</v>
      </c>
      <c r="BE173" s="157">
        <f t="shared" si="24"/>
        <v>0</v>
      </c>
      <c r="BF173" s="157">
        <f t="shared" si="25"/>
        <v>0</v>
      </c>
      <c r="BG173" s="157">
        <f t="shared" si="26"/>
        <v>0</v>
      </c>
      <c r="BH173" s="157">
        <f t="shared" si="27"/>
        <v>0</v>
      </c>
      <c r="BI173" s="157">
        <f t="shared" si="28"/>
        <v>0</v>
      </c>
      <c r="BJ173" s="18" t="s">
        <v>84</v>
      </c>
      <c r="BK173" s="157">
        <f t="shared" si="29"/>
        <v>0</v>
      </c>
      <c r="BL173" s="18" t="s">
        <v>159</v>
      </c>
      <c r="BM173" s="156" t="s">
        <v>617</v>
      </c>
    </row>
    <row r="174" spans="1:65" s="2" customFormat="1" ht="16.5" customHeight="1">
      <c r="A174" s="33"/>
      <c r="B174" s="144"/>
      <c r="C174" s="145" t="s">
        <v>76</v>
      </c>
      <c r="D174" s="145" t="s">
        <v>154</v>
      </c>
      <c r="E174" s="146" t="s">
        <v>2450</v>
      </c>
      <c r="F174" s="147" t="s">
        <v>2451</v>
      </c>
      <c r="G174" s="148" t="s">
        <v>2377</v>
      </c>
      <c r="H174" s="149">
        <v>1</v>
      </c>
      <c r="I174" s="150"/>
      <c r="J174" s="151">
        <f t="shared" si="20"/>
        <v>0</v>
      </c>
      <c r="K174" s="147" t="s">
        <v>925</v>
      </c>
      <c r="L174" s="34"/>
      <c r="M174" s="152" t="s">
        <v>1</v>
      </c>
      <c r="N174" s="153" t="s">
        <v>41</v>
      </c>
      <c r="O174" s="59"/>
      <c r="P174" s="154">
        <f t="shared" si="21"/>
        <v>0</v>
      </c>
      <c r="Q174" s="154">
        <v>0</v>
      </c>
      <c r="R174" s="154">
        <f t="shared" si="22"/>
        <v>0</v>
      </c>
      <c r="S174" s="154">
        <v>0</v>
      </c>
      <c r="T174" s="155">
        <f t="shared" si="23"/>
        <v>0</v>
      </c>
      <c r="U174" s="33"/>
      <c r="V174" s="33"/>
      <c r="W174" s="33"/>
      <c r="X174" s="33"/>
      <c r="Y174" s="33"/>
      <c r="Z174" s="33"/>
      <c r="AA174" s="33"/>
      <c r="AB174" s="33"/>
      <c r="AC174" s="33"/>
      <c r="AD174" s="33"/>
      <c r="AE174" s="33"/>
      <c r="AR174" s="156" t="s">
        <v>159</v>
      </c>
      <c r="AT174" s="156" t="s">
        <v>154</v>
      </c>
      <c r="AU174" s="156" t="s">
        <v>86</v>
      </c>
      <c r="AY174" s="18" t="s">
        <v>151</v>
      </c>
      <c r="BE174" s="157">
        <f t="shared" si="24"/>
        <v>0</v>
      </c>
      <c r="BF174" s="157">
        <f t="shared" si="25"/>
        <v>0</v>
      </c>
      <c r="BG174" s="157">
        <f t="shared" si="26"/>
        <v>0</v>
      </c>
      <c r="BH174" s="157">
        <f t="shared" si="27"/>
        <v>0</v>
      </c>
      <c r="BI174" s="157">
        <f t="shared" si="28"/>
        <v>0</v>
      </c>
      <c r="BJ174" s="18" t="s">
        <v>84</v>
      </c>
      <c r="BK174" s="157">
        <f t="shared" si="29"/>
        <v>0</v>
      </c>
      <c r="BL174" s="18" t="s">
        <v>159</v>
      </c>
      <c r="BM174" s="156" t="s">
        <v>628</v>
      </c>
    </row>
    <row r="175" spans="1:65" s="2" customFormat="1" ht="24.15" customHeight="1">
      <c r="A175" s="33"/>
      <c r="B175" s="144"/>
      <c r="C175" s="145" t="s">
        <v>76</v>
      </c>
      <c r="D175" s="145" t="s">
        <v>154</v>
      </c>
      <c r="E175" s="146" t="s">
        <v>2452</v>
      </c>
      <c r="F175" s="147" t="s">
        <v>2453</v>
      </c>
      <c r="G175" s="148" t="s">
        <v>2377</v>
      </c>
      <c r="H175" s="149">
        <v>6</v>
      </c>
      <c r="I175" s="150"/>
      <c r="J175" s="151">
        <f t="shared" si="20"/>
        <v>0</v>
      </c>
      <c r="K175" s="147" t="s">
        <v>925</v>
      </c>
      <c r="L175" s="34"/>
      <c r="M175" s="152" t="s">
        <v>1</v>
      </c>
      <c r="N175" s="153" t="s">
        <v>41</v>
      </c>
      <c r="O175" s="59"/>
      <c r="P175" s="154">
        <f t="shared" si="21"/>
        <v>0</v>
      </c>
      <c r="Q175" s="154">
        <v>0</v>
      </c>
      <c r="R175" s="154">
        <f t="shared" si="22"/>
        <v>0</v>
      </c>
      <c r="S175" s="154">
        <v>0</v>
      </c>
      <c r="T175" s="155">
        <f t="shared" si="23"/>
        <v>0</v>
      </c>
      <c r="U175" s="33"/>
      <c r="V175" s="33"/>
      <c r="W175" s="33"/>
      <c r="X175" s="33"/>
      <c r="Y175" s="33"/>
      <c r="Z175" s="33"/>
      <c r="AA175" s="33"/>
      <c r="AB175" s="33"/>
      <c r="AC175" s="33"/>
      <c r="AD175" s="33"/>
      <c r="AE175" s="33"/>
      <c r="AR175" s="156" t="s">
        <v>159</v>
      </c>
      <c r="AT175" s="156" t="s">
        <v>154</v>
      </c>
      <c r="AU175" s="156" t="s">
        <v>86</v>
      </c>
      <c r="AY175" s="18" t="s">
        <v>151</v>
      </c>
      <c r="BE175" s="157">
        <f t="shared" si="24"/>
        <v>0</v>
      </c>
      <c r="BF175" s="157">
        <f t="shared" si="25"/>
        <v>0</v>
      </c>
      <c r="BG175" s="157">
        <f t="shared" si="26"/>
        <v>0</v>
      </c>
      <c r="BH175" s="157">
        <f t="shared" si="27"/>
        <v>0</v>
      </c>
      <c r="BI175" s="157">
        <f t="shared" si="28"/>
        <v>0</v>
      </c>
      <c r="BJ175" s="18" t="s">
        <v>84</v>
      </c>
      <c r="BK175" s="157">
        <f t="shared" si="29"/>
        <v>0</v>
      </c>
      <c r="BL175" s="18" t="s">
        <v>159</v>
      </c>
      <c r="BM175" s="156" t="s">
        <v>652</v>
      </c>
    </row>
    <row r="176" spans="1:65" s="2" customFormat="1" ht="16.5" customHeight="1">
      <c r="A176" s="33"/>
      <c r="B176" s="144"/>
      <c r="C176" s="145" t="s">
        <v>76</v>
      </c>
      <c r="D176" s="145" t="s">
        <v>154</v>
      </c>
      <c r="E176" s="146" t="s">
        <v>2454</v>
      </c>
      <c r="F176" s="147" t="s">
        <v>2455</v>
      </c>
      <c r="G176" s="148" t="s">
        <v>2377</v>
      </c>
      <c r="H176" s="149">
        <v>1</v>
      </c>
      <c r="I176" s="150"/>
      <c r="J176" s="151">
        <f t="shared" si="20"/>
        <v>0</v>
      </c>
      <c r="K176" s="147" t="s">
        <v>925</v>
      </c>
      <c r="L176" s="34"/>
      <c r="M176" s="152" t="s">
        <v>1</v>
      </c>
      <c r="N176" s="153" t="s">
        <v>41</v>
      </c>
      <c r="O176" s="59"/>
      <c r="P176" s="154">
        <f t="shared" si="21"/>
        <v>0</v>
      </c>
      <c r="Q176" s="154">
        <v>0</v>
      </c>
      <c r="R176" s="154">
        <f t="shared" si="22"/>
        <v>0</v>
      </c>
      <c r="S176" s="154">
        <v>0</v>
      </c>
      <c r="T176" s="155">
        <f t="shared" si="23"/>
        <v>0</v>
      </c>
      <c r="U176" s="33"/>
      <c r="V176" s="33"/>
      <c r="W176" s="33"/>
      <c r="X176" s="33"/>
      <c r="Y176" s="33"/>
      <c r="Z176" s="33"/>
      <c r="AA176" s="33"/>
      <c r="AB176" s="33"/>
      <c r="AC176" s="33"/>
      <c r="AD176" s="33"/>
      <c r="AE176" s="33"/>
      <c r="AR176" s="156" t="s">
        <v>159</v>
      </c>
      <c r="AT176" s="156" t="s">
        <v>154</v>
      </c>
      <c r="AU176" s="156" t="s">
        <v>86</v>
      </c>
      <c r="AY176" s="18" t="s">
        <v>151</v>
      </c>
      <c r="BE176" s="157">
        <f t="shared" si="24"/>
        <v>0</v>
      </c>
      <c r="BF176" s="157">
        <f t="shared" si="25"/>
        <v>0</v>
      </c>
      <c r="BG176" s="157">
        <f t="shared" si="26"/>
        <v>0</v>
      </c>
      <c r="BH176" s="157">
        <f t="shared" si="27"/>
        <v>0</v>
      </c>
      <c r="BI176" s="157">
        <f t="shared" si="28"/>
        <v>0</v>
      </c>
      <c r="BJ176" s="18" t="s">
        <v>84</v>
      </c>
      <c r="BK176" s="157">
        <f t="shared" si="29"/>
        <v>0</v>
      </c>
      <c r="BL176" s="18" t="s">
        <v>159</v>
      </c>
      <c r="BM176" s="156" t="s">
        <v>665</v>
      </c>
    </row>
    <row r="177" spans="1:65" s="2" customFormat="1" ht="16.5" customHeight="1">
      <c r="A177" s="33"/>
      <c r="B177" s="144"/>
      <c r="C177" s="145" t="s">
        <v>76</v>
      </c>
      <c r="D177" s="145" t="s">
        <v>154</v>
      </c>
      <c r="E177" s="146" t="s">
        <v>2456</v>
      </c>
      <c r="F177" s="147" t="s">
        <v>2457</v>
      </c>
      <c r="G177" s="148" t="s">
        <v>2377</v>
      </c>
      <c r="H177" s="149">
        <v>1</v>
      </c>
      <c r="I177" s="150"/>
      <c r="J177" s="151">
        <f t="shared" si="20"/>
        <v>0</v>
      </c>
      <c r="K177" s="147" t="s">
        <v>925</v>
      </c>
      <c r="L177" s="34"/>
      <c r="M177" s="152" t="s">
        <v>1</v>
      </c>
      <c r="N177" s="153" t="s">
        <v>41</v>
      </c>
      <c r="O177" s="59"/>
      <c r="P177" s="154">
        <f t="shared" si="21"/>
        <v>0</v>
      </c>
      <c r="Q177" s="154">
        <v>0</v>
      </c>
      <c r="R177" s="154">
        <f t="shared" si="22"/>
        <v>0</v>
      </c>
      <c r="S177" s="154">
        <v>0</v>
      </c>
      <c r="T177" s="155">
        <f t="shared" si="23"/>
        <v>0</v>
      </c>
      <c r="U177" s="33"/>
      <c r="V177" s="33"/>
      <c r="W177" s="33"/>
      <c r="X177" s="33"/>
      <c r="Y177" s="33"/>
      <c r="Z177" s="33"/>
      <c r="AA177" s="33"/>
      <c r="AB177" s="33"/>
      <c r="AC177" s="33"/>
      <c r="AD177" s="33"/>
      <c r="AE177" s="33"/>
      <c r="AR177" s="156" t="s">
        <v>159</v>
      </c>
      <c r="AT177" s="156" t="s">
        <v>154</v>
      </c>
      <c r="AU177" s="156" t="s">
        <v>86</v>
      </c>
      <c r="AY177" s="18" t="s">
        <v>151</v>
      </c>
      <c r="BE177" s="157">
        <f t="shared" si="24"/>
        <v>0</v>
      </c>
      <c r="BF177" s="157">
        <f t="shared" si="25"/>
        <v>0</v>
      </c>
      <c r="BG177" s="157">
        <f t="shared" si="26"/>
        <v>0</v>
      </c>
      <c r="BH177" s="157">
        <f t="shared" si="27"/>
        <v>0</v>
      </c>
      <c r="BI177" s="157">
        <f t="shared" si="28"/>
        <v>0</v>
      </c>
      <c r="BJ177" s="18" t="s">
        <v>84</v>
      </c>
      <c r="BK177" s="157">
        <f t="shared" si="29"/>
        <v>0</v>
      </c>
      <c r="BL177" s="18" t="s">
        <v>159</v>
      </c>
      <c r="BM177" s="156" t="s">
        <v>677</v>
      </c>
    </row>
    <row r="178" spans="1:65" s="2" customFormat="1" ht="16.5" customHeight="1">
      <c r="A178" s="33"/>
      <c r="B178" s="144"/>
      <c r="C178" s="145" t="s">
        <v>76</v>
      </c>
      <c r="D178" s="145" t="s">
        <v>154</v>
      </c>
      <c r="E178" s="146" t="s">
        <v>2458</v>
      </c>
      <c r="F178" s="147" t="s">
        <v>2380</v>
      </c>
      <c r="G178" s="148" t="s">
        <v>2381</v>
      </c>
      <c r="H178" s="215"/>
      <c r="I178" s="150"/>
      <c r="J178" s="151">
        <f t="shared" si="20"/>
        <v>0</v>
      </c>
      <c r="K178" s="147" t="s">
        <v>925</v>
      </c>
      <c r="L178" s="34"/>
      <c r="M178" s="152" t="s">
        <v>1</v>
      </c>
      <c r="N178" s="153" t="s">
        <v>41</v>
      </c>
      <c r="O178" s="59"/>
      <c r="P178" s="154">
        <f t="shared" si="21"/>
        <v>0</v>
      </c>
      <c r="Q178" s="154">
        <v>0</v>
      </c>
      <c r="R178" s="154">
        <f t="shared" si="22"/>
        <v>0</v>
      </c>
      <c r="S178" s="154">
        <v>0</v>
      </c>
      <c r="T178" s="155">
        <f t="shared" si="23"/>
        <v>0</v>
      </c>
      <c r="U178" s="33"/>
      <c r="V178" s="33"/>
      <c r="W178" s="33"/>
      <c r="X178" s="33"/>
      <c r="Y178" s="33"/>
      <c r="Z178" s="33"/>
      <c r="AA178" s="33"/>
      <c r="AB178" s="33"/>
      <c r="AC178" s="33"/>
      <c r="AD178" s="33"/>
      <c r="AE178" s="33"/>
      <c r="AR178" s="156" t="s">
        <v>159</v>
      </c>
      <c r="AT178" s="156" t="s">
        <v>154</v>
      </c>
      <c r="AU178" s="156" t="s">
        <v>86</v>
      </c>
      <c r="AY178" s="18" t="s">
        <v>151</v>
      </c>
      <c r="BE178" s="157">
        <f t="shared" si="24"/>
        <v>0</v>
      </c>
      <c r="BF178" s="157">
        <f t="shared" si="25"/>
        <v>0</v>
      </c>
      <c r="BG178" s="157">
        <f t="shared" si="26"/>
        <v>0</v>
      </c>
      <c r="BH178" s="157">
        <f t="shared" si="27"/>
        <v>0</v>
      </c>
      <c r="BI178" s="157">
        <f t="shared" si="28"/>
        <v>0</v>
      </c>
      <c r="BJ178" s="18" t="s">
        <v>84</v>
      </c>
      <c r="BK178" s="157">
        <f t="shared" si="29"/>
        <v>0</v>
      </c>
      <c r="BL178" s="18" t="s">
        <v>159</v>
      </c>
      <c r="BM178" s="156" t="s">
        <v>687</v>
      </c>
    </row>
    <row r="179" spans="2:63" s="12" customFormat="1" ht="22.8" customHeight="1">
      <c r="B179" s="131"/>
      <c r="D179" s="132" t="s">
        <v>75</v>
      </c>
      <c r="E179" s="142" t="s">
        <v>2347</v>
      </c>
      <c r="F179" s="142" t="s">
        <v>2459</v>
      </c>
      <c r="I179" s="134"/>
      <c r="J179" s="143">
        <f>BK179</f>
        <v>0</v>
      </c>
      <c r="L179" s="131"/>
      <c r="M179" s="136"/>
      <c r="N179" s="137"/>
      <c r="O179" s="137"/>
      <c r="P179" s="138">
        <f>SUM(P180:P182)</f>
        <v>0</v>
      </c>
      <c r="Q179" s="137"/>
      <c r="R179" s="138">
        <f>SUM(R180:R182)</f>
        <v>0</v>
      </c>
      <c r="S179" s="137"/>
      <c r="T179" s="139">
        <f>SUM(T180:T182)</f>
        <v>0</v>
      </c>
      <c r="AR179" s="132" t="s">
        <v>84</v>
      </c>
      <c r="AT179" s="140" t="s">
        <v>75</v>
      </c>
      <c r="AU179" s="140" t="s">
        <v>84</v>
      </c>
      <c r="AY179" s="132" t="s">
        <v>151</v>
      </c>
      <c r="BK179" s="141">
        <f>SUM(BK180:BK182)</f>
        <v>0</v>
      </c>
    </row>
    <row r="180" spans="1:65" s="2" customFormat="1" ht="21.75" customHeight="1">
      <c r="A180" s="33"/>
      <c r="B180" s="144"/>
      <c r="C180" s="145" t="s">
        <v>76</v>
      </c>
      <c r="D180" s="145" t="s">
        <v>154</v>
      </c>
      <c r="E180" s="146" t="s">
        <v>2460</v>
      </c>
      <c r="F180" s="147" t="s">
        <v>2461</v>
      </c>
      <c r="G180" s="148" t="s">
        <v>300</v>
      </c>
      <c r="H180" s="149">
        <v>7</v>
      </c>
      <c r="I180" s="150"/>
      <c r="J180" s="151">
        <f>ROUND(I180*H180,2)</f>
        <v>0</v>
      </c>
      <c r="K180" s="147" t="s">
        <v>925</v>
      </c>
      <c r="L180" s="34"/>
      <c r="M180" s="152" t="s">
        <v>1</v>
      </c>
      <c r="N180" s="153" t="s">
        <v>41</v>
      </c>
      <c r="O180" s="59"/>
      <c r="P180" s="154">
        <f>O180*H180</f>
        <v>0</v>
      </c>
      <c r="Q180" s="154">
        <v>0</v>
      </c>
      <c r="R180" s="154">
        <f>Q180*H180</f>
        <v>0</v>
      </c>
      <c r="S180" s="154">
        <v>0</v>
      </c>
      <c r="T180" s="155">
        <f>S180*H180</f>
        <v>0</v>
      </c>
      <c r="U180" s="33"/>
      <c r="V180" s="33"/>
      <c r="W180" s="33"/>
      <c r="X180" s="33"/>
      <c r="Y180" s="33"/>
      <c r="Z180" s="33"/>
      <c r="AA180" s="33"/>
      <c r="AB180" s="33"/>
      <c r="AC180" s="33"/>
      <c r="AD180" s="33"/>
      <c r="AE180" s="33"/>
      <c r="AR180" s="156" t="s">
        <v>159</v>
      </c>
      <c r="AT180" s="156" t="s">
        <v>154</v>
      </c>
      <c r="AU180" s="156" t="s">
        <v>86</v>
      </c>
      <c r="AY180" s="18" t="s">
        <v>151</v>
      </c>
      <c r="BE180" s="157">
        <f>IF(N180="základní",J180,0)</f>
        <v>0</v>
      </c>
      <c r="BF180" s="157">
        <f>IF(N180="snížená",J180,0)</f>
        <v>0</v>
      </c>
      <c r="BG180" s="157">
        <f>IF(N180="zákl. přenesená",J180,0)</f>
        <v>0</v>
      </c>
      <c r="BH180" s="157">
        <f>IF(N180="sníž. přenesená",J180,0)</f>
        <v>0</v>
      </c>
      <c r="BI180" s="157">
        <f>IF(N180="nulová",J180,0)</f>
        <v>0</v>
      </c>
      <c r="BJ180" s="18" t="s">
        <v>84</v>
      </c>
      <c r="BK180" s="157">
        <f>ROUND(I180*H180,2)</f>
        <v>0</v>
      </c>
      <c r="BL180" s="18" t="s">
        <v>159</v>
      </c>
      <c r="BM180" s="156" t="s">
        <v>698</v>
      </c>
    </row>
    <row r="181" spans="1:65" s="2" customFormat="1" ht="21.75" customHeight="1">
      <c r="A181" s="33"/>
      <c r="B181" s="144"/>
      <c r="C181" s="145" t="s">
        <v>76</v>
      </c>
      <c r="D181" s="145" t="s">
        <v>154</v>
      </c>
      <c r="E181" s="146" t="s">
        <v>2462</v>
      </c>
      <c r="F181" s="147" t="s">
        <v>2463</v>
      </c>
      <c r="G181" s="148" t="s">
        <v>300</v>
      </c>
      <c r="H181" s="149">
        <v>5</v>
      </c>
      <c r="I181" s="150"/>
      <c r="J181" s="151">
        <f>ROUND(I181*H181,2)</f>
        <v>0</v>
      </c>
      <c r="K181" s="147" t="s">
        <v>925</v>
      </c>
      <c r="L181" s="34"/>
      <c r="M181" s="152" t="s">
        <v>1</v>
      </c>
      <c r="N181" s="153" t="s">
        <v>41</v>
      </c>
      <c r="O181" s="59"/>
      <c r="P181" s="154">
        <f>O181*H181</f>
        <v>0</v>
      </c>
      <c r="Q181" s="154">
        <v>0</v>
      </c>
      <c r="R181" s="154">
        <f>Q181*H181</f>
        <v>0</v>
      </c>
      <c r="S181" s="154">
        <v>0</v>
      </c>
      <c r="T181" s="155">
        <f>S181*H181</f>
        <v>0</v>
      </c>
      <c r="U181" s="33"/>
      <c r="V181" s="33"/>
      <c r="W181" s="33"/>
      <c r="X181" s="33"/>
      <c r="Y181" s="33"/>
      <c r="Z181" s="33"/>
      <c r="AA181" s="33"/>
      <c r="AB181" s="33"/>
      <c r="AC181" s="33"/>
      <c r="AD181" s="33"/>
      <c r="AE181" s="33"/>
      <c r="AR181" s="156" t="s">
        <v>159</v>
      </c>
      <c r="AT181" s="156" t="s">
        <v>154</v>
      </c>
      <c r="AU181" s="156" t="s">
        <v>86</v>
      </c>
      <c r="AY181" s="18" t="s">
        <v>151</v>
      </c>
      <c r="BE181" s="157">
        <f>IF(N181="základní",J181,0)</f>
        <v>0</v>
      </c>
      <c r="BF181" s="157">
        <f>IF(N181="snížená",J181,0)</f>
        <v>0</v>
      </c>
      <c r="BG181" s="157">
        <f>IF(N181="zákl. přenesená",J181,0)</f>
        <v>0</v>
      </c>
      <c r="BH181" s="157">
        <f>IF(N181="sníž. přenesená",J181,0)</f>
        <v>0</v>
      </c>
      <c r="BI181" s="157">
        <f>IF(N181="nulová",J181,0)</f>
        <v>0</v>
      </c>
      <c r="BJ181" s="18" t="s">
        <v>84</v>
      </c>
      <c r="BK181" s="157">
        <f>ROUND(I181*H181,2)</f>
        <v>0</v>
      </c>
      <c r="BL181" s="18" t="s">
        <v>159</v>
      </c>
      <c r="BM181" s="156" t="s">
        <v>706</v>
      </c>
    </row>
    <row r="182" spans="1:65" s="2" customFormat="1" ht="16.5" customHeight="1">
      <c r="A182" s="33"/>
      <c r="B182" s="144"/>
      <c r="C182" s="145" t="s">
        <v>76</v>
      </c>
      <c r="D182" s="145" t="s">
        <v>154</v>
      </c>
      <c r="E182" s="146" t="s">
        <v>2464</v>
      </c>
      <c r="F182" s="147" t="s">
        <v>2380</v>
      </c>
      <c r="G182" s="148" t="s">
        <v>2381</v>
      </c>
      <c r="H182" s="215"/>
      <c r="I182" s="150"/>
      <c r="J182" s="151">
        <f>ROUND(I182*H182,2)</f>
        <v>0</v>
      </c>
      <c r="K182" s="147" t="s">
        <v>925</v>
      </c>
      <c r="L182" s="34"/>
      <c r="M182" s="152" t="s">
        <v>1</v>
      </c>
      <c r="N182" s="153" t="s">
        <v>41</v>
      </c>
      <c r="O182" s="59"/>
      <c r="P182" s="154">
        <f>O182*H182</f>
        <v>0</v>
      </c>
      <c r="Q182" s="154">
        <v>0</v>
      </c>
      <c r="R182" s="154">
        <f>Q182*H182</f>
        <v>0</v>
      </c>
      <c r="S182" s="154">
        <v>0</v>
      </c>
      <c r="T182" s="155">
        <f>S182*H182</f>
        <v>0</v>
      </c>
      <c r="U182" s="33"/>
      <c r="V182" s="33"/>
      <c r="W182" s="33"/>
      <c r="X182" s="33"/>
      <c r="Y182" s="33"/>
      <c r="Z182" s="33"/>
      <c r="AA182" s="33"/>
      <c r="AB182" s="33"/>
      <c r="AC182" s="33"/>
      <c r="AD182" s="33"/>
      <c r="AE182" s="33"/>
      <c r="AR182" s="156" t="s">
        <v>159</v>
      </c>
      <c r="AT182" s="156" t="s">
        <v>154</v>
      </c>
      <c r="AU182" s="156" t="s">
        <v>86</v>
      </c>
      <c r="AY182" s="18" t="s">
        <v>151</v>
      </c>
      <c r="BE182" s="157">
        <f>IF(N182="základní",J182,0)</f>
        <v>0</v>
      </c>
      <c r="BF182" s="157">
        <f>IF(N182="snížená",J182,0)</f>
        <v>0</v>
      </c>
      <c r="BG182" s="157">
        <f>IF(N182="zákl. přenesená",J182,0)</f>
        <v>0</v>
      </c>
      <c r="BH182" s="157">
        <f>IF(N182="sníž. přenesená",J182,0)</f>
        <v>0</v>
      </c>
      <c r="BI182" s="157">
        <f>IF(N182="nulová",J182,0)</f>
        <v>0</v>
      </c>
      <c r="BJ182" s="18" t="s">
        <v>84</v>
      </c>
      <c r="BK182" s="157">
        <f>ROUND(I182*H182,2)</f>
        <v>0</v>
      </c>
      <c r="BL182" s="18" t="s">
        <v>159</v>
      </c>
      <c r="BM182" s="156" t="s">
        <v>714</v>
      </c>
    </row>
    <row r="183" spans="2:63" s="12" customFormat="1" ht="22.8" customHeight="1">
      <c r="B183" s="131"/>
      <c r="D183" s="132" t="s">
        <v>75</v>
      </c>
      <c r="E183" s="142" t="s">
        <v>2465</v>
      </c>
      <c r="F183" s="142" t="s">
        <v>2466</v>
      </c>
      <c r="I183" s="134"/>
      <c r="J183" s="143">
        <f>BK183</f>
        <v>0</v>
      </c>
      <c r="L183" s="131"/>
      <c r="M183" s="136"/>
      <c r="N183" s="137"/>
      <c r="O183" s="137"/>
      <c r="P183" s="138">
        <f>SUM(P184:P188)</f>
        <v>0</v>
      </c>
      <c r="Q183" s="137"/>
      <c r="R183" s="138">
        <f>SUM(R184:R188)</f>
        <v>0</v>
      </c>
      <c r="S183" s="137"/>
      <c r="T183" s="139">
        <f>SUM(T184:T188)</f>
        <v>0</v>
      </c>
      <c r="AR183" s="132" t="s">
        <v>84</v>
      </c>
      <c r="AT183" s="140" t="s">
        <v>75</v>
      </c>
      <c r="AU183" s="140" t="s">
        <v>84</v>
      </c>
      <c r="AY183" s="132" t="s">
        <v>151</v>
      </c>
      <c r="BK183" s="141">
        <f>SUM(BK184:BK188)</f>
        <v>0</v>
      </c>
    </row>
    <row r="184" spans="1:65" s="2" customFormat="1" ht="24.15" customHeight="1">
      <c r="A184" s="33"/>
      <c r="B184" s="144"/>
      <c r="C184" s="145" t="s">
        <v>76</v>
      </c>
      <c r="D184" s="145" t="s">
        <v>154</v>
      </c>
      <c r="E184" s="146" t="s">
        <v>2467</v>
      </c>
      <c r="F184" s="147" t="s">
        <v>2468</v>
      </c>
      <c r="G184" s="148" t="s">
        <v>2377</v>
      </c>
      <c r="H184" s="149">
        <v>1</v>
      </c>
      <c r="I184" s="150"/>
      <c r="J184" s="151">
        <f>ROUND(I184*H184,2)</f>
        <v>0</v>
      </c>
      <c r="K184" s="147" t="s">
        <v>925</v>
      </c>
      <c r="L184" s="34"/>
      <c r="M184" s="152" t="s">
        <v>1</v>
      </c>
      <c r="N184" s="153" t="s">
        <v>41</v>
      </c>
      <c r="O184" s="59"/>
      <c r="P184" s="154">
        <f>O184*H184</f>
        <v>0</v>
      </c>
      <c r="Q184" s="154">
        <v>0</v>
      </c>
      <c r="R184" s="154">
        <f>Q184*H184</f>
        <v>0</v>
      </c>
      <c r="S184" s="154">
        <v>0</v>
      </c>
      <c r="T184" s="155">
        <f>S184*H184</f>
        <v>0</v>
      </c>
      <c r="U184" s="33"/>
      <c r="V184" s="33"/>
      <c r="W184" s="33"/>
      <c r="X184" s="33"/>
      <c r="Y184" s="33"/>
      <c r="Z184" s="33"/>
      <c r="AA184" s="33"/>
      <c r="AB184" s="33"/>
      <c r="AC184" s="33"/>
      <c r="AD184" s="33"/>
      <c r="AE184" s="33"/>
      <c r="AR184" s="156" t="s">
        <v>159</v>
      </c>
      <c r="AT184" s="156" t="s">
        <v>154</v>
      </c>
      <c r="AU184" s="156" t="s">
        <v>86</v>
      </c>
      <c r="AY184" s="18" t="s">
        <v>151</v>
      </c>
      <c r="BE184" s="157">
        <f>IF(N184="základní",J184,0)</f>
        <v>0</v>
      </c>
      <c r="BF184" s="157">
        <f>IF(N184="snížená",J184,0)</f>
        <v>0</v>
      </c>
      <c r="BG184" s="157">
        <f>IF(N184="zákl. přenesená",J184,0)</f>
        <v>0</v>
      </c>
      <c r="BH184" s="157">
        <f>IF(N184="sníž. přenesená",J184,0)</f>
        <v>0</v>
      </c>
      <c r="BI184" s="157">
        <f>IF(N184="nulová",J184,0)</f>
        <v>0</v>
      </c>
      <c r="BJ184" s="18" t="s">
        <v>84</v>
      </c>
      <c r="BK184" s="157">
        <f>ROUND(I184*H184,2)</f>
        <v>0</v>
      </c>
      <c r="BL184" s="18" t="s">
        <v>159</v>
      </c>
      <c r="BM184" s="156" t="s">
        <v>732</v>
      </c>
    </row>
    <row r="185" spans="1:47" s="2" customFormat="1" ht="19.2">
      <c r="A185" s="33"/>
      <c r="B185" s="34"/>
      <c r="C185" s="33"/>
      <c r="D185" s="159" t="s">
        <v>215</v>
      </c>
      <c r="E185" s="33"/>
      <c r="F185" s="190" t="s">
        <v>2469</v>
      </c>
      <c r="G185" s="33"/>
      <c r="H185" s="33"/>
      <c r="I185" s="191"/>
      <c r="J185" s="33"/>
      <c r="K185" s="33"/>
      <c r="L185" s="34"/>
      <c r="M185" s="192"/>
      <c r="N185" s="193"/>
      <c r="O185" s="59"/>
      <c r="P185" s="59"/>
      <c r="Q185" s="59"/>
      <c r="R185" s="59"/>
      <c r="S185" s="59"/>
      <c r="T185" s="60"/>
      <c r="U185" s="33"/>
      <c r="V185" s="33"/>
      <c r="W185" s="33"/>
      <c r="X185" s="33"/>
      <c r="Y185" s="33"/>
      <c r="Z185" s="33"/>
      <c r="AA185" s="33"/>
      <c r="AB185" s="33"/>
      <c r="AC185" s="33"/>
      <c r="AD185" s="33"/>
      <c r="AE185" s="33"/>
      <c r="AT185" s="18" t="s">
        <v>215</v>
      </c>
      <c r="AU185" s="18" t="s">
        <v>86</v>
      </c>
    </row>
    <row r="186" spans="1:65" s="2" customFormat="1" ht="16.5" customHeight="1">
      <c r="A186" s="33"/>
      <c r="B186" s="144"/>
      <c r="C186" s="145" t="s">
        <v>76</v>
      </c>
      <c r="D186" s="145" t="s">
        <v>154</v>
      </c>
      <c r="E186" s="146" t="s">
        <v>2470</v>
      </c>
      <c r="F186" s="147" t="s">
        <v>2457</v>
      </c>
      <c r="G186" s="148" t="s">
        <v>2377</v>
      </c>
      <c r="H186" s="149">
        <v>1</v>
      </c>
      <c r="I186" s="150"/>
      <c r="J186" s="151">
        <f>ROUND(I186*H186,2)</f>
        <v>0</v>
      </c>
      <c r="K186" s="147" t="s">
        <v>925</v>
      </c>
      <c r="L186" s="34"/>
      <c r="M186" s="152" t="s">
        <v>1</v>
      </c>
      <c r="N186" s="153" t="s">
        <v>41</v>
      </c>
      <c r="O186" s="59"/>
      <c r="P186" s="154">
        <f>O186*H186</f>
        <v>0</v>
      </c>
      <c r="Q186" s="154">
        <v>0</v>
      </c>
      <c r="R186" s="154">
        <f>Q186*H186</f>
        <v>0</v>
      </c>
      <c r="S186" s="154">
        <v>0</v>
      </c>
      <c r="T186" s="155">
        <f>S186*H186</f>
        <v>0</v>
      </c>
      <c r="U186" s="33"/>
      <c r="V186" s="33"/>
      <c r="W186" s="33"/>
      <c r="X186" s="33"/>
      <c r="Y186" s="33"/>
      <c r="Z186" s="33"/>
      <c r="AA186" s="33"/>
      <c r="AB186" s="33"/>
      <c r="AC186" s="33"/>
      <c r="AD186" s="33"/>
      <c r="AE186" s="33"/>
      <c r="AR186" s="156" t="s">
        <v>159</v>
      </c>
      <c r="AT186" s="156" t="s">
        <v>154</v>
      </c>
      <c r="AU186" s="156" t="s">
        <v>86</v>
      </c>
      <c r="AY186" s="18" t="s">
        <v>151</v>
      </c>
      <c r="BE186" s="157">
        <f>IF(N186="základní",J186,0)</f>
        <v>0</v>
      </c>
      <c r="BF186" s="157">
        <f>IF(N186="snížená",J186,0)</f>
        <v>0</v>
      </c>
      <c r="BG186" s="157">
        <f>IF(N186="zákl. přenesená",J186,0)</f>
        <v>0</v>
      </c>
      <c r="BH186" s="157">
        <f>IF(N186="sníž. přenesená",J186,0)</f>
        <v>0</v>
      </c>
      <c r="BI186" s="157">
        <f>IF(N186="nulová",J186,0)</f>
        <v>0</v>
      </c>
      <c r="BJ186" s="18" t="s">
        <v>84</v>
      </c>
      <c r="BK186" s="157">
        <f>ROUND(I186*H186,2)</f>
        <v>0</v>
      </c>
      <c r="BL186" s="18" t="s">
        <v>159</v>
      </c>
      <c r="BM186" s="156" t="s">
        <v>753</v>
      </c>
    </row>
    <row r="187" spans="1:65" s="2" customFormat="1" ht="21.75" customHeight="1">
      <c r="A187" s="33"/>
      <c r="B187" s="144"/>
      <c r="C187" s="145" t="s">
        <v>76</v>
      </c>
      <c r="D187" s="145" t="s">
        <v>154</v>
      </c>
      <c r="E187" s="146" t="s">
        <v>2471</v>
      </c>
      <c r="F187" s="147" t="s">
        <v>2472</v>
      </c>
      <c r="G187" s="148" t="s">
        <v>300</v>
      </c>
      <c r="H187" s="149">
        <v>2</v>
      </c>
      <c r="I187" s="150"/>
      <c r="J187" s="151">
        <f>ROUND(I187*H187,2)</f>
        <v>0</v>
      </c>
      <c r="K187" s="147" t="s">
        <v>925</v>
      </c>
      <c r="L187" s="34"/>
      <c r="M187" s="152" t="s">
        <v>1</v>
      </c>
      <c r="N187" s="153" t="s">
        <v>41</v>
      </c>
      <c r="O187" s="59"/>
      <c r="P187" s="154">
        <f>O187*H187</f>
        <v>0</v>
      </c>
      <c r="Q187" s="154">
        <v>0</v>
      </c>
      <c r="R187" s="154">
        <f>Q187*H187</f>
        <v>0</v>
      </c>
      <c r="S187" s="154">
        <v>0</v>
      </c>
      <c r="T187" s="155">
        <f>S187*H187</f>
        <v>0</v>
      </c>
      <c r="U187" s="33"/>
      <c r="V187" s="33"/>
      <c r="W187" s="33"/>
      <c r="X187" s="33"/>
      <c r="Y187" s="33"/>
      <c r="Z187" s="33"/>
      <c r="AA187" s="33"/>
      <c r="AB187" s="33"/>
      <c r="AC187" s="33"/>
      <c r="AD187" s="33"/>
      <c r="AE187" s="33"/>
      <c r="AR187" s="156" t="s">
        <v>159</v>
      </c>
      <c r="AT187" s="156" t="s">
        <v>154</v>
      </c>
      <c r="AU187" s="156" t="s">
        <v>86</v>
      </c>
      <c r="AY187" s="18" t="s">
        <v>151</v>
      </c>
      <c r="BE187" s="157">
        <f>IF(N187="základní",J187,0)</f>
        <v>0</v>
      </c>
      <c r="BF187" s="157">
        <f>IF(N187="snížená",J187,0)</f>
        <v>0</v>
      </c>
      <c r="BG187" s="157">
        <f>IF(N187="zákl. přenesená",J187,0)</f>
        <v>0</v>
      </c>
      <c r="BH187" s="157">
        <f>IF(N187="sníž. přenesená",J187,0)</f>
        <v>0</v>
      </c>
      <c r="BI187" s="157">
        <f>IF(N187="nulová",J187,0)</f>
        <v>0</v>
      </c>
      <c r="BJ187" s="18" t="s">
        <v>84</v>
      </c>
      <c r="BK187" s="157">
        <f>ROUND(I187*H187,2)</f>
        <v>0</v>
      </c>
      <c r="BL187" s="18" t="s">
        <v>159</v>
      </c>
      <c r="BM187" s="156" t="s">
        <v>763</v>
      </c>
    </row>
    <row r="188" spans="1:65" s="2" customFormat="1" ht="16.5" customHeight="1">
      <c r="A188" s="33"/>
      <c r="B188" s="144"/>
      <c r="C188" s="145" t="s">
        <v>76</v>
      </c>
      <c r="D188" s="145" t="s">
        <v>154</v>
      </c>
      <c r="E188" s="146" t="s">
        <v>2473</v>
      </c>
      <c r="F188" s="147" t="s">
        <v>2380</v>
      </c>
      <c r="G188" s="148" t="s">
        <v>2381</v>
      </c>
      <c r="H188" s="215"/>
      <c r="I188" s="150"/>
      <c r="J188" s="151">
        <f>ROUND(I188*H188,2)</f>
        <v>0</v>
      </c>
      <c r="K188" s="147" t="s">
        <v>925</v>
      </c>
      <c r="L188" s="34"/>
      <c r="M188" s="152" t="s">
        <v>1</v>
      </c>
      <c r="N188" s="153" t="s">
        <v>41</v>
      </c>
      <c r="O188" s="59"/>
      <c r="P188" s="154">
        <f>O188*H188</f>
        <v>0</v>
      </c>
      <c r="Q188" s="154">
        <v>0</v>
      </c>
      <c r="R188" s="154">
        <f>Q188*H188</f>
        <v>0</v>
      </c>
      <c r="S188" s="154">
        <v>0</v>
      </c>
      <c r="T188" s="155">
        <f>S188*H188</f>
        <v>0</v>
      </c>
      <c r="U188" s="33"/>
      <c r="V188" s="33"/>
      <c r="W188" s="33"/>
      <c r="X188" s="33"/>
      <c r="Y188" s="33"/>
      <c r="Z188" s="33"/>
      <c r="AA188" s="33"/>
      <c r="AB188" s="33"/>
      <c r="AC188" s="33"/>
      <c r="AD188" s="33"/>
      <c r="AE188" s="33"/>
      <c r="AR188" s="156" t="s">
        <v>159</v>
      </c>
      <c r="AT188" s="156" t="s">
        <v>154</v>
      </c>
      <c r="AU188" s="156" t="s">
        <v>86</v>
      </c>
      <c r="AY188" s="18" t="s">
        <v>151</v>
      </c>
      <c r="BE188" s="157">
        <f>IF(N188="základní",J188,0)</f>
        <v>0</v>
      </c>
      <c r="BF188" s="157">
        <f>IF(N188="snížená",J188,0)</f>
        <v>0</v>
      </c>
      <c r="BG188" s="157">
        <f>IF(N188="zákl. přenesená",J188,0)</f>
        <v>0</v>
      </c>
      <c r="BH188" s="157">
        <f>IF(N188="sníž. přenesená",J188,0)</f>
        <v>0</v>
      </c>
      <c r="BI188" s="157">
        <f>IF(N188="nulová",J188,0)</f>
        <v>0</v>
      </c>
      <c r="BJ188" s="18" t="s">
        <v>84</v>
      </c>
      <c r="BK188" s="157">
        <f>ROUND(I188*H188,2)</f>
        <v>0</v>
      </c>
      <c r="BL188" s="18" t="s">
        <v>159</v>
      </c>
      <c r="BM188" s="156" t="s">
        <v>777</v>
      </c>
    </row>
    <row r="189" spans="2:63" s="12" customFormat="1" ht="22.8" customHeight="1">
      <c r="B189" s="131"/>
      <c r="D189" s="132" t="s">
        <v>75</v>
      </c>
      <c r="E189" s="142" t="s">
        <v>2474</v>
      </c>
      <c r="F189" s="142" t="s">
        <v>2475</v>
      </c>
      <c r="I189" s="134"/>
      <c r="J189" s="143">
        <f>BK189</f>
        <v>0</v>
      </c>
      <c r="L189" s="131"/>
      <c r="M189" s="136"/>
      <c r="N189" s="137"/>
      <c r="O189" s="137"/>
      <c r="P189" s="138">
        <f>SUM(P190:P191)</f>
        <v>0</v>
      </c>
      <c r="Q189" s="137"/>
      <c r="R189" s="138">
        <f>SUM(R190:R191)</f>
        <v>0</v>
      </c>
      <c r="S189" s="137"/>
      <c r="T189" s="139">
        <f>SUM(T190:T191)</f>
        <v>0</v>
      </c>
      <c r="AR189" s="132" t="s">
        <v>84</v>
      </c>
      <c r="AT189" s="140" t="s">
        <v>75</v>
      </c>
      <c r="AU189" s="140" t="s">
        <v>84</v>
      </c>
      <c r="AY189" s="132" t="s">
        <v>151</v>
      </c>
      <c r="BK189" s="141">
        <f>SUM(BK190:BK191)</f>
        <v>0</v>
      </c>
    </row>
    <row r="190" spans="1:65" s="2" customFormat="1" ht="21.75" customHeight="1">
      <c r="A190" s="33"/>
      <c r="B190" s="144"/>
      <c r="C190" s="145" t="s">
        <v>76</v>
      </c>
      <c r="D190" s="145" t="s">
        <v>154</v>
      </c>
      <c r="E190" s="146" t="s">
        <v>2462</v>
      </c>
      <c r="F190" s="147" t="s">
        <v>2463</v>
      </c>
      <c r="G190" s="148" t="s">
        <v>300</v>
      </c>
      <c r="H190" s="149">
        <v>8.5</v>
      </c>
      <c r="I190" s="150"/>
      <c r="J190" s="151">
        <f>ROUND(I190*H190,2)</f>
        <v>0</v>
      </c>
      <c r="K190" s="147" t="s">
        <v>925</v>
      </c>
      <c r="L190" s="34"/>
      <c r="M190" s="152" t="s">
        <v>1</v>
      </c>
      <c r="N190" s="153" t="s">
        <v>41</v>
      </c>
      <c r="O190" s="59"/>
      <c r="P190" s="154">
        <f>O190*H190</f>
        <v>0</v>
      </c>
      <c r="Q190" s="154">
        <v>0</v>
      </c>
      <c r="R190" s="154">
        <f>Q190*H190</f>
        <v>0</v>
      </c>
      <c r="S190" s="154">
        <v>0</v>
      </c>
      <c r="T190" s="155">
        <f>S190*H190</f>
        <v>0</v>
      </c>
      <c r="U190" s="33"/>
      <c r="V190" s="33"/>
      <c r="W190" s="33"/>
      <c r="X190" s="33"/>
      <c r="Y190" s="33"/>
      <c r="Z190" s="33"/>
      <c r="AA190" s="33"/>
      <c r="AB190" s="33"/>
      <c r="AC190" s="33"/>
      <c r="AD190" s="33"/>
      <c r="AE190" s="33"/>
      <c r="AR190" s="156" t="s">
        <v>159</v>
      </c>
      <c r="AT190" s="156" t="s">
        <v>154</v>
      </c>
      <c r="AU190" s="156" t="s">
        <v>86</v>
      </c>
      <c r="AY190" s="18" t="s">
        <v>151</v>
      </c>
      <c r="BE190" s="157">
        <f>IF(N190="základní",J190,0)</f>
        <v>0</v>
      </c>
      <c r="BF190" s="157">
        <f>IF(N190="snížená",J190,0)</f>
        <v>0</v>
      </c>
      <c r="BG190" s="157">
        <f>IF(N190="zákl. přenesená",J190,0)</f>
        <v>0</v>
      </c>
      <c r="BH190" s="157">
        <f>IF(N190="sníž. přenesená",J190,0)</f>
        <v>0</v>
      </c>
      <c r="BI190" s="157">
        <f>IF(N190="nulová",J190,0)</f>
        <v>0</v>
      </c>
      <c r="BJ190" s="18" t="s">
        <v>84</v>
      </c>
      <c r="BK190" s="157">
        <f>ROUND(I190*H190,2)</f>
        <v>0</v>
      </c>
      <c r="BL190" s="18" t="s">
        <v>159</v>
      </c>
      <c r="BM190" s="156" t="s">
        <v>791</v>
      </c>
    </row>
    <row r="191" spans="1:65" s="2" customFormat="1" ht="16.5" customHeight="1">
      <c r="A191" s="33"/>
      <c r="B191" s="144"/>
      <c r="C191" s="145" t="s">
        <v>76</v>
      </c>
      <c r="D191" s="145" t="s">
        <v>154</v>
      </c>
      <c r="E191" s="146" t="s">
        <v>2476</v>
      </c>
      <c r="F191" s="147" t="s">
        <v>2380</v>
      </c>
      <c r="G191" s="148" t="s">
        <v>2381</v>
      </c>
      <c r="H191" s="215"/>
      <c r="I191" s="150"/>
      <c r="J191" s="151">
        <f>ROUND(I191*H191,2)</f>
        <v>0</v>
      </c>
      <c r="K191" s="147" t="s">
        <v>925</v>
      </c>
      <c r="L191" s="34"/>
      <c r="M191" s="152" t="s">
        <v>1</v>
      </c>
      <c r="N191" s="153" t="s">
        <v>41</v>
      </c>
      <c r="O191" s="59"/>
      <c r="P191" s="154">
        <f>O191*H191</f>
        <v>0</v>
      </c>
      <c r="Q191" s="154">
        <v>0</v>
      </c>
      <c r="R191" s="154">
        <f>Q191*H191</f>
        <v>0</v>
      </c>
      <c r="S191" s="154">
        <v>0</v>
      </c>
      <c r="T191" s="155">
        <f>S191*H191</f>
        <v>0</v>
      </c>
      <c r="U191" s="33"/>
      <c r="V191" s="33"/>
      <c r="W191" s="33"/>
      <c r="X191" s="33"/>
      <c r="Y191" s="33"/>
      <c r="Z191" s="33"/>
      <c r="AA191" s="33"/>
      <c r="AB191" s="33"/>
      <c r="AC191" s="33"/>
      <c r="AD191" s="33"/>
      <c r="AE191" s="33"/>
      <c r="AR191" s="156" t="s">
        <v>159</v>
      </c>
      <c r="AT191" s="156" t="s">
        <v>154</v>
      </c>
      <c r="AU191" s="156" t="s">
        <v>86</v>
      </c>
      <c r="AY191" s="18" t="s">
        <v>151</v>
      </c>
      <c r="BE191" s="157">
        <f>IF(N191="základní",J191,0)</f>
        <v>0</v>
      </c>
      <c r="BF191" s="157">
        <f>IF(N191="snížená",J191,0)</f>
        <v>0</v>
      </c>
      <c r="BG191" s="157">
        <f>IF(N191="zákl. přenesená",J191,0)</f>
        <v>0</v>
      </c>
      <c r="BH191" s="157">
        <f>IF(N191="sníž. přenesená",J191,0)</f>
        <v>0</v>
      </c>
      <c r="BI191" s="157">
        <f>IF(N191="nulová",J191,0)</f>
        <v>0</v>
      </c>
      <c r="BJ191" s="18" t="s">
        <v>84</v>
      </c>
      <c r="BK191" s="157">
        <f>ROUND(I191*H191,2)</f>
        <v>0</v>
      </c>
      <c r="BL191" s="18" t="s">
        <v>159</v>
      </c>
      <c r="BM191" s="156" t="s">
        <v>806</v>
      </c>
    </row>
    <row r="192" spans="2:63" s="12" customFormat="1" ht="22.8" customHeight="1">
      <c r="B192" s="131"/>
      <c r="D192" s="132" t="s">
        <v>75</v>
      </c>
      <c r="E192" s="142" t="s">
        <v>2477</v>
      </c>
      <c r="F192" s="142" t="s">
        <v>2478</v>
      </c>
      <c r="I192" s="134"/>
      <c r="J192" s="143">
        <f>BK192</f>
        <v>0</v>
      </c>
      <c r="L192" s="131"/>
      <c r="M192" s="136"/>
      <c r="N192" s="137"/>
      <c r="O192" s="137"/>
      <c r="P192" s="138">
        <f>SUM(P193:P197)</f>
        <v>0</v>
      </c>
      <c r="Q192" s="137"/>
      <c r="R192" s="138">
        <f>SUM(R193:R197)</f>
        <v>0</v>
      </c>
      <c r="S192" s="137"/>
      <c r="T192" s="139">
        <f>SUM(T193:T197)</f>
        <v>0</v>
      </c>
      <c r="AR192" s="132" t="s">
        <v>84</v>
      </c>
      <c r="AT192" s="140" t="s">
        <v>75</v>
      </c>
      <c r="AU192" s="140" t="s">
        <v>84</v>
      </c>
      <c r="AY192" s="132" t="s">
        <v>151</v>
      </c>
      <c r="BK192" s="141">
        <f>SUM(BK193:BK197)</f>
        <v>0</v>
      </c>
    </row>
    <row r="193" spans="1:65" s="2" customFormat="1" ht="24.15" customHeight="1">
      <c r="A193" s="33"/>
      <c r="B193" s="144"/>
      <c r="C193" s="145" t="s">
        <v>76</v>
      </c>
      <c r="D193" s="145" t="s">
        <v>154</v>
      </c>
      <c r="E193" s="146" t="s">
        <v>2479</v>
      </c>
      <c r="F193" s="147" t="s">
        <v>2480</v>
      </c>
      <c r="G193" s="148" t="s">
        <v>2481</v>
      </c>
      <c r="H193" s="149">
        <v>62</v>
      </c>
      <c r="I193" s="150"/>
      <c r="J193" s="151">
        <f>ROUND(I193*H193,2)</f>
        <v>0</v>
      </c>
      <c r="K193" s="147" t="s">
        <v>925</v>
      </c>
      <c r="L193" s="34"/>
      <c r="M193" s="152" t="s">
        <v>1</v>
      </c>
      <c r="N193" s="153" t="s">
        <v>41</v>
      </c>
      <c r="O193" s="59"/>
      <c r="P193" s="154">
        <f>O193*H193</f>
        <v>0</v>
      </c>
      <c r="Q193" s="154">
        <v>0</v>
      </c>
      <c r="R193" s="154">
        <f>Q193*H193</f>
        <v>0</v>
      </c>
      <c r="S193" s="154">
        <v>0</v>
      </c>
      <c r="T193" s="155">
        <f>S193*H193</f>
        <v>0</v>
      </c>
      <c r="U193" s="33"/>
      <c r="V193" s="33"/>
      <c r="W193" s="33"/>
      <c r="X193" s="33"/>
      <c r="Y193" s="33"/>
      <c r="Z193" s="33"/>
      <c r="AA193" s="33"/>
      <c r="AB193" s="33"/>
      <c r="AC193" s="33"/>
      <c r="AD193" s="33"/>
      <c r="AE193" s="33"/>
      <c r="AR193" s="156" t="s">
        <v>159</v>
      </c>
      <c r="AT193" s="156" t="s">
        <v>154</v>
      </c>
      <c r="AU193" s="156" t="s">
        <v>86</v>
      </c>
      <c r="AY193" s="18" t="s">
        <v>151</v>
      </c>
      <c r="BE193" s="157">
        <f>IF(N193="základní",J193,0)</f>
        <v>0</v>
      </c>
      <c r="BF193" s="157">
        <f>IF(N193="snížená",J193,0)</f>
        <v>0</v>
      </c>
      <c r="BG193" s="157">
        <f>IF(N193="zákl. přenesená",J193,0)</f>
        <v>0</v>
      </c>
      <c r="BH193" s="157">
        <f>IF(N193="sníž. přenesená",J193,0)</f>
        <v>0</v>
      </c>
      <c r="BI193" s="157">
        <f>IF(N193="nulová",J193,0)</f>
        <v>0</v>
      </c>
      <c r="BJ193" s="18" t="s">
        <v>84</v>
      </c>
      <c r="BK193" s="157">
        <f>ROUND(I193*H193,2)</f>
        <v>0</v>
      </c>
      <c r="BL193" s="18" t="s">
        <v>159</v>
      </c>
      <c r="BM193" s="156" t="s">
        <v>814</v>
      </c>
    </row>
    <row r="194" spans="1:47" s="2" customFormat="1" ht="28.8">
      <c r="A194" s="33"/>
      <c r="B194" s="34"/>
      <c r="C194" s="33"/>
      <c r="D194" s="159" t="s">
        <v>215</v>
      </c>
      <c r="E194" s="33"/>
      <c r="F194" s="190" t="s">
        <v>2482</v>
      </c>
      <c r="G194" s="33"/>
      <c r="H194" s="33"/>
      <c r="I194" s="191"/>
      <c r="J194" s="33"/>
      <c r="K194" s="33"/>
      <c r="L194" s="34"/>
      <c r="M194" s="192"/>
      <c r="N194" s="193"/>
      <c r="O194" s="59"/>
      <c r="P194" s="59"/>
      <c r="Q194" s="59"/>
      <c r="R194" s="59"/>
      <c r="S194" s="59"/>
      <c r="T194" s="60"/>
      <c r="U194" s="33"/>
      <c r="V194" s="33"/>
      <c r="W194" s="33"/>
      <c r="X194" s="33"/>
      <c r="Y194" s="33"/>
      <c r="Z194" s="33"/>
      <c r="AA194" s="33"/>
      <c r="AB194" s="33"/>
      <c r="AC194" s="33"/>
      <c r="AD194" s="33"/>
      <c r="AE194" s="33"/>
      <c r="AT194" s="18" t="s">
        <v>215</v>
      </c>
      <c r="AU194" s="18" t="s">
        <v>86</v>
      </c>
    </row>
    <row r="195" spans="1:65" s="2" customFormat="1" ht="24.15" customHeight="1">
      <c r="A195" s="33"/>
      <c r="B195" s="144"/>
      <c r="C195" s="145" t="s">
        <v>76</v>
      </c>
      <c r="D195" s="145" t="s">
        <v>154</v>
      </c>
      <c r="E195" s="146" t="s">
        <v>2483</v>
      </c>
      <c r="F195" s="147" t="s">
        <v>2484</v>
      </c>
      <c r="G195" s="148" t="s">
        <v>2481</v>
      </c>
      <c r="H195" s="149">
        <v>4.5</v>
      </c>
      <c r="I195" s="150"/>
      <c r="J195" s="151">
        <f>ROUND(I195*H195,2)</f>
        <v>0</v>
      </c>
      <c r="K195" s="147" t="s">
        <v>925</v>
      </c>
      <c r="L195" s="34"/>
      <c r="M195" s="152" t="s">
        <v>1</v>
      </c>
      <c r="N195" s="153" t="s">
        <v>41</v>
      </c>
      <c r="O195" s="59"/>
      <c r="P195" s="154">
        <f>O195*H195</f>
        <v>0</v>
      </c>
      <c r="Q195" s="154">
        <v>0</v>
      </c>
      <c r="R195" s="154">
        <f>Q195*H195</f>
        <v>0</v>
      </c>
      <c r="S195" s="154">
        <v>0</v>
      </c>
      <c r="T195" s="155">
        <f>S195*H195</f>
        <v>0</v>
      </c>
      <c r="U195" s="33"/>
      <c r="V195" s="33"/>
      <c r="W195" s="33"/>
      <c r="X195" s="33"/>
      <c r="Y195" s="33"/>
      <c r="Z195" s="33"/>
      <c r="AA195" s="33"/>
      <c r="AB195" s="33"/>
      <c r="AC195" s="33"/>
      <c r="AD195" s="33"/>
      <c r="AE195" s="33"/>
      <c r="AR195" s="156" t="s">
        <v>159</v>
      </c>
      <c r="AT195" s="156" t="s">
        <v>154</v>
      </c>
      <c r="AU195" s="156" t="s">
        <v>86</v>
      </c>
      <c r="AY195" s="18" t="s">
        <v>151</v>
      </c>
      <c r="BE195" s="157">
        <f>IF(N195="základní",J195,0)</f>
        <v>0</v>
      </c>
      <c r="BF195" s="157">
        <f>IF(N195="snížená",J195,0)</f>
        <v>0</v>
      </c>
      <c r="BG195" s="157">
        <f>IF(N195="zákl. přenesená",J195,0)</f>
        <v>0</v>
      </c>
      <c r="BH195" s="157">
        <f>IF(N195="sníž. přenesená",J195,0)</f>
        <v>0</v>
      </c>
      <c r="BI195" s="157">
        <f>IF(N195="nulová",J195,0)</f>
        <v>0</v>
      </c>
      <c r="BJ195" s="18" t="s">
        <v>84</v>
      </c>
      <c r="BK195" s="157">
        <f>ROUND(I195*H195,2)</f>
        <v>0</v>
      </c>
      <c r="BL195" s="18" t="s">
        <v>159</v>
      </c>
      <c r="BM195" s="156" t="s">
        <v>825</v>
      </c>
    </row>
    <row r="196" spans="1:47" s="2" customFormat="1" ht="19.2">
      <c r="A196" s="33"/>
      <c r="B196" s="34"/>
      <c r="C196" s="33"/>
      <c r="D196" s="159" t="s">
        <v>215</v>
      </c>
      <c r="E196" s="33"/>
      <c r="F196" s="190" t="s">
        <v>2485</v>
      </c>
      <c r="G196" s="33"/>
      <c r="H196" s="33"/>
      <c r="I196" s="191"/>
      <c r="J196" s="33"/>
      <c r="K196" s="33"/>
      <c r="L196" s="34"/>
      <c r="M196" s="192"/>
      <c r="N196" s="193"/>
      <c r="O196" s="59"/>
      <c r="P196" s="59"/>
      <c r="Q196" s="59"/>
      <c r="R196" s="59"/>
      <c r="S196" s="59"/>
      <c r="T196" s="60"/>
      <c r="U196" s="33"/>
      <c r="V196" s="33"/>
      <c r="W196" s="33"/>
      <c r="X196" s="33"/>
      <c r="Y196" s="33"/>
      <c r="Z196" s="33"/>
      <c r="AA196" s="33"/>
      <c r="AB196" s="33"/>
      <c r="AC196" s="33"/>
      <c r="AD196" s="33"/>
      <c r="AE196" s="33"/>
      <c r="AT196" s="18" t="s">
        <v>215</v>
      </c>
      <c r="AU196" s="18" t="s">
        <v>86</v>
      </c>
    </row>
    <row r="197" spans="1:65" s="2" customFormat="1" ht="16.5" customHeight="1">
      <c r="A197" s="33"/>
      <c r="B197" s="144"/>
      <c r="C197" s="145" t="s">
        <v>76</v>
      </c>
      <c r="D197" s="145" t="s">
        <v>154</v>
      </c>
      <c r="E197" s="146" t="s">
        <v>2486</v>
      </c>
      <c r="F197" s="147" t="s">
        <v>2380</v>
      </c>
      <c r="G197" s="148" t="s">
        <v>2381</v>
      </c>
      <c r="H197" s="215"/>
      <c r="I197" s="150"/>
      <c r="J197" s="151">
        <f>ROUND(I197*H197,2)</f>
        <v>0</v>
      </c>
      <c r="K197" s="147" t="s">
        <v>925</v>
      </c>
      <c r="L197" s="34"/>
      <c r="M197" s="152" t="s">
        <v>1</v>
      </c>
      <c r="N197" s="153" t="s">
        <v>41</v>
      </c>
      <c r="O197" s="59"/>
      <c r="P197" s="154">
        <f>O197*H197</f>
        <v>0</v>
      </c>
      <c r="Q197" s="154">
        <v>0</v>
      </c>
      <c r="R197" s="154">
        <f>Q197*H197</f>
        <v>0</v>
      </c>
      <c r="S197" s="154">
        <v>0</v>
      </c>
      <c r="T197" s="155">
        <f>S197*H197</f>
        <v>0</v>
      </c>
      <c r="U197" s="33"/>
      <c r="V197" s="33"/>
      <c r="W197" s="33"/>
      <c r="X197" s="33"/>
      <c r="Y197" s="33"/>
      <c r="Z197" s="33"/>
      <c r="AA197" s="33"/>
      <c r="AB197" s="33"/>
      <c r="AC197" s="33"/>
      <c r="AD197" s="33"/>
      <c r="AE197" s="33"/>
      <c r="AR197" s="156" t="s">
        <v>159</v>
      </c>
      <c r="AT197" s="156" t="s">
        <v>154</v>
      </c>
      <c r="AU197" s="156" t="s">
        <v>86</v>
      </c>
      <c r="AY197" s="18" t="s">
        <v>151</v>
      </c>
      <c r="BE197" s="157">
        <f>IF(N197="základní",J197,0)</f>
        <v>0</v>
      </c>
      <c r="BF197" s="157">
        <f>IF(N197="snížená",J197,0)</f>
        <v>0</v>
      </c>
      <c r="BG197" s="157">
        <f>IF(N197="zákl. přenesená",J197,0)</f>
        <v>0</v>
      </c>
      <c r="BH197" s="157">
        <f>IF(N197="sníž. přenesená",J197,0)</f>
        <v>0</v>
      </c>
      <c r="BI197" s="157">
        <f>IF(N197="nulová",J197,0)</f>
        <v>0</v>
      </c>
      <c r="BJ197" s="18" t="s">
        <v>84</v>
      </c>
      <c r="BK197" s="157">
        <f>ROUND(I197*H197,2)</f>
        <v>0</v>
      </c>
      <c r="BL197" s="18" t="s">
        <v>159</v>
      </c>
      <c r="BM197" s="156" t="s">
        <v>833</v>
      </c>
    </row>
    <row r="198" spans="2:63" s="12" customFormat="1" ht="22.8" customHeight="1">
      <c r="B198" s="131"/>
      <c r="D198" s="132" t="s">
        <v>75</v>
      </c>
      <c r="E198" s="142" t="s">
        <v>2487</v>
      </c>
      <c r="F198" s="142" t="s">
        <v>2488</v>
      </c>
      <c r="I198" s="134"/>
      <c r="J198" s="143">
        <f>BK198</f>
        <v>0</v>
      </c>
      <c r="L198" s="131"/>
      <c r="M198" s="136"/>
      <c r="N198" s="137"/>
      <c r="O198" s="137"/>
      <c r="P198" s="138">
        <f>SUM(P199:P200)</f>
        <v>0</v>
      </c>
      <c r="Q198" s="137"/>
      <c r="R198" s="138">
        <f>SUM(R199:R200)</f>
        <v>0</v>
      </c>
      <c r="S198" s="137"/>
      <c r="T198" s="139">
        <f>SUM(T199:T200)</f>
        <v>0</v>
      </c>
      <c r="AR198" s="132" t="s">
        <v>84</v>
      </c>
      <c r="AT198" s="140" t="s">
        <v>75</v>
      </c>
      <c r="AU198" s="140" t="s">
        <v>84</v>
      </c>
      <c r="AY198" s="132" t="s">
        <v>151</v>
      </c>
      <c r="BK198" s="141">
        <f>SUM(BK199:BK200)</f>
        <v>0</v>
      </c>
    </row>
    <row r="199" spans="1:65" s="2" customFormat="1" ht="16.5" customHeight="1">
      <c r="A199" s="33"/>
      <c r="B199" s="144"/>
      <c r="C199" s="145" t="s">
        <v>76</v>
      </c>
      <c r="D199" s="145" t="s">
        <v>154</v>
      </c>
      <c r="E199" s="146" t="s">
        <v>2489</v>
      </c>
      <c r="F199" s="147" t="s">
        <v>2490</v>
      </c>
      <c r="G199" s="148" t="s">
        <v>2491</v>
      </c>
      <c r="H199" s="149">
        <v>210</v>
      </c>
      <c r="I199" s="150"/>
      <c r="J199" s="151">
        <f>ROUND(I199*H199,2)</f>
        <v>0</v>
      </c>
      <c r="K199" s="147" t="s">
        <v>925</v>
      </c>
      <c r="L199" s="34"/>
      <c r="M199" s="152" t="s">
        <v>1</v>
      </c>
      <c r="N199" s="153" t="s">
        <v>41</v>
      </c>
      <c r="O199" s="59"/>
      <c r="P199" s="154">
        <f>O199*H199</f>
        <v>0</v>
      </c>
      <c r="Q199" s="154">
        <v>0</v>
      </c>
      <c r="R199" s="154">
        <f>Q199*H199</f>
        <v>0</v>
      </c>
      <c r="S199" s="154">
        <v>0</v>
      </c>
      <c r="T199" s="155">
        <f>S199*H199</f>
        <v>0</v>
      </c>
      <c r="U199" s="33"/>
      <c r="V199" s="33"/>
      <c r="W199" s="33"/>
      <c r="X199" s="33"/>
      <c r="Y199" s="33"/>
      <c r="Z199" s="33"/>
      <c r="AA199" s="33"/>
      <c r="AB199" s="33"/>
      <c r="AC199" s="33"/>
      <c r="AD199" s="33"/>
      <c r="AE199" s="33"/>
      <c r="AR199" s="156" t="s">
        <v>159</v>
      </c>
      <c r="AT199" s="156" t="s">
        <v>154</v>
      </c>
      <c r="AU199" s="156" t="s">
        <v>86</v>
      </c>
      <c r="AY199" s="18" t="s">
        <v>151</v>
      </c>
      <c r="BE199" s="157">
        <f>IF(N199="základní",J199,0)</f>
        <v>0</v>
      </c>
      <c r="BF199" s="157">
        <f>IF(N199="snížená",J199,0)</f>
        <v>0</v>
      </c>
      <c r="BG199" s="157">
        <f>IF(N199="zákl. přenesená",J199,0)</f>
        <v>0</v>
      </c>
      <c r="BH199" s="157">
        <f>IF(N199="sníž. přenesená",J199,0)</f>
        <v>0</v>
      </c>
      <c r="BI199" s="157">
        <f>IF(N199="nulová",J199,0)</f>
        <v>0</v>
      </c>
      <c r="BJ199" s="18" t="s">
        <v>84</v>
      </c>
      <c r="BK199" s="157">
        <f>ROUND(I199*H199,2)</f>
        <v>0</v>
      </c>
      <c r="BL199" s="18" t="s">
        <v>159</v>
      </c>
      <c r="BM199" s="156" t="s">
        <v>844</v>
      </c>
    </row>
    <row r="200" spans="1:65" s="2" customFormat="1" ht="16.5" customHeight="1">
      <c r="A200" s="33"/>
      <c r="B200" s="144"/>
      <c r="C200" s="145" t="s">
        <v>76</v>
      </c>
      <c r="D200" s="145" t="s">
        <v>154</v>
      </c>
      <c r="E200" s="146" t="s">
        <v>2492</v>
      </c>
      <c r="F200" s="147" t="s">
        <v>2380</v>
      </c>
      <c r="G200" s="148" t="s">
        <v>2381</v>
      </c>
      <c r="H200" s="215"/>
      <c r="I200" s="150"/>
      <c r="J200" s="151">
        <f>ROUND(I200*H200,2)</f>
        <v>0</v>
      </c>
      <c r="K200" s="147" t="s">
        <v>925</v>
      </c>
      <c r="L200" s="34"/>
      <c r="M200" s="152" t="s">
        <v>1</v>
      </c>
      <c r="N200" s="153" t="s">
        <v>41</v>
      </c>
      <c r="O200" s="59"/>
      <c r="P200" s="154">
        <f>O200*H200</f>
        <v>0</v>
      </c>
      <c r="Q200" s="154">
        <v>0</v>
      </c>
      <c r="R200" s="154">
        <f>Q200*H200</f>
        <v>0</v>
      </c>
      <c r="S200" s="154">
        <v>0</v>
      </c>
      <c r="T200" s="155">
        <f>S200*H200</f>
        <v>0</v>
      </c>
      <c r="U200" s="33"/>
      <c r="V200" s="33"/>
      <c r="W200" s="33"/>
      <c r="X200" s="33"/>
      <c r="Y200" s="33"/>
      <c r="Z200" s="33"/>
      <c r="AA200" s="33"/>
      <c r="AB200" s="33"/>
      <c r="AC200" s="33"/>
      <c r="AD200" s="33"/>
      <c r="AE200" s="33"/>
      <c r="AR200" s="156" t="s">
        <v>159</v>
      </c>
      <c r="AT200" s="156" t="s">
        <v>154</v>
      </c>
      <c r="AU200" s="156" t="s">
        <v>86</v>
      </c>
      <c r="AY200" s="18" t="s">
        <v>151</v>
      </c>
      <c r="BE200" s="157">
        <f>IF(N200="základní",J200,0)</f>
        <v>0</v>
      </c>
      <c r="BF200" s="157">
        <f>IF(N200="snížená",J200,0)</f>
        <v>0</v>
      </c>
      <c r="BG200" s="157">
        <f>IF(N200="zákl. přenesená",J200,0)</f>
        <v>0</v>
      </c>
      <c r="BH200" s="157">
        <f>IF(N200="sníž. přenesená",J200,0)</f>
        <v>0</v>
      </c>
      <c r="BI200" s="157">
        <f>IF(N200="nulová",J200,0)</f>
        <v>0</v>
      </c>
      <c r="BJ200" s="18" t="s">
        <v>84</v>
      </c>
      <c r="BK200" s="157">
        <f>ROUND(I200*H200,2)</f>
        <v>0</v>
      </c>
      <c r="BL200" s="18" t="s">
        <v>159</v>
      </c>
      <c r="BM200" s="156" t="s">
        <v>856</v>
      </c>
    </row>
    <row r="201" spans="2:63" s="12" customFormat="1" ht="22.8" customHeight="1">
      <c r="B201" s="131"/>
      <c r="D201" s="132" t="s">
        <v>75</v>
      </c>
      <c r="E201" s="142" t="s">
        <v>149</v>
      </c>
      <c r="F201" s="142" t="s">
        <v>2493</v>
      </c>
      <c r="I201" s="134"/>
      <c r="J201" s="143">
        <f>BK201</f>
        <v>0</v>
      </c>
      <c r="L201" s="131"/>
      <c r="M201" s="136"/>
      <c r="N201" s="137"/>
      <c r="O201" s="137"/>
      <c r="P201" s="138">
        <f>P202</f>
        <v>0</v>
      </c>
      <c r="Q201" s="137"/>
      <c r="R201" s="138">
        <f>R202</f>
        <v>0</v>
      </c>
      <c r="S201" s="137"/>
      <c r="T201" s="139">
        <f>T202</f>
        <v>0</v>
      </c>
      <c r="AR201" s="132" t="s">
        <v>84</v>
      </c>
      <c r="AT201" s="140" t="s">
        <v>75</v>
      </c>
      <c r="AU201" s="140" t="s">
        <v>84</v>
      </c>
      <c r="AY201" s="132" t="s">
        <v>151</v>
      </c>
      <c r="BK201" s="141">
        <f>BK202</f>
        <v>0</v>
      </c>
    </row>
    <row r="202" spans="1:65" s="2" customFormat="1" ht="16.5" customHeight="1">
      <c r="A202" s="33"/>
      <c r="B202" s="144"/>
      <c r="C202" s="145" t="s">
        <v>76</v>
      </c>
      <c r="D202" s="145" t="s">
        <v>154</v>
      </c>
      <c r="E202" s="146" t="s">
        <v>2494</v>
      </c>
      <c r="F202" s="147" t="s">
        <v>2495</v>
      </c>
      <c r="G202" s="148" t="s">
        <v>207</v>
      </c>
      <c r="H202" s="149">
        <v>22</v>
      </c>
      <c r="I202" s="150"/>
      <c r="J202" s="151">
        <f>ROUND(I202*H202,2)</f>
        <v>0</v>
      </c>
      <c r="K202" s="147" t="s">
        <v>925</v>
      </c>
      <c r="L202" s="34"/>
      <c r="M202" s="152" t="s">
        <v>1</v>
      </c>
      <c r="N202" s="153" t="s">
        <v>41</v>
      </c>
      <c r="O202" s="59"/>
      <c r="P202" s="154">
        <f>O202*H202</f>
        <v>0</v>
      </c>
      <c r="Q202" s="154">
        <v>0</v>
      </c>
      <c r="R202" s="154">
        <f>Q202*H202</f>
        <v>0</v>
      </c>
      <c r="S202" s="154">
        <v>0</v>
      </c>
      <c r="T202" s="155">
        <f>S202*H202</f>
        <v>0</v>
      </c>
      <c r="U202" s="33"/>
      <c r="V202" s="33"/>
      <c r="W202" s="33"/>
      <c r="X202" s="33"/>
      <c r="Y202" s="33"/>
      <c r="Z202" s="33"/>
      <c r="AA202" s="33"/>
      <c r="AB202" s="33"/>
      <c r="AC202" s="33"/>
      <c r="AD202" s="33"/>
      <c r="AE202" s="33"/>
      <c r="AR202" s="156" t="s">
        <v>159</v>
      </c>
      <c r="AT202" s="156" t="s">
        <v>154</v>
      </c>
      <c r="AU202" s="156" t="s">
        <v>86</v>
      </c>
      <c r="AY202" s="18" t="s">
        <v>151</v>
      </c>
      <c r="BE202" s="157">
        <f>IF(N202="základní",J202,0)</f>
        <v>0</v>
      </c>
      <c r="BF202" s="157">
        <f>IF(N202="snížená",J202,0)</f>
        <v>0</v>
      </c>
      <c r="BG202" s="157">
        <f>IF(N202="zákl. přenesená",J202,0)</f>
        <v>0</v>
      </c>
      <c r="BH202" s="157">
        <f>IF(N202="sníž. přenesená",J202,0)</f>
        <v>0</v>
      </c>
      <c r="BI202" s="157">
        <f>IF(N202="nulová",J202,0)</f>
        <v>0</v>
      </c>
      <c r="BJ202" s="18" t="s">
        <v>84</v>
      </c>
      <c r="BK202" s="157">
        <f>ROUND(I202*H202,2)</f>
        <v>0</v>
      </c>
      <c r="BL202" s="18" t="s">
        <v>159</v>
      </c>
      <c r="BM202" s="156" t="s">
        <v>870</v>
      </c>
    </row>
    <row r="203" spans="2:63" s="12" customFormat="1" ht="22.8" customHeight="1">
      <c r="B203" s="131"/>
      <c r="D203" s="132" t="s">
        <v>75</v>
      </c>
      <c r="E203" s="142" t="s">
        <v>2496</v>
      </c>
      <c r="F203" s="142" t="s">
        <v>2497</v>
      </c>
      <c r="I203" s="134"/>
      <c r="J203" s="143">
        <f>BK203</f>
        <v>0</v>
      </c>
      <c r="L203" s="131"/>
      <c r="M203" s="136"/>
      <c r="N203" s="137"/>
      <c r="O203" s="137"/>
      <c r="P203" s="138">
        <f>SUM(P204:P205)</f>
        <v>0</v>
      </c>
      <c r="Q203" s="137"/>
      <c r="R203" s="138">
        <f>SUM(R204:R205)</f>
        <v>0</v>
      </c>
      <c r="S203" s="137"/>
      <c r="T203" s="139">
        <f>SUM(T204:T205)</f>
        <v>0</v>
      </c>
      <c r="AR203" s="132" t="s">
        <v>84</v>
      </c>
      <c r="AT203" s="140" t="s">
        <v>75</v>
      </c>
      <c r="AU203" s="140" t="s">
        <v>84</v>
      </c>
      <c r="AY203" s="132" t="s">
        <v>151</v>
      </c>
      <c r="BK203" s="141">
        <f>SUM(BK204:BK205)</f>
        <v>0</v>
      </c>
    </row>
    <row r="204" spans="1:65" s="2" customFormat="1" ht="16.5" customHeight="1">
      <c r="A204" s="33"/>
      <c r="B204" s="144"/>
      <c r="C204" s="145" t="s">
        <v>76</v>
      </c>
      <c r="D204" s="145" t="s">
        <v>154</v>
      </c>
      <c r="E204" s="146" t="s">
        <v>2498</v>
      </c>
      <c r="F204" s="147" t="s">
        <v>2499</v>
      </c>
      <c r="G204" s="148" t="s">
        <v>2500</v>
      </c>
      <c r="H204" s="149">
        <v>16</v>
      </c>
      <c r="I204" s="150"/>
      <c r="J204" s="151">
        <f>ROUND(I204*H204,2)</f>
        <v>0</v>
      </c>
      <c r="K204" s="147" t="s">
        <v>925</v>
      </c>
      <c r="L204" s="34"/>
      <c r="M204" s="152" t="s">
        <v>1</v>
      </c>
      <c r="N204" s="153" t="s">
        <v>41</v>
      </c>
      <c r="O204" s="59"/>
      <c r="P204" s="154">
        <f>O204*H204</f>
        <v>0</v>
      </c>
      <c r="Q204" s="154">
        <v>0</v>
      </c>
      <c r="R204" s="154">
        <f>Q204*H204</f>
        <v>0</v>
      </c>
      <c r="S204" s="154">
        <v>0</v>
      </c>
      <c r="T204" s="155">
        <f>S204*H204</f>
        <v>0</v>
      </c>
      <c r="U204" s="33"/>
      <c r="V204" s="33"/>
      <c r="W204" s="33"/>
      <c r="X204" s="33"/>
      <c r="Y204" s="33"/>
      <c r="Z204" s="33"/>
      <c r="AA204" s="33"/>
      <c r="AB204" s="33"/>
      <c r="AC204" s="33"/>
      <c r="AD204" s="33"/>
      <c r="AE204" s="33"/>
      <c r="AR204" s="156" t="s">
        <v>159</v>
      </c>
      <c r="AT204" s="156" t="s">
        <v>154</v>
      </c>
      <c r="AU204" s="156" t="s">
        <v>86</v>
      </c>
      <c r="AY204" s="18" t="s">
        <v>151</v>
      </c>
      <c r="BE204" s="157">
        <f>IF(N204="základní",J204,0)</f>
        <v>0</v>
      </c>
      <c r="BF204" s="157">
        <f>IF(N204="snížená",J204,0)</f>
        <v>0</v>
      </c>
      <c r="BG204" s="157">
        <f>IF(N204="zákl. přenesená",J204,0)</f>
        <v>0</v>
      </c>
      <c r="BH204" s="157">
        <f>IF(N204="sníž. přenesená",J204,0)</f>
        <v>0</v>
      </c>
      <c r="BI204" s="157">
        <f>IF(N204="nulová",J204,0)</f>
        <v>0</v>
      </c>
      <c r="BJ204" s="18" t="s">
        <v>84</v>
      </c>
      <c r="BK204" s="157">
        <f>ROUND(I204*H204,2)</f>
        <v>0</v>
      </c>
      <c r="BL204" s="18" t="s">
        <v>159</v>
      </c>
      <c r="BM204" s="156" t="s">
        <v>880</v>
      </c>
    </row>
    <row r="205" spans="1:65" s="2" customFormat="1" ht="16.5" customHeight="1">
      <c r="A205" s="33"/>
      <c r="B205" s="144"/>
      <c r="C205" s="145" t="s">
        <v>76</v>
      </c>
      <c r="D205" s="145" t="s">
        <v>154</v>
      </c>
      <c r="E205" s="146" t="s">
        <v>2501</v>
      </c>
      <c r="F205" s="147" t="s">
        <v>2502</v>
      </c>
      <c r="G205" s="148" t="s">
        <v>2500</v>
      </c>
      <c r="H205" s="149">
        <v>16</v>
      </c>
      <c r="I205" s="150"/>
      <c r="J205" s="151">
        <f>ROUND(I205*H205,2)</f>
        <v>0</v>
      </c>
      <c r="K205" s="147" t="s">
        <v>925</v>
      </c>
      <c r="L205" s="34"/>
      <c r="M205" s="211" t="s">
        <v>1</v>
      </c>
      <c r="N205" s="212" t="s">
        <v>41</v>
      </c>
      <c r="O205" s="209"/>
      <c r="P205" s="213">
        <f>O205*H205</f>
        <v>0</v>
      </c>
      <c r="Q205" s="213">
        <v>0</v>
      </c>
      <c r="R205" s="213">
        <f>Q205*H205</f>
        <v>0</v>
      </c>
      <c r="S205" s="213">
        <v>0</v>
      </c>
      <c r="T205" s="214">
        <f>S205*H205</f>
        <v>0</v>
      </c>
      <c r="U205" s="33"/>
      <c r="V205" s="33"/>
      <c r="W205" s="33"/>
      <c r="X205" s="33"/>
      <c r="Y205" s="33"/>
      <c r="Z205" s="33"/>
      <c r="AA205" s="33"/>
      <c r="AB205" s="33"/>
      <c r="AC205" s="33"/>
      <c r="AD205" s="33"/>
      <c r="AE205" s="33"/>
      <c r="AR205" s="156" t="s">
        <v>159</v>
      </c>
      <c r="AT205" s="156" t="s">
        <v>154</v>
      </c>
      <c r="AU205" s="156" t="s">
        <v>86</v>
      </c>
      <c r="AY205" s="18" t="s">
        <v>151</v>
      </c>
      <c r="BE205" s="157">
        <f>IF(N205="základní",J205,0)</f>
        <v>0</v>
      </c>
      <c r="BF205" s="157">
        <f>IF(N205="snížená",J205,0)</f>
        <v>0</v>
      </c>
      <c r="BG205" s="157">
        <f>IF(N205="zákl. přenesená",J205,0)</f>
        <v>0</v>
      </c>
      <c r="BH205" s="157">
        <f>IF(N205="sníž. přenesená",J205,0)</f>
        <v>0</v>
      </c>
      <c r="BI205" s="157">
        <f>IF(N205="nulová",J205,0)</f>
        <v>0</v>
      </c>
      <c r="BJ205" s="18" t="s">
        <v>84</v>
      </c>
      <c r="BK205" s="157">
        <f>ROUND(I205*H205,2)</f>
        <v>0</v>
      </c>
      <c r="BL205" s="18" t="s">
        <v>159</v>
      </c>
      <c r="BM205" s="156" t="s">
        <v>894</v>
      </c>
    </row>
    <row r="206" spans="1:31" s="2" customFormat="1" ht="6.9" customHeight="1">
      <c r="A206" s="33"/>
      <c r="B206" s="48"/>
      <c r="C206" s="49"/>
      <c r="D206" s="49"/>
      <c r="E206" s="49"/>
      <c r="F206" s="49"/>
      <c r="G206" s="49"/>
      <c r="H206" s="49"/>
      <c r="I206" s="49"/>
      <c r="J206" s="49"/>
      <c r="K206" s="49"/>
      <c r="L206" s="34"/>
      <c r="M206" s="33"/>
      <c r="O206" s="33"/>
      <c r="P206" s="33"/>
      <c r="Q206" s="33"/>
      <c r="R206" s="33"/>
      <c r="S206" s="33"/>
      <c r="T206" s="33"/>
      <c r="U206" s="33"/>
      <c r="V206" s="33"/>
      <c r="W206" s="33"/>
      <c r="X206" s="33"/>
      <c r="Y206" s="33"/>
      <c r="Z206" s="33"/>
      <c r="AA206" s="33"/>
      <c r="AB206" s="33"/>
      <c r="AC206" s="33"/>
      <c r="AD206" s="33"/>
      <c r="AE206" s="33"/>
    </row>
  </sheetData>
  <autoFilter ref="C128:K205"/>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101</v>
      </c>
    </row>
    <row r="3" spans="2:46" s="1" customFormat="1" ht="6.9" customHeight="1">
      <c r="B3" s="19"/>
      <c r="C3" s="20"/>
      <c r="D3" s="20"/>
      <c r="E3" s="20"/>
      <c r="F3" s="20"/>
      <c r="G3" s="20"/>
      <c r="H3" s="20"/>
      <c r="I3" s="20"/>
      <c r="J3" s="20"/>
      <c r="K3" s="20"/>
      <c r="L3" s="21"/>
      <c r="AT3" s="18" t="s">
        <v>86</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2503</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ROUND(J123,2)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ROUND((SUM(BE123:BE201)),2)</f>
        <v>0</v>
      </c>
      <c r="G33" s="33"/>
      <c r="H33" s="33"/>
      <c r="I33" s="101">
        <v>0.21</v>
      </c>
      <c r="J33" s="100">
        <f>ROUND(((SUM(BE123:BE201))*I33),2)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ROUND((SUM(BF123:BF201)),2)</f>
        <v>0</v>
      </c>
      <c r="G34" s="33"/>
      <c r="H34" s="33"/>
      <c r="I34" s="101">
        <v>0.15</v>
      </c>
      <c r="J34" s="100">
        <f>ROUND(((SUM(BF123:BF201))*I34),2)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ROUND((SUM(BG123:BG201)),2)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ROUND((SUM(BH123:BH201)),2)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ROUND((SUM(BI123:BI201)),2)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06 - Vytápění</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J123</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113</v>
      </c>
      <c r="E97" s="115"/>
      <c r="F97" s="115"/>
      <c r="G97" s="115"/>
      <c r="H97" s="115"/>
      <c r="I97" s="115"/>
      <c r="J97" s="116">
        <f>J124</f>
        <v>0</v>
      </c>
      <c r="L97" s="113"/>
    </row>
    <row r="98" spans="2:12" s="10" customFormat="1" ht="19.95" customHeight="1">
      <c r="B98" s="117"/>
      <c r="D98" s="118" t="s">
        <v>117</v>
      </c>
      <c r="E98" s="119"/>
      <c r="F98" s="119"/>
      <c r="G98" s="119"/>
      <c r="H98" s="119"/>
      <c r="I98" s="119"/>
      <c r="J98" s="120">
        <f>J125</f>
        <v>0</v>
      </c>
      <c r="L98" s="117"/>
    </row>
    <row r="99" spans="2:12" s="9" customFormat="1" ht="24.9" customHeight="1">
      <c r="B99" s="113"/>
      <c r="D99" s="114" t="s">
        <v>120</v>
      </c>
      <c r="E99" s="115"/>
      <c r="F99" s="115"/>
      <c r="G99" s="115"/>
      <c r="H99" s="115"/>
      <c r="I99" s="115"/>
      <c r="J99" s="116">
        <f>J135</f>
        <v>0</v>
      </c>
      <c r="L99" s="113"/>
    </row>
    <row r="100" spans="2:12" s="10" customFormat="1" ht="19.95" customHeight="1">
      <c r="B100" s="117"/>
      <c r="D100" s="118" t="s">
        <v>2504</v>
      </c>
      <c r="E100" s="119"/>
      <c r="F100" s="119"/>
      <c r="G100" s="119"/>
      <c r="H100" s="119"/>
      <c r="I100" s="119"/>
      <c r="J100" s="120">
        <f>J136</f>
        <v>0</v>
      </c>
      <c r="L100" s="117"/>
    </row>
    <row r="101" spans="2:12" s="10" customFormat="1" ht="19.95" customHeight="1">
      <c r="B101" s="117"/>
      <c r="D101" s="118" t="s">
        <v>2505</v>
      </c>
      <c r="E101" s="119"/>
      <c r="F101" s="119"/>
      <c r="G101" s="119"/>
      <c r="H101" s="119"/>
      <c r="I101" s="119"/>
      <c r="J101" s="120">
        <f>J158</f>
        <v>0</v>
      </c>
      <c r="L101" s="117"/>
    </row>
    <row r="102" spans="2:12" s="10" customFormat="1" ht="19.95" customHeight="1">
      <c r="B102" s="117"/>
      <c r="D102" s="118" t="s">
        <v>2506</v>
      </c>
      <c r="E102" s="119"/>
      <c r="F102" s="119"/>
      <c r="G102" s="119"/>
      <c r="H102" s="119"/>
      <c r="I102" s="119"/>
      <c r="J102" s="120">
        <f>J171</f>
        <v>0</v>
      </c>
      <c r="L102" s="117"/>
    </row>
    <row r="103" spans="2:12" s="10" customFormat="1" ht="19.95" customHeight="1">
      <c r="B103" s="117"/>
      <c r="D103" s="118" t="s">
        <v>1640</v>
      </c>
      <c r="E103" s="119"/>
      <c r="F103" s="119"/>
      <c r="G103" s="119"/>
      <c r="H103" s="119"/>
      <c r="I103" s="119"/>
      <c r="J103" s="120">
        <f>J197</f>
        <v>0</v>
      </c>
      <c r="L103" s="117"/>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 customHeight="1">
      <c r="A110" s="33"/>
      <c r="B110" s="34"/>
      <c r="C110" s="22" t="s">
        <v>136</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16</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31" s="2" customFormat="1" ht="16.5" customHeight="1">
      <c r="A113" s="33"/>
      <c r="B113" s="34"/>
      <c r="C113" s="33"/>
      <c r="D113" s="33"/>
      <c r="E113" s="255" t="str">
        <f>E7</f>
        <v>Kino OKO - vestavba malého sálu</v>
      </c>
      <c r="F113" s="256"/>
      <c r="G113" s="256"/>
      <c r="H113" s="256"/>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106</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16.5" customHeight="1">
      <c r="A115" s="33"/>
      <c r="B115" s="34"/>
      <c r="C115" s="33"/>
      <c r="D115" s="33"/>
      <c r="E115" s="216" t="str">
        <f>E9</f>
        <v>06 - Vytápění</v>
      </c>
      <c r="F115" s="257"/>
      <c r="G115" s="257"/>
      <c r="H115" s="257"/>
      <c r="I115" s="33"/>
      <c r="J115" s="33"/>
      <c r="K115" s="33"/>
      <c r="L115" s="43"/>
      <c r="S115" s="33"/>
      <c r="T115" s="33"/>
      <c r="U115" s="33"/>
      <c r="V115" s="33"/>
      <c r="W115" s="33"/>
      <c r="X115" s="33"/>
      <c r="Y115" s="33"/>
      <c r="Z115" s="33"/>
      <c r="AA115" s="33"/>
      <c r="AB115" s="33"/>
      <c r="AC115" s="33"/>
      <c r="AD115" s="33"/>
      <c r="AE115" s="33"/>
    </row>
    <row r="116" spans="1:31" s="2" customFormat="1" ht="6.9"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2" customHeight="1">
      <c r="A117" s="33"/>
      <c r="B117" s="34"/>
      <c r="C117" s="28" t="s">
        <v>20</v>
      </c>
      <c r="D117" s="33"/>
      <c r="E117" s="33"/>
      <c r="F117" s="26" t="str">
        <f>F12</f>
        <v>Šumperk</v>
      </c>
      <c r="G117" s="33"/>
      <c r="H117" s="33"/>
      <c r="I117" s="28" t="s">
        <v>22</v>
      </c>
      <c r="J117" s="56" t="str">
        <f>IF(J12="","",J12)</f>
        <v>22. 1. 2023</v>
      </c>
      <c r="K117" s="33"/>
      <c r="L117" s="43"/>
      <c r="S117" s="33"/>
      <c r="T117" s="33"/>
      <c r="U117" s="33"/>
      <c r="V117" s="33"/>
      <c r="W117" s="33"/>
      <c r="X117" s="33"/>
      <c r="Y117" s="33"/>
      <c r="Z117" s="33"/>
      <c r="AA117" s="33"/>
      <c r="AB117" s="33"/>
      <c r="AC117" s="33"/>
      <c r="AD117" s="33"/>
      <c r="AE117" s="33"/>
    </row>
    <row r="118" spans="1:31" s="2" customFormat="1" ht="6.9"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5.15" customHeight="1">
      <c r="A119" s="33"/>
      <c r="B119" s="34"/>
      <c r="C119" s="28" t="s">
        <v>24</v>
      </c>
      <c r="D119" s="33"/>
      <c r="E119" s="33"/>
      <c r="F119" s="26" t="str">
        <f>E15</f>
        <v>Město Šumperk</v>
      </c>
      <c r="G119" s="33"/>
      <c r="H119" s="33"/>
      <c r="I119" s="28" t="s">
        <v>30</v>
      </c>
      <c r="J119" s="31" t="str">
        <f>E21</f>
        <v>m-atelier</v>
      </c>
      <c r="K119" s="33"/>
      <c r="L119" s="43"/>
      <c r="S119" s="33"/>
      <c r="T119" s="33"/>
      <c r="U119" s="33"/>
      <c r="V119" s="33"/>
      <c r="W119" s="33"/>
      <c r="X119" s="33"/>
      <c r="Y119" s="33"/>
      <c r="Z119" s="33"/>
      <c r="AA119" s="33"/>
      <c r="AB119" s="33"/>
      <c r="AC119" s="33"/>
      <c r="AD119" s="33"/>
      <c r="AE119" s="33"/>
    </row>
    <row r="120" spans="1:31" s="2" customFormat="1" ht="15.15" customHeight="1">
      <c r="A120" s="33"/>
      <c r="B120" s="34"/>
      <c r="C120" s="28" t="s">
        <v>28</v>
      </c>
      <c r="D120" s="33"/>
      <c r="E120" s="33"/>
      <c r="F120" s="26" t="str">
        <f>IF(E18="","",E18)</f>
        <v>Vyplň údaj</v>
      </c>
      <c r="G120" s="33"/>
      <c r="H120" s="33"/>
      <c r="I120" s="28" t="s">
        <v>33</v>
      </c>
      <c r="J120" s="31" t="str">
        <f>E24</f>
        <v>Zdeněk Závodník</v>
      </c>
      <c r="K120" s="33"/>
      <c r="L120" s="43"/>
      <c r="S120" s="33"/>
      <c r="T120" s="33"/>
      <c r="U120" s="33"/>
      <c r="V120" s="33"/>
      <c r="W120" s="33"/>
      <c r="X120" s="33"/>
      <c r="Y120" s="33"/>
      <c r="Z120" s="33"/>
      <c r="AA120" s="33"/>
      <c r="AB120" s="33"/>
      <c r="AC120" s="33"/>
      <c r="AD120" s="33"/>
      <c r="AE120" s="33"/>
    </row>
    <row r="121" spans="1:31"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11" customFormat="1" ht="29.25" customHeight="1">
      <c r="A122" s="121"/>
      <c r="B122" s="122"/>
      <c r="C122" s="123" t="s">
        <v>137</v>
      </c>
      <c r="D122" s="124" t="s">
        <v>61</v>
      </c>
      <c r="E122" s="124" t="s">
        <v>57</v>
      </c>
      <c r="F122" s="124" t="s">
        <v>58</v>
      </c>
      <c r="G122" s="124" t="s">
        <v>138</v>
      </c>
      <c r="H122" s="124" t="s">
        <v>139</v>
      </c>
      <c r="I122" s="124" t="s">
        <v>140</v>
      </c>
      <c r="J122" s="124" t="s">
        <v>110</v>
      </c>
      <c r="K122" s="125" t="s">
        <v>141</v>
      </c>
      <c r="L122" s="126"/>
      <c r="M122" s="63" t="s">
        <v>1</v>
      </c>
      <c r="N122" s="64" t="s">
        <v>40</v>
      </c>
      <c r="O122" s="64" t="s">
        <v>142</v>
      </c>
      <c r="P122" s="64" t="s">
        <v>143</v>
      </c>
      <c r="Q122" s="64" t="s">
        <v>144</v>
      </c>
      <c r="R122" s="64" t="s">
        <v>145</v>
      </c>
      <c r="S122" s="64" t="s">
        <v>146</v>
      </c>
      <c r="T122" s="65" t="s">
        <v>147</v>
      </c>
      <c r="U122" s="121"/>
      <c r="V122" s="121"/>
      <c r="W122" s="121"/>
      <c r="X122" s="121"/>
      <c r="Y122" s="121"/>
      <c r="Z122" s="121"/>
      <c r="AA122" s="121"/>
      <c r="AB122" s="121"/>
      <c r="AC122" s="121"/>
      <c r="AD122" s="121"/>
      <c r="AE122" s="121"/>
    </row>
    <row r="123" spans="1:63" s="2" customFormat="1" ht="22.8" customHeight="1">
      <c r="A123" s="33"/>
      <c r="B123" s="34"/>
      <c r="C123" s="70" t="s">
        <v>148</v>
      </c>
      <c r="D123" s="33"/>
      <c r="E123" s="33"/>
      <c r="F123" s="33"/>
      <c r="G123" s="33"/>
      <c r="H123" s="33"/>
      <c r="I123" s="33"/>
      <c r="J123" s="127">
        <f>BK123</f>
        <v>0</v>
      </c>
      <c r="K123" s="33"/>
      <c r="L123" s="34"/>
      <c r="M123" s="66"/>
      <c r="N123" s="57"/>
      <c r="O123" s="67"/>
      <c r="P123" s="128">
        <f>P124+P135</f>
        <v>0</v>
      </c>
      <c r="Q123" s="67"/>
      <c r="R123" s="128">
        <f>R124+R135</f>
        <v>0.57662</v>
      </c>
      <c r="S123" s="67"/>
      <c r="T123" s="129">
        <f>T124+T135</f>
        <v>0.348</v>
      </c>
      <c r="U123" s="33"/>
      <c r="V123" s="33"/>
      <c r="W123" s="33"/>
      <c r="X123" s="33"/>
      <c r="Y123" s="33"/>
      <c r="Z123" s="33"/>
      <c r="AA123" s="33"/>
      <c r="AB123" s="33"/>
      <c r="AC123" s="33"/>
      <c r="AD123" s="33"/>
      <c r="AE123" s="33"/>
      <c r="AT123" s="18" t="s">
        <v>75</v>
      </c>
      <c r="AU123" s="18" t="s">
        <v>112</v>
      </c>
      <c r="BK123" s="130">
        <f>BK124+BK135</f>
        <v>0</v>
      </c>
    </row>
    <row r="124" spans="2:63" s="12" customFormat="1" ht="25.95" customHeight="1">
      <c r="B124" s="131"/>
      <c r="D124" s="132" t="s">
        <v>75</v>
      </c>
      <c r="E124" s="133" t="s">
        <v>149</v>
      </c>
      <c r="F124" s="133" t="s">
        <v>150</v>
      </c>
      <c r="I124" s="134"/>
      <c r="J124" s="135">
        <f>BK124</f>
        <v>0</v>
      </c>
      <c r="L124" s="131"/>
      <c r="M124" s="136"/>
      <c r="N124" s="137"/>
      <c r="O124" s="137"/>
      <c r="P124" s="138">
        <f>P125</f>
        <v>0</v>
      </c>
      <c r="Q124" s="137"/>
      <c r="R124" s="138">
        <f>R125</f>
        <v>0</v>
      </c>
      <c r="S124" s="137"/>
      <c r="T124" s="139">
        <f>T125</f>
        <v>0.348</v>
      </c>
      <c r="AR124" s="132" t="s">
        <v>84</v>
      </c>
      <c r="AT124" s="140" t="s">
        <v>75</v>
      </c>
      <c r="AU124" s="140" t="s">
        <v>76</v>
      </c>
      <c r="AY124" s="132" t="s">
        <v>151</v>
      </c>
      <c r="BK124" s="141">
        <f>BK125</f>
        <v>0</v>
      </c>
    </row>
    <row r="125" spans="2:63" s="12" customFormat="1" ht="22.8" customHeight="1">
      <c r="B125" s="131"/>
      <c r="D125" s="132" t="s">
        <v>75</v>
      </c>
      <c r="E125" s="142" t="s">
        <v>228</v>
      </c>
      <c r="F125" s="142" t="s">
        <v>686</v>
      </c>
      <c r="I125" s="134"/>
      <c r="J125" s="143">
        <f>BK125</f>
        <v>0</v>
      </c>
      <c r="L125" s="131"/>
      <c r="M125" s="136"/>
      <c r="N125" s="137"/>
      <c r="O125" s="137"/>
      <c r="P125" s="138">
        <f>SUM(P126:P134)</f>
        <v>0</v>
      </c>
      <c r="Q125" s="137"/>
      <c r="R125" s="138">
        <f>SUM(R126:R134)</f>
        <v>0</v>
      </c>
      <c r="S125" s="137"/>
      <c r="T125" s="139">
        <f>SUM(T126:T134)</f>
        <v>0.348</v>
      </c>
      <c r="AR125" s="132" t="s">
        <v>84</v>
      </c>
      <c r="AT125" s="140" t="s">
        <v>75</v>
      </c>
      <c r="AU125" s="140" t="s">
        <v>84</v>
      </c>
      <c r="AY125" s="132" t="s">
        <v>151</v>
      </c>
      <c r="BK125" s="141">
        <f>SUM(BK126:BK134)</f>
        <v>0</v>
      </c>
    </row>
    <row r="126" spans="1:65" s="2" customFormat="1" ht="24.15" customHeight="1">
      <c r="A126" s="33"/>
      <c r="B126" s="144"/>
      <c r="C126" s="145" t="s">
        <v>84</v>
      </c>
      <c r="D126" s="145" t="s">
        <v>154</v>
      </c>
      <c r="E126" s="146" t="s">
        <v>1641</v>
      </c>
      <c r="F126" s="147" t="s">
        <v>1642</v>
      </c>
      <c r="G126" s="148" t="s">
        <v>157</v>
      </c>
      <c r="H126" s="149">
        <v>2</v>
      </c>
      <c r="I126" s="150"/>
      <c r="J126" s="151">
        <f>ROUND(I126*H126,2)</f>
        <v>0</v>
      </c>
      <c r="K126" s="147" t="s">
        <v>158</v>
      </c>
      <c r="L126" s="34"/>
      <c r="M126" s="152" t="s">
        <v>1</v>
      </c>
      <c r="N126" s="153" t="s">
        <v>41</v>
      </c>
      <c r="O126" s="59"/>
      <c r="P126" s="154">
        <f>O126*H126</f>
        <v>0</v>
      </c>
      <c r="Q126" s="154">
        <v>0</v>
      </c>
      <c r="R126" s="154">
        <f>Q126*H126</f>
        <v>0</v>
      </c>
      <c r="S126" s="154">
        <v>0.054</v>
      </c>
      <c r="T126" s="155">
        <f>S126*H126</f>
        <v>0.108</v>
      </c>
      <c r="U126" s="33"/>
      <c r="V126" s="33"/>
      <c r="W126" s="33"/>
      <c r="X126" s="33"/>
      <c r="Y126" s="33"/>
      <c r="Z126" s="33"/>
      <c r="AA126" s="33"/>
      <c r="AB126" s="33"/>
      <c r="AC126" s="33"/>
      <c r="AD126" s="33"/>
      <c r="AE126" s="33"/>
      <c r="AR126" s="156" t="s">
        <v>159</v>
      </c>
      <c r="AT126" s="156" t="s">
        <v>154</v>
      </c>
      <c r="AU126" s="156" t="s">
        <v>86</v>
      </c>
      <c r="AY126" s="18" t="s">
        <v>151</v>
      </c>
      <c r="BE126" s="157">
        <f>IF(N126="základní",J126,0)</f>
        <v>0</v>
      </c>
      <c r="BF126" s="157">
        <f>IF(N126="snížená",J126,0)</f>
        <v>0</v>
      </c>
      <c r="BG126" s="157">
        <f>IF(N126="zákl. přenesená",J126,0)</f>
        <v>0</v>
      </c>
      <c r="BH126" s="157">
        <f>IF(N126="sníž. přenesená",J126,0)</f>
        <v>0</v>
      </c>
      <c r="BI126" s="157">
        <f>IF(N126="nulová",J126,0)</f>
        <v>0</v>
      </c>
      <c r="BJ126" s="18" t="s">
        <v>84</v>
      </c>
      <c r="BK126" s="157">
        <f>ROUND(I126*H126,2)</f>
        <v>0</v>
      </c>
      <c r="BL126" s="18" t="s">
        <v>159</v>
      </c>
      <c r="BM126" s="156" t="s">
        <v>2507</v>
      </c>
    </row>
    <row r="127" spans="2:51" s="14" customFormat="1" ht="10.2">
      <c r="B127" s="166"/>
      <c r="D127" s="159" t="s">
        <v>165</v>
      </c>
      <c r="E127" s="167" t="s">
        <v>1</v>
      </c>
      <c r="F127" s="168" t="s">
        <v>2508</v>
      </c>
      <c r="H127" s="169">
        <v>0</v>
      </c>
      <c r="I127" s="170"/>
      <c r="L127" s="166"/>
      <c r="M127" s="171"/>
      <c r="N127" s="172"/>
      <c r="O127" s="172"/>
      <c r="P127" s="172"/>
      <c r="Q127" s="172"/>
      <c r="R127" s="172"/>
      <c r="S127" s="172"/>
      <c r="T127" s="173"/>
      <c r="AT127" s="167" t="s">
        <v>165</v>
      </c>
      <c r="AU127" s="167" t="s">
        <v>86</v>
      </c>
      <c r="AV127" s="14" t="s">
        <v>86</v>
      </c>
      <c r="AW127" s="14" t="s">
        <v>32</v>
      </c>
      <c r="AX127" s="14" t="s">
        <v>76</v>
      </c>
      <c r="AY127" s="167" t="s">
        <v>151</v>
      </c>
    </row>
    <row r="128" spans="2:51" s="14" customFormat="1" ht="10.2">
      <c r="B128" s="166"/>
      <c r="D128" s="159" t="s">
        <v>165</v>
      </c>
      <c r="E128" s="167" t="s">
        <v>1</v>
      </c>
      <c r="F128" s="168" t="s">
        <v>2509</v>
      </c>
      <c r="H128" s="169">
        <v>1</v>
      </c>
      <c r="I128" s="170"/>
      <c r="L128" s="166"/>
      <c r="M128" s="171"/>
      <c r="N128" s="172"/>
      <c r="O128" s="172"/>
      <c r="P128" s="172"/>
      <c r="Q128" s="172"/>
      <c r="R128" s="172"/>
      <c r="S128" s="172"/>
      <c r="T128" s="173"/>
      <c r="AT128" s="167" t="s">
        <v>165</v>
      </c>
      <c r="AU128" s="167" t="s">
        <v>86</v>
      </c>
      <c r="AV128" s="14" t="s">
        <v>86</v>
      </c>
      <c r="AW128" s="14" t="s">
        <v>32</v>
      </c>
      <c r="AX128" s="14" t="s">
        <v>76</v>
      </c>
      <c r="AY128" s="167" t="s">
        <v>151</v>
      </c>
    </row>
    <row r="129" spans="2:51" s="14" customFormat="1" ht="10.2">
      <c r="B129" s="166"/>
      <c r="D129" s="159" t="s">
        <v>165</v>
      </c>
      <c r="E129" s="167" t="s">
        <v>1</v>
      </c>
      <c r="F129" s="168" t="s">
        <v>2510</v>
      </c>
      <c r="H129" s="169">
        <v>1</v>
      </c>
      <c r="I129" s="170"/>
      <c r="L129" s="166"/>
      <c r="M129" s="171"/>
      <c r="N129" s="172"/>
      <c r="O129" s="172"/>
      <c r="P129" s="172"/>
      <c r="Q129" s="172"/>
      <c r="R129" s="172"/>
      <c r="S129" s="172"/>
      <c r="T129" s="173"/>
      <c r="AT129" s="167" t="s">
        <v>165</v>
      </c>
      <c r="AU129" s="167" t="s">
        <v>86</v>
      </c>
      <c r="AV129" s="14" t="s">
        <v>86</v>
      </c>
      <c r="AW129" s="14" t="s">
        <v>32</v>
      </c>
      <c r="AX129" s="14" t="s">
        <v>76</v>
      </c>
      <c r="AY129" s="167" t="s">
        <v>151</v>
      </c>
    </row>
    <row r="130" spans="2:51" s="16" customFormat="1" ht="10.2">
      <c r="B130" s="182"/>
      <c r="D130" s="159" t="s">
        <v>165</v>
      </c>
      <c r="E130" s="183" t="s">
        <v>1</v>
      </c>
      <c r="F130" s="184" t="s">
        <v>173</v>
      </c>
      <c r="H130" s="185">
        <v>2</v>
      </c>
      <c r="I130" s="186"/>
      <c r="L130" s="182"/>
      <c r="M130" s="187"/>
      <c r="N130" s="188"/>
      <c r="O130" s="188"/>
      <c r="P130" s="188"/>
      <c r="Q130" s="188"/>
      <c r="R130" s="188"/>
      <c r="S130" s="188"/>
      <c r="T130" s="189"/>
      <c r="AT130" s="183" t="s">
        <v>165</v>
      </c>
      <c r="AU130" s="183" t="s">
        <v>86</v>
      </c>
      <c r="AV130" s="16" t="s">
        <v>159</v>
      </c>
      <c r="AW130" s="16" t="s">
        <v>32</v>
      </c>
      <c r="AX130" s="16" t="s">
        <v>84</v>
      </c>
      <c r="AY130" s="183" t="s">
        <v>151</v>
      </c>
    </row>
    <row r="131" spans="1:65" s="2" customFormat="1" ht="24.15" customHeight="1">
      <c r="A131" s="33"/>
      <c r="B131" s="144"/>
      <c r="C131" s="145" t="s">
        <v>86</v>
      </c>
      <c r="D131" s="145" t="s">
        <v>154</v>
      </c>
      <c r="E131" s="146" t="s">
        <v>2511</v>
      </c>
      <c r="F131" s="147" t="s">
        <v>2512</v>
      </c>
      <c r="G131" s="148" t="s">
        <v>157</v>
      </c>
      <c r="H131" s="149">
        <v>10</v>
      </c>
      <c r="I131" s="150"/>
      <c r="J131" s="151">
        <f>ROUND(I131*H131,2)</f>
        <v>0</v>
      </c>
      <c r="K131" s="147" t="s">
        <v>158</v>
      </c>
      <c r="L131" s="34"/>
      <c r="M131" s="152" t="s">
        <v>1</v>
      </c>
      <c r="N131" s="153" t="s">
        <v>41</v>
      </c>
      <c r="O131" s="59"/>
      <c r="P131" s="154">
        <f>O131*H131</f>
        <v>0</v>
      </c>
      <c r="Q131" s="154">
        <v>0</v>
      </c>
      <c r="R131" s="154">
        <f>Q131*H131</f>
        <v>0</v>
      </c>
      <c r="S131" s="154">
        <v>0.015</v>
      </c>
      <c r="T131" s="155">
        <f>S131*H131</f>
        <v>0.15</v>
      </c>
      <c r="U131" s="33"/>
      <c r="V131" s="33"/>
      <c r="W131" s="33"/>
      <c r="X131" s="33"/>
      <c r="Y131" s="33"/>
      <c r="Z131" s="33"/>
      <c r="AA131" s="33"/>
      <c r="AB131" s="33"/>
      <c r="AC131" s="33"/>
      <c r="AD131" s="33"/>
      <c r="AE131" s="33"/>
      <c r="AR131" s="156" t="s">
        <v>159</v>
      </c>
      <c r="AT131" s="156" t="s">
        <v>154</v>
      </c>
      <c r="AU131" s="156" t="s">
        <v>86</v>
      </c>
      <c r="AY131" s="18" t="s">
        <v>151</v>
      </c>
      <c r="BE131" s="157">
        <f>IF(N131="základní",J131,0)</f>
        <v>0</v>
      </c>
      <c r="BF131" s="157">
        <f>IF(N131="snížená",J131,0)</f>
        <v>0</v>
      </c>
      <c r="BG131" s="157">
        <f>IF(N131="zákl. přenesená",J131,0)</f>
        <v>0</v>
      </c>
      <c r="BH131" s="157">
        <f>IF(N131="sníž. přenesená",J131,0)</f>
        <v>0</v>
      </c>
      <c r="BI131" s="157">
        <f>IF(N131="nulová",J131,0)</f>
        <v>0</v>
      </c>
      <c r="BJ131" s="18" t="s">
        <v>84</v>
      </c>
      <c r="BK131" s="157">
        <f>ROUND(I131*H131,2)</f>
        <v>0</v>
      </c>
      <c r="BL131" s="18" t="s">
        <v>159</v>
      </c>
      <c r="BM131" s="156" t="s">
        <v>2513</v>
      </c>
    </row>
    <row r="132" spans="2:51" s="14" customFormat="1" ht="10.2">
      <c r="B132" s="166"/>
      <c r="D132" s="159" t="s">
        <v>165</v>
      </c>
      <c r="E132" s="167" t="s">
        <v>1</v>
      </c>
      <c r="F132" s="168" t="s">
        <v>236</v>
      </c>
      <c r="H132" s="169">
        <v>10</v>
      </c>
      <c r="I132" s="170"/>
      <c r="L132" s="166"/>
      <c r="M132" s="171"/>
      <c r="N132" s="172"/>
      <c r="O132" s="172"/>
      <c r="P132" s="172"/>
      <c r="Q132" s="172"/>
      <c r="R132" s="172"/>
      <c r="S132" s="172"/>
      <c r="T132" s="173"/>
      <c r="AT132" s="167" t="s">
        <v>165</v>
      </c>
      <c r="AU132" s="167" t="s">
        <v>86</v>
      </c>
      <c r="AV132" s="14" t="s">
        <v>86</v>
      </c>
      <c r="AW132" s="14" t="s">
        <v>32</v>
      </c>
      <c r="AX132" s="14" t="s">
        <v>84</v>
      </c>
      <c r="AY132" s="167" t="s">
        <v>151</v>
      </c>
    </row>
    <row r="133" spans="1:65" s="2" customFormat="1" ht="24.15" customHeight="1">
      <c r="A133" s="33"/>
      <c r="B133" s="144"/>
      <c r="C133" s="145" t="s">
        <v>152</v>
      </c>
      <c r="D133" s="145" t="s">
        <v>154</v>
      </c>
      <c r="E133" s="146" t="s">
        <v>1645</v>
      </c>
      <c r="F133" s="147" t="s">
        <v>1646</v>
      </c>
      <c r="G133" s="148" t="s">
        <v>231</v>
      </c>
      <c r="H133" s="149">
        <v>10</v>
      </c>
      <c r="I133" s="150"/>
      <c r="J133" s="151">
        <f>ROUND(I133*H133,2)</f>
        <v>0</v>
      </c>
      <c r="K133" s="147" t="s">
        <v>158</v>
      </c>
      <c r="L133" s="34"/>
      <c r="M133" s="152" t="s">
        <v>1</v>
      </c>
      <c r="N133" s="153" t="s">
        <v>41</v>
      </c>
      <c r="O133" s="59"/>
      <c r="P133" s="154">
        <f>O133*H133</f>
        <v>0</v>
      </c>
      <c r="Q133" s="154">
        <v>0</v>
      </c>
      <c r="R133" s="154">
        <f>Q133*H133</f>
        <v>0</v>
      </c>
      <c r="S133" s="154">
        <v>0.009</v>
      </c>
      <c r="T133" s="155">
        <f>S133*H133</f>
        <v>0.09</v>
      </c>
      <c r="U133" s="33"/>
      <c r="V133" s="33"/>
      <c r="W133" s="33"/>
      <c r="X133" s="33"/>
      <c r="Y133" s="33"/>
      <c r="Z133" s="33"/>
      <c r="AA133" s="33"/>
      <c r="AB133" s="33"/>
      <c r="AC133" s="33"/>
      <c r="AD133" s="33"/>
      <c r="AE133" s="33"/>
      <c r="AR133" s="156" t="s">
        <v>159</v>
      </c>
      <c r="AT133" s="156" t="s">
        <v>154</v>
      </c>
      <c r="AU133" s="156" t="s">
        <v>86</v>
      </c>
      <c r="AY133" s="18" t="s">
        <v>151</v>
      </c>
      <c r="BE133" s="157">
        <f>IF(N133="základní",J133,0)</f>
        <v>0</v>
      </c>
      <c r="BF133" s="157">
        <f>IF(N133="snížená",J133,0)</f>
        <v>0</v>
      </c>
      <c r="BG133" s="157">
        <f>IF(N133="zákl. přenesená",J133,0)</f>
        <v>0</v>
      </c>
      <c r="BH133" s="157">
        <f>IF(N133="sníž. přenesená",J133,0)</f>
        <v>0</v>
      </c>
      <c r="BI133" s="157">
        <f>IF(N133="nulová",J133,0)</f>
        <v>0</v>
      </c>
      <c r="BJ133" s="18" t="s">
        <v>84</v>
      </c>
      <c r="BK133" s="157">
        <f>ROUND(I133*H133,2)</f>
        <v>0</v>
      </c>
      <c r="BL133" s="18" t="s">
        <v>159</v>
      </c>
      <c r="BM133" s="156" t="s">
        <v>2514</v>
      </c>
    </row>
    <row r="134" spans="2:51" s="14" customFormat="1" ht="10.2">
      <c r="B134" s="166"/>
      <c r="D134" s="159" t="s">
        <v>165</v>
      </c>
      <c r="E134" s="167" t="s">
        <v>1</v>
      </c>
      <c r="F134" s="168" t="s">
        <v>236</v>
      </c>
      <c r="H134" s="169">
        <v>10</v>
      </c>
      <c r="I134" s="170"/>
      <c r="L134" s="166"/>
      <c r="M134" s="171"/>
      <c r="N134" s="172"/>
      <c r="O134" s="172"/>
      <c r="P134" s="172"/>
      <c r="Q134" s="172"/>
      <c r="R134" s="172"/>
      <c r="S134" s="172"/>
      <c r="T134" s="173"/>
      <c r="AT134" s="167" t="s">
        <v>165</v>
      </c>
      <c r="AU134" s="167" t="s">
        <v>86</v>
      </c>
      <c r="AV134" s="14" t="s">
        <v>86</v>
      </c>
      <c r="AW134" s="14" t="s">
        <v>32</v>
      </c>
      <c r="AX134" s="14" t="s">
        <v>84</v>
      </c>
      <c r="AY134" s="167" t="s">
        <v>151</v>
      </c>
    </row>
    <row r="135" spans="2:63" s="12" customFormat="1" ht="25.95" customHeight="1">
      <c r="B135" s="131"/>
      <c r="D135" s="132" t="s">
        <v>75</v>
      </c>
      <c r="E135" s="133" t="s">
        <v>852</v>
      </c>
      <c r="F135" s="133" t="s">
        <v>853</v>
      </c>
      <c r="I135" s="134"/>
      <c r="J135" s="135">
        <f>BK135</f>
        <v>0</v>
      </c>
      <c r="L135" s="131"/>
      <c r="M135" s="136"/>
      <c r="N135" s="137"/>
      <c r="O135" s="137"/>
      <c r="P135" s="138">
        <f>P136+P158+P171+P197</f>
        <v>0</v>
      </c>
      <c r="Q135" s="137"/>
      <c r="R135" s="138">
        <f>R136+R158+R171+R197</f>
        <v>0.57662</v>
      </c>
      <c r="S135" s="137"/>
      <c r="T135" s="139">
        <f>T136+T158+T171+T197</f>
        <v>0</v>
      </c>
      <c r="AR135" s="132" t="s">
        <v>86</v>
      </c>
      <c r="AT135" s="140" t="s">
        <v>75</v>
      </c>
      <c r="AU135" s="140" t="s">
        <v>76</v>
      </c>
      <c r="AY135" s="132" t="s">
        <v>151</v>
      </c>
      <c r="BK135" s="141">
        <f>BK136+BK158+BK171+BK197</f>
        <v>0</v>
      </c>
    </row>
    <row r="136" spans="2:63" s="12" customFormat="1" ht="22.8" customHeight="1">
      <c r="B136" s="131"/>
      <c r="D136" s="132" t="s">
        <v>75</v>
      </c>
      <c r="E136" s="142" t="s">
        <v>2515</v>
      </c>
      <c r="F136" s="142" t="s">
        <v>2516</v>
      </c>
      <c r="I136" s="134"/>
      <c r="J136" s="143">
        <f>BK136</f>
        <v>0</v>
      </c>
      <c r="L136" s="131"/>
      <c r="M136" s="136"/>
      <c r="N136" s="137"/>
      <c r="O136" s="137"/>
      <c r="P136" s="138">
        <f>SUM(P137:P157)</f>
        <v>0</v>
      </c>
      <c r="Q136" s="137"/>
      <c r="R136" s="138">
        <f>SUM(R137:R157)</f>
        <v>0.07057999999999999</v>
      </c>
      <c r="S136" s="137"/>
      <c r="T136" s="139">
        <f>SUM(T137:T157)</f>
        <v>0</v>
      </c>
      <c r="AR136" s="132" t="s">
        <v>86</v>
      </c>
      <c r="AT136" s="140" t="s">
        <v>75</v>
      </c>
      <c r="AU136" s="140" t="s">
        <v>84</v>
      </c>
      <c r="AY136" s="132" t="s">
        <v>151</v>
      </c>
      <c r="BK136" s="141">
        <f>SUM(BK137:BK157)</f>
        <v>0</v>
      </c>
    </row>
    <row r="137" spans="1:65" s="2" customFormat="1" ht="24.15" customHeight="1">
      <c r="A137" s="33"/>
      <c r="B137" s="144"/>
      <c r="C137" s="145" t="s">
        <v>159</v>
      </c>
      <c r="D137" s="145" t="s">
        <v>154</v>
      </c>
      <c r="E137" s="146" t="s">
        <v>2517</v>
      </c>
      <c r="F137" s="147" t="s">
        <v>2518</v>
      </c>
      <c r="G137" s="148" t="s">
        <v>231</v>
      </c>
      <c r="H137" s="149">
        <v>7.5</v>
      </c>
      <c r="I137" s="150"/>
      <c r="J137" s="151">
        <f>ROUND(I137*H137,2)</f>
        <v>0</v>
      </c>
      <c r="K137" s="147" t="s">
        <v>158</v>
      </c>
      <c r="L137" s="34"/>
      <c r="M137" s="152" t="s">
        <v>1</v>
      </c>
      <c r="N137" s="153" t="s">
        <v>41</v>
      </c>
      <c r="O137" s="59"/>
      <c r="P137" s="154">
        <f>O137*H137</f>
        <v>0</v>
      </c>
      <c r="Q137" s="154">
        <v>0.00046</v>
      </c>
      <c r="R137" s="154">
        <f>Q137*H137</f>
        <v>0.00345</v>
      </c>
      <c r="S137" s="154">
        <v>0</v>
      </c>
      <c r="T137" s="155">
        <f>S137*H137</f>
        <v>0</v>
      </c>
      <c r="U137" s="33"/>
      <c r="V137" s="33"/>
      <c r="W137" s="33"/>
      <c r="X137" s="33"/>
      <c r="Y137" s="33"/>
      <c r="Z137" s="33"/>
      <c r="AA137" s="33"/>
      <c r="AB137" s="33"/>
      <c r="AC137" s="33"/>
      <c r="AD137" s="33"/>
      <c r="AE137" s="33"/>
      <c r="AR137" s="156" t="s">
        <v>270</v>
      </c>
      <c r="AT137" s="156" t="s">
        <v>154</v>
      </c>
      <c r="AU137" s="156" t="s">
        <v>86</v>
      </c>
      <c r="AY137" s="18" t="s">
        <v>151</v>
      </c>
      <c r="BE137" s="157">
        <f>IF(N137="základní",J137,0)</f>
        <v>0</v>
      </c>
      <c r="BF137" s="157">
        <f>IF(N137="snížená",J137,0)</f>
        <v>0</v>
      </c>
      <c r="BG137" s="157">
        <f>IF(N137="zákl. přenesená",J137,0)</f>
        <v>0</v>
      </c>
      <c r="BH137" s="157">
        <f>IF(N137="sníž. přenesená",J137,0)</f>
        <v>0</v>
      </c>
      <c r="BI137" s="157">
        <f>IF(N137="nulová",J137,0)</f>
        <v>0</v>
      </c>
      <c r="BJ137" s="18" t="s">
        <v>84</v>
      </c>
      <c r="BK137" s="157">
        <f>ROUND(I137*H137,2)</f>
        <v>0</v>
      </c>
      <c r="BL137" s="18" t="s">
        <v>270</v>
      </c>
      <c r="BM137" s="156" t="s">
        <v>2519</v>
      </c>
    </row>
    <row r="138" spans="2:51" s="14" customFormat="1" ht="10.2">
      <c r="B138" s="166"/>
      <c r="D138" s="159" t="s">
        <v>165</v>
      </c>
      <c r="E138" s="167" t="s">
        <v>1</v>
      </c>
      <c r="F138" s="168" t="s">
        <v>2520</v>
      </c>
      <c r="H138" s="169">
        <v>7.5</v>
      </c>
      <c r="I138" s="170"/>
      <c r="L138" s="166"/>
      <c r="M138" s="171"/>
      <c r="N138" s="172"/>
      <c r="O138" s="172"/>
      <c r="P138" s="172"/>
      <c r="Q138" s="172"/>
      <c r="R138" s="172"/>
      <c r="S138" s="172"/>
      <c r="T138" s="173"/>
      <c r="AT138" s="167" t="s">
        <v>165</v>
      </c>
      <c r="AU138" s="167" t="s">
        <v>86</v>
      </c>
      <c r="AV138" s="14" t="s">
        <v>86</v>
      </c>
      <c r="AW138" s="14" t="s">
        <v>32</v>
      </c>
      <c r="AX138" s="14" t="s">
        <v>76</v>
      </c>
      <c r="AY138" s="167" t="s">
        <v>151</v>
      </c>
    </row>
    <row r="139" spans="2:51" s="15" customFormat="1" ht="10.2">
      <c r="B139" s="174"/>
      <c r="D139" s="159" t="s">
        <v>165</v>
      </c>
      <c r="E139" s="175" t="s">
        <v>1</v>
      </c>
      <c r="F139" s="176" t="s">
        <v>172</v>
      </c>
      <c r="H139" s="177">
        <v>7.5</v>
      </c>
      <c r="I139" s="178"/>
      <c r="L139" s="174"/>
      <c r="M139" s="179"/>
      <c r="N139" s="180"/>
      <c r="O139" s="180"/>
      <c r="P139" s="180"/>
      <c r="Q139" s="180"/>
      <c r="R139" s="180"/>
      <c r="S139" s="180"/>
      <c r="T139" s="181"/>
      <c r="AT139" s="175" t="s">
        <v>165</v>
      </c>
      <c r="AU139" s="175" t="s">
        <v>86</v>
      </c>
      <c r="AV139" s="15" t="s">
        <v>152</v>
      </c>
      <c r="AW139" s="15" t="s">
        <v>32</v>
      </c>
      <c r="AX139" s="15" t="s">
        <v>76</v>
      </c>
      <c r="AY139" s="175" t="s">
        <v>151</v>
      </c>
    </row>
    <row r="140" spans="2:51" s="16" customFormat="1" ht="10.2">
      <c r="B140" s="182"/>
      <c r="D140" s="159" t="s">
        <v>165</v>
      </c>
      <c r="E140" s="183" t="s">
        <v>1</v>
      </c>
      <c r="F140" s="184" t="s">
        <v>173</v>
      </c>
      <c r="H140" s="185">
        <v>7.5</v>
      </c>
      <c r="I140" s="186"/>
      <c r="L140" s="182"/>
      <c r="M140" s="187"/>
      <c r="N140" s="188"/>
      <c r="O140" s="188"/>
      <c r="P140" s="188"/>
      <c r="Q140" s="188"/>
      <c r="R140" s="188"/>
      <c r="S140" s="188"/>
      <c r="T140" s="189"/>
      <c r="AT140" s="183" t="s">
        <v>165</v>
      </c>
      <c r="AU140" s="183" t="s">
        <v>86</v>
      </c>
      <c r="AV140" s="16" t="s">
        <v>159</v>
      </c>
      <c r="AW140" s="16" t="s">
        <v>32</v>
      </c>
      <c r="AX140" s="16" t="s">
        <v>84</v>
      </c>
      <c r="AY140" s="183" t="s">
        <v>151</v>
      </c>
    </row>
    <row r="141" spans="1:65" s="2" customFormat="1" ht="24.15" customHeight="1">
      <c r="A141" s="33"/>
      <c r="B141" s="144"/>
      <c r="C141" s="145" t="s">
        <v>191</v>
      </c>
      <c r="D141" s="145" t="s">
        <v>154</v>
      </c>
      <c r="E141" s="146" t="s">
        <v>2521</v>
      </c>
      <c r="F141" s="147" t="s">
        <v>2522</v>
      </c>
      <c r="G141" s="148" t="s">
        <v>231</v>
      </c>
      <c r="H141" s="149">
        <v>104</v>
      </c>
      <c r="I141" s="150"/>
      <c r="J141" s="151">
        <f>ROUND(I141*H141,2)</f>
        <v>0</v>
      </c>
      <c r="K141" s="147" t="s">
        <v>158</v>
      </c>
      <c r="L141" s="34"/>
      <c r="M141" s="152" t="s">
        <v>1</v>
      </c>
      <c r="N141" s="153" t="s">
        <v>41</v>
      </c>
      <c r="O141" s="59"/>
      <c r="P141" s="154">
        <f>O141*H141</f>
        <v>0</v>
      </c>
      <c r="Q141" s="154">
        <v>0.00056</v>
      </c>
      <c r="R141" s="154">
        <f>Q141*H141</f>
        <v>0.05823999999999999</v>
      </c>
      <c r="S141" s="154">
        <v>0</v>
      </c>
      <c r="T141" s="155">
        <f>S141*H141</f>
        <v>0</v>
      </c>
      <c r="U141" s="33"/>
      <c r="V141" s="33"/>
      <c r="W141" s="33"/>
      <c r="X141" s="33"/>
      <c r="Y141" s="33"/>
      <c r="Z141" s="33"/>
      <c r="AA141" s="33"/>
      <c r="AB141" s="33"/>
      <c r="AC141" s="33"/>
      <c r="AD141" s="33"/>
      <c r="AE141" s="33"/>
      <c r="AR141" s="156" t="s">
        <v>270</v>
      </c>
      <c r="AT141" s="156" t="s">
        <v>154</v>
      </c>
      <c r="AU141" s="156" t="s">
        <v>86</v>
      </c>
      <c r="AY141" s="18" t="s">
        <v>151</v>
      </c>
      <c r="BE141" s="157">
        <f>IF(N141="základní",J141,0)</f>
        <v>0</v>
      </c>
      <c r="BF141" s="157">
        <f>IF(N141="snížená",J141,0)</f>
        <v>0</v>
      </c>
      <c r="BG141" s="157">
        <f>IF(N141="zákl. přenesená",J141,0)</f>
        <v>0</v>
      </c>
      <c r="BH141" s="157">
        <f>IF(N141="sníž. přenesená",J141,0)</f>
        <v>0</v>
      </c>
      <c r="BI141" s="157">
        <f>IF(N141="nulová",J141,0)</f>
        <v>0</v>
      </c>
      <c r="BJ141" s="18" t="s">
        <v>84</v>
      </c>
      <c r="BK141" s="157">
        <f>ROUND(I141*H141,2)</f>
        <v>0</v>
      </c>
      <c r="BL141" s="18" t="s">
        <v>270</v>
      </c>
      <c r="BM141" s="156" t="s">
        <v>2523</v>
      </c>
    </row>
    <row r="142" spans="2:51" s="13" customFormat="1" ht="10.2">
      <c r="B142" s="158"/>
      <c r="D142" s="159" t="s">
        <v>165</v>
      </c>
      <c r="E142" s="160" t="s">
        <v>1</v>
      </c>
      <c r="F142" s="161" t="s">
        <v>2524</v>
      </c>
      <c r="H142" s="160" t="s">
        <v>1</v>
      </c>
      <c r="I142" s="162"/>
      <c r="L142" s="158"/>
      <c r="M142" s="163"/>
      <c r="N142" s="164"/>
      <c r="O142" s="164"/>
      <c r="P142" s="164"/>
      <c r="Q142" s="164"/>
      <c r="R142" s="164"/>
      <c r="S142" s="164"/>
      <c r="T142" s="165"/>
      <c r="AT142" s="160" t="s">
        <v>165</v>
      </c>
      <c r="AU142" s="160" t="s">
        <v>86</v>
      </c>
      <c r="AV142" s="13" t="s">
        <v>84</v>
      </c>
      <c r="AW142" s="13" t="s">
        <v>32</v>
      </c>
      <c r="AX142" s="13" t="s">
        <v>76</v>
      </c>
      <c r="AY142" s="160" t="s">
        <v>151</v>
      </c>
    </row>
    <row r="143" spans="2:51" s="14" customFormat="1" ht="10.2">
      <c r="B143" s="166"/>
      <c r="D143" s="159" t="s">
        <v>165</v>
      </c>
      <c r="E143" s="167" t="s">
        <v>1</v>
      </c>
      <c r="F143" s="168" t="s">
        <v>2525</v>
      </c>
      <c r="H143" s="169">
        <v>104</v>
      </c>
      <c r="I143" s="170"/>
      <c r="L143" s="166"/>
      <c r="M143" s="171"/>
      <c r="N143" s="172"/>
      <c r="O143" s="172"/>
      <c r="P143" s="172"/>
      <c r="Q143" s="172"/>
      <c r="R143" s="172"/>
      <c r="S143" s="172"/>
      <c r="T143" s="173"/>
      <c r="AT143" s="167" t="s">
        <v>165</v>
      </c>
      <c r="AU143" s="167" t="s">
        <v>86</v>
      </c>
      <c r="AV143" s="14" t="s">
        <v>86</v>
      </c>
      <c r="AW143" s="14" t="s">
        <v>32</v>
      </c>
      <c r="AX143" s="14" t="s">
        <v>76</v>
      </c>
      <c r="AY143" s="167" t="s">
        <v>151</v>
      </c>
    </row>
    <row r="144" spans="2:51" s="15" customFormat="1" ht="10.2">
      <c r="B144" s="174"/>
      <c r="D144" s="159" t="s">
        <v>165</v>
      </c>
      <c r="E144" s="175" t="s">
        <v>1</v>
      </c>
      <c r="F144" s="176" t="s">
        <v>172</v>
      </c>
      <c r="H144" s="177">
        <v>104</v>
      </c>
      <c r="I144" s="178"/>
      <c r="L144" s="174"/>
      <c r="M144" s="179"/>
      <c r="N144" s="180"/>
      <c r="O144" s="180"/>
      <c r="P144" s="180"/>
      <c r="Q144" s="180"/>
      <c r="R144" s="180"/>
      <c r="S144" s="180"/>
      <c r="T144" s="181"/>
      <c r="AT144" s="175" t="s">
        <v>165</v>
      </c>
      <c r="AU144" s="175" t="s">
        <v>86</v>
      </c>
      <c r="AV144" s="15" t="s">
        <v>152</v>
      </c>
      <c r="AW144" s="15" t="s">
        <v>32</v>
      </c>
      <c r="AX144" s="15" t="s">
        <v>76</v>
      </c>
      <c r="AY144" s="175" t="s">
        <v>151</v>
      </c>
    </row>
    <row r="145" spans="2:51" s="16" customFormat="1" ht="10.2">
      <c r="B145" s="182"/>
      <c r="D145" s="159" t="s">
        <v>165</v>
      </c>
      <c r="E145" s="183" t="s">
        <v>1</v>
      </c>
      <c r="F145" s="184" t="s">
        <v>173</v>
      </c>
      <c r="H145" s="185">
        <v>104</v>
      </c>
      <c r="I145" s="186"/>
      <c r="L145" s="182"/>
      <c r="M145" s="187"/>
      <c r="N145" s="188"/>
      <c r="O145" s="188"/>
      <c r="P145" s="188"/>
      <c r="Q145" s="188"/>
      <c r="R145" s="188"/>
      <c r="S145" s="188"/>
      <c r="T145" s="189"/>
      <c r="AT145" s="183" t="s">
        <v>165</v>
      </c>
      <c r="AU145" s="183" t="s">
        <v>86</v>
      </c>
      <c r="AV145" s="16" t="s">
        <v>159</v>
      </c>
      <c r="AW145" s="16" t="s">
        <v>32</v>
      </c>
      <c r="AX145" s="16" t="s">
        <v>84</v>
      </c>
      <c r="AY145" s="183" t="s">
        <v>151</v>
      </c>
    </row>
    <row r="146" spans="1:65" s="2" customFormat="1" ht="24.15" customHeight="1">
      <c r="A146" s="33"/>
      <c r="B146" s="144"/>
      <c r="C146" s="145" t="s">
        <v>204</v>
      </c>
      <c r="D146" s="145" t="s">
        <v>154</v>
      </c>
      <c r="E146" s="146" t="s">
        <v>2526</v>
      </c>
      <c r="F146" s="147" t="s">
        <v>2527</v>
      </c>
      <c r="G146" s="148" t="s">
        <v>231</v>
      </c>
      <c r="H146" s="149">
        <v>4</v>
      </c>
      <c r="I146" s="150"/>
      <c r="J146" s="151">
        <f>ROUND(I146*H146,2)</f>
        <v>0</v>
      </c>
      <c r="K146" s="147" t="s">
        <v>158</v>
      </c>
      <c r="L146" s="34"/>
      <c r="M146" s="152" t="s">
        <v>1</v>
      </c>
      <c r="N146" s="153" t="s">
        <v>41</v>
      </c>
      <c r="O146" s="59"/>
      <c r="P146" s="154">
        <f>O146*H146</f>
        <v>0</v>
      </c>
      <c r="Q146" s="154">
        <v>0.00071</v>
      </c>
      <c r="R146" s="154">
        <f>Q146*H146</f>
        <v>0.00284</v>
      </c>
      <c r="S146" s="154">
        <v>0</v>
      </c>
      <c r="T146" s="155">
        <f>S146*H146</f>
        <v>0</v>
      </c>
      <c r="U146" s="33"/>
      <c r="V146" s="33"/>
      <c r="W146" s="33"/>
      <c r="X146" s="33"/>
      <c r="Y146" s="33"/>
      <c r="Z146" s="33"/>
      <c r="AA146" s="33"/>
      <c r="AB146" s="33"/>
      <c r="AC146" s="33"/>
      <c r="AD146" s="33"/>
      <c r="AE146" s="33"/>
      <c r="AR146" s="156" t="s">
        <v>270</v>
      </c>
      <c r="AT146" s="156" t="s">
        <v>154</v>
      </c>
      <c r="AU146" s="156" t="s">
        <v>86</v>
      </c>
      <c r="AY146" s="18" t="s">
        <v>151</v>
      </c>
      <c r="BE146" s="157">
        <f>IF(N146="základní",J146,0)</f>
        <v>0</v>
      </c>
      <c r="BF146" s="157">
        <f>IF(N146="snížená",J146,0)</f>
        <v>0</v>
      </c>
      <c r="BG146" s="157">
        <f>IF(N146="zákl. přenesená",J146,0)</f>
        <v>0</v>
      </c>
      <c r="BH146" s="157">
        <f>IF(N146="sníž. přenesená",J146,0)</f>
        <v>0</v>
      </c>
      <c r="BI146" s="157">
        <f>IF(N146="nulová",J146,0)</f>
        <v>0</v>
      </c>
      <c r="BJ146" s="18" t="s">
        <v>84</v>
      </c>
      <c r="BK146" s="157">
        <f>ROUND(I146*H146,2)</f>
        <v>0</v>
      </c>
      <c r="BL146" s="18" t="s">
        <v>270</v>
      </c>
      <c r="BM146" s="156" t="s">
        <v>2528</v>
      </c>
    </row>
    <row r="147" spans="2:51" s="14" customFormat="1" ht="10.2">
      <c r="B147" s="166"/>
      <c r="D147" s="159" t="s">
        <v>165</v>
      </c>
      <c r="E147" s="167" t="s">
        <v>1</v>
      </c>
      <c r="F147" s="168" t="s">
        <v>801</v>
      </c>
      <c r="H147" s="169">
        <v>4</v>
      </c>
      <c r="I147" s="170"/>
      <c r="L147" s="166"/>
      <c r="M147" s="171"/>
      <c r="N147" s="172"/>
      <c r="O147" s="172"/>
      <c r="P147" s="172"/>
      <c r="Q147" s="172"/>
      <c r="R147" s="172"/>
      <c r="S147" s="172"/>
      <c r="T147" s="173"/>
      <c r="AT147" s="167" t="s">
        <v>165</v>
      </c>
      <c r="AU147" s="167" t="s">
        <v>86</v>
      </c>
      <c r="AV147" s="14" t="s">
        <v>86</v>
      </c>
      <c r="AW147" s="14" t="s">
        <v>32</v>
      </c>
      <c r="AX147" s="14" t="s">
        <v>76</v>
      </c>
      <c r="AY147" s="167" t="s">
        <v>151</v>
      </c>
    </row>
    <row r="148" spans="2:51" s="15" customFormat="1" ht="10.2">
      <c r="B148" s="174"/>
      <c r="D148" s="159" t="s">
        <v>165</v>
      </c>
      <c r="E148" s="175" t="s">
        <v>1</v>
      </c>
      <c r="F148" s="176" t="s">
        <v>172</v>
      </c>
      <c r="H148" s="177">
        <v>4</v>
      </c>
      <c r="I148" s="178"/>
      <c r="L148" s="174"/>
      <c r="M148" s="179"/>
      <c r="N148" s="180"/>
      <c r="O148" s="180"/>
      <c r="P148" s="180"/>
      <c r="Q148" s="180"/>
      <c r="R148" s="180"/>
      <c r="S148" s="180"/>
      <c r="T148" s="181"/>
      <c r="AT148" s="175" t="s">
        <v>165</v>
      </c>
      <c r="AU148" s="175" t="s">
        <v>86</v>
      </c>
      <c r="AV148" s="15" t="s">
        <v>152</v>
      </c>
      <c r="AW148" s="15" t="s">
        <v>32</v>
      </c>
      <c r="AX148" s="15" t="s">
        <v>76</v>
      </c>
      <c r="AY148" s="175" t="s">
        <v>151</v>
      </c>
    </row>
    <row r="149" spans="2:51" s="16" customFormat="1" ht="10.2">
      <c r="B149" s="182"/>
      <c r="D149" s="159" t="s">
        <v>165</v>
      </c>
      <c r="E149" s="183" t="s">
        <v>1</v>
      </c>
      <c r="F149" s="184" t="s">
        <v>173</v>
      </c>
      <c r="H149" s="185">
        <v>4</v>
      </c>
      <c r="I149" s="186"/>
      <c r="L149" s="182"/>
      <c r="M149" s="187"/>
      <c r="N149" s="188"/>
      <c r="O149" s="188"/>
      <c r="P149" s="188"/>
      <c r="Q149" s="188"/>
      <c r="R149" s="188"/>
      <c r="S149" s="188"/>
      <c r="T149" s="189"/>
      <c r="AT149" s="183" t="s">
        <v>165</v>
      </c>
      <c r="AU149" s="183" t="s">
        <v>86</v>
      </c>
      <c r="AV149" s="16" t="s">
        <v>159</v>
      </c>
      <c r="AW149" s="16" t="s">
        <v>32</v>
      </c>
      <c r="AX149" s="16" t="s">
        <v>84</v>
      </c>
      <c r="AY149" s="183" t="s">
        <v>151</v>
      </c>
    </row>
    <row r="150" spans="1:65" s="2" customFormat="1" ht="24.15" customHeight="1">
      <c r="A150" s="33"/>
      <c r="B150" s="144"/>
      <c r="C150" s="145" t="s">
        <v>180</v>
      </c>
      <c r="D150" s="145" t="s">
        <v>154</v>
      </c>
      <c r="E150" s="146" t="s">
        <v>2529</v>
      </c>
      <c r="F150" s="147" t="s">
        <v>2530</v>
      </c>
      <c r="G150" s="148" t="s">
        <v>157</v>
      </c>
      <c r="H150" s="149">
        <v>30</v>
      </c>
      <c r="I150" s="150"/>
      <c r="J150" s="151">
        <f>ROUND(I150*H150,2)</f>
        <v>0</v>
      </c>
      <c r="K150" s="147" t="s">
        <v>158</v>
      </c>
      <c r="L150" s="34"/>
      <c r="M150" s="152" t="s">
        <v>1</v>
      </c>
      <c r="N150" s="153" t="s">
        <v>41</v>
      </c>
      <c r="O150" s="59"/>
      <c r="P150" s="154">
        <f>O150*H150</f>
        <v>0</v>
      </c>
      <c r="Q150" s="154">
        <v>1E-05</v>
      </c>
      <c r="R150" s="154">
        <f>Q150*H150</f>
        <v>0.00030000000000000003</v>
      </c>
      <c r="S150" s="154">
        <v>0</v>
      </c>
      <c r="T150" s="155">
        <f>S150*H150</f>
        <v>0</v>
      </c>
      <c r="U150" s="33"/>
      <c r="V150" s="33"/>
      <c r="W150" s="33"/>
      <c r="X150" s="33"/>
      <c r="Y150" s="33"/>
      <c r="Z150" s="33"/>
      <c r="AA150" s="33"/>
      <c r="AB150" s="33"/>
      <c r="AC150" s="33"/>
      <c r="AD150" s="33"/>
      <c r="AE150" s="33"/>
      <c r="AR150" s="156" t="s">
        <v>270</v>
      </c>
      <c r="AT150" s="156" t="s">
        <v>154</v>
      </c>
      <c r="AU150" s="156" t="s">
        <v>86</v>
      </c>
      <c r="AY150" s="18" t="s">
        <v>151</v>
      </c>
      <c r="BE150" s="157">
        <f>IF(N150="základní",J150,0)</f>
        <v>0</v>
      </c>
      <c r="BF150" s="157">
        <f>IF(N150="snížená",J150,0)</f>
        <v>0</v>
      </c>
      <c r="BG150" s="157">
        <f>IF(N150="zákl. přenesená",J150,0)</f>
        <v>0</v>
      </c>
      <c r="BH150" s="157">
        <f>IF(N150="sníž. přenesená",J150,0)</f>
        <v>0</v>
      </c>
      <c r="BI150" s="157">
        <f>IF(N150="nulová",J150,0)</f>
        <v>0</v>
      </c>
      <c r="BJ150" s="18" t="s">
        <v>84</v>
      </c>
      <c r="BK150" s="157">
        <f>ROUND(I150*H150,2)</f>
        <v>0</v>
      </c>
      <c r="BL150" s="18" t="s">
        <v>270</v>
      </c>
      <c r="BM150" s="156" t="s">
        <v>2531</v>
      </c>
    </row>
    <row r="151" spans="2:51" s="14" customFormat="1" ht="10.2">
      <c r="B151" s="166"/>
      <c r="D151" s="159" t="s">
        <v>165</v>
      </c>
      <c r="E151" s="167" t="s">
        <v>1</v>
      </c>
      <c r="F151" s="168" t="s">
        <v>1139</v>
      </c>
      <c r="H151" s="169">
        <v>30</v>
      </c>
      <c r="I151" s="170"/>
      <c r="L151" s="166"/>
      <c r="M151" s="171"/>
      <c r="N151" s="172"/>
      <c r="O151" s="172"/>
      <c r="P151" s="172"/>
      <c r="Q151" s="172"/>
      <c r="R151" s="172"/>
      <c r="S151" s="172"/>
      <c r="T151" s="173"/>
      <c r="AT151" s="167" t="s">
        <v>165</v>
      </c>
      <c r="AU151" s="167" t="s">
        <v>86</v>
      </c>
      <c r="AV151" s="14" t="s">
        <v>86</v>
      </c>
      <c r="AW151" s="14" t="s">
        <v>32</v>
      </c>
      <c r="AX151" s="14" t="s">
        <v>76</v>
      </c>
      <c r="AY151" s="167" t="s">
        <v>151</v>
      </c>
    </row>
    <row r="152" spans="2:51" s="15" customFormat="1" ht="10.2">
      <c r="B152" s="174"/>
      <c r="D152" s="159" t="s">
        <v>165</v>
      </c>
      <c r="E152" s="175" t="s">
        <v>1</v>
      </c>
      <c r="F152" s="176" t="s">
        <v>172</v>
      </c>
      <c r="H152" s="177">
        <v>30</v>
      </c>
      <c r="I152" s="178"/>
      <c r="L152" s="174"/>
      <c r="M152" s="179"/>
      <c r="N152" s="180"/>
      <c r="O152" s="180"/>
      <c r="P152" s="180"/>
      <c r="Q152" s="180"/>
      <c r="R152" s="180"/>
      <c r="S152" s="180"/>
      <c r="T152" s="181"/>
      <c r="AT152" s="175" t="s">
        <v>165</v>
      </c>
      <c r="AU152" s="175" t="s">
        <v>86</v>
      </c>
      <c r="AV152" s="15" t="s">
        <v>152</v>
      </c>
      <c r="AW152" s="15" t="s">
        <v>32</v>
      </c>
      <c r="AX152" s="15" t="s">
        <v>76</v>
      </c>
      <c r="AY152" s="175" t="s">
        <v>151</v>
      </c>
    </row>
    <row r="153" spans="2:51" s="16" customFormat="1" ht="10.2">
      <c r="B153" s="182"/>
      <c r="D153" s="159" t="s">
        <v>165</v>
      </c>
      <c r="E153" s="183" t="s">
        <v>1</v>
      </c>
      <c r="F153" s="184" t="s">
        <v>173</v>
      </c>
      <c r="H153" s="185">
        <v>30</v>
      </c>
      <c r="I153" s="186"/>
      <c r="L153" s="182"/>
      <c r="M153" s="187"/>
      <c r="N153" s="188"/>
      <c r="O153" s="188"/>
      <c r="P153" s="188"/>
      <c r="Q153" s="188"/>
      <c r="R153" s="188"/>
      <c r="S153" s="188"/>
      <c r="T153" s="189"/>
      <c r="AT153" s="183" t="s">
        <v>165</v>
      </c>
      <c r="AU153" s="183" t="s">
        <v>86</v>
      </c>
      <c r="AV153" s="16" t="s">
        <v>159</v>
      </c>
      <c r="AW153" s="16" t="s">
        <v>32</v>
      </c>
      <c r="AX153" s="16" t="s">
        <v>84</v>
      </c>
      <c r="AY153" s="183" t="s">
        <v>151</v>
      </c>
    </row>
    <row r="154" spans="1:65" s="2" customFormat="1" ht="16.5" customHeight="1">
      <c r="A154" s="33"/>
      <c r="B154" s="144"/>
      <c r="C154" s="145" t="s">
        <v>220</v>
      </c>
      <c r="D154" s="145" t="s">
        <v>154</v>
      </c>
      <c r="E154" s="146" t="s">
        <v>2532</v>
      </c>
      <c r="F154" s="147" t="s">
        <v>2533</v>
      </c>
      <c r="G154" s="148" t="s">
        <v>231</v>
      </c>
      <c r="H154" s="149">
        <v>115</v>
      </c>
      <c r="I154" s="150"/>
      <c r="J154" s="151">
        <f>ROUND(I154*H154,2)</f>
        <v>0</v>
      </c>
      <c r="K154" s="147" t="s">
        <v>158</v>
      </c>
      <c r="L154" s="34"/>
      <c r="M154" s="152" t="s">
        <v>1</v>
      </c>
      <c r="N154" s="153" t="s">
        <v>41</v>
      </c>
      <c r="O154" s="59"/>
      <c r="P154" s="154">
        <f>O154*H154</f>
        <v>0</v>
      </c>
      <c r="Q154" s="154">
        <v>0</v>
      </c>
      <c r="R154" s="154">
        <f>Q154*H154</f>
        <v>0</v>
      </c>
      <c r="S154" s="154">
        <v>0</v>
      </c>
      <c r="T154" s="155">
        <f>S154*H154</f>
        <v>0</v>
      </c>
      <c r="U154" s="33"/>
      <c r="V154" s="33"/>
      <c r="W154" s="33"/>
      <c r="X154" s="33"/>
      <c r="Y154" s="33"/>
      <c r="Z154" s="33"/>
      <c r="AA154" s="33"/>
      <c r="AB154" s="33"/>
      <c r="AC154" s="33"/>
      <c r="AD154" s="33"/>
      <c r="AE154" s="33"/>
      <c r="AR154" s="156" t="s">
        <v>270</v>
      </c>
      <c r="AT154" s="156" t="s">
        <v>154</v>
      </c>
      <c r="AU154" s="156" t="s">
        <v>86</v>
      </c>
      <c r="AY154" s="18" t="s">
        <v>151</v>
      </c>
      <c r="BE154" s="157">
        <f>IF(N154="základní",J154,0)</f>
        <v>0</v>
      </c>
      <c r="BF154" s="157">
        <f>IF(N154="snížená",J154,0)</f>
        <v>0</v>
      </c>
      <c r="BG154" s="157">
        <f>IF(N154="zákl. přenesená",J154,0)</f>
        <v>0</v>
      </c>
      <c r="BH154" s="157">
        <f>IF(N154="sníž. přenesená",J154,0)</f>
        <v>0</v>
      </c>
      <c r="BI154" s="157">
        <f>IF(N154="nulová",J154,0)</f>
        <v>0</v>
      </c>
      <c r="BJ154" s="18" t="s">
        <v>84</v>
      </c>
      <c r="BK154" s="157">
        <f>ROUND(I154*H154,2)</f>
        <v>0</v>
      </c>
      <c r="BL154" s="18" t="s">
        <v>270</v>
      </c>
      <c r="BM154" s="156" t="s">
        <v>2534</v>
      </c>
    </row>
    <row r="155" spans="1:65" s="2" customFormat="1" ht="33" customHeight="1">
      <c r="A155" s="33"/>
      <c r="B155" s="144"/>
      <c r="C155" s="145" t="s">
        <v>228</v>
      </c>
      <c r="D155" s="145" t="s">
        <v>154</v>
      </c>
      <c r="E155" s="146" t="s">
        <v>2535</v>
      </c>
      <c r="F155" s="147" t="s">
        <v>2536</v>
      </c>
      <c r="G155" s="148" t="s">
        <v>231</v>
      </c>
      <c r="H155" s="149">
        <v>115</v>
      </c>
      <c r="I155" s="150"/>
      <c r="J155" s="151">
        <f>ROUND(I155*H155,2)</f>
        <v>0</v>
      </c>
      <c r="K155" s="147" t="s">
        <v>158</v>
      </c>
      <c r="L155" s="34"/>
      <c r="M155" s="152" t="s">
        <v>1</v>
      </c>
      <c r="N155" s="153" t="s">
        <v>41</v>
      </c>
      <c r="O155" s="59"/>
      <c r="P155" s="154">
        <f>O155*H155</f>
        <v>0</v>
      </c>
      <c r="Q155" s="154">
        <v>5E-05</v>
      </c>
      <c r="R155" s="154">
        <f>Q155*H155</f>
        <v>0.00575</v>
      </c>
      <c r="S155" s="154">
        <v>0</v>
      </c>
      <c r="T155" s="155">
        <f>S155*H155</f>
        <v>0</v>
      </c>
      <c r="U155" s="33"/>
      <c r="V155" s="33"/>
      <c r="W155" s="33"/>
      <c r="X155" s="33"/>
      <c r="Y155" s="33"/>
      <c r="Z155" s="33"/>
      <c r="AA155" s="33"/>
      <c r="AB155" s="33"/>
      <c r="AC155" s="33"/>
      <c r="AD155" s="33"/>
      <c r="AE155" s="33"/>
      <c r="AR155" s="156" t="s">
        <v>270</v>
      </c>
      <c r="AT155" s="156" t="s">
        <v>154</v>
      </c>
      <c r="AU155" s="156" t="s">
        <v>86</v>
      </c>
      <c r="AY155" s="18" t="s">
        <v>151</v>
      </c>
      <c r="BE155" s="157">
        <f>IF(N155="základní",J155,0)</f>
        <v>0</v>
      </c>
      <c r="BF155" s="157">
        <f>IF(N155="snížená",J155,0)</f>
        <v>0</v>
      </c>
      <c r="BG155" s="157">
        <f>IF(N155="zákl. přenesená",J155,0)</f>
        <v>0</v>
      </c>
      <c r="BH155" s="157">
        <f>IF(N155="sníž. přenesená",J155,0)</f>
        <v>0</v>
      </c>
      <c r="BI155" s="157">
        <f>IF(N155="nulová",J155,0)</f>
        <v>0</v>
      </c>
      <c r="BJ155" s="18" t="s">
        <v>84</v>
      </c>
      <c r="BK155" s="157">
        <f>ROUND(I155*H155,2)</f>
        <v>0</v>
      </c>
      <c r="BL155" s="18" t="s">
        <v>270</v>
      </c>
      <c r="BM155" s="156" t="s">
        <v>2537</v>
      </c>
    </row>
    <row r="156" spans="1:65" s="2" customFormat="1" ht="24.15" customHeight="1">
      <c r="A156" s="33"/>
      <c r="B156" s="144"/>
      <c r="C156" s="145" t="s">
        <v>236</v>
      </c>
      <c r="D156" s="145" t="s">
        <v>154</v>
      </c>
      <c r="E156" s="146" t="s">
        <v>2538</v>
      </c>
      <c r="F156" s="147" t="s">
        <v>2539</v>
      </c>
      <c r="G156" s="148" t="s">
        <v>194</v>
      </c>
      <c r="H156" s="149">
        <v>0.071</v>
      </c>
      <c r="I156" s="150"/>
      <c r="J156" s="151">
        <f>ROUND(I156*H156,2)</f>
        <v>0</v>
      </c>
      <c r="K156" s="147" t="s">
        <v>158</v>
      </c>
      <c r="L156" s="34"/>
      <c r="M156" s="152" t="s">
        <v>1</v>
      </c>
      <c r="N156" s="153" t="s">
        <v>41</v>
      </c>
      <c r="O156" s="59"/>
      <c r="P156" s="154">
        <f>O156*H156</f>
        <v>0</v>
      </c>
      <c r="Q156" s="154">
        <v>0</v>
      </c>
      <c r="R156" s="154">
        <f>Q156*H156</f>
        <v>0</v>
      </c>
      <c r="S156" s="154">
        <v>0</v>
      </c>
      <c r="T156" s="155">
        <f>S156*H156</f>
        <v>0</v>
      </c>
      <c r="U156" s="33"/>
      <c r="V156" s="33"/>
      <c r="W156" s="33"/>
      <c r="X156" s="33"/>
      <c r="Y156" s="33"/>
      <c r="Z156" s="33"/>
      <c r="AA156" s="33"/>
      <c r="AB156" s="33"/>
      <c r="AC156" s="33"/>
      <c r="AD156" s="33"/>
      <c r="AE156" s="33"/>
      <c r="AR156" s="156" t="s">
        <v>270</v>
      </c>
      <c r="AT156" s="156" t="s">
        <v>154</v>
      </c>
      <c r="AU156" s="156" t="s">
        <v>86</v>
      </c>
      <c r="AY156" s="18" t="s">
        <v>151</v>
      </c>
      <c r="BE156" s="157">
        <f>IF(N156="základní",J156,0)</f>
        <v>0</v>
      </c>
      <c r="BF156" s="157">
        <f>IF(N156="snížená",J156,0)</f>
        <v>0</v>
      </c>
      <c r="BG156" s="157">
        <f>IF(N156="zákl. přenesená",J156,0)</f>
        <v>0</v>
      </c>
      <c r="BH156" s="157">
        <f>IF(N156="sníž. přenesená",J156,0)</f>
        <v>0</v>
      </c>
      <c r="BI156" s="157">
        <f>IF(N156="nulová",J156,0)</f>
        <v>0</v>
      </c>
      <c r="BJ156" s="18" t="s">
        <v>84</v>
      </c>
      <c r="BK156" s="157">
        <f>ROUND(I156*H156,2)</f>
        <v>0</v>
      </c>
      <c r="BL156" s="18" t="s">
        <v>270</v>
      </c>
      <c r="BM156" s="156" t="s">
        <v>2540</v>
      </c>
    </row>
    <row r="157" spans="1:65" s="2" customFormat="1" ht="24.15" customHeight="1">
      <c r="A157" s="33"/>
      <c r="B157" s="144"/>
      <c r="C157" s="145" t="s">
        <v>244</v>
      </c>
      <c r="D157" s="145" t="s">
        <v>154</v>
      </c>
      <c r="E157" s="146" t="s">
        <v>2541</v>
      </c>
      <c r="F157" s="147" t="s">
        <v>2542</v>
      </c>
      <c r="G157" s="148" t="s">
        <v>194</v>
      </c>
      <c r="H157" s="149">
        <v>0.071</v>
      </c>
      <c r="I157" s="150"/>
      <c r="J157" s="151">
        <f>ROUND(I157*H157,2)</f>
        <v>0</v>
      </c>
      <c r="K157" s="147" t="s">
        <v>158</v>
      </c>
      <c r="L157" s="34"/>
      <c r="M157" s="152" t="s">
        <v>1</v>
      </c>
      <c r="N157" s="153" t="s">
        <v>41</v>
      </c>
      <c r="O157" s="59"/>
      <c r="P157" s="154">
        <f>O157*H157</f>
        <v>0</v>
      </c>
      <c r="Q157" s="154">
        <v>0</v>
      </c>
      <c r="R157" s="154">
        <f>Q157*H157</f>
        <v>0</v>
      </c>
      <c r="S157" s="154">
        <v>0</v>
      </c>
      <c r="T157" s="155">
        <f>S157*H157</f>
        <v>0</v>
      </c>
      <c r="U157" s="33"/>
      <c r="V157" s="33"/>
      <c r="W157" s="33"/>
      <c r="X157" s="33"/>
      <c r="Y157" s="33"/>
      <c r="Z157" s="33"/>
      <c r="AA157" s="33"/>
      <c r="AB157" s="33"/>
      <c r="AC157" s="33"/>
      <c r="AD157" s="33"/>
      <c r="AE157" s="33"/>
      <c r="AR157" s="156" t="s">
        <v>270</v>
      </c>
      <c r="AT157" s="156" t="s">
        <v>154</v>
      </c>
      <c r="AU157" s="156" t="s">
        <v>86</v>
      </c>
      <c r="AY157" s="18" t="s">
        <v>151</v>
      </c>
      <c r="BE157" s="157">
        <f>IF(N157="základní",J157,0)</f>
        <v>0</v>
      </c>
      <c r="BF157" s="157">
        <f>IF(N157="snížená",J157,0)</f>
        <v>0</v>
      </c>
      <c r="BG157" s="157">
        <f>IF(N157="zákl. přenesená",J157,0)</f>
        <v>0</v>
      </c>
      <c r="BH157" s="157">
        <f>IF(N157="sníž. přenesená",J157,0)</f>
        <v>0</v>
      </c>
      <c r="BI157" s="157">
        <f>IF(N157="nulová",J157,0)</f>
        <v>0</v>
      </c>
      <c r="BJ157" s="18" t="s">
        <v>84</v>
      </c>
      <c r="BK157" s="157">
        <f>ROUND(I157*H157,2)</f>
        <v>0</v>
      </c>
      <c r="BL157" s="18" t="s">
        <v>270</v>
      </c>
      <c r="BM157" s="156" t="s">
        <v>2543</v>
      </c>
    </row>
    <row r="158" spans="2:63" s="12" customFormat="1" ht="22.8" customHeight="1">
      <c r="B158" s="131"/>
      <c r="D158" s="132" t="s">
        <v>75</v>
      </c>
      <c r="E158" s="142" t="s">
        <v>2544</v>
      </c>
      <c r="F158" s="142" t="s">
        <v>2545</v>
      </c>
      <c r="I158" s="134"/>
      <c r="J158" s="143">
        <f>BK158</f>
        <v>0</v>
      </c>
      <c r="L158" s="131"/>
      <c r="M158" s="136"/>
      <c r="N158" s="137"/>
      <c r="O158" s="137"/>
      <c r="P158" s="138">
        <f>SUM(P159:P170)</f>
        <v>0</v>
      </c>
      <c r="Q158" s="137"/>
      <c r="R158" s="138">
        <f>SUM(R159:R170)</f>
        <v>0.0036</v>
      </c>
      <c r="S158" s="137"/>
      <c r="T158" s="139">
        <f>SUM(T159:T170)</f>
        <v>0</v>
      </c>
      <c r="AR158" s="132" t="s">
        <v>86</v>
      </c>
      <c r="AT158" s="140" t="s">
        <v>75</v>
      </c>
      <c r="AU158" s="140" t="s">
        <v>84</v>
      </c>
      <c r="AY158" s="132" t="s">
        <v>151</v>
      </c>
      <c r="BK158" s="141">
        <f>SUM(BK159:BK170)</f>
        <v>0</v>
      </c>
    </row>
    <row r="159" spans="1:65" s="2" customFormat="1" ht="16.5" customHeight="1">
      <c r="A159" s="33"/>
      <c r="B159" s="144"/>
      <c r="C159" s="194" t="s">
        <v>250</v>
      </c>
      <c r="D159" s="194" t="s">
        <v>300</v>
      </c>
      <c r="E159" s="195" t="s">
        <v>2546</v>
      </c>
      <c r="F159" s="196" t="s">
        <v>2547</v>
      </c>
      <c r="G159" s="197" t="s">
        <v>1318</v>
      </c>
      <c r="H159" s="198">
        <v>1</v>
      </c>
      <c r="I159" s="199"/>
      <c r="J159" s="200">
        <f>ROUND(I159*H159,2)</f>
        <v>0</v>
      </c>
      <c r="K159" s="196" t="s">
        <v>925</v>
      </c>
      <c r="L159" s="201"/>
      <c r="M159" s="202" t="s">
        <v>1</v>
      </c>
      <c r="N159" s="203" t="s">
        <v>41</v>
      </c>
      <c r="O159" s="59"/>
      <c r="P159" s="154">
        <f>O159*H159</f>
        <v>0</v>
      </c>
      <c r="Q159" s="154">
        <v>0</v>
      </c>
      <c r="R159" s="154">
        <f>Q159*H159</f>
        <v>0</v>
      </c>
      <c r="S159" s="154">
        <v>0</v>
      </c>
      <c r="T159" s="155">
        <f>S159*H159</f>
        <v>0</v>
      </c>
      <c r="U159" s="33"/>
      <c r="V159" s="33"/>
      <c r="W159" s="33"/>
      <c r="X159" s="33"/>
      <c r="Y159" s="33"/>
      <c r="Z159" s="33"/>
      <c r="AA159" s="33"/>
      <c r="AB159" s="33"/>
      <c r="AC159" s="33"/>
      <c r="AD159" s="33"/>
      <c r="AE159" s="33"/>
      <c r="AR159" s="156" t="s">
        <v>366</v>
      </c>
      <c r="AT159" s="156" t="s">
        <v>300</v>
      </c>
      <c r="AU159" s="156" t="s">
        <v>86</v>
      </c>
      <c r="AY159" s="18" t="s">
        <v>151</v>
      </c>
      <c r="BE159" s="157">
        <f>IF(N159="základní",J159,0)</f>
        <v>0</v>
      </c>
      <c r="BF159" s="157">
        <f>IF(N159="snížená",J159,0)</f>
        <v>0</v>
      </c>
      <c r="BG159" s="157">
        <f>IF(N159="zákl. přenesená",J159,0)</f>
        <v>0</v>
      </c>
      <c r="BH159" s="157">
        <f>IF(N159="sníž. přenesená",J159,0)</f>
        <v>0</v>
      </c>
      <c r="BI159" s="157">
        <f>IF(N159="nulová",J159,0)</f>
        <v>0</v>
      </c>
      <c r="BJ159" s="18" t="s">
        <v>84</v>
      </c>
      <c r="BK159" s="157">
        <f>ROUND(I159*H159,2)</f>
        <v>0</v>
      </c>
      <c r="BL159" s="18" t="s">
        <v>270</v>
      </c>
      <c r="BM159" s="156" t="s">
        <v>2548</v>
      </c>
    </row>
    <row r="160" spans="2:51" s="14" customFormat="1" ht="10.2">
      <c r="B160" s="166"/>
      <c r="D160" s="159" t="s">
        <v>165</v>
      </c>
      <c r="E160" s="167" t="s">
        <v>1</v>
      </c>
      <c r="F160" s="168" t="s">
        <v>84</v>
      </c>
      <c r="H160" s="169">
        <v>1</v>
      </c>
      <c r="I160" s="170"/>
      <c r="L160" s="166"/>
      <c r="M160" s="171"/>
      <c r="N160" s="172"/>
      <c r="O160" s="172"/>
      <c r="P160" s="172"/>
      <c r="Q160" s="172"/>
      <c r="R160" s="172"/>
      <c r="S160" s="172"/>
      <c r="T160" s="173"/>
      <c r="AT160" s="167" t="s">
        <v>165</v>
      </c>
      <c r="AU160" s="167" t="s">
        <v>86</v>
      </c>
      <c r="AV160" s="14" t="s">
        <v>86</v>
      </c>
      <c r="AW160" s="14" t="s">
        <v>32</v>
      </c>
      <c r="AX160" s="14" t="s">
        <v>76</v>
      </c>
      <c r="AY160" s="167" t="s">
        <v>151</v>
      </c>
    </row>
    <row r="161" spans="2:51" s="15" customFormat="1" ht="10.2">
      <c r="B161" s="174"/>
      <c r="D161" s="159" t="s">
        <v>165</v>
      </c>
      <c r="E161" s="175" t="s">
        <v>1</v>
      </c>
      <c r="F161" s="176" t="s">
        <v>172</v>
      </c>
      <c r="H161" s="177">
        <v>1</v>
      </c>
      <c r="I161" s="178"/>
      <c r="L161" s="174"/>
      <c r="M161" s="179"/>
      <c r="N161" s="180"/>
      <c r="O161" s="180"/>
      <c r="P161" s="180"/>
      <c r="Q161" s="180"/>
      <c r="R161" s="180"/>
      <c r="S161" s="180"/>
      <c r="T161" s="181"/>
      <c r="AT161" s="175" t="s">
        <v>165</v>
      </c>
      <c r="AU161" s="175" t="s">
        <v>86</v>
      </c>
      <c r="AV161" s="15" t="s">
        <v>152</v>
      </c>
      <c r="AW161" s="15" t="s">
        <v>32</v>
      </c>
      <c r="AX161" s="15" t="s">
        <v>76</v>
      </c>
      <c r="AY161" s="175" t="s">
        <v>151</v>
      </c>
    </row>
    <row r="162" spans="2:51" s="16" customFormat="1" ht="10.2">
      <c r="B162" s="182"/>
      <c r="D162" s="159" t="s">
        <v>165</v>
      </c>
      <c r="E162" s="183" t="s">
        <v>1</v>
      </c>
      <c r="F162" s="184" t="s">
        <v>173</v>
      </c>
      <c r="H162" s="185">
        <v>1</v>
      </c>
      <c r="I162" s="186"/>
      <c r="L162" s="182"/>
      <c r="M162" s="187"/>
      <c r="N162" s="188"/>
      <c r="O162" s="188"/>
      <c r="P162" s="188"/>
      <c r="Q162" s="188"/>
      <c r="R162" s="188"/>
      <c r="S162" s="188"/>
      <c r="T162" s="189"/>
      <c r="AT162" s="183" t="s">
        <v>165</v>
      </c>
      <c r="AU162" s="183" t="s">
        <v>86</v>
      </c>
      <c r="AV162" s="16" t="s">
        <v>159</v>
      </c>
      <c r="AW162" s="16" t="s">
        <v>32</v>
      </c>
      <c r="AX162" s="16" t="s">
        <v>84</v>
      </c>
      <c r="AY162" s="183" t="s">
        <v>151</v>
      </c>
    </row>
    <row r="163" spans="1:65" s="2" customFormat="1" ht="24.15" customHeight="1">
      <c r="A163" s="33"/>
      <c r="B163" s="144"/>
      <c r="C163" s="194" t="s">
        <v>256</v>
      </c>
      <c r="D163" s="194" t="s">
        <v>300</v>
      </c>
      <c r="E163" s="195" t="s">
        <v>2549</v>
      </c>
      <c r="F163" s="196" t="s">
        <v>2550</v>
      </c>
      <c r="G163" s="197" t="s">
        <v>1318</v>
      </c>
      <c r="H163" s="198">
        <v>15</v>
      </c>
      <c r="I163" s="199"/>
      <c r="J163" s="200">
        <f aca="true" t="shared" si="0" ref="J163:J170">ROUND(I163*H163,2)</f>
        <v>0</v>
      </c>
      <c r="K163" s="196" t="s">
        <v>925</v>
      </c>
      <c r="L163" s="201"/>
      <c r="M163" s="202" t="s">
        <v>1</v>
      </c>
      <c r="N163" s="203" t="s">
        <v>41</v>
      </c>
      <c r="O163" s="59"/>
      <c r="P163" s="154">
        <f aca="true" t="shared" si="1" ref="P163:P170">O163*H163</f>
        <v>0</v>
      </c>
      <c r="Q163" s="154">
        <v>0</v>
      </c>
      <c r="R163" s="154">
        <f aca="true" t="shared" si="2" ref="R163:R170">Q163*H163</f>
        <v>0</v>
      </c>
      <c r="S163" s="154">
        <v>0</v>
      </c>
      <c r="T163" s="155">
        <f aca="true" t="shared" si="3" ref="T163:T170">S163*H163</f>
        <v>0</v>
      </c>
      <c r="U163" s="33"/>
      <c r="V163" s="33"/>
      <c r="W163" s="33"/>
      <c r="X163" s="33"/>
      <c r="Y163" s="33"/>
      <c r="Z163" s="33"/>
      <c r="AA163" s="33"/>
      <c r="AB163" s="33"/>
      <c r="AC163" s="33"/>
      <c r="AD163" s="33"/>
      <c r="AE163" s="33"/>
      <c r="AR163" s="156" t="s">
        <v>366</v>
      </c>
      <c r="AT163" s="156" t="s">
        <v>300</v>
      </c>
      <c r="AU163" s="156" t="s">
        <v>86</v>
      </c>
      <c r="AY163" s="18" t="s">
        <v>151</v>
      </c>
      <c r="BE163" s="157">
        <f aca="true" t="shared" si="4" ref="BE163:BE170">IF(N163="základní",J163,0)</f>
        <v>0</v>
      </c>
      <c r="BF163" s="157">
        <f aca="true" t="shared" si="5" ref="BF163:BF170">IF(N163="snížená",J163,0)</f>
        <v>0</v>
      </c>
      <c r="BG163" s="157">
        <f aca="true" t="shared" si="6" ref="BG163:BG170">IF(N163="zákl. přenesená",J163,0)</f>
        <v>0</v>
      </c>
      <c r="BH163" s="157">
        <f aca="true" t="shared" si="7" ref="BH163:BH170">IF(N163="sníž. přenesená",J163,0)</f>
        <v>0</v>
      </c>
      <c r="BI163" s="157">
        <f aca="true" t="shared" si="8" ref="BI163:BI170">IF(N163="nulová",J163,0)</f>
        <v>0</v>
      </c>
      <c r="BJ163" s="18" t="s">
        <v>84</v>
      </c>
      <c r="BK163" s="157">
        <f aca="true" t="shared" si="9" ref="BK163:BK170">ROUND(I163*H163,2)</f>
        <v>0</v>
      </c>
      <c r="BL163" s="18" t="s">
        <v>270</v>
      </c>
      <c r="BM163" s="156" t="s">
        <v>2551</v>
      </c>
    </row>
    <row r="164" spans="1:65" s="2" customFormat="1" ht="24.15" customHeight="1">
      <c r="A164" s="33"/>
      <c r="B164" s="144"/>
      <c r="C164" s="194" t="s">
        <v>262</v>
      </c>
      <c r="D164" s="194" t="s">
        <v>300</v>
      </c>
      <c r="E164" s="195" t="s">
        <v>2552</v>
      </c>
      <c r="F164" s="196" t="s">
        <v>2553</v>
      </c>
      <c r="G164" s="197" t="s">
        <v>1318</v>
      </c>
      <c r="H164" s="198">
        <v>30</v>
      </c>
      <c r="I164" s="199"/>
      <c r="J164" s="200">
        <f t="shared" si="0"/>
        <v>0</v>
      </c>
      <c r="K164" s="196" t="s">
        <v>925</v>
      </c>
      <c r="L164" s="201"/>
      <c r="M164" s="202" t="s">
        <v>1</v>
      </c>
      <c r="N164" s="203" t="s">
        <v>41</v>
      </c>
      <c r="O164" s="59"/>
      <c r="P164" s="154">
        <f t="shared" si="1"/>
        <v>0</v>
      </c>
      <c r="Q164" s="154">
        <v>0</v>
      </c>
      <c r="R164" s="154">
        <f t="shared" si="2"/>
        <v>0</v>
      </c>
      <c r="S164" s="154">
        <v>0</v>
      </c>
      <c r="T164" s="155">
        <f t="shared" si="3"/>
        <v>0</v>
      </c>
      <c r="U164" s="33"/>
      <c r="V164" s="33"/>
      <c r="W164" s="33"/>
      <c r="X164" s="33"/>
      <c r="Y164" s="33"/>
      <c r="Z164" s="33"/>
      <c r="AA164" s="33"/>
      <c r="AB164" s="33"/>
      <c r="AC164" s="33"/>
      <c r="AD164" s="33"/>
      <c r="AE164" s="33"/>
      <c r="AR164" s="156" t="s">
        <v>366</v>
      </c>
      <c r="AT164" s="156" t="s">
        <v>300</v>
      </c>
      <c r="AU164" s="156" t="s">
        <v>86</v>
      </c>
      <c r="AY164" s="18" t="s">
        <v>151</v>
      </c>
      <c r="BE164" s="157">
        <f t="shared" si="4"/>
        <v>0</v>
      </c>
      <c r="BF164" s="157">
        <f t="shared" si="5"/>
        <v>0</v>
      </c>
      <c r="BG164" s="157">
        <f t="shared" si="6"/>
        <v>0</v>
      </c>
      <c r="BH164" s="157">
        <f t="shared" si="7"/>
        <v>0</v>
      </c>
      <c r="BI164" s="157">
        <f t="shared" si="8"/>
        <v>0</v>
      </c>
      <c r="BJ164" s="18" t="s">
        <v>84</v>
      </c>
      <c r="BK164" s="157">
        <f t="shared" si="9"/>
        <v>0</v>
      </c>
      <c r="BL164" s="18" t="s">
        <v>270</v>
      </c>
      <c r="BM164" s="156" t="s">
        <v>2554</v>
      </c>
    </row>
    <row r="165" spans="1:65" s="2" customFormat="1" ht="37.8" customHeight="1">
      <c r="A165" s="33"/>
      <c r="B165" s="144"/>
      <c r="C165" s="194" t="s">
        <v>8</v>
      </c>
      <c r="D165" s="194" t="s">
        <v>300</v>
      </c>
      <c r="E165" s="195" t="s">
        <v>2555</v>
      </c>
      <c r="F165" s="196" t="s">
        <v>2556</v>
      </c>
      <c r="G165" s="197" t="s">
        <v>1318</v>
      </c>
      <c r="H165" s="198">
        <v>15</v>
      </c>
      <c r="I165" s="199"/>
      <c r="J165" s="200">
        <f t="shared" si="0"/>
        <v>0</v>
      </c>
      <c r="K165" s="196" t="s">
        <v>925</v>
      </c>
      <c r="L165" s="201"/>
      <c r="M165" s="202" t="s">
        <v>1</v>
      </c>
      <c r="N165" s="203" t="s">
        <v>41</v>
      </c>
      <c r="O165" s="59"/>
      <c r="P165" s="154">
        <f t="shared" si="1"/>
        <v>0</v>
      </c>
      <c r="Q165" s="154">
        <v>0</v>
      </c>
      <c r="R165" s="154">
        <f t="shared" si="2"/>
        <v>0</v>
      </c>
      <c r="S165" s="154">
        <v>0</v>
      </c>
      <c r="T165" s="155">
        <f t="shared" si="3"/>
        <v>0</v>
      </c>
      <c r="U165" s="33"/>
      <c r="V165" s="33"/>
      <c r="W165" s="33"/>
      <c r="X165" s="33"/>
      <c r="Y165" s="33"/>
      <c r="Z165" s="33"/>
      <c r="AA165" s="33"/>
      <c r="AB165" s="33"/>
      <c r="AC165" s="33"/>
      <c r="AD165" s="33"/>
      <c r="AE165" s="33"/>
      <c r="AR165" s="156" t="s">
        <v>366</v>
      </c>
      <c r="AT165" s="156" t="s">
        <v>300</v>
      </c>
      <c r="AU165" s="156" t="s">
        <v>86</v>
      </c>
      <c r="AY165" s="18" t="s">
        <v>151</v>
      </c>
      <c r="BE165" s="157">
        <f t="shared" si="4"/>
        <v>0</v>
      </c>
      <c r="BF165" s="157">
        <f t="shared" si="5"/>
        <v>0</v>
      </c>
      <c r="BG165" s="157">
        <f t="shared" si="6"/>
        <v>0</v>
      </c>
      <c r="BH165" s="157">
        <f t="shared" si="7"/>
        <v>0</v>
      </c>
      <c r="BI165" s="157">
        <f t="shared" si="8"/>
        <v>0</v>
      </c>
      <c r="BJ165" s="18" t="s">
        <v>84</v>
      </c>
      <c r="BK165" s="157">
        <f t="shared" si="9"/>
        <v>0</v>
      </c>
      <c r="BL165" s="18" t="s">
        <v>270</v>
      </c>
      <c r="BM165" s="156" t="s">
        <v>2557</v>
      </c>
    </row>
    <row r="166" spans="1:65" s="2" customFormat="1" ht="16.5" customHeight="1">
      <c r="A166" s="33"/>
      <c r="B166" s="144"/>
      <c r="C166" s="194" t="s">
        <v>270</v>
      </c>
      <c r="D166" s="194" t="s">
        <v>300</v>
      </c>
      <c r="E166" s="195" t="s">
        <v>2558</v>
      </c>
      <c r="F166" s="196" t="s">
        <v>2559</v>
      </c>
      <c r="G166" s="197" t="s">
        <v>1318</v>
      </c>
      <c r="H166" s="198">
        <v>15</v>
      </c>
      <c r="I166" s="199"/>
      <c r="J166" s="200">
        <f t="shared" si="0"/>
        <v>0</v>
      </c>
      <c r="K166" s="196" t="s">
        <v>925</v>
      </c>
      <c r="L166" s="201"/>
      <c r="M166" s="202" t="s">
        <v>1</v>
      </c>
      <c r="N166" s="203" t="s">
        <v>41</v>
      </c>
      <c r="O166" s="59"/>
      <c r="P166" s="154">
        <f t="shared" si="1"/>
        <v>0</v>
      </c>
      <c r="Q166" s="154">
        <v>0</v>
      </c>
      <c r="R166" s="154">
        <f t="shared" si="2"/>
        <v>0</v>
      </c>
      <c r="S166" s="154">
        <v>0</v>
      </c>
      <c r="T166" s="155">
        <f t="shared" si="3"/>
        <v>0</v>
      </c>
      <c r="U166" s="33"/>
      <c r="V166" s="33"/>
      <c r="W166" s="33"/>
      <c r="X166" s="33"/>
      <c r="Y166" s="33"/>
      <c r="Z166" s="33"/>
      <c r="AA166" s="33"/>
      <c r="AB166" s="33"/>
      <c r="AC166" s="33"/>
      <c r="AD166" s="33"/>
      <c r="AE166" s="33"/>
      <c r="AR166" s="156" t="s">
        <v>366</v>
      </c>
      <c r="AT166" s="156" t="s">
        <v>300</v>
      </c>
      <c r="AU166" s="156" t="s">
        <v>86</v>
      </c>
      <c r="AY166" s="18" t="s">
        <v>151</v>
      </c>
      <c r="BE166" s="157">
        <f t="shared" si="4"/>
        <v>0</v>
      </c>
      <c r="BF166" s="157">
        <f t="shared" si="5"/>
        <v>0</v>
      </c>
      <c r="BG166" s="157">
        <f t="shared" si="6"/>
        <v>0</v>
      </c>
      <c r="BH166" s="157">
        <f t="shared" si="7"/>
        <v>0</v>
      </c>
      <c r="BI166" s="157">
        <f t="shared" si="8"/>
        <v>0</v>
      </c>
      <c r="BJ166" s="18" t="s">
        <v>84</v>
      </c>
      <c r="BK166" s="157">
        <f t="shared" si="9"/>
        <v>0</v>
      </c>
      <c r="BL166" s="18" t="s">
        <v>270</v>
      </c>
      <c r="BM166" s="156" t="s">
        <v>2560</v>
      </c>
    </row>
    <row r="167" spans="1:65" s="2" customFormat="1" ht="24.15" customHeight="1">
      <c r="A167" s="33"/>
      <c r="B167" s="144"/>
      <c r="C167" s="194" t="s">
        <v>274</v>
      </c>
      <c r="D167" s="194" t="s">
        <v>300</v>
      </c>
      <c r="E167" s="195" t="s">
        <v>2561</v>
      </c>
      <c r="F167" s="196" t="s">
        <v>2562</v>
      </c>
      <c r="G167" s="197" t="s">
        <v>1318</v>
      </c>
      <c r="H167" s="198">
        <v>15</v>
      </c>
      <c r="I167" s="199"/>
      <c r="J167" s="200">
        <f t="shared" si="0"/>
        <v>0</v>
      </c>
      <c r="K167" s="196" t="s">
        <v>925</v>
      </c>
      <c r="L167" s="201"/>
      <c r="M167" s="202" t="s">
        <v>1</v>
      </c>
      <c r="N167" s="203" t="s">
        <v>41</v>
      </c>
      <c r="O167" s="59"/>
      <c r="P167" s="154">
        <f t="shared" si="1"/>
        <v>0</v>
      </c>
      <c r="Q167" s="154">
        <v>0</v>
      </c>
      <c r="R167" s="154">
        <f t="shared" si="2"/>
        <v>0</v>
      </c>
      <c r="S167" s="154">
        <v>0</v>
      </c>
      <c r="T167" s="155">
        <f t="shared" si="3"/>
        <v>0</v>
      </c>
      <c r="U167" s="33"/>
      <c r="V167" s="33"/>
      <c r="W167" s="33"/>
      <c r="X167" s="33"/>
      <c r="Y167" s="33"/>
      <c r="Z167" s="33"/>
      <c r="AA167" s="33"/>
      <c r="AB167" s="33"/>
      <c r="AC167" s="33"/>
      <c r="AD167" s="33"/>
      <c r="AE167" s="33"/>
      <c r="AR167" s="156" t="s">
        <v>366</v>
      </c>
      <c r="AT167" s="156" t="s">
        <v>300</v>
      </c>
      <c r="AU167" s="156" t="s">
        <v>86</v>
      </c>
      <c r="AY167" s="18" t="s">
        <v>151</v>
      </c>
      <c r="BE167" s="157">
        <f t="shared" si="4"/>
        <v>0</v>
      </c>
      <c r="BF167" s="157">
        <f t="shared" si="5"/>
        <v>0</v>
      </c>
      <c r="BG167" s="157">
        <f t="shared" si="6"/>
        <v>0</v>
      </c>
      <c r="BH167" s="157">
        <f t="shared" si="7"/>
        <v>0</v>
      </c>
      <c r="BI167" s="157">
        <f t="shared" si="8"/>
        <v>0</v>
      </c>
      <c r="BJ167" s="18" t="s">
        <v>84</v>
      </c>
      <c r="BK167" s="157">
        <f t="shared" si="9"/>
        <v>0</v>
      </c>
      <c r="BL167" s="18" t="s">
        <v>270</v>
      </c>
      <c r="BM167" s="156" t="s">
        <v>2563</v>
      </c>
    </row>
    <row r="168" spans="1:65" s="2" customFormat="1" ht="16.5" customHeight="1">
      <c r="A168" s="33"/>
      <c r="B168" s="144"/>
      <c r="C168" s="145" t="s">
        <v>278</v>
      </c>
      <c r="D168" s="145" t="s">
        <v>154</v>
      </c>
      <c r="E168" s="146" t="s">
        <v>2564</v>
      </c>
      <c r="F168" s="147" t="s">
        <v>2565</v>
      </c>
      <c r="G168" s="148" t="s">
        <v>157</v>
      </c>
      <c r="H168" s="149">
        <v>30</v>
      </c>
      <c r="I168" s="150"/>
      <c r="J168" s="151">
        <f t="shared" si="0"/>
        <v>0</v>
      </c>
      <c r="K168" s="147" t="s">
        <v>158</v>
      </c>
      <c r="L168" s="34"/>
      <c r="M168" s="152" t="s">
        <v>1</v>
      </c>
      <c r="N168" s="153" t="s">
        <v>41</v>
      </c>
      <c r="O168" s="59"/>
      <c r="P168" s="154">
        <f t="shared" si="1"/>
        <v>0</v>
      </c>
      <c r="Q168" s="154">
        <v>0.00012</v>
      </c>
      <c r="R168" s="154">
        <f t="shared" si="2"/>
        <v>0.0036</v>
      </c>
      <c r="S168" s="154">
        <v>0</v>
      </c>
      <c r="T168" s="155">
        <f t="shared" si="3"/>
        <v>0</v>
      </c>
      <c r="U168" s="33"/>
      <c r="V168" s="33"/>
      <c r="W168" s="33"/>
      <c r="X168" s="33"/>
      <c r="Y168" s="33"/>
      <c r="Z168" s="33"/>
      <c r="AA168" s="33"/>
      <c r="AB168" s="33"/>
      <c r="AC168" s="33"/>
      <c r="AD168" s="33"/>
      <c r="AE168" s="33"/>
      <c r="AR168" s="156" t="s">
        <v>270</v>
      </c>
      <c r="AT168" s="156" t="s">
        <v>154</v>
      </c>
      <c r="AU168" s="156" t="s">
        <v>86</v>
      </c>
      <c r="AY168" s="18" t="s">
        <v>151</v>
      </c>
      <c r="BE168" s="157">
        <f t="shared" si="4"/>
        <v>0</v>
      </c>
      <c r="BF168" s="157">
        <f t="shared" si="5"/>
        <v>0</v>
      </c>
      <c r="BG168" s="157">
        <f t="shared" si="6"/>
        <v>0</v>
      </c>
      <c r="BH168" s="157">
        <f t="shared" si="7"/>
        <v>0</v>
      </c>
      <c r="BI168" s="157">
        <f t="shared" si="8"/>
        <v>0</v>
      </c>
      <c r="BJ168" s="18" t="s">
        <v>84</v>
      </c>
      <c r="BK168" s="157">
        <f t="shared" si="9"/>
        <v>0</v>
      </c>
      <c r="BL168" s="18" t="s">
        <v>270</v>
      </c>
      <c r="BM168" s="156" t="s">
        <v>2566</v>
      </c>
    </row>
    <row r="169" spans="1:65" s="2" customFormat="1" ht="24.15" customHeight="1">
      <c r="A169" s="33"/>
      <c r="B169" s="144"/>
      <c r="C169" s="145" t="s">
        <v>283</v>
      </c>
      <c r="D169" s="145" t="s">
        <v>154</v>
      </c>
      <c r="E169" s="146" t="s">
        <v>2567</v>
      </c>
      <c r="F169" s="147" t="s">
        <v>2568</v>
      </c>
      <c r="G169" s="148" t="s">
        <v>194</v>
      </c>
      <c r="H169" s="149">
        <v>0.062</v>
      </c>
      <c r="I169" s="150"/>
      <c r="J169" s="151">
        <f t="shared" si="0"/>
        <v>0</v>
      </c>
      <c r="K169" s="147" t="s">
        <v>158</v>
      </c>
      <c r="L169" s="34"/>
      <c r="M169" s="152" t="s">
        <v>1</v>
      </c>
      <c r="N169" s="153" t="s">
        <v>41</v>
      </c>
      <c r="O169" s="59"/>
      <c r="P169" s="154">
        <f t="shared" si="1"/>
        <v>0</v>
      </c>
      <c r="Q169" s="154">
        <v>0</v>
      </c>
      <c r="R169" s="154">
        <f t="shared" si="2"/>
        <v>0</v>
      </c>
      <c r="S169" s="154">
        <v>0</v>
      </c>
      <c r="T169" s="155">
        <f t="shared" si="3"/>
        <v>0</v>
      </c>
      <c r="U169" s="33"/>
      <c r="V169" s="33"/>
      <c r="W169" s="33"/>
      <c r="X169" s="33"/>
      <c r="Y169" s="33"/>
      <c r="Z169" s="33"/>
      <c r="AA169" s="33"/>
      <c r="AB169" s="33"/>
      <c r="AC169" s="33"/>
      <c r="AD169" s="33"/>
      <c r="AE169" s="33"/>
      <c r="AR169" s="156" t="s">
        <v>270</v>
      </c>
      <c r="AT169" s="156" t="s">
        <v>154</v>
      </c>
      <c r="AU169" s="156" t="s">
        <v>86</v>
      </c>
      <c r="AY169" s="18" t="s">
        <v>151</v>
      </c>
      <c r="BE169" s="157">
        <f t="shared" si="4"/>
        <v>0</v>
      </c>
      <c r="BF169" s="157">
        <f t="shared" si="5"/>
        <v>0</v>
      </c>
      <c r="BG169" s="157">
        <f t="shared" si="6"/>
        <v>0</v>
      </c>
      <c r="BH169" s="157">
        <f t="shared" si="7"/>
        <v>0</v>
      </c>
      <c r="BI169" s="157">
        <f t="shared" si="8"/>
        <v>0</v>
      </c>
      <c r="BJ169" s="18" t="s">
        <v>84</v>
      </c>
      <c r="BK169" s="157">
        <f t="shared" si="9"/>
        <v>0</v>
      </c>
      <c r="BL169" s="18" t="s">
        <v>270</v>
      </c>
      <c r="BM169" s="156" t="s">
        <v>2569</v>
      </c>
    </row>
    <row r="170" spans="1:65" s="2" customFormat="1" ht="24.15" customHeight="1">
      <c r="A170" s="33"/>
      <c r="B170" s="144"/>
      <c r="C170" s="145" t="s">
        <v>299</v>
      </c>
      <c r="D170" s="145" t="s">
        <v>154</v>
      </c>
      <c r="E170" s="146" t="s">
        <v>2570</v>
      </c>
      <c r="F170" s="147" t="s">
        <v>2571</v>
      </c>
      <c r="G170" s="148" t="s">
        <v>194</v>
      </c>
      <c r="H170" s="149">
        <v>0.062</v>
      </c>
      <c r="I170" s="150"/>
      <c r="J170" s="151">
        <f t="shared" si="0"/>
        <v>0</v>
      </c>
      <c r="K170" s="147" t="s">
        <v>158</v>
      </c>
      <c r="L170" s="34"/>
      <c r="M170" s="152" t="s">
        <v>1</v>
      </c>
      <c r="N170" s="153" t="s">
        <v>41</v>
      </c>
      <c r="O170" s="59"/>
      <c r="P170" s="154">
        <f t="shared" si="1"/>
        <v>0</v>
      </c>
      <c r="Q170" s="154">
        <v>0</v>
      </c>
      <c r="R170" s="154">
        <f t="shared" si="2"/>
        <v>0</v>
      </c>
      <c r="S170" s="154">
        <v>0</v>
      </c>
      <c r="T170" s="155">
        <f t="shared" si="3"/>
        <v>0</v>
      </c>
      <c r="U170" s="33"/>
      <c r="V170" s="33"/>
      <c r="W170" s="33"/>
      <c r="X170" s="33"/>
      <c r="Y170" s="33"/>
      <c r="Z170" s="33"/>
      <c r="AA170" s="33"/>
      <c r="AB170" s="33"/>
      <c r="AC170" s="33"/>
      <c r="AD170" s="33"/>
      <c r="AE170" s="33"/>
      <c r="AR170" s="156" t="s">
        <v>270</v>
      </c>
      <c r="AT170" s="156" t="s">
        <v>154</v>
      </c>
      <c r="AU170" s="156" t="s">
        <v>86</v>
      </c>
      <c r="AY170" s="18" t="s">
        <v>151</v>
      </c>
      <c r="BE170" s="157">
        <f t="shared" si="4"/>
        <v>0</v>
      </c>
      <c r="BF170" s="157">
        <f t="shared" si="5"/>
        <v>0</v>
      </c>
      <c r="BG170" s="157">
        <f t="shared" si="6"/>
        <v>0</v>
      </c>
      <c r="BH170" s="157">
        <f t="shared" si="7"/>
        <v>0</v>
      </c>
      <c r="BI170" s="157">
        <f t="shared" si="8"/>
        <v>0</v>
      </c>
      <c r="BJ170" s="18" t="s">
        <v>84</v>
      </c>
      <c r="BK170" s="157">
        <f t="shared" si="9"/>
        <v>0</v>
      </c>
      <c r="BL170" s="18" t="s">
        <v>270</v>
      </c>
      <c r="BM170" s="156" t="s">
        <v>2572</v>
      </c>
    </row>
    <row r="171" spans="2:63" s="12" customFormat="1" ht="22.8" customHeight="1">
      <c r="B171" s="131"/>
      <c r="D171" s="132" t="s">
        <v>75</v>
      </c>
      <c r="E171" s="142" t="s">
        <v>2573</v>
      </c>
      <c r="F171" s="142" t="s">
        <v>2574</v>
      </c>
      <c r="I171" s="134"/>
      <c r="J171" s="143">
        <f>BK171</f>
        <v>0</v>
      </c>
      <c r="L171" s="131"/>
      <c r="M171" s="136"/>
      <c r="N171" s="137"/>
      <c r="O171" s="137"/>
      <c r="P171" s="138">
        <f>SUM(P172:P196)</f>
        <v>0</v>
      </c>
      <c r="Q171" s="137"/>
      <c r="R171" s="138">
        <f>SUM(R172:R196)</f>
        <v>0.50244</v>
      </c>
      <c r="S171" s="137"/>
      <c r="T171" s="139">
        <f>SUM(T172:T196)</f>
        <v>0</v>
      </c>
      <c r="AR171" s="132" t="s">
        <v>86</v>
      </c>
      <c r="AT171" s="140" t="s">
        <v>75</v>
      </c>
      <c r="AU171" s="140" t="s">
        <v>84</v>
      </c>
      <c r="AY171" s="132" t="s">
        <v>151</v>
      </c>
      <c r="BK171" s="141">
        <f>SUM(BK172:BK196)</f>
        <v>0</v>
      </c>
    </row>
    <row r="172" spans="1:65" s="2" customFormat="1" ht="24.15" customHeight="1">
      <c r="A172" s="33"/>
      <c r="B172" s="144"/>
      <c r="C172" s="145" t="s">
        <v>7</v>
      </c>
      <c r="D172" s="145" t="s">
        <v>154</v>
      </c>
      <c r="E172" s="146" t="s">
        <v>2575</v>
      </c>
      <c r="F172" s="147" t="s">
        <v>2576</v>
      </c>
      <c r="G172" s="148" t="s">
        <v>157</v>
      </c>
      <c r="H172" s="149">
        <v>1</v>
      </c>
      <c r="I172" s="150"/>
      <c r="J172" s="151">
        <f>ROUND(I172*H172,2)</f>
        <v>0</v>
      </c>
      <c r="K172" s="147" t="s">
        <v>158</v>
      </c>
      <c r="L172" s="34"/>
      <c r="M172" s="152" t="s">
        <v>1</v>
      </c>
      <c r="N172" s="153" t="s">
        <v>41</v>
      </c>
      <c r="O172" s="59"/>
      <c r="P172" s="154">
        <f>O172*H172</f>
        <v>0</v>
      </c>
      <c r="Q172" s="154">
        <v>0</v>
      </c>
      <c r="R172" s="154">
        <f>Q172*H172</f>
        <v>0</v>
      </c>
      <c r="S172" s="154">
        <v>0</v>
      </c>
      <c r="T172" s="155">
        <f>S172*H172</f>
        <v>0</v>
      </c>
      <c r="U172" s="33"/>
      <c r="V172" s="33"/>
      <c r="W172" s="33"/>
      <c r="X172" s="33"/>
      <c r="Y172" s="33"/>
      <c r="Z172" s="33"/>
      <c r="AA172" s="33"/>
      <c r="AB172" s="33"/>
      <c r="AC172" s="33"/>
      <c r="AD172" s="33"/>
      <c r="AE172" s="33"/>
      <c r="AR172" s="156" t="s">
        <v>270</v>
      </c>
      <c r="AT172" s="156" t="s">
        <v>154</v>
      </c>
      <c r="AU172" s="156" t="s">
        <v>86</v>
      </c>
      <c r="AY172" s="18" t="s">
        <v>151</v>
      </c>
      <c r="BE172" s="157">
        <f>IF(N172="základní",J172,0)</f>
        <v>0</v>
      </c>
      <c r="BF172" s="157">
        <f>IF(N172="snížená",J172,0)</f>
        <v>0</v>
      </c>
      <c r="BG172" s="157">
        <f>IF(N172="zákl. přenesená",J172,0)</f>
        <v>0</v>
      </c>
      <c r="BH172" s="157">
        <f>IF(N172="sníž. přenesená",J172,0)</f>
        <v>0</v>
      </c>
      <c r="BI172" s="157">
        <f>IF(N172="nulová",J172,0)</f>
        <v>0</v>
      </c>
      <c r="BJ172" s="18" t="s">
        <v>84</v>
      </c>
      <c r="BK172" s="157">
        <f>ROUND(I172*H172,2)</f>
        <v>0</v>
      </c>
      <c r="BL172" s="18" t="s">
        <v>270</v>
      </c>
      <c r="BM172" s="156" t="s">
        <v>2577</v>
      </c>
    </row>
    <row r="173" spans="2:51" s="14" customFormat="1" ht="10.2">
      <c r="B173" s="166"/>
      <c r="D173" s="159" t="s">
        <v>165</v>
      </c>
      <c r="E173" s="167" t="s">
        <v>1</v>
      </c>
      <c r="F173" s="168" t="s">
        <v>84</v>
      </c>
      <c r="H173" s="169">
        <v>1</v>
      </c>
      <c r="I173" s="170"/>
      <c r="L173" s="166"/>
      <c r="M173" s="171"/>
      <c r="N173" s="172"/>
      <c r="O173" s="172"/>
      <c r="P173" s="172"/>
      <c r="Q173" s="172"/>
      <c r="R173" s="172"/>
      <c r="S173" s="172"/>
      <c r="T173" s="173"/>
      <c r="AT173" s="167" t="s">
        <v>165</v>
      </c>
      <c r="AU173" s="167" t="s">
        <v>86</v>
      </c>
      <c r="AV173" s="14" t="s">
        <v>86</v>
      </c>
      <c r="AW173" s="14" t="s">
        <v>32</v>
      </c>
      <c r="AX173" s="14" t="s">
        <v>76</v>
      </c>
      <c r="AY173" s="167" t="s">
        <v>151</v>
      </c>
    </row>
    <row r="174" spans="2:51" s="15" customFormat="1" ht="10.2">
      <c r="B174" s="174"/>
      <c r="D174" s="159" t="s">
        <v>165</v>
      </c>
      <c r="E174" s="175" t="s">
        <v>1</v>
      </c>
      <c r="F174" s="176" t="s">
        <v>172</v>
      </c>
      <c r="H174" s="177">
        <v>1</v>
      </c>
      <c r="I174" s="178"/>
      <c r="L174" s="174"/>
      <c r="M174" s="179"/>
      <c r="N174" s="180"/>
      <c r="O174" s="180"/>
      <c r="P174" s="180"/>
      <c r="Q174" s="180"/>
      <c r="R174" s="180"/>
      <c r="S174" s="180"/>
      <c r="T174" s="181"/>
      <c r="AT174" s="175" t="s">
        <v>165</v>
      </c>
      <c r="AU174" s="175" t="s">
        <v>86</v>
      </c>
      <c r="AV174" s="15" t="s">
        <v>152</v>
      </c>
      <c r="AW174" s="15" t="s">
        <v>32</v>
      </c>
      <c r="AX174" s="15" t="s">
        <v>76</v>
      </c>
      <c r="AY174" s="175" t="s">
        <v>151</v>
      </c>
    </row>
    <row r="175" spans="2:51" s="16" customFormat="1" ht="10.2">
      <c r="B175" s="182"/>
      <c r="D175" s="159" t="s">
        <v>165</v>
      </c>
      <c r="E175" s="183" t="s">
        <v>1</v>
      </c>
      <c r="F175" s="184" t="s">
        <v>173</v>
      </c>
      <c r="H175" s="185">
        <v>1</v>
      </c>
      <c r="I175" s="186"/>
      <c r="L175" s="182"/>
      <c r="M175" s="187"/>
      <c r="N175" s="188"/>
      <c r="O175" s="188"/>
      <c r="P175" s="188"/>
      <c r="Q175" s="188"/>
      <c r="R175" s="188"/>
      <c r="S175" s="188"/>
      <c r="T175" s="189"/>
      <c r="AT175" s="183" t="s">
        <v>165</v>
      </c>
      <c r="AU175" s="183" t="s">
        <v>86</v>
      </c>
      <c r="AV175" s="16" t="s">
        <v>159</v>
      </c>
      <c r="AW175" s="16" t="s">
        <v>32</v>
      </c>
      <c r="AX175" s="16" t="s">
        <v>84</v>
      </c>
      <c r="AY175" s="183" t="s">
        <v>151</v>
      </c>
    </row>
    <row r="176" spans="1:65" s="2" customFormat="1" ht="24.15" customHeight="1">
      <c r="A176" s="33"/>
      <c r="B176" s="144"/>
      <c r="C176" s="145" t="s">
        <v>310</v>
      </c>
      <c r="D176" s="145" t="s">
        <v>154</v>
      </c>
      <c r="E176" s="146" t="s">
        <v>2578</v>
      </c>
      <c r="F176" s="147" t="s">
        <v>2579</v>
      </c>
      <c r="G176" s="148" t="s">
        <v>157</v>
      </c>
      <c r="H176" s="149">
        <v>15</v>
      </c>
      <c r="I176" s="150"/>
      <c r="J176" s="151">
        <f>ROUND(I176*H176,2)</f>
        <v>0</v>
      </c>
      <c r="K176" s="147" t="s">
        <v>158</v>
      </c>
      <c r="L176" s="34"/>
      <c r="M176" s="152" t="s">
        <v>1</v>
      </c>
      <c r="N176" s="153" t="s">
        <v>41</v>
      </c>
      <c r="O176" s="59"/>
      <c r="P176" s="154">
        <f>O176*H176</f>
        <v>0</v>
      </c>
      <c r="Q176" s="154">
        <v>0</v>
      </c>
      <c r="R176" s="154">
        <f>Q176*H176</f>
        <v>0</v>
      </c>
      <c r="S176" s="154">
        <v>0</v>
      </c>
      <c r="T176" s="155">
        <f>S176*H176</f>
        <v>0</v>
      </c>
      <c r="U176" s="33"/>
      <c r="V176" s="33"/>
      <c r="W176" s="33"/>
      <c r="X176" s="33"/>
      <c r="Y176" s="33"/>
      <c r="Z176" s="33"/>
      <c r="AA176" s="33"/>
      <c r="AB176" s="33"/>
      <c r="AC176" s="33"/>
      <c r="AD176" s="33"/>
      <c r="AE176" s="33"/>
      <c r="AR176" s="156" t="s">
        <v>270</v>
      </c>
      <c r="AT176" s="156" t="s">
        <v>154</v>
      </c>
      <c r="AU176" s="156" t="s">
        <v>86</v>
      </c>
      <c r="AY176" s="18" t="s">
        <v>151</v>
      </c>
      <c r="BE176" s="157">
        <f>IF(N176="základní",J176,0)</f>
        <v>0</v>
      </c>
      <c r="BF176" s="157">
        <f>IF(N176="snížená",J176,0)</f>
        <v>0</v>
      </c>
      <c r="BG176" s="157">
        <f>IF(N176="zákl. přenesená",J176,0)</f>
        <v>0</v>
      </c>
      <c r="BH176" s="157">
        <f>IF(N176="sníž. přenesená",J176,0)</f>
        <v>0</v>
      </c>
      <c r="BI176" s="157">
        <f>IF(N176="nulová",J176,0)</f>
        <v>0</v>
      </c>
      <c r="BJ176" s="18" t="s">
        <v>84</v>
      </c>
      <c r="BK176" s="157">
        <f>ROUND(I176*H176,2)</f>
        <v>0</v>
      </c>
      <c r="BL176" s="18" t="s">
        <v>270</v>
      </c>
      <c r="BM176" s="156" t="s">
        <v>2580</v>
      </c>
    </row>
    <row r="177" spans="2:51" s="14" customFormat="1" ht="10.2">
      <c r="B177" s="166"/>
      <c r="D177" s="159" t="s">
        <v>165</v>
      </c>
      <c r="E177" s="167" t="s">
        <v>1</v>
      </c>
      <c r="F177" s="168" t="s">
        <v>8</v>
      </c>
      <c r="H177" s="169">
        <v>15</v>
      </c>
      <c r="I177" s="170"/>
      <c r="L177" s="166"/>
      <c r="M177" s="171"/>
      <c r="N177" s="172"/>
      <c r="O177" s="172"/>
      <c r="P177" s="172"/>
      <c r="Q177" s="172"/>
      <c r="R177" s="172"/>
      <c r="S177" s="172"/>
      <c r="T177" s="173"/>
      <c r="AT177" s="167" t="s">
        <v>165</v>
      </c>
      <c r="AU177" s="167" t="s">
        <v>86</v>
      </c>
      <c r="AV177" s="14" t="s">
        <v>86</v>
      </c>
      <c r="AW177" s="14" t="s">
        <v>32</v>
      </c>
      <c r="AX177" s="14" t="s">
        <v>76</v>
      </c>
      <c r="AY177" s="167" t="s">
        <v>151</v>
      </c>
    </row>
    <row r="178" spans="2:51" s="15" customFormat="1" ht="10.2">
      <c r="B178" s="174"/>
      <c r="D178" s="159" t="s">
        <v>165</v>
      </c>
      <c r="E178" s="175" t="s">
        <v>1</v>
      </c>
      <c r="F178" s="176" t="s">
        <v>172</v>
      </c>
      <c r="H178" s="177">
        <v>15</v>
      </c>
      <c r="I178" s="178"/>
      <c r="L178" s="174"/>
      <c r="M178" s="179"/>
      <c r="N178" s="180"/>
      <c r="O178" s="180"/>
      <c r="P178" s="180"/>
      <c r="Q178" s="180"/>
      <c r="R178" s="180"/>
      <c r="S178" s="180"/>
      <c r="T178" s="181"/>
      <c r="AT178" s="175" t="s">
        <v>165</v>
      </c>
      <c r="AU178" s="175" t="s">
        <v>86</v>
      </c>
      <c r="AV178" s="15" t="s">
        <v>152</v>
      </c>
      <c r="AW178" s="15" t="s">
        <v>32</v>
      </c>
      <c r="AX178" s="15" t="s">
        <v>76</v>
      </c>
      <c r="AY178" s="175" t="s">
        <v>151</v>
      </c>
    </row>
    <row r="179" spans="2:51" s="16" customFormat="1" ht="10.2">
      <c r="B179" s="182"/>
      <c r="D179" s="159" t="s">
        <v>165</v>
      </c>
      <c r="E179" s="183" t="s">
        <v>1</v>
      </c>
      <c r="F179" s="184" t="s">
        <v>173</v>
      </c>
      <c r="H179" s="185">
        <v>15</v>
      </c>
      <c r="I179" s="186"/>
      <c r="L179" s="182"/>
      <c r="M179" s="187"/>
      <c r="N179" s="188"/>
      <c r="O179" s="188"/>
      <c r="P179" s="188"/>
      <c r="Q179" s="188"/>
      <c r="R179" s="188"/>
      <c r="S179" s="188"/>
      <c r="T179" s="189"/>
      <c r="AT179" s="183" t="s">
        <v>165</v>
      </c>
      <c r="AU179" s="183" t="s">
        <v>86</v>
      </c>
      <c r="AV179" s="16" t="s">
        <v>159</v>
      </c>
      <c r="AW179" s="16" t="s">
        <v>32</v>
      </c>
      <c r="AX179" s="16" t="s">
        <v>84</v>
      </c>
      <c r="AY179" s="183" t="s">
        <v>151</v>
      </c>
    </row>
    <row r="180" spans="1:65" s="2" customFormat="1" ht="37.8" customHeight="1">
      <c r="A180" s="33"/>
      <c r="B180" s="144"/>
      <c r="C180" s="145" t="s">
        <v>316</v>
      </c>
      <c r="D180" s="145" t="s">
        <v>154</v>
      </c>
      <c r="E180" s="146" t="s">
        <v>2581</v>
      </c>
      <c r="F180" s="147" t="s">
        <v>2582</v>
      </c>
      <c r="G180" s="148" t="s">
        <v>157</v>
      </c>
      <c r="H180" s="149">
        <v>5</v>
      </c>
      <c r="I180" s="150"/>
      <c r="J180" s="151">
        <f>ROUND(I180*H180,2)</f>
        <v>0</v>
      </c>
      <c r="K180" s="147" t="s">
        <v>158</v>
      </c>
      <c r="L180" s="34"/>
      <c r="M180" s="152" t="s">
        <v>1</v>
      </c>
      <c r="N180" s="153" t="s">
        <v>41</v>
      </c>
      <c r="O180" s="59"/>
      <c r="P180" s="154">
        <f>O180*H180</f>
        <v>0</v>
      </c>
      <c r="Q180" s="154">
        <v>0.02176</v>
      </c>
      <c r="R180" s="154">
        <f>Q180*H180</f>
        <v>0.10880000000000001</v>
      </c>
      <c r="S180" s="154">
        <v>0</v>
      </c>
      <c r="T180" s="155">
        <f>S180*H180</f>
        <v>0</v>
      </c>
      <c r="U180" s="33"/>
      <c r="V180" s="33"/>
      <c r="W180" s="33"/>
      <c r="X180" s="33"/>
      <c r="Y180" s="33"/>
      <c r="Z180" s="33"/>
      <c r="AA180" s="33"/>
      <c r="AB180" s="33"/>
      <c r="AC180" s="33"/>
      <c r="AD180" s="33"/>
      <c r="AE180" s="33"/>
      <c r="AR180" s="156" t="s">
        <v>270</v>
      </c>
      <c r="AT180" s="156" t="s">
        <v>154</v>
      </c>
      <c r="AU180" s="156" t="s">
        <v>86</v>
      </c>
      <c r="AY180" s="18" t="s">
        <v>151</v>
      </c>
      <c r="BE180" s="157">
        <f>IF(N180="základní",J180,0)</f>
        <v>0</v>
      </c>
      <c r="BF180" s="157">
        <f>IF(N180="snížená",J180,0)</f>
        <v>0</v>
      </c>
      <c r="BG180" s="157">
        <f>IF(N180="zákl. přenesená",J180,0)</f>
        <v>0</v>
      </c>
      <c r="BH180" s="157">
        <f>IF(N180="sníž. přenesená",J180,0)</f>
        <v>0</v>
      </c>
      <c r="BI180" s="157">
        <f>IF(N180="nulová",J180,0)</f>
        <v>0</v>
      </c>
      <c r="BJ180" s="18" t="s">
        <v>84</v>
      </c>
      <c r="BK180" s="157">
        <f>ROUND(I180*H180,2)</f>
        <v>0</v>
      </c>
      <c r="BL180" s="18" t="s">
        <v>270</v>
      </c>
      <c r="BM180" s="156" t="s">
        <v>2583</v>
      </c>
    </row>
    <row r="181" spans="2:51" s="13" customFormat="1" ht="10.2">
      <c r="B181" s="158"/>
      <c r="D181" s="159" t="s">
        <v>165</v>
      </c>
      <c r="E181" s="160" t="s">
        <v>1</v>
      </c>
      <c r="F181" s="161" t="s">
        <v>2584</v>
      </c>
      <c r="H181" s="160" t="s">
        <v>1</v>
      </c>
      <c r="I181" s="162"/>
      <c r="L181" s="158"/>
      <c r="M181" s="163"/>
      <c r="N181" s="164"/>
      <c r="O181" s="164"/>
      <c r="P181" s="164"/>
      <c r="Q181" s="164"/>
      <c r="R181" s="164"/>
      <c r="S181" s="164"/>
      <c r="T181" s="165"/>
      <c r="AT181" s="160" t="s">
        <v>165</v>
      </c>
      <c r="AU181" s="160" t="s">
        <v>86</v>
      </c>
      <c r="AV181" s="13" t="s">
        <v>84</v>
      </c>
      <c r="AW181" s="13" t="s">
        <v>32</v>
      </c>
      <c r="AX181" s="13" t="s">
        <v>76</v>
      </c>
      <c r="AY181" s="160" t="s">
        <v>151</v>
      </c>
    </row>
    <row r="182" spans="2:51" s="14" customFormat="1" ht="10.2">
      <c r="B182" s="166"/>
      <c r="D182" s="159" t="s">
        <v>165</v>
      </c>
      <c r="E182" s="167" t="s">
        <v>1</v>
      </c>
      <c r="F182" s="168" t="s">
        <v>191</v>
      </c>
      <c r="H182" s="169">
        <v>5</v>
      </c>
      <c r="I182" s="170"/>
      <c r="L182" s="166"/>
      <c r="M182" s="171"/>
      <c r="N182" s="172"/>
      <c r="O182" s="172"/>
      <c r="P182" s="172"/>
      <c r="Q182" s="172"/>
      <c r="R182" s="172"/>
      <c r="S182" s="172"/>
      <c r="T182" s="173"/>
      <c r="AT182" s="167" t="s">
        <v>165</v>
      </c>
      <c r="AU182" s="167" t="s">
        <v>86</v>
      </c>
      <c r="AV182" s="14" t="s">
        <v>86</v>
      </c>
      <c r="AW182" s="14" t="s">
        <v>32</v>
      </c>
      <c r="AX182" s="14" t="s">
        <v>76</v>
      </c>
      <c r="AY182" s="167" t="s">
        <v>151</v>
      </c>
    </row>
    <row r="183" spans="2:51" s="15" customFormat="1" ht="10.2">
      <c r="B183" s="174"/>
      <c r="D183" s="159" t="s">
        <v>165</v>
      </c>
      <c r="E183" s="175" t="s">
        <v>1</v>
      </c>
      <c r="F183" s="176" t="s">
        <v>172</v>
      </c>
      <c r="H183" s="177">
        <v>5</v>
      </c>
      <c r="I183" s="178"/>
      <c r="L183" s="174"/>
      <c r="M183" s="179"/>
      <c r="N183" s="180"/>
      <c r="O183" s="180"/>
      <c r="P183" s="180"/>
      <c r="Q183" s="180"/>
      <c r="R183" s="180"/>
      <c r="S183" s="180"/>
      <c r="T183" s="181"/>
      <c r="AT183" s="175" t="s">
        <v>165</v>
      </c>
      <c r="AU183" s="175" t="s">
        <v>86</v>
      </c>
      <c r="AV183" s="15" t="s">
        <v>152</v>
      </c>
      <c r="AW183" s="15" t="s">
        <v>32</v>
      </c>
      <c r="AX183" s="15" t="s">
        <v>76</v>
      </c>
      <c r="AY183" s="175" t="s">
        <v>151</v>
      </c>
    </row>
    <row r="184" spans="2:51" s="16" customFormat="1" ht="10.2">
      <c r="B184" s="182"/>
      <c r="D184" s="159" t="s">
        <v>165</v>
      </c>
      <c r="E184" s="183" t="s">
        <v>1</v>
      </c>
      <c r="F184" s="184" t="s">
        <v>173</v>
      </c>
      <c r="H184" s="185">
        <v>5</v>
      </c>
      <c r="I184" s="186"/>
      <c r="L184" s="182"/>
      <c r="M184" s="187"/>
      <c r="N184" s="188"/>
      <c r="O184" s="188"/>
      <c r="P184" s="188"/>
      <c r="Q184" s="188"/>
      <c r="R184" s="188"/>
      <c r="S184" s="188"/>
      <c r="T184" s="189"/>
      <c r="AT184" s="183" t="s">
        <v>165</v>
      </c>
      <c r="AU184" s="183" t="s">
        <v>86</v>
      </c>
      <c r="AV184" s="16" t="s">
        <v>159</v>
      </c>
      <c r="AW184" s="16" t="s">
        <v>32</v>
      </c>
      <c r="AX184" s="16" t="s">
        <v>84</v>
      </c>
      <c r="AY184" s="183" t="s">
        <v>151</v>
      </c>
    </row>
    <row r="185" spans="1:65" s="2" customFormat="1" ht="37.8" customHeight="1">
      <c r="A185" s="33"/>
      <c r="B185" s="144"/>
      <c r="C185" s="145" t="s">
        <v>321</v>
      </c>
      <c r="D185" s="145" t="s">
        <v>154</v>
      </c>
      <c r="E185" s="146" t="s">
        <v>2585</v>
      </c>
      <c r="F185" s="147" t="s">
        <v>2586</v>
      </c>
      <c r="G185" s="148" t="s">
        <v>157</v>
      </c>
      <c r="H185" s="149">
        <v>2</v>
      </c>
      <c r="I185" s="150"/>
      <c r="J185" s="151">
        <f>ROUND(I185*H185,2)</f>
        <v>0</v>
      </c>
      <c r="K185" s="147" t="s">
        <v>158</v>
      </c>
      <c r="L185" s="34"/>
      <c r="M185" s="152" t="s">
        <v>1</v>
      </c>
      <c r="N185" s="153" t="s">
        <v>41</v>
      </c>
      <c r="O185" s="59"/>
      <c r="P185" s="154">
        <f>O185*H185</f>
        <v>0</v>
      </c>
      <c r="Q185" s="154">
        <v>0.03154</v>
      </c>
      <c r="R185" s="154">
        <f>Q185*H185</f>
        <v>0.06308</v>
      </c>
      <c r="S185" s="154">
        <v>0</v>
      </c>
      <c r="T185" s="155">
        <f>S185*H185</f>
        <v>0</v>
      </c>
      <c r="U185" s="33"/>
      <c r="V185" s="33"/>
      <c r="W185" s="33"/>
      <c r="X185" s="33"/>
      <c r="Y185" s="33"/>
      <c r="Z185" s="33"/>
      <c r="AA185" s="33"/>
      <c r="AB185" s="33"/>
      <c r="AC185" s="33"/>
      <c r="AD185" s="33"/>
      <c r="AE185" s="33"/>
      <c r="AR185" s="156" t="s">
        <v>270</v>
      </c>
      <c r="AT185" s="156" t="s">
        <v>154</v>
      </c>
      <c r="AU185" s="156" t="s">
        <v>86</v>
      </c>
      <c r="AY185" s="18" t="s">
        <v>151</v>
      </c>
      <c r="BE185" s="157">
        <f>IF(N185="základní",J185,0)</f>
        <v>0</v>
      </c>
      <c r="BF185" s="157">
        <f>IF(N185="snížená",J185,0)</f>
        <v>0</v>
      </c>
      <c r="BG185" s="157">
        <f>IF(N185="zákl. přenesená",J185,0)</f>
        <v>0</v>
      </c>
      <c r="BH185" s="157">
        <f>IF(N185="sníž. přenesená",J185,0)</f>
        <v>0</v>
      </c>
      <c r="BI185" s="157">
        <f>IF(N185="nulová",J185,0)</f>
        <v>0</v>
      </c>
      <c r="BJ185" s="18" t="s">
        <v>84</v>
      </c>
      <c r="BK185" s="157">
        <f>ROUND(I185*H185,2)</f>
        <v>0</v>
      </c>
      <c r="BL185" s="18" t="s">
        <v>270</v>
      </c>
      <c r="BM185" s="156" t="s">
        <v>2587</v>
      </c>
    </row>
    <row r="186" spans="2:51" s="13" customFormat="1" ht="10.2">
      <c r="B186" s="158"/>
      <c r="D186" s="159" t="s">
        <v>165</v>
      </c>
      <c r="E186" s="160" t="s">
        <v>1</v>
      </c>
      <c r="F186" s="161" t="s">
        <v>2584</v>
      </c>
      <c r="H186" s="160" t="s">
        <v>1</v>
      </c>
      <c r="I186" s="162"/>
      <c r="L186" s="158"/>
      <c r="M186" s="163"/>
      <c r="N186" s="164"/>
      <c r="O186" s="164"/>
      <c r="P186" s="164"/>
      <c r="Q186" s="164"/>
      <c r="R186" s="164"/>
      <c r="S186" s="164"/>
      <c r="T186" s="165"/>
      <c r="AT186" s="160" t="s">
        <v>165</v>
      </c>
      <c r="AU186" s="160" t="s">
        <v>86</v>
      </c>
      <c r="AV186" s="13" t="s">
        <v>84</v>
      </c>
      <c r="AW186" s="13" t="s">
        <v>32</v>
      </c>
      <c r="AX186" s="13" t="s">
        <v>76</v>
      </c>
      <c r="AY186" s="160" t="s">
        <v>151</v>
      </c>
    </row>
    <row r="187" spans="2:51" s="14" customFormat="1" ht="10.2">
      <c r="B187" s="166"/>
      <c r="D187" s="159" t="s">
        <v>165</v>
      </c>
      <c r="E187" s="167" t="s">
        <v>1</v>
      </c>
      <c r="F187" s="168" t="s">
        <v>86</v>
      </c>
      <c r="H187" s="169">
        <v>2</v>
      </c>
      <c r="I187" s="170"/>
      <c r="L187" s="166"/>
      <c r="M187" s="171"/>
      <c r="N187" s="172"/>
      <c r="O187" s="172"/>
      <c r="P187" s="172"/>
      <c r="Q187" s="172"/>
      <c r="R187" s="172"/>
      <c r="S187" s="172"/>
      <c r="T187" s="173"/>
      <c r="AT187" s="167" t="s">
        <v>165</v>
      </c>
      <c r="AU187" s="167" t="s">
        <v>86</v>
      </c>
      <c r="AV187" s="14" t="s">
        <v>86</v>
      </c>
      <c r="AW187" s="14" t="s">
        <v>32</v>
      </c>
      <c r="AX187" s="14" t="s">
        <v>76</v>
      </c>
      <c r="AY187" s="167" t="s">
        <v>151</v>
      </c>
    </row>
    <row r="188" spans="2:51" s="15" customFormat="1" ht="10.2">
      <c r="B188" s="174"/>
      <c r="D188" s="159" t="s">
        <v>165</v>
      </c>
      <c r="E188" s="175" t="s">
        <v>1</v>
      </c>
      <c r="F188" s="176" t="s">
        <v>172</v>
      </c>
      <c r="H188" s="177">
        <v>2</v>
      </c>
      <c r="I188" s="178"/>
      <c r="L188" s="174"/>
      <c r="M188" s="179"/>
      <c r="N188" s="180"/>
      <c r="O188" s="180"/>
      <c r="P188" s="180"/>
      <c r="Q188" s="180"/>
      <c r="R188" s="180"/>
      <c r="S188" s="180"/>
      <c r="T188" s="181"/>
      <c r="AT188" s="175" t="s">
        <v>165</v>
      </c>
      <c r="AU188" s="175" t="s">
        <v>86</v>
      </c>
      <c r="AV188" s="15" t="s">
        <v>152</v>
      </c>
      <c r="AW188" s="15" t="s">
        <v>32</v>
      </c>
      <c r="AX188" s="15" t="s">
        <v>76</v>
      </c>
      <c r="AY188" s="175" t="s">
        <v>151</v>
      </c>
    </row>
    <row r="189" spans="2:51" s="16" customFormat="1" ht="10.2">
      <c r="B189" s="182"/>
      <c r="D189" s="159" t="s">
        <v>165</v>
      </c>
      <c r="E189" s="183" t="s">
        <v>1</v>
      </c>
      <c r="F189" s="184" t="s">
        <v>173</v>
      </c>
      <c r="H189" s="185">
        <v>2</v>
      </c>
      <c r="I189" s="186"/>
      <c r="L189" s="182"/>
      <c r="M189" s="187"/>
      <c r="N189" s="188"/>
      <c r="O189" s="188"/>
      <c r="P189" s="188"/>
      <c r="Q189" s="188"/>
      <c r="R189" s="188"/>
      <c r="S189" s="188"/>
      <c r="T189" s="189"/>
      <c r="AT189" s="183" t="s">
        <v>165</v>
      </c>
      <c r="AU189" s="183" t="s">
        <v>86</v>
      </c>
      <c r="AV189" s="16" t="s">
        <v>159</v>
      </c>
      <c r="AW189" s="16" t="s">
        <v>32</v>
      </c>
      <c r="AX189" s="16" t="s">
        <v>84</v>
      </c>
      <c r="AY189" s="183" t="s">
        <v>151</v>
      </c>
    </row>
    <row r="190" spans="1:65" s="2" customFormat="1" ht="37.8" customHeight="1">
      <c r="A190" s="33"/>
      <c r="B190" s="144"/>
      <c r="C190" s="145" t="s">
        <v>326</v>
      </c>
      <c r="D190" s="145" t="s">
        <v>154</v>
      </c>
      <c r="E190" s="146" t="s">
        <v>2588</v>
      </c>
      <c r="F190" s="147" t="s">
        <v>2589</v>
      </c>
      <c r="G190" s="148" t="s">
        <v>157</v>
      </c>
      <c r="H190" s="149">
        <v>8</v>
      </c>
      <c r="I190" s="150"/>
      <c r="J190" s="151">
        <f>ROUND(I190*H190,2)</f>
        <v>0</v>
      </c>
      <c r="K190" s="147" t="s">
        <v>158</v>
      </c>
      <c r="L190" s="34"/>
      <c r="M190" s="152" t="s">
        <v>1</v>
      </c>
      <c r="N190" s="153" t="s">
        <v>41</v>
      </c>
      <c r="O190" s="59"/>
      <c r="P190" s="154">
        <f>O190*H190</f>
        <v>0</v>
      </c>
      <c r="Q190" s="154">
        <v>0.04132</v>
      </c>
      <c r="R190" s="154">
        <f>Q190*H190</f>
        <v>0.33056</v>
      </c>
      <c r="S190" s="154">
        <v>0</v>
      </c>
      <c r="T190" s="155">
        <f>S190*H190</f>
        <v>0</v>
      </c>
      <c r="U190" s="33"/>
      <c r="V190" s="33"/>
      <c r="W190" s="33"/>
      <c r="X190" s="33"/>
      <c r="Y190" s="33"/>
      <c r="Z190" s="33"/>
      <c r="AA190" s="33"/>
      <c r="AB190" s="33"/>
      <c r="AC190" s="33"/>
      <c r="AD190" s="33"/>
      <c r="AE190" s="33"/>
      <c r="AR190" s="156" t="s">
        <v>270</v>
      </c>
      <c r="AT190" s="156" t="s">
        <v>154</v>
      </c>
      <c r="AU190" s="156" t="s">
        <v>86</v>
      </c>
      <c r="AY190" s="18" t="s">
        <v>151</v>
      </c>
      <c r="BE190" s="157">
        <f>IF(N190="základní",J190,0)</f>
        <v>0</v>
      </c>
      <c r="BF190" s="157">
        <f>IF(N190="snížená",J190,0)</f>
        <v>0</v>
      </c>
      <c r="BG190" s="157">
        <f>IF(N190="zákl. přenesená",J190,0)</f>
        <v>0</v>
      </c>
      <c r="BH190" s="157">
        <f>IF(N190="sníž. přenesená",J190,0)</f>
        <v>0</v>
      </c>
      <c r="BI190" s="157">
        <f>IF(N190="nulová",J190,0)</f>
        <v>0</v>
      </c>
      <c r="BJ190" s="18" t="s">
        <v>84</v>
      </c>
      <c r="BK190" s="157">
        <f>ROUND(I190*H190,2)</f>
        <v>0</v>
      </c>
      <c r="BL190" s="18" t="s">
        <v>270</v>
      </c>
      <c r="BM190" s="156" t="s">
        <v>2590</v>
      </c>
    </row>
    <row r="191" spans="2:51" s="13" customFormat="1" ht="10.2">
      <c r="B191" s="158"/>
      <c r="D191" s="159" t="s">
        <v>165</v>
      </c>
      <c r="E191" s="160" t="s">
        <v>1</v>
      </c>
      <c r="F191" s="161" t="s">
        <v>2584</v>
      </c>
      <c r="H191" s="160" t="s">
        <v>1</v>
      </c>
      <c r="I191" s="162"/>
      <c r="L191" s="158"/>
      <c r="M191" s="163"/>
      <c r="N191" s="164"/>
      <c r="O191" s="164"/>
      <c r="P191" s="164"/>
      <c r="Q191" s="164"/>
      <c r="R191" s="164"/>
      <c r="S191" s="164"/>
      <c r="T191" s="165"/>
      <c r="AT191" s="160" t="s">
        <v>165</v>
      </c>
      <c r="AU191" s="160" t="s">
        <v>86</v>
      </c>
      <c r="AV191" s="13" t="s">
        <v>84</v>
      </c>
      <c r="AW191" s="13" t="s">
        <v>32</v>
      </c>
      <c r="AX191" s="13" t="s">
        <v>76</v>
      </c>
      <c r="AY191" s="160" t="s">
        <v>151</v>
      </c>
    </row>
    <row r="192" spans="2:51" s="14" customFormat="1" ht="10.2">
      <c r="B192" s="166"/>
      <c r="D192" s="159" t="s">
        <v>165</v>
      </c>
      <c r="E192" s="167" t="s">
        <v>1</v>
      </c>
      <c r="F192" s="168" t="s">
        <v>220</v>
      </c>
      <c r="H192" s="169">
        <v>8</v>
      </c>
      <c r="I192" s="170"/>
      <c r="L192" s="166"/>
      <c r="M192" s="171"/>
      <c r="N192" s="172"/>
      <c r="O192" s="172"/>
      <c r="P192" s="172"/>
      <c r="Q192" s="172"/>
      <c r="R192" s="172"/>
      <c r="S192" s="172"/>
      <c r="T192" s="173"/>
      <c r="AT192" s="167" t="s">
        <v>165</v>
      </c>
      <c r="AU192" s="167" t="s">
        <v>86</v>
      </c>
      <c r="AV192" s="14" t="s">
        <v>86</v>
      </c>
      <c r="AW192" s="14" t="s">
        <v>32</v>
      </c>
      <c r="AX192" s="14" t="s">
        <v>76</v>
      </c>
      <c r="AY192" s="167" t="s">
        <v>151</v>
      </c>
    </row>
    <row r="193" spans="2:51" s="15" customFormat="1" ht="10.2">
      <c r="B193" s="174"/>
      <c r="D193" s="159" t="s">
        <v>165</v>
      </c>
      <c r="E193" s="175" t="s">
        <v>1</v>
      </c>
      <c r="F193" s="176" t="s">
        <v>172</v>
      </c>
      <c r="H193" s="177">
        <v>8</v>
      </c>
      <c r="I193" s="178"/>
      <c r="L193" s="174"/>
      <c r="M193" s="179"/>
      <c r="N193" s="180"/>
      <c r="O193" s="180"/>
      <c r="P193" s="180"/>
      <c r="Q193" s="180"/>
      <c r="R193" s="180"/>
      <c r="S193" s="180"/>
      <c r="T193" s="181"/>
      <c r="AT193" s="175" t="s">
        <v>165</v>
      </c>
      <c r="AU193" s="175" t="s">
        <v>86</v>
      </c>
      <c r="AV193" s="15" t="s">
        <v>152</v>
      </c>
      <c r="AW193" s="15" t="s">
        <v>32</v>
      </c>
      <c r="AX193" s="15" t="s">
        <v>76</v>
      </c>
      <c r="AY193" s="175" t="s">
        <v>151</v>
      </c>
    </row>
    <row r="194" spans="2:51" s="16" customFormat="1" ht="10.2">
      <c r="B194" s="182"/>
      <c r="D194" s="159" t="s">
        <v>165</v>
      </c>
      <c r="E194" s="183" t="s">
        <v>1</v>
      </c>
      <c r="F194" s="184" t="s">
        <v>173</v>
      </c>
      <c r="H194" s="185">
        <v>8</v>
      </c>
      <c r="I194" s="186"/>
      <c r="L194" s="182"/>
      <c r="M194" s="187"/>
      <c r="N194" s="188"/>
      <c r="O194" s="188"/>
      <c r="P194" s="188"/>
      <c r="Q194" s="188"/>
      <c r="R194" s="188"/>
      <c r="S194" s="188"/>
      <c r="T194" s="189"/>
      <c r="AT194" s="183" t="s">
        <v>165</v>
      </c>
      <c r="AU194" s="183" t="s">
        <v>86</v>
      </c>
      <c r="AV194" s="16" t="s">
        <v>159</v>
      </c>
      <c r="AW194" s="16" t="s">
        <v>32</v>
      </c>
      <c r="AX194" s="16" t="s">
        <v>84</v>
      </c>
      <c r="AY194" s="183" t="s">
        <v>151</v>
      </c>
    </row>
    <row r="195" spans="1:65" s="2" customFormat="1" ht="24.15" customHeight="1">
      <c r="A195" s="33"/>
      <c r="B195" s="144"/>
      <c r="C195" s="145" t="s">
        <v>332</v>
      </c>
      <c r="D195" s="145" t="s">
        <v>154</v>
      </c>
      <c r="E195" s="146" t="s">
        <v>2591</v>
      </c>
      <c r="F195" s="147" t="s">
        <v>2592</v>
      </c>
      <c r="G195" s="148" t="s">
        <v>194</v>
      </c>
      <c r="H195" s="149">
        <v>0.502</v>
      </c>
      <c r="I195" s="150"/>
      <c r="J195" s="151">
        <f>ROUND(I195*H195,2)</f>
        <v>0</v>
      </c>
      <c r="K195" s="147" t="s">
        <v>158</v>
      </c>
      <c r="L195" s="34"/>
      <c r="M195" s="152" t="s">
        <v>1</v>
      </c>
      <c r="N195" s="153" t="s">
        <v>41</v>
      </c>
      <c r="O195" s="59"/>
      <c r="P195" s="154">
        <f>O195*H195</f>
        <v>0</v>
      </c>
      <c r="Q195" s="154">
        <v>0</v>
      </c>
      <c r="R195" s="154">
        <f>Q195*H195</f>
        <v>0</v>
      </c>
      <c r="S195" s="154">
        <v>0</v>
      </c>
      <c r="T195" s="155">
        <f>S195*H195</f>
        <v>0</v>
      </c>
      <c r="U195" s="33"/>
      <c r="V195" s="33"/>
      <c r="W195" s="33"/>
      <c r="X195" s="33"/>
      <c r="Y195" s="33"/>
      <c r="Z195" s="33"/>
      <c r="AA195" s="33"/>
      <c r="AB195" s="33"/>
      <c r="AC195" s="33"/>
      <c r="AD195" s="33"/>
      <c r="AE195" s="33"/>
      <c r="AR195" s="156" t="s">
        <v>270</v>
      </c>
      <c r="AT195" s="156" t="s">
        <v>154</v>
      </c>
      <c r="AU195" s="156" t="s">
        <v>86</v>
      </c>
      <c r="AY195" s="18" t="s">
        <v>151</v>
      </c>
      <c r="BE195" s="157">
        <f>IF(N195="základní",J195,0)</f>
        <v>0</v>
      </c>
      <c r="BF195" s="157">
        <f>IF(N195="snížená",J195,0)</f>
        <v>0</v>
      </c>
      <c r="BG195" s="157">
        <f>IF(N195="zákl. přenesená",J195,0)</f>
        <v>0</v>
      </c>
      <c r="BH195" s="157">
        <f>IF(N195="sníž. přenesená",J195,0)</f>
        <v>0</v>
      </c>
      <c r="BI195" s="157">
        <f>IF(N195="nulová",J195,0)</f>
        <v>0</v>
      </c>
      <c r="BJ195" s="18" t="s">
        <v>84</v>
      </c>
      <c r="BK195" s="157">
        <f>ROUND(I195*H195,2)</f>
        <v>0</v>
      </c>
      <c r="BL195" s="18" t="s">
        <v>270</v>
      </c>
      <c r="BM195" s="156" t="s">
        <v>2593</v>
      </c>
    </row>
    <row r="196" spans="1:65" s="2" customFormat="1" ht="24.15" customHeight="1">
      <c r="A196" s="33"/>
      <c r="B196" s="144"/>
      <c r="C196" s="145" t="s">
        <v>338</v>
      </c>
      <c r="D196" s="145" t="s">
        <v>154</v>
      </c>
      <c r="E196" s="146" t="s">
        <v>2594</v>
      </c>
      <c r="F196" s="147" t="s">
        <v>2595</v>
      </c>
      <c r="G196" s="148" t="s">
        <v>194</v>
      </c>
      <c r="H196" s="149">
        <v>0.502</v>
      </c>
      <c r="I196" s="150"/>
      <c r="J196" s="151">
        <f>ROUND(I196*H196,2)</f>
        <v>0</v>
      </c>
      <c r="K196" s="147" t="s">
        <v>158</v>
      </c>
      <c r="L196" s="34"/>
      <c r="M196" s="152" t="s">
        <v>1</v>
      </c>
      <c r="N196" s="153" t="s">
        <v>41</v>
      </c>
      <c r="O196" s="59"/>
      <c r="P196" s="154">
        <f>O196*H196</f>
        <v>0</v>
      </c>
      <c r="Q196" s="154">
        <v>0</v>
      </c>
      <c r="R196" s="154">
        <f>Q196*H196</f>
        <v>0</v>
      </c>
      <c r="S196" s="154">
        <v>0</v>
      </c>
      <c r="T196" s="155">
        <f>S196*H196</f>
        <v>0</v>
      </c>
      <c r="U196" s="33"/>
      <c r="V196" s="33"/>
      <c r="W196" s="33"/>
      <c r="X196" s="33"/>
      <c r="Y196" s="33"/>
      <c r="Z196" s="33"/>
      <c r="AA196" s="33"/>
      <c r="AB196" s="33"/>
      <c r="AC196" s="33"/>
      <c r="AD196" s="33"/>
      <c r="AE196" s="33"/>
      <c r="AR196" s="156" t="s">
        <v>270</v>
      </c>
      <c r="AT196" s="156" t="s">
        <v>154</v>
      </c>
      <c r="AU196" s="156" t="s">
        <v>86</v>
      </c>
      <c r="AY196" s="18" t="s">
        <v>151</v>
      </c>
      <c r="BE196" s="157">
        <f>IF(N196="základní",J196,0)</f>
        <v>0</v>
      </c>
      <c r="BF196" s="157">
        <f>IF(N196="snížená",J196,0)</f>
        <v>0</v>
      </c>
      <c r="BG196" s="157">
        <f>IF(N196="zákl. přenesená",J196,0)</f>
        <v>0</v>
      </c>
      <c r="BH196" s="157">
        <f>IF(N196="sníž. přenesená",J196,0)</f>
        <v>0</v>
      </c>
      <c r="BI196" s="157">
        <f>IF(N196="nulová",J196,0)</f>
        <v>0</v>
      </c>
      <c r="BJ196" s="18" t="s">
        <v>84</v>
      </c>
      <c r="BK196" s="157">
        <f>ROUND(I196*H196,2)</f>
        <v>0</v>
      </c>
      <c r="BL196" s="18" t="s">
        <v>270</v>
      </c>
      <c r="BM196" s="156" t="s">
        <v>2596</v>
      </c>
    </row>
    <row r="197" spans="2:63" s="12" customFormat="1" ht="22.8" customHeight="1">
      <c r="B197" s="131"/>
      <c r="D197" s="132" t="s">
        <v>75</v>
      </c>
      <c r="E197" s="142" t="s">
        <v>1856</v>
      </c>
      <c r="F197" s="142" t="s">
        <v>1857</v>
      </c>
      <c r="I197" s="134"/>
      <c r="J197" s="143">
        <f>BK197</f>
        <v>0</v>
      </c>
      <c r="L197" s="131"/>
      <c r="M197" s="136"/>
      <c r="N197" s="137"/>
      <c r="O197" s="137"/>
      <c r="P197" s="138">
        <f>SUM(P198:P201)</f>
        <v>0</v>
      </c>
      <c r="Q197" s="137"/>
      <c r="R197" s="138">
        <f>SUM(R198:R201)</f>
        <v>0</v>
      </c>
      <c r="S197" s="137"/>
      <c r="T197" s="139">
        <f>SUM(T198:T201)</f>
        <v>0</v>
      </c>
      <c r="AR197" s="132" t="s">
        <v>86</v>
      </c>
      <c r="AT197" s="140" t="s">
        <v>75</v>
      </c>
      <c r="AU197" s="140" t="s">
        <v>84</v>
      </c>
      <c r="AY197" s="132" t="s">
        <v>151</v>
      </c>
      <c r="BK197" s="141">
        <f>SUM(BK198:BK201)</f>
        <v>0</v>
      </c>
    </row>
    <row r="198" spans="1:65" s="2" customFormat="1" ht="16.5" customHeight="1">
      <c r="A198" s="33"/>
      <c r="B198" s="144"/>
      <c r="C198" s="145" t="s">
        <v>343</v>
      </c>
      <c r="D198" s="145" t="s">
        <v>154</v>
      </c>
      <c r="E198" s="146" t="s">
        <v>2597</v>
      </c>
      <c r="F198" s="147" t="s">
        <v>2598</v>
      </c>
      <c r="G198" s="148" t="s">
        <v>1860</v>
      </c>
      <c r="H198" s="149">
        <v>48</v>
      </c>
      <c r="I198" s="150"/>
      <c r="J198" s="151">
        <f>ROUND(I198*H198,2)</f>
        <v>0</v>
      </c>
      <c r="K198" s="147" t="s">
        <v>158</v>
      </c>
      <c r="L198" s="34"/>
      <c r="M198" s="152" t="s">
        <v>1</v>
      </c>
      <c r="N198" s="153" t="s">
        <v>41</v>
      </c>
      <c r="O198" s="59"/>
      <c r="P198" s="154">
        <f>O198*H198</f>
        <v>0</v>
      </c>
      <c r="Q198" s="154">
        <v>0</v>
      </c>
      <c r="R198" s="154">
        <f>Q198*H198</f>
        <v>0</v>
      </c>
      <c r="S198" s="154">
        <v>0</v>
      </c>
      <c r="T198" s="155">
        <f>S198*H198</f>
        <v>0</v>
      </c>
      <c r="U198" s="33"/>
      <c r="V198" s="33"/>
      <c r="W198" s="33"/>
      <c r="X198" s="33"/>
      <c r="Y198" s="33"/>
      <c r="Z198" s="33"/>
      <c r="AA198" s="33"/>
      <c r="AB198" s="33"/>
      <c r="AC198" s="33"/>
      <c r="AD198" s="33"/>
      <c r="AE198" s="33"/>
      <c r="AR198" s="156" t="s">
        <v>1861</v>
      </c>
      <c r="AT198" s="156" t="s">
        <v>154</v>
      </c>
      <c r="AU198" s="156" t="s">
        <v>86</v>
      </c>
      <c r="AY198" s="18" t="s">
        <v>151</v>
      </c>
      <c r="BE198" s="157">
        <f>IF(N198="základní",J198,0)</f>
        <v>0</v>
      </c>
      <c r="BF198" s="157">
        <f>IF(N198="snížená",J198,0)</f>
        <v>0</v>
      </c>
      <c r="BG198" s="157">
        <f>IF(N198="zákl. přenesená",J198,0)</f>
        <v>0</v>
      </c>
      <c r="BH198" s="157">
        <f>IF(N198="sníž. přenesená",J198,0)</f>
        <v>0</v>
      </c>
      <c r="BI198" s="157">
        <f>IF(N198="nulová",J198,0)</f>
        <v>0</v>
      </c>
      <c r="BJ198" s="18" t="s">
        <v>84</v>
      </c>
      <c r="BK198" s="157">
        <f>ROUND(I198*H198,2)</f>
        <v>0</v>
      </c>
      <c r="BL198" s="18" t="s">
        <v>1861</v>
      </c>
      <c r="BM198" s="156" t="s">
        <v>2599</v>
      </c>
    </row>
    <row r="199" spans="1:47" s="2" customFormat="1" ht="19.2">
      <c r="A199" s="33"/>
      <c r="B199" s="34"/>
      <c r="C199" s="33"/>
      <c r="D199" s="159" t="s">
        <v>215</v>
      </c>
      <c r="E199" s="33"/>
      <c r="F199" s="190" t="s">
        <v>1863</v>
      </c>
      <c r="G199" s="33"/>
      <c r="H199" s="33"/>
      <c r="I199" s="191"/>
      <c r="J199" s="33"/>
      <c r="K199" s="33"/>
      <c r="L199" s="34"/>
      <c r="M199" s="192"/>
      <c r="N199" s="193"/>
      <c r="O199" s="59"/>
      <c r="P199" s="59"/>
      <c r="Q199" s="59"/>
      <c r="R199" s="59"/>
      <c r="S199" s="59"/>
      <c r="T199" s="60"/>
      <c r="U199" s="33"/>
      <c r="V199" s="33"/>
      <c r="W199" s="33"/>
      <c r="X199" s="33"/>
      <c r="Y199" s="33"/>
      <c r="Z199" s="33"/>
      <c r="AA199" s="33"/>
      <c r="AB199" s="33"/>
      <c r="AC199" s="33"/>
      <c r="AD199" s="33"/>
      <c r="AE199" s="33"/>
      <c r="AT199" s="18" t="s">
        <v>215</v>
      </c>
      <c r="AU199" s="18" t="s">
        <v>86</v>
      </c>
    </row>
    <row r="200" spans="2:51" s="14" customFormat="1" ht="10.2">
      <c r="B200" s="166"/>
      <c r="D200" s="159" t="s">
        <v>165</v>
      </c>
      <c r="E200" s="167" t="s">
        <v>1</v>
      </c>
      <c r="F200" s="168" t="s">
        <v>2600</v>
      </c>
      <c r="H200" s="169">
        <v>48</v>
      </c>
      <c r="I200" s="170"/>
      <c r="L200" s="166"/>
      <c r="M200" s="171"/>
      <c r="N200" s="172"/>
      <c r="O200" s="172"/>
      <c r="P200" s="172"/>
      <c r="Q200" s="172"/>
      <c r="R200" s="172"/>
      <c r="S200" s="172"/>
      <c r="T200" s="173"/>
      <c r="AT200" s="167" t="s">
        <v>165</v>
      </c>
      <c r="AU200" s="167" t="s">
        <v>86</v>
      </c>
      <c r="AV200" s="14" t="s">
        <v>86</v>
      </c>
      <c r="AW200" s="14" t="s">
        <v>32</v>
      </c>
      <c r="AX200" s="14" t="s">
        <v>76</v>
      </c>
      <c r="AY200" s="167" t="s">
        <v>151</v>
      </c>
    </row>
    <row r="201" spans="2:51" s="16" customFormat="1" ht="10.2">
      <c r="B201" s="182"/>
      <c r="D201" s="159" t="s">
        <v>165</v>
      </c>
      <c r="E201" s="183" t="s">
        <v>1</v>
      </c>
      <c r="F201" s="184" t="s">
        <v>173</v>
      </c>
      <c r="H201" s="185">
        <v>48</v>
      </c>
      <c r="I201" s="186"/>
      <c r="L201" s="182"/>
      <c r="M201" s="204"/>
      <c r="N201" s="205"/>
      <c r="O201" s="205"/>
      <c r="P201" s="205"/>
      <c r="Q201" s="205"/>
      <c r="R201" s="205"/>
      <c r="S201" s="205"/>
      <c r="T201" s="206"/>
      <c r="AT201" s="183" t="s">
        <v>165</v>
      </c>
      <c r="AU201" s="183" t="s">
        <v>86</v>
      </c>
      <c r="AV201" s="16" t="s">
        <v>159</v>
      </c>
      <c r="AW201" s="16" t="s">
        <v>32</v>
      </c>
      <c r="AX201" s="16" t="s">
        <v>84</v>
      </c>
      <c r="AY201" s="183" t="s">
        <v>151</v>
      </c>
    </row>
    <row r="202" spans="1:31" s="2" customFormat="1" ht="6.9" customHeight="1">
      <c r="A202" s="33"/>
      <c r="B202" s="48"/>
      <c r="C202" s="49"/>
      <c r="D202" s="49"/>
      <c r="E202" s="49"/>
      <c r="F202" s="49"/>
      <c r="G202" s="49"/>
      <c r="H202" s="49"/>
      <c r="I202" s="49"/>
      <c r="J202" s="49"/>
      <c r="K202" s="49"/>
      <c r="L202" s="34"/>
      <c r="M202" s="33"/>
      <c r="O202" s="33"/>
      <c r="P202" s="33"/>
      <c r="Q202" s="33"/>
      <c r="R202" s="33"/>
      <c r="S202" s="33"/>
      <c r="T202" s="33"/>
      <c r="U202" s="33"/>
      <c r="V202" s="33"/>
      <c r="W202" s="33"/>
      <c r="X202" s="33"/>
      <c r="Y202" s="33"/>
      <c r="Z202" s="33"/>
      <c r="AA202" s="33"/>
      <c r="AB202" s="33"/>
      <c r="AC202" s="33"/>
      <c r="AD202" s="33"/>
      <c r="AE202" s="33"/>
    </row>
  </sheetData>
  <autoFilter ref="C122:K201"/>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4" t="s">
        <v>5</v>
      </c>
      <c r="M2" s="239"/>
      <c r="N2" s="239"/>
      <c r="O2" s="239"/>
      <c r="P2" s="239"/>
      <c r="Q2" s="239"/>
      <c r="R2" s="239"/>
      <c r="S2" s="239"/>
      <c r="T2" s="239"/>
      <c r="U2" s="239"/>
      <c r="V2" s="239"/>
      <c r="AT2" s="18" t="s">
        <v>104</v>
      </c>
    </row>
    <row r="3" spans="2:46" s="1" customFormat="1" ht="6.9" customHeight="1">
      <c r="B3" s="19"/>
      <c r="C3" s="20"/>
      <c r="D3" s="20"/>
      <c r="E3" s="20"/>
      <c r="F3" s="20"/>
      <c r="G3" s="20"/>
      <c r="H3" s="20"/>
      <c r="I3" s="20"/>
      <c r="J3" s="20"/>
      <c r="K3" s="20"/>
      <c r="L3" s="21"/>
      <c r="AT3" s="18" t="s">
        <v>84</v>
      </c>
    </row>
    <row r="4" spans="2:46" s="1" customFormat="1" ht="24.9" customHeight="1">
      <c r="B4" s="21"/>
      <c r="D4" s="22" t="s">
        <v>105</v>
      </c>
      <c r="L4" s="21"/>
      <c r="M4" s="94" t="s">
        <v>10</v>
      </c>
      <c r="AT4" s="18" t="s">
        <v>3</v>
      </c>
    </row>
    <row r="5" spans="2:12" s="1" customFormat="1" ht="6.9" customHeight="1">
      <c r="B5" s="21"/>
      <c r="L5" s="21"/>
    </row>
    <row r="6" spans="2:12" s="1" customFormat="1" ht="12" customHeight="1">
      <c r="B6" s="21"/>
      <c r="D6" s="28" t="s">
        <v>16</v>
      </c>
      <c r="L6" s="21"/>
    </row>
    <row r="7" spans="2:12" s="1" customFormat="1" ht="16.5" customHeight="1">
      <c r="B7" s="21"/>
      <c r="E7" s="255" t="str">
        <f>'Rekapitulace stavby'!K6</f>
        <v>Kino OKO - vestavba malého sálu</v>
      </c>
      <c r="F7" s="256"/>
      <c r="G7" s="256"/>
      <c r="H7" s="256"/>
      <c r="L7" s="21"/>
    </row>
    <row r="8" spans="1:31" s="2" customFormat="1" ht="12" customHeight="1">
      <c r="A8" s="33"/>
      <c r="B8" s="34"/>
      <c r="C8" s="33"/>
      <c r="D8" s="28" t="s">
        <v>106</v>
      </c>
      <c r="E8" s="33"/>
      <c r="F8" s="33"/>
      <c r="G8" s="33"/>
      <c r="H8" s="33"/>
      <c r="I8" s="33"/>
      <c r="J8" s="33"/>
      <c r="K8" s="33"/>
      <c r="L8" s="43"/>
      <c r="S8" s="33"/>
      <c r="T8" s="33"/>
      <c r="U8" s="33"/>
      <c r="V8" s="33"/>
      <c r="W8" s="33"/>
      <c r="X8" s="33"/>
      <c r="Y8" s="33"/>
      <c r="Z8" s="33"/>
      <c r="AA8" s="33"/>
      <c r="AB8" s="33"/>
      <c r="AC8" s="33"/>
      <c r="AD8" s="33"/>
      <c r="AE8" s="33"/>
    </row>
    <row r="9" spans="1:31" s="2" customFormat="1" ht="16.5" customHeight="1">
      <c r="A9" s="33"/>
      <c r="B9" s="34"/>
      <c r="C9" s="33"/>
      <c r="D9" s="33"/>
      <c r="E9" s="216" t="s">
        <v>2601</v>
      </c>
      <c r="F9" s="257"/>
      <c r="G9" s="257"/>
      <c r="H9" s="257"/>
      <c r="I9" s="33"/>
      <c r="J9" s="33"/>
      <c r="K9" s="33"/>
      <c r="L9" s="43"/>
      <c r="S9" s="33"/>
      <c r="T9" s="33"/>
      <c r="U9" s="33"/>
      <c r="V9" s="33"/>
      <c r="W9" s="33"/>
      <c r="X9" s="33"/>
      <c r="Y9" s="33"/>
      <c r="Z9" s="33"/>
      <c r="AA9" s="33"/>
      <c r="AB9" s="33"/>
      <c r="AC9" s="33"/>
      <c r="AD9" s="33"/>
      <c r="AE9" s="33"/>
    </row>
    <row r="10" spans="1:31" s="2" customFormat="1" ht="10.2">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31" s="2" customFormat="1" ht="12" customHeight="1">
      <c r="A11" s="33"/>
      <c r="B11" s="34"/>
      <c r="C11" s="33"/>
      <c r="D11" s="28" t="s">
        <v>18</v>
      </c>
      <c r="E11" s="33"/>
      <c r="F11" s="26" t="s">
        <v>1</v>
      </c>
      <c r="G11" s="33"/>
      <c r="H11" s="33"/>
      <c r="I11" s="28" t="s">
        <v>19</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20</v>
      </c>
      <c r="E12" s="33"/>
      <c r="F12" s="26" t="s">
        <v>21</v>
      </c>
      <c r="G12" s="33"/>
      <c r="H12" s="33"/>
      <c r="I12" s="28" t="s">
        <v>22</v>
      </c>
      <c r="J12" s="56" t="str">
        <f>'Rekapitulace stavby'!AN8</f>
        <v>22. 1. 2023</v>
      </c>
      <c r="K12" s="33"/>
      <c r="L12" s="43"/>
      <c r="S12" s="33"/>
      <c r="T12" s="33"/>
      <c r="U12" s="33"/>
      <c r="V12" s="33"/>
      <c r="W12" s="33"/>
      <c r="X12" s="33"/>
      <c r="Y12" s="33"/>
      <c r="Z12" s="33"/>
      <c r="AA12" s="33"/>
      <c r="AB12" s="33"/>
      <c r="AC12" s="33"/>
      <c r="AD12" s="33"/>
      <c r="AE12" s="33"/>
    </row>
    <row r="13" spans="1:31" s="2" customFormat="1" ht="10.8"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24</v>
      </c>
      <c r="E14" s="33"/>
      <c r="F14" s="33"/>
      <c r="G14" s="33"/>
      <c r="H14" s="33"/>
      <c r="I14" s="28" t="s">
        <v>25</v>
      </c>
      <c r="J14" s="26" t="s">
        <v>1</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
        <v>26</v>
      </c>
      <c r="F15" s="33"/>
      <c r="G15" s="33"/>
      <c r="H15" s="33"/>
      <c r="I15" s="28" t="s">
        <v>27</v>
      </c>
      <c r="J15" s="26" t="s">
        <v>1</v>
      </c>
      <c r="K15" s="33"/>
      <c r="L15" s="43"/>
      <c r="S15" s="33"/>
      <c r="T15" s="33"/>
      <c r="U15" s="33"/>
      <c r="V15" s="33"/>
      <c r="W15" s="33"/>
      <c r="X15" s="33"/>
      <c r="Y15" s="33"/>
      <c r="Z15" s="33"/>
      <c r="AA15" s="33"/>
      <c r="AB15" s="33"/>
      <c r="AC15" s="33"/>
      <c r="AD15" s="33"/>
      <c r="AE15" s="33"/>
    </row>
    <row r="16" spans="1:31" s="2" customFormat="1" ht="6.9"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25</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58" t="str">
        <f>'Rekapitulace stavby'!E14</f>
        <v>Vyplň údaj</v>
      </c>
      <c r="F18" s="238"/>
      <c r="G18" s="238"/>
      <c r="H18" s="238"/>
      <c r="I18" s="28" t="s">
        <v>27</v>
      </c>
      <c r="J18" s="29" t="str">
        <f>'Rekapitulace stavby'!AN14</f>
        <v>Vyplň údaj</v>
      </c>
      <c r="K18" s="33"/>
      <c r="L18" s="43"/>
      <c r="S18" s="33"/>
      <c r="T18" s="33"/>
      <c r="U18" s="33"/>
      <c r="V18" s="33"/>
      <c r="W18" s="33"/>
      <c r="X18" s="33"/>
      <c r="Y18" s="33"/>
      <c r="Z18" s="33"/>
      <c r="AA18" s="33"/>
      <c r="AB18" s="33"/>
      <c r="AC18" s="33"/>
      <c r="AD18" s="33"/>
      <c r="AE18" s="33"/>
    </row>
    <row r="19" spans="1:31" s="2" customFormat="1" ht="6.9"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25</v>
      </c>
      <c r="J20" s="26" t="s">
        <v>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31</v>
      </c>
      <c r="F21" s="33"/>
      <c r="G21" s="33"/>
      <c r="H21" s="33"/>
      <c r="I21" s="28" t="s">
        <v>27</v>
      </c>
      <c r="J21" s="26" t="s">
        <v>1</v>
      </c>
      <c r="K21" s="33"/>
      <c r="L21" s="43"/>
      <c r="S21" s="33"/>
      <c r="T21" s="33"/>
      <c r="U21" s="33"/>
      <c r="V21" s="33"/>
      <c r="W21" s="33"/>
      <c r="X21" s="33"/>
      <c r="Y21" s="33"/>
      <c r="Z21" s="33"/>
      <c r="AA21" s="33"/>
      <c r="AB21" s="33"/>
      <c r="AC21" s="33"/>
      <c r="AD21" s="33"/>
      <c r="AE21" s="33"/>
    </row>
    <row r="22" spans="1:31" s="2" customFormat="1" ht="6.9"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33</v>
      </c>
      <c r="E23" s="33"/>
      <c r="F23" s="33"/>
      <c r="G23" s="33"/>
      <c r="H23" s="33"/>
      <c r="I23" s="28" t="s">
        <v>25</v>
      </c>
      <c r="J23" s="26" t="s">
        <v>1</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
        <v>34</v>
      </c>
      <c r="F24" s="33"/>
      <c r="G24" s="33"/>
      <c r="H24" s="33"/>
      <c r="I24" s="28" t="s">
        <v>27</v>
      </c>
      <c r="J24" s="26" t="s">
        <v>1</v>
      </c>
      <c r="K24" s="33"/>
      <c r="L24" s="43"/>
      <c r="S24" s="33"/>
      <c r="T24" s="33"/>
      <c r="U24" s="33"/>
      <c r="V24" s="33"/>
      <c r="W24" s="33"/>
      <c r="X24" s="33"/>
      <c r="Y24" s="33"/>
      <c r="Z24" s="33"/>
      <c r="AA24" s="33"/>
      <c r="AB24" s="33"/>
      <c r="AC24" s="33"/>
      <c r="AD24" s="33"/>
      <c r="AE24" s="33"/>
    </row>
    <row r="25" spans="1:31" s="2" customFormat="1" ht="6.9"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35</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95"/>
      <c r="B27" s="96"/>
      <c r="C27" s="95"/>
      <c r="D27" s="95"/>
      <c r="E27" s="243" t="s">
        <v>1</v>
      </c>
      <c r="F27" s="243"/>
      <c r="G27" s="243"/>
      <c r="H27" s="243"/>
      <c r="I27" s="95"/>
      <c r="J27" s="95"/>
      <c r="K27" s="95"/>
      <c r="L27" s="97"/>
      <c r="S27" s="95"/>
      <c r="T27" s="95"/>
      <c r="U27" s="95"/>
      <c r="V27" s="95"/>
      <c r="W27" s="95"/>
      <c r="X27" s="95"/>
      <c r="Y27" s="95"/>
      <c r="Z27" s="95"/>
      <c r="AA27" s="95"/>
      <c r="AB27" s="95"/>
      <c r="AC27" s="95"/>
      <c r="AD27" s="95"/>
      <c r="AE27" s="95"/>
    </row>
    <row r="28" spans="1:31" s="2" customFormat="1" ht="6.9"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98" t="s">
        <v>36</v>
      </c>
      <c r="E30" s="33"/>
      <c r="F30" s="33"/>
      <c r="G30" s="33"/>
      <c r="H30" s="33"/>
      <c r="I30" s="33"/>
      <c r="J30" s="72">
        <f>ROUND(J120,2)</f>
        <v>0</v>
      </c>
      <c r="K30" s="33"/>
      <c r="L30" s="43"/>
      <c r="S30" s="33"/>
      <c r="T30" s="33"/>
      <c r="U30" s="33"/>
      <c r="V30" s="33"/>
      <c r="W30" s="33"/>
      <c r="X30" s="33"/>
      <c r="Y30" s="33"/>
      <c r="Z30" s="33"/>
      <c r="AA30" s="33"/>
      <c r="AB30" s="33"/>
      <c r="AC30" s="33"/>
      <c r="AD30" s="33"/>
      <c r="AE30" s="33"/>
    </row>
    <row r="31" spans="1:31" s="2" customFormat="1" ht="6.9"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 customHeight="1">
      <c r="A32" s="33"/>
      <c r="B32" s="34"/>
      <c r="C32" s="33"/>
      <c r="D32" s="33"/>
      <c r="E32" s="33"/>
      <c r="F32" s="37" t="s">
        <v>38</v>
      </c>
      <c r="G32" s="33"/>
      <c r="H32" s="33"/>
      <c r="I32" s="37" t="s">
        <v>37</v>
      </c>
      <c r="J32" s="37" t="s">
        <v>39</v>
      </c>
      <c r="K32" s="33"/>
      <c r="L32" s="43"/>
      <c r="S32" s="33"/>
      <c r="T32" s="33"/>
      <c r="U32" s="33"/>
      <c r="V32" s="33"/>
      <c r="W32" s="33"/>
      <c r="X32" s="33"/>
      <c r="Y32" s="33"/>
      <c r="Z32" s="33"/>
      <c r="AA32" s="33"/>
      <c r="AB32" s="33"/>
      <c r="AC32" s="33"/>
      <c r="AD32" s="33"/>
      <c r="AE32" s="33"/>
    </row>
    <row r="33" spans="1:31" s="2" customFormat="1" ht="14.4" customHeight="1">
      <c r="A33" s="33"/>
      <c r="B33" s="34"/>
      <c r="C33" s="33"/>
      <c r="D33" s="99" t="s">
        <v>40</v>
      </c>
      <c r="E33" s="28" t="s">
        <v>41</v>
      </c>
      <c r="F33" s="100">
        <f>ROUND((SUM(BE120:BE134)),2)</f>
        <v>0</v>
      </c>
      <c r="G33" s="33"/>
      <c r="H33" s="33"/>
      <c r="I33" s="101">
        <v>0.21</v>
      </c>
      <c r="J33" s="100">
        <f>ROUND(((SUM(BE120:BE134))*I33),2)</f>
        <v>0</v>
      </c>
      <c r="K33" s="33"/>
      <c r="L33" s="43"/>
      <c r="S33" s="33"/>
      <c r="T33" s="33"/>
      <c r="U33" s="33"/>
      <c r="V33" s="33"/>
      <c r="W33" s="33"/>
      <c r="X33" s="33"/>
      <c r="Y33" s="33"/>
      <c r="Z33" s="33"/>
      <c r="AA33" s="33"/>
      <c r="AB33" s="33"/>
      <c r="AC33" s="33"/>
      <c r="AD33" s="33"/>
      <c r="AE33" s="33"/>
    </row>
    <row r="34" spans="1:31" s="2" customFormat="1" ht="14.4" customHeight="1">
      <c r="A34" s="33"/>
      <c r="B34" s="34"/>
      <c r="C34" s="33"/>
      <c r="D34" s="33"/>
      <c r="E34" s="28" t="s">
        <v>42</v>
      </c>
      <c r="F34" s="100">
        <f>ROUND((SUM(BF120:BF134)),2)</f>
        <v>0</v>
      </c>
      <c r="G34" s="33"/>
      <c r="H34" s="33"/>
      <c r="I34" s="101">
        <v>0.15</v>
      </c>
      <c r="J34" s="100">
        <f>ROUND(((SUM(BF120:BF134))*I34),2)</f>
        <v>0</v>
      </c>
      <c r="K34" s="33"/>
      <c r="L34" s="43"/>
      <c r="S34" s="33"/>
      <c r="T34" s="33"/>
      <c r="U34" s="33"/>
      <c r="V34" s="33"/>
      <c r="W34" s="33"/>
      <c r="X34" s="33"/>
      <c r="Y34" s="33"/>
      <c r="Z34" s="33"/>
      <c r="AA34" s="33"/>
      <c r="AB34" s="33"/>
      <c r="AC34" s="33"/>
      <c r="AD34" s="33"/>
      <c r="AE34" s="33"/>
    </row>
    <row r="35" spans="1:31" s="2" customFormat="1" ht="14.4" customHeight="1" hidden="1">
      <c r="A35" s="33"/>
      <c r="B35" s="34"/>
      <c r="C35" s="33"/>
      <c r="D35" s="33"/>
      <c r="E35" s="28" t="s">
        <v>43</v>
      </c>
      <c r="F35" s="100">
        <f>ROUND((SUM(BG120:BG134)),2)</f>
        <v>0</v>
      </c>
      <c r="G35" s="33"/>
      <c r="H35" s="33"/>
      <c r="I35" s="101">
        <v>0.21</v>
      </c>
      <c r="J35" s="100">
        <f>0</f>
        <v>0</v>
      </c>
      <c r="K35" s="33"/>
      <c r="L35" s="43"/>
      <c r="S35" s="33"/>
      <c r="T35" s="33"/>
      <c r="U35" s="33"/>
      <c r="V35" s="33"/>
      <c r="W35" s="33"/>
      <c r="X35" s="33"/>
      <c r="Y35" s="33"/>
      <c r="Z35" s="33"/>
      <c r="AA35" s="33"/>
      <c r="AB35" s="33"/>
      <c r="AC35" s="33"/>
      <c r="AD35" s="33"/>
      <c r="AE35" s="33"/>
    </row>
    <row r="36" spans="1:31" s="2" customFormat="1" ht="14.4" customHeight="1" hidden="1">
      <c r="A36" s="33"/>
      <c r="B36" s="34"/>
      <c r="C36" s="33"/>
      <c r="D36" s="33"/>
      <c r="E36" s="28" t="s">
        <v>44</v>
      </c>
      <c r="F36" s="100">
        <f>ROUND((SUM(BH120:BH134)),2)</f>
        <v>0</v>
      </c>
      <c r="G36" s="33"/>
      <c r="H36" s="33"/>
      <c r="I36" s="101">
        <v>0.15</v>
      </c>
      <c r="J36" s="100">
        <f>0</f>
        <v>0</v>
      </c>
      <c r="K36" s="33"/>
      <c r="L36" s="43"/>
      <c r="S36" s="33"/>
      <c r="T36" s="33"/>
      <c r="U36" s="33"/>
      <c r="V36" s="33"/>
      <c r="W36" s="33"/>
      <c r="X36" s="33"/>
      <c r="Y36" s="33"/>
      <c r="Z36" s="33"/>
      <c r="AA36" s="33"/>
      <c r="AB36" s="33"/>
      <c r="AC36" s="33"/>
      <c r="AD36" s="33"/>
      <c r="AE36" s="33"/>
    </row>
    <row r="37" spans="1:31" s="2" customFormat="1" ht="14.4" customHeight="1" hidden="1">
      <c r="A37" s="33"/>
      <c r="B37" s="34"/>
      <c r="C37" s="33"/>
      <c r="D37" s="33"/>
      <c r="E37" s="28" t="s">
        <v>45</v>
      </c>
      <c r="F37" s="100">
        <f>ROUND((SUM(BI120:BI134)),2)</f>
        <v>0</v>
      </c>
      <c r="G37" s="33"/>
      <c r="H37" s="33"/>
      <c r="I37" s="101">
        <v>0</v>
      </c>
      <c r="J37" s="100">
        <f>0</f>
        <v>0</v>
      </c>
      <c r="K37" s="33"/>
      <c r="L37" s="43"/>
      <c r="S37" s="33"/>
      <c r="T37" s="33"/>
      <c r="U37" s="33"/>
      <c r="V37" s="33"/>
      <c r="W37" s="33"/>
      <c r="X37" s="33"/>
      <c r="Y37" s="33"/>
      <c r="Z37" s="33"/>
      <c r="AA37" s="33"/>
      <c r="AB37" s="33"/>
      <c r="AC37" s="33"/>
      <c r="AD37" s="33"/>
      <c r="AE37" s="33"/>
    </row>
    <row r="38" spans="1:31" s="2" customFormat="1" ht="6.9"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2"/>
      <c r="D39" s="103" t="s">
        <v>46</v>
      </c>
      <c r="E39" s="61"/>
      <c r="F39" s="61"/>
      <c r="G39" s="104" t="s">
        <v>47</v>
      </c>
      <c r="H39" s="105" t="s">
        <v>48</v>
      </c>
      <c r="I39" s="61"/>
      <c r="J39" s="106">
        <f>SUM(J30:J37)</f>
        <v>0</v>
      </c>
      <c r="K39" s="107"/>
      <c r="L39" s="43"/>
      <c r="S39" s="33"/>
      <c r="T39" s="33"/>
      <c r="U39" s="33"/>
      <c r="V39" s="33"/>
      <c r="W39" s="33"/>
      <c r="X39" s="33"/>
      <c r="Y39" s="33"/>
      <c r="Z39" s="33"/>
      <c r="AA39" s="33"/>
      <c r="AB39" s="33"/>
      <c r="AC39" s="33"/>
      <c r="AD39" s="33"/>
      <c r="AE39" s="33"/>
    </row>
    <row r="40" spans="1:31" s="2" customFormat="1" ht="14.4"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43"/>
      <c r="D50" s="44" t="s">
        <v>49</v>
      </c>
      <c r="E50" s="45"/>
      <c r="F50" s="45"/>
      <c r="G50" s="44" t="s">
        <v>50</v>
      </c>
      <c r="H50" s="45"/>
      <c r="I50" s="45"/>
      <c r="J50" s="45"/>
      <c r="K50" s="45"/>
      <c r="L50" s="43"/>
    </row>
    <row r="51" spans="2:12" ht="10.2">
      <c r="B51" s="21"/>
      <c r="L51" s="21"/>
    </row>
    <row r="52" spans="2:12" ht="10.2">
      <c r="B52" s="21"/>
      <c r="L52" s="21"/>
    </row>
    <row r="53" spans="2:12" ht="10.2">
      <c r="B53" s="21"/>
      <c r="L53" s="21"/>
    </row>
    <row r="54" spans="2:12" ht="10.2">
      <c r="B54" s="21"/>
      <c r="L54" s="21"/>
    </row>
    <row r="55" spans="2:12" ht="10.2">
      <c r="B55" s="21"/>
      <c r="L55" s="21"/>
    </row>
    <row r="56" spans="2:12" ht="10.2">
      <c r="B56" s="21"/>
      <c r="L56" s="21"/>
    </row>
    <row r="57" spans="2:12" ht="10.2">
      <c r="B57" s="21"/>
      <c r="L57" s="21"/>
    </row>
    <row r="58" spans="2:12" ht="10.2">
      <c r="B58" s="21"/>
      <c r="L58" s="21"/>
    </row>
    <row r="59" spans="2:12" ht="10.2">
      <c r="B59" s="21"/>
      <c r="L59" s="21"/>
    </row>
    <row r="60" spans="2:12" ht="10.2">
      <c r="B60" s="21"/>
      <c r="L60" s="21"/>
    </row>
    <row r="61" spans="1:31" s="2" customFormat="1" ht="13.2">
      <c r="A61" s="33"/>
      <c r="B61" s="34"/>
      <c r="C61" s="33"/>
      <c r="D61" s="46" t="s">
        <v>51</v>
      </c>
      <c r="E61" s="36"/>
      <c r="F61" s="108" t="s">
        <v>52</v>
      </c>
      <c r="G61" s="46" t="s">
        <v>51</v>
      </c>
      <c r="H61" s="36"/>
      <c r="I61" s="36"/>
      <c r="J61" s="109" t="s">
        <v>52</v>
      </c>
      <c r="K61" s="36"/>
      <c r="L61" s="43"/>
      <c r="S61" s="33"/>
      <c r="T61" s="33"/>
      <c r="U61" s="33"/>
      <c r="V61" s="33"/>
      <c r="W61" s="33"/>
      <c r="X61" s="33"/>
      <c r="Y61" s="33"/>
      <c r="Z61" s="33"/>
      <c r="AA61" s="33"/>
      <c r="AB61" s="33"/>
      <c r="AC61" s="33"/>
      <c r="AD61" s="33"/>
      <c r="AE61" s="33"/>
    </row>
    <row r="62" spans="2:12" ht="10.2">
      <c r="B62" s="21"/>
      <c r="L62" s="21"/>
    </row>
    <row r="63" spans="2:12" ht="10.2">
      <c r="B63" s="21"/>
      <c r="L63" s="21"/>
    </row>
    <row r="64" spans="2:12" ht="10.2">
      <c r="B64" s="21"/>
      <c r="L64" s="21"/>
    </row>
    <row r="65" spans="1:31" s="2" customFormat="1" ht="13.2">
      <c r="A65" s="33"/>
      <c r="B65" s="34"/>
      <c r="C65" s="33"/>
      <c r="D65" s="44" t="s">
        <v>53</v>
      </c>
      <c r="E65" s="47"/>
      <c r="F65" s="47"/>
      <c r="G65" s="44" t="s">
        <v>54</v>
      </c>
      <c r="H65" s="47"/>
      <c r="I65" s="47"/>
      <c r="J65" s="47"/>
      <c r="K65" s="47"/>
      <c r="L65" s="43"/>
      <c r="S65" s="33"/>
      <c r="T65" s="33"/>
      <c r="U65" s="33"/>
      <c r="V65" s="33"/>
      <c r="W65" s="33"/>
      <c r="X65" s="33"/>
      <c r="Y65" s="33"/>
      <c r="Z65" s="33"/>
      <c r="AA65" s="33"/>
      <c r="AB65" s="33"/>
      <c r="AC65" s="33"/>
      <c r="AD65" s="33"/>
      <c r="AE65" s="33"/>
    </row>
    <row r="66" spans="2:12" ht="10.2">
      <c r="B66" s="21"/>
      <c r="L66" s="21"/>
    </row>
    <row r="67" spans="2:12" ht="10.2">
      <c r="B67" s="21"/>
      <c r="L67" s="21"/>
    </row>
    <row r="68" spans="2:12" ht="10.2">
      <c r="B68" s="21"/>
      <c r="L68" s="21"/>
    </row>
    <row r="69" spans="2:12" ht="10.2">
      <c r="B69" s="21"/>
      <c r="L69" s="21"/>
    </row>
    <row r="70" spans="2:12" ht="10.2">
      <c r="B70" s="21"/>
      <c r="L70" s="21"/>
    </row>
    <row r="71" spans="2:12" ht="10.2">
      <c r="B71" s="21"/>
      <c r="L71" s="21"/>
    </row>
    <row r="72" spans="2:12" ht="10.2">
      <c r="B72" s="21"/>
      <c r="L72" s="21"/>
    </row>
    <row r="73" spans="2:12" ht="10.2">
      <c r="B73" s="21"/>
      <c r="L73" s="21"/>
    </row>
    <row r="74" spans="2:12" ht="10.2">
      <c r="B74" s="21"/>
      <c r="L74" s="21"/>
    </row>
    <row r="75" spans="2:12" ht="10.2">
      <c r="B75" s="21"/>
      <c r="L75" s="21"/>
    </row>
    <row r="76" spans="1:31" s="2" customFormat="1" ht="13.2">
      <c r="A76" s="33"/>
      <c r="B76" s="34"/>
      <c r="C76" s="33"/>
      <c r="D76" s="46" t="s">
        <v>51</v>
      </c>
      <c r="E76" s="36"/>
      <c r="F76" s="108" t="s">
        <v>52</v>
      </c>
      <c r="G76" s="46" t="s">
        <v>51</v>
      </c>
      <c r="H76" s="36"/>
      <c r="I76" s="36"/>
      <c r="J76" s="109" t="s">
        <v>52</v>
      </c>
      <c r="K76" s="36"/>
      <c r="L76" s="43"/>
      <c r="S76" s="33"/>
      <c r="T76" s="33"/>
      <c r="U76" s="33"/>
      <c r="V76" s="33"/>
      <c r="W76" s="33"/>
      <c r="X76" s="33"/>
      <c r="Y76" s="33"/>
      <c r="Z76" s="33"/>
      <c r="AA76" s="33"/>
      <c r="AB76" s="33"/>
      <c r="AC76" s="33"/>
      <c r="AD76" s="33"/>
      <c r="AE76" s="33"/>
    </row>
    <row r="77" spans="1:31" s="2" customFormat="1" ht="14.4"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 customHeight="1">
      <c r="A82" s="33"/>
      <c r="B82" s="34"/>
      <c r="C82" s="22" t="s">
        <v>108</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16</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55" t="str">
        <f>E7</f>
        <v>Kino OKO - vestavba malého sálu</v>
      </c>
      <c r="F85" s="256"/>
      <c r="G85" s="256"/>
      <c r="H85" s="256"/>
      <c r="I85" s="33"/>
      <c r="J85" s="33"/>
      <c r="K85" s="33"/>
      <c r="L85" s="43"/>
      <c r="S85" s="33"/>
      <c r="T85" s="33"/>
      <c r="U85" s="33"/>
      <c r="V85" s="33"/>
      <c r="W85" s="33"/>
      <c r="X85" s="33"/>
      <c r="Y85" s="33"/>
      <c r="Z85" s="33"/>
      <c r="AA85" s="33"/>
      <c r="AB85" s="33"/>
      <c r="AC85" s="33"/>
      <c r="AD85" s="33"/>
      <c r="AE85" s="33"/>
    </row>
    <row r="86" spans="1:31" s="2" customFormat="1" ht="12" customHeight="1">
      <c r="A86" s="33"/>
      <c r="B86" s="34"/>
      <c r="C86" s="28" t="s">
        <v>106</v>
      </c>
      <c r="D86" s="33"/>
      <c r="E86" s="33"/>
      <c r="F86" s="33"/>
      <c r="G86" s="33"/>
      <c r="H86" s="33"/>
      <c r="I86" s="33"/>
      <c r="J86" s="33"/>
      <c r="K86" s="33"/>
      <c r="L86" s="43"/>
      <c r="S86" s="33"/>
      <c r="T86" s="33"/>
      <c r="U86" s="33"/>
      <c r="V86" s="33"/>
      <c r="W86" s="33"/>
      <c r="X86" s="33"/>
      <c r="Y86" s="33"/>
      <c r="Z86" s="33"/>
      <c r="AA86" s="33"/>
      <c r="AB86" s="33"/>
      <c r="AC86" s="33"/>
      <c r="AD86" s="33"/>
      <c r="AE86" s="33"/>
    </row>
    <row r="87" spans="1:31" s="2" customFormat="1" ht="16.5" customHeight="1">
      <c r="A87" s="33"/>
      <c r="B87" s="34"/>
      <c r="C87" s="33"/>
      <c r="D87" s="33"/>
      <c r="E87" s="216" t="str">
        <f>E9</f>
        <v>07 - Vedlejší rozpočtové náklady</v>
      </c>
      <c r="F87" s="257"/>
      <c r="G87" s="257"/>
      <c r="H87" s="257"/>
      <c r="I87" s="33"/>
      <c r="J87" s="33"/>
      <c r="K87" s="33"/>
      <c r="L87" s="43"/>
      <c r="S87" s="33"/>
      <c r="T87" s="33"/>
      <c r="U87" s="33"/>
      <c r="V87" s="33"/>
      <c r="W87" s="33"/>
      <c r="X87" s="33"/>
      <c r="Y87" s="33"/>
      <c r="Z87" s="33"/>
      <c r="AA87" s="33"/>
      <c r="AB87" s="33"/>
      <c r="AC87" s="33"/>
      <c r="AD87" s="33"/>
      <c r="AE87" s="33"/>
    </row>
    <row r="88" spans="1:31" s="2" customFormat="1" ht="6.9"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2" customHeight="1">
      <c r="A89" s="33"/>
      <c r="B89" s="34"/>
      <c r="C89" s="28" t="s">
        <v>20</v>
      </c>
      <c r="D89" s="33"/>
      <c r="E89" s="33"/>
      <c r="F89" s="26" t="str">
        <f>F12</f>
        <v>Šumperk</v>
      </c>
      <c r="G89" s="33"/>
      <c r="H89" s="33"/>
      <c r="I89" s="28" t="s">
        <v>22</v>
      </c>
      <c r="J89" s="56" t="str">
        <f>IF(J12="","",J12)</f>
        <v>22. 1. 2023</v>
      </c>
      <c r="K89" s="33"/>
      <c r="L89" s="43"/>
      <c r="S89" s="33"/>
      <c r="T89" s="33"/>
      <c r="U89" s="33"/>
      <c r="V89" s="33"/>
      <c r="W89" s="33"/>
      <c r="X89" s="33"/>
      <c r="Y89" s="33"/>
      <c r="Z89" s="33"/>
      <c r="AA89" s="33"/>
      <c r="AB89" s="33"/>
      <c r="AC89" s="33"/>
      <c r="AD89" s="33"/>
      <c r="AE89" s="33"/>
    </row>
    <row r="90" spans="1:31" s="2" customFormat="1" ht="6.9"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5.15" customHeight="1">
      <c r="A91" s="33"/>
      <c r="B91" s="34"/>
      <c r="C91" s="28" t="s">
        <v>24</v>
      </c>
      <c r="D91" s="33"/>
      <c r="E91" s="33"/>
      <c r="F91" s="26" t="str">
        <f>E15</f>
        <v>Město Šumperk</v>
      </c>
      <c r="G91" s="33"/>
      <c r="H91" s="33"/>
      <c r="I91" s="28" t="s">
        <v>30</v>
      </c>
      <c r="J91" s="31" t="str">
        <f>E21</f>
        <v>m-atelier</v>
      </c>
      <c r="K91" s="33"/>
      <c r="L91" s="43"/>
      <c r="S91" s="33"/>
      <c r="T91" s="33"/>
      <c r="U91" s="33"/>
      <c r="V91" s="33"/>
      <c r="W91" s="33"/>
      <c r="X91" s="33"/>
      <c r="Y91" s="33"/>
      <c r="Z91" s="33"/>
      <c r="AA91" s="33"/>
      <c r="AB91" s="33"/>
      <c r="AC91" s="33"/>
      <c r="AD91" s="33"/>
      <c r="AE91" s="33"/>
    </row>
    <row r="92" spans="1:31" s="2" customFormat="1" ht="15.15" customHeight="1">
      <c r="A92" s="33"/>
      <c r="B92" s="34"/>
      <c r="C92" s="28" t="s">
        <v>28</v>
      </c>
      <c r="D92" s="33"/>
      <c r="E92" s="33"/>
      <c r="F92" s="26" t="str">
        <f>IF(E18="","",E18)</f>
        <v>Vyplň údaj</v>
      </c>
      <c r="G92" s="33"/>
      <c r="H92" s="33"/>
      <c r="I92" s="28" t="s">
        <v>33</v>
      </c>
      <c r="J92" s="31" t="str">
        <f>E24</f>
        <v>Zdeněk Závodník</v>
      </c>
      <c r="K92" s="33"/>
      <c r="L92" s="43"/>
      <c r="S92" s="33"/>
      <c r="T92" s="33"/>
      <c r="U92" s="33"/>
      <c r="V92" s="33"/>
      <c r="W92" s="33"/>
      <c r="X92" s="33"/>
      <c r="Y92" s="33"/>
      <c r="Z92" s="33"/>
      <c r="AA92" s="33"/>
      <c r="AB92" s="33"/>
      <c r="AC92" s="33"/>
      <c r="AD92" s="33"/>
      <c r="AE92" s="33"/>
    </row>
    <row r="93" spans="1:31"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31" s="2" customFormat="1" ht="29.25" customHeight="1">
      <c r="A94" s="33"/>
      <c r="B94" s="34"/>
      <c r="C94" s="110" t="s">
        <v>109</v>
      </c>
      <c r="D94" s="102"/>
      <c r="E94" s="102"/>
      <c r="F94" s="102"/>
      <c r="G94" s="102"/>
      <c r="H94" s="102"/>
      <c r="I94" s="102"/>
      <c r="J94" s="111" t="s">
        <v>110</v>
      </c>
      <c r="K94" s="102"/>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8" customHeight="1">
      <c r="A96" s="33"/>
      <c r="B96" s="34"/>
      <c r="C96" s="112" t="s">
        <v>111</v>
      </c>
      <c r="D96" s="33"/>
      <c r="E96" s="33"/>
      <c r="F96" s="33"/>
      <c r="G96" s="33"/>
      <c r="H96" s="33"/>
      <c r="I96" s="33"/>
      <c r="J96" s="72">
        <f>J120</f>
        <v>0</v>
      </c>
      <c r="K96" s="33"/>
      <c r="L96" s="43"/>
      <c r="S96" s="33"/>
      <c r="T96" s="33"/>
      <c r="U96" s="33"/>
      <c r="V96" s="33"/>
      <c r="W96" s="33"/>
      <c r="X96" s="33"/>
      <c r="Y96" s="33"/>
      <c r="Z96" s="33"/>
      <c r="AA96" s="33"/>
      <c r="AB96" s="33"/>
      <c r="AC96" s="33"/>
      <c r="AD96" s="33"/>
      <c r="AE96" s="33"/>
      <c r="AU96" s="18" t="s">
        <v>112</v>
      </c>
    </row>
    <row r="97" spans="2:12" s="9" customFormat="1" ht="24.9" customHeight="1">
      <c r="B97" s="113"/>
      <c r="D97" s="114" t="s">
        <v>2602</v>
      </c>
      <c r="E97" s="115"/>
      <c r="F97" s="115"/>
      <c r="G97" s="115"/>
      <c r="H97" s="115"/>
      <c r="I97" s="115"/>
      <c r="J97" s="116">
        <f>J121</f>
        <v>0</v>
      </c>
      <c r="L97" s="113"/>
    </row>
    <row r="98" spans="2:12" s="10" customFormat="1" ht="19.95" customHeight="1">
      <c r="B98" s="117"/>
      <c r="D98" s="118" t="s">
        <v>2603</v>
      </c>
      <c r="E98" s="119"/>
      <c r="F98" s="119"/>
      <c r="G98" s="119"/>
      <c r="H98" s="119"/>
      <c r="I98" s="119"/>
      <c r="J98" s="120">
        <f>J122</f>
        <v>0</v>
      </c>
      <c r="L98" s="117"/>
    </row>
    <row r="99" spans="2:12" s="10" customFormat="1" ht="19.95" customHeight="1">
      <c r="B99" s="117"/>
      <c r="D99" s="118" t="s">
        <v>2604</v>
      </c>
      <c r="E99" s="119"/>
      <c r="F99" s="119"/>
      <c r="G99" s="119"/>
      <c r="H99" s="119"/>
      <c r="I99" s="119"/>
      <c r="J99" s="120">
        <f>J124</f>
        <v>0</v>
      </c>
      <c r="L99" s="117"/>
    </row>
    <row r="100" spans="2:12" s="10" customFormat="1" ht="19.95" customHeight="1">
      <c r="B100" s="117"/>
      <c r="D100" s="118" t="s">
        <v>2605</v>
      </c>
      <c r="E100" s="119"/>
      <c r="F100" s="119"/>
      <c r="G100" s="119"/>
      <c r="H100" s="119"/>
      <c r="I100" s="119"/>
      <c r="J100" s="120">
        <f>J133</f>
        <v>0</v>
      </c>
      <c r="L100" s="117"/>
    </row>
    <row r="101" spans="1:31"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31" s="2" customFormat="1" ht="6.9"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31" s="2" customFormat="1" ht="6.9"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31" s="2" customFormat="1" ht="24.9" customHeight="1">
      <c r="A107" s="33"/>
      <c r="B107" s="34"/>
      <c r="C107" s="22" t="s">
        <v>136</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31" s="2" customFormat="1" ht="6.9"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12" customHeight="1">
      <c r="A109" s="33"/>
      <c r="B109" s="34"/>
      <c r="C109" s="28" t="s">
        <v>16</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6.5" customHeight="1">
      <c r="A110" s="33"/>
      <c r="B110" s="34"/>
      <c r="C110" s="33"/>
      <c r="D110" s="33"/>
      <c r="E110" s="255" t="str">
        <f>E7</f>
        <v>Kino OKO - vestavba malého sálu</v>
      </c>
      <c r="F110" s="256"/>
      <c r="G110" s="256"/>
      <c r="H110" s="256"/>
      <c r="I110" s="33"/>
      <c r="J110" s="33"/>
      <c r="K110" s="33"/>
      <c r="L110" s="43"/>
      <c r="S110" s="33"/>
      <c r="T110" s="33"/>
      <c r="U110" s="33"/>
      <c r="V110" s="33"/>
      <c r="W110" s="33"/>
      <c r="X110" s="33"/>
      <c r="Y110" s="33"/>
      <c r="Z110" s="33"/>
      <c r="AA110" s="33"/>
      <c r="AB110" s="33"/>
      <c r="AC110" s="33"/>
      <c r="AD110" s="33"/>
      <c r="AE110" s="33"/>
    </row>
    <row r="111" spans="1:31" s="2" customFormat="1" ht="12" customHeight="1">
      <c r="A111" s="33"/>
      <c r="B111" s="34"/>
      <c r="C111" s="28" t="s">
        <v>106</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6.5" customHeight="1">
      <c r="A112" s="33"/>
      <c r="B112" s="34"/>
      <c r="C112" s="33"/>
      <c r="D112" s="33"/>
      <c r="E112" s="216" t="str">
        <f>E9</f>
        <v>07 - Vedlejší rozpočtové náklady</v>
      </c>
      <c r="F112" s="257"/>
      <c r="G112" s="257"/>
      <c r="H112" s="257"/>
      <c r="I112" s="33"/>
      <c r="J112" s="33"/>
      <c r="K112" s="33"/>
      <c r="L112" s="43"/>
      <c r="S112" s="33"/>
      <c r="T112" s="33"/>
      <c r="U112" s="33"/>
      <c r="V112" s="33"/>
      <c r="W112" s="33"/>
      <c r="X112" s="33"/>
      <c r="Y112" s="33"/>
      <c r="Z112" s="33"/>
      <c r="AA112" s="33"/>
      <c r="AB112" s="33"/>
      <c r="AC112" s="33"/>
      <c r="AD112" s="33"/>
      <c r="AE112" s="33"/>
    </row>
    <row r="113" spans="1:31" s="2" customFormat="1" ht="6.9"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31" s="2" customFormat="1" ht="12" customHeight="1">
      <c r="A114" s="33"/>
      <c r="B114" s="34"/>
      <c r="C114" s="28" t="s">
        <v>20</v>
      </c>
      <c r="D114" s="33"/>
      <c r="E114" s="33"/>
      <c r="F114" s="26" t="str">
        <f>F12</f>
        <v>Šumperk</v>
      </c>
      <c r="G114" s="33"/>
      <c r="H114" s="33"/>
      <c r="I114" s="28" t="s">
        <v>22</v>
      </c>
      <c r="J114" s="56" t="str">
        <f>IF(J12="","",J12)</f>
        <v>22. 1. 2023</v>
      </c>
      <c r="K114" s="33"/>
      <c r="L114" s="43"/>
      <c r="S114" s="33"/>
      <c r="T114" s="33"/>
      <c r="U114" s="33"/>
      <c r="V114" s="33"/>
      <c r="W114" s="33"/>
      <c r="X114" s="33"/>
      <c r="Y114" s="33"/>
      <c r="Z114" s="33"/>
      <c r="AA114" s="33"/>
      <c r="AB114" s="33"/>
      <c r="AC114" s="33"/>
      <c r="AD114" s="33"/>
      <c r="AE114" s="33"/>
    </row>
    <row r="115" spans="1:31" s="2" customFormat="1" ht="6.9"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5.15" customHeight="1">
      <c r="A116" s="33"/>
      <c r="B116" s="34"/>
      <c r="C116" s="28" t="s">
        <v>24</v>
      </c>
      <c r="D116" s="33"/>
      <c r="E116" s="33"/>
      <c r="F116" s="26" t="str">
        <f>E15</f>
        <v>Město Šumperk</v>
      </c>
      <c r="G116" s="33"/>
      <c r="H116" s="33"/>
      <c r="I116" s="28" t="s">
        <v>30</v>
      </c>
      <c r="J116" s="31" t="str">
        <f>E21</f>
        <v>m-atelier</v>
      </c>
      <c r="K116" s="33"/>
      <c r="L116" s="43"/>
      <c r="S116" s="33"/>
      <c r="T116" s="33"/>
      <c r="U116" s="33"/>
      <c r="V116" s="33"/>
      <c r="W116" s="33"/>
      <c r="X116" s="33"/>
      <c r="Y116" s="33"/>
      <c r="Z116" s="33"/>
      <c r="AA116" s="33"/>
      <c r="AB116" s="33"/>
      <c r="AC116" s="33"/>
      <c r="AD116" s="33"/>
      <c r="AE116" s="33"/>
    </row>
    <row r="117" spans="1:31" s="2" customFormat="1" ht="15.15" customHeight="1">
      <c r="A117" s="33"/>
      <c r="B117" s="34"/>
      <c r="C117" s="28" t="s">
        <v>28</v>
      </c>
      <c r="D117" s="33"/>
      <c r="E117" s="33"/>
      <c r="F117" s="26" t="str">
        <f>IF(E18="","",E18)</f>
        <v>Vyplň údaj</v>
      </c>
      <c r="G117" s="33"/>
      <c r="H117" s="33"/>
      <c r="I117" s="28" t="s">
        <v>33</v>
      </c>
      <c r="J117" s="31" t="str">
        <f>E24</f>
        <v>Zdeněk Závodník</v>
      </c>
      <c r="K117" s="33"/>
      <c r="L117" s="43"/>
      <c r="S117" s="33"/>
      <c r="T117" s="33"/>
      <c r="U117" s="33"/>
      <c r="V117" s="33"/>
      <c r="W117" s="33"/>
      <c r="X117" s="33"/>
      <c r="Y117" s="33"/>
      <c r="Z117" s="33"/>
      <c r="AA117" s="33"/>
      <c r="AB117" s="33"/>
      <c r="AC117" s="33"/>
      <c r="AD117" s="33"/>
      <c r="AE117" s="33"/>
    </row>
    <row r="118" spans="1:31" s="2" customFormat="1" ht="10.3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11" customFormat="1" ht="29.25" customHeight="1">
      <c r="A119" s="121"/>
      <c r="B119" s="122"/>
      <c r="C119" s="123" t="s">
        <v>137</v>
      </c>
      <c r="D119" s="124" t="s">
        <v>61</v>
      </c>
      <c r="E119" s="124" t="s">
        <v>57</v>
      </c>
      <c r="F119" s="124" t="s">
        <v>58</v>
      </c>
      <c r="G119" s="124" t="s">
        <v>138</v>
      </c>
      <c r="H119" s="124" t="s">
        <v>139</v>
      </c>
      <c r="I119" s="124" t="s">
        <v>140</v>
      </c>
      <c r="J119" s="124" t="s">
        <v>110</v>
      </c>
      <c r="K119" s="125" t="s">
        <v>141</v>
      </c>
      <c r="L119" s="126"/>
      <c r="M119" s="63" t="s">
        <v>1</v>
      </c>
      <c r="N119" s="64" t="s">
        <v>40</v>
      </c>
      <c r="O119" s="64" t="s">
        <v>142</v>
      </c>
      <c r="P119" s="64" t="s">
        <v>143</v>
      </c>
      <c r="Q119" s="64" t="s">
        <v>144</v>
      </c>
      <c r="R119" s="64" t="s">
        <v>145</v>
      </c>
      <c r="S119" s="64" t="s">
        <v>146</v>
      </c>
      <c r="T119" s="65" t="s">
        <v>147</v>
      </c>
      <c r="U119" s="121"/>
      <c r="V119" s="121"/>
      <c r="W119" s="121"/>
      <c r="X119" s="121"/>
      <c r="Y119" s="121"/>
      <c r="Z119" s="121"/>
      <c r="AA119" s="121"/>
      <c r="AB119" s="121"/>
      <c r="AC119" s="121"/>
      <c r="AD119" s="121"/>
      <c r="AE119" s="121"/>
    </row>
    <row r="120" spans="1:63" s="2" customFormat="1" ht="22.8" customHeight="1">
      <c r="A120" s="33"/>
      <c r="B120" s="34"/>
      <c r="C120" s="70" t="s">
        <v>148</v>
      </c>
      <c r="D120" s="33"/>
      <c r="E120" s="33"/>
      <c r="F120" s="33"/>
      <c r="G120" s="33"/>
      <c r="H120" s="33"/>
      <c r="I120" s="33"/>
      <c r="J120" s="127">
        <f>BK120</f>
        <v>0</v>
      </c>
      <c r="K120" s="33"/>
      <c r="L120" s="34"/>
      <c r="M120" s="66"/>
      <c r="N120" s="57"/>
      <c r="O120" s="67"/>
      <c r="P120" s="128">
        <f>P121</f>
        <v>0</v>
      </c>
      <c r="Q120" s="67"/>
      <c r="R120" s="128">
        <f>R121</f>
        <v>0</v>
      </c>
      <c r="S120" s="67"/>
      <c r="T120" s="129">
        <f>T121</f>
        <v>0</v>
      </c>
      <c r="U120" s="33"/>
      <c r="V120" s="33"/>
      <c r="W120" s="33"/>
      <c r="X120" s="33"/>
      <c r="Y120" s="33"/>
      <c r="Z120" s="33"/>
      <c r="AA120" s="33"/>
      <c r="AB120" s="33"/>
      <c r="AC120" s="33"/>
      <c r="AD120" s="33"/>
      <c r="AE120" s="33"/>
      <c r="AT120" s="18" t="s">
        <v>75</v>
      </c>
      <c r="AU120" s="18" t="s">
        <v>112</v>
      </c>
      <c r="BK120" s="130">
        <f>BK121</f>
        <v>0</v>
      </c>
    </row>
    <row r="121" spans="2:63" s="12" customFormat="1" ht="25.95" customHeight="1">
      <c r="B121" s="131"/>
      <c r="D121" s="132" t="s">
        <v>75</v>
      </c>
      <c r="E121" s="133" t="s">
        <v>2606</v>
      </c>
      <c r="F121" s="133" t="s">
        <v>103</v>
      </c>
      <c r="I121" s="134"/>
      <c r="J121" s="135">
        <f>BK121</f>
        <v>0</v>
      </c>
      <c r="L121" s="131"/>
      <c r="M121" s="136"/>
      <c r="N121" s="137"/>
      <c r="O121" s="137"/>
      <c r="P121" s="138">
        <f>P122+P124+P133</f>
        <v>0</v>
      </c>
      <c r="Q121" s="137"/>
      <c r="R121" s="138">
        <f>R122+R124+R133</f>
        <v>0</v>
      </c>
      <c r="S121" s="137"/>
      <c r="T121" s="139">
        <f>T122+T124+T133</f>
        <v>0</v>
      </c>
      <c r="AR121" s="132" t="s">
        <v>191</v>
      </c>
      <c r="AT121" s="140" t="s">
        <v>75</v>
      </c>
      <c r="AU121" s="140" t="s">
        <v>76</v>
      </c>
      <c r="AY121" s="132" t="s">
        <v>151</v>
      </c>
      <c r="BK121" s="141">
        <f>BK122+BK124+BK133</f>
        <v>0</v>
      </c>
    </row>
    <row r="122" spans="2:63" s="12" customFormat="1" ht="22.8" customHeight="1">
      <c r="B122" s="131"/>
      <c r="D122" s="132" t="s">
        <v>75</v>
      </c>
      <c r="E122" s="142" t="s">
        <v>2607</v>
      </c>
      <c r="F122" s="142" t="s">
        <v>2608</v>
      </c>
      <c r="I122" s="134"/>
      <c r="J122" s="143">
        <f>BK122</f>
        <v>0</v>
      </c>
      <c r="L122" s="131"/>
      <c r="M122" s="136"/>
      <c r="N122" s="137"/>
      <c r="O122" s="137"/>
      <c r="P122" s="138">
        <f>P123</f>
        <v>0</v>
      </c>
      <c r="Q122" s="137"/>
      <c r="R122" s="138">
        <f>R123</f>
        <v>0</v>
      </c>
      <c r="S122" s="137"/>
      <c r="T122" s="139">
        <f>T123</f>
        <v>0</v>
      </c>
      <c r="AR122" s="132" t="s">
        <v>191</v>
      </c>
      <c r="AT122" s="140" t="s">
        <v>75</v>
      </c>
      <c r="AU122" s="140" t="s">
        <v>84</v>
      </c>
      <c r="AY122" s="132" t="s">
        <v>151</v>
      </c>
      <c r="BK122" s="141">
        <f>BK123</f>
        <v>0</v>
      </c>
    </row>
    <row r="123" spans="1:65" s="2" customFormat="1" ht="16.5" customHeight="1">
      <c r="A123" s="33"/>
      <c r="B123" s="144"/>
      <c r="C123" s="145" t="s">
        <v>84</v>
      </c>
      <c r="D123" s="145" t="s">
        <v>154</v>
      </c>
      <c r="E123" s="146" t="s">
        <v>2609</v>
      </c>
      <c r="F123" s="147" t="s">
        <v>2610</v>
      </c>
      <c r="G123" s="148" t="s">
        <v>157</v>
      </c>
      <c r="H123" s="149">
        <v>1</v>
      </c>
      <c r="I123" s="150"/>
      <c r="J123" s="151">
        <f>ROUND(I123*H123,2)</f>
        <v>0</v>
      </c>
      <c r="K123" s="147" t="s">
        <v>158</v>
      </c>
      <c r="L123" s="34"/>
      <c r="M123" s="152" t="s">
        <v>1</v>
      </c>
      <c r="N123" s="153" t="s">
        <v>41</v>
      </c>
      <c r="O123" s="59"/>
      <c r="P123" s="154">
        <f>O123*H123</f>
        <v>0</v>
      </c>
      <c r="Q123" s="154">
        <v>0</v>
      </c>
      <c r="R123" s="154">
        <f>Q123*H123</f>
        <v>0</v>
      </c>
      <c r="S123" s="154">
        <v>0</v>
      </c>
      <c r="T123" s="155">
        <f>S123*H123</f>
        <v>0</v>
      </c>
      <c r="U123" s="33"/>
      <c r="V123" s="33"/>
      <c r="W123" s="33"/>
      <c r="X123" s="33"/>
      <c r="Y123" s="33"/>
      <c r="Z123" s="33"/>
      <c r="AA123" s="33"/>
      <c r="AB123" s="33"/>
      <c r="AC123" s="33"/>
      <c r="AD123" s="33"/>
      <c r="AE123" s="33"/>
      <c r="AR123" s="156" t="s">
        <v>2611</v>
      </c>
      <c r="AT123" s="156" t="s">
        <v>154</v>
      </c>
      <c r="AU123" s="156" t="s">
        <v>86</v>
      </c>
      <c r="AY123" s="18" t="s">
        <v>151</v>
      </c>
      <c r="BE123" s="157">
        <f>IF(N123="základní",J123,0)</f>
        <v>0</v>
      </c>
      <c r="BF123" s="157">
        <f>IF(N123="snížená",J123,0)</f>
        <v>0</v>
      </c>
      <c r="BG123" s="157">
        <f>IF(N123="zákl. přenesená",J123,0)</f>
        <v>0</v>
      </c>
      <c r="BH123" s="157">
        <f>IF(N123="sníž. přenesená",J123,0)</f>
        <v>0</v>
      </c>
      <c r="BI123" s="157">
        <f>IF(N123="nulová",J123,0)</f>
        <v>0</v>
      </c>
      <c r="BJ123" s="18" t="s">
        <v>84</v>
      </c>
      <c r="BK123" s="157">
        <f>ROUND(I123*H123,2)</f>
        <v>0</v>
      </c>
      <c r="BL123" s="18" t="s">
        <v>2611</v>
      </c>
      <c r="BM123" s="156" t="s">
        <v>2612</v>
      </c>
    </row>
    <row r="124" spans="2:63" s="12" customFormat="1" ht="22.8" customHeight="1">
      <c r="B124" s="131"/>
      <c r="D124" s="132" t="s">
        <v>75</v>
      </c>
      <c r="E124" s="142" t="s">
        <v>2613</v>
      </c>
      <c r="F124" s="142" t="s">
        <v>2614</v>
      </c>
      <c r="I124" s="134"/>
      <c r="J124" s="143">
        <f>BK124</f>
        <v>0</v>
      </c>
      <c r="L124" s="131"/>
      <c r="M124" s="136"/>
      <c r="N124" s="137"/>
      <c r="O124" s="137"/>
      <c r="P124" s="138">
        <f>SUM(P125:P132)</f>
        <v>0</v>
      </c>
      <c r="Q124" s="137"/>
      <c r="R124" s="138">
        <f>SUM(R125:R132)</f>
        <v>0</v>
      </c>
      <c r="S124" s="137"/>
      <c r="T124" s="139">
        <f>SUM(T125:T132)</f>
        <v>0</v>
      </c>
      <c r="AR124" s="132" t="s">
        <v>191</v>
      </c>
      <c r="AT124" s="140" t="s">
        <v>75</v>
      </c>
      <c r="AU124" s="140" t="s">
        <v>84</v>
      </c>
      <c r="AY124" s="132" t="s">
        <v>151</v>
      </c>
      <c r="BK124" s="141">
        <f>SUM(BK125:BK132)</f>
        <v>0</v>
      </c>
    </row>
    <row r="125" spans="1:65" s="2" customFormat="1" ht="16.5" customHeight="1">
      <c r="A125" s="33"/>
      <c r="B125" s="144"/>
      <c r="C125" s="145" t="s">
        <v>86</v>
      </c>
      <c r="D125" s="145" t="s">
        <v>154</v>
      </c>
      <c r="E125" s="146" t="s">
        <v>2615</v>
      </c>
      <c r="F125" s="147" t="s">
        <v>2614</v>
      </c>
      <c r="G125" s="148" t="s">
        <v>157</v>
      </c>
      <c r="H125" s="149">
        <v>1</v>
      </c>
      <c r="I125" s="150"/>
      <c r="J125" s="151">
        <f>ROUND(I125*H125,2)</f>
        <v>0</v>
      </c>
      <c r="K125" s="147" t="s">
        <v>158</v>
      </c>
      <c r="L125" s="34"/>
      <c r="M125" s="152" t="s">
        <v>1</v>
      </c>
      <c r="N125" s="153" t="s">
        <v>41</v>
      </c>
      <c r="O125" s="59"/>
      <c r="P125" s="154">
        <f>O125*H125</f>
        <v>0</v>
      </c>
      <c r="Q125" s="154">
        <v>0</v>
      </c>
      <c r="R125" s="154">
        <f>Q125*H125</f>
        <v>0</v>
      </c>
      <c r="S125" s="154">
        <v>0</v>
      </c>
      <c r="T125" s="155">
        <f>S125*H125</f>
        <v>0</v>
      </c>
      <c r="U125" s="33"/>
      <c r="V125" s="33"/>
      <c r="W125" s="33"/>
      <c r="X125" s="33"/>
      <c r="Y125" s="33"/>
      <c r="Z125" s="33"/>
      <c r="AA125" s="33"/>
      <c r="AB125" s="33"/>
      <c r="AC125" s="33"/>
      <c r="AD125" s="33"/>
      <c r="AE125" s="33"/>
      <c r="AR125" s="156" t="s">
        <v>2611</v>
      </c>
      <c r="AT125" s="156" t="s">
        <v>154</v>
      </c>
      <c r="AU125" s="156" t="s">
        <v>86</v>
      </c>
      <c r="AY125" s="18" t="s">
        <v>151</v>
      </c>
      <c r="BE125" s="157">
        <f>IF(N125="základní",J125,0)</f>
        <v>0</v>
      </c>
      <c r="BF125" s="157">
        <f>IF(N125="snížená",J125,0)</f>
        <v>0</v>
      </c>
      <c r="BG125" s="157">
        <f>IF(N125="zákl. přenesená",J125,0)</f>
        <v>0</v>
      </c>
      <c r="BH125" s="157">
        <f>IF(N125="sníž. přenesená",J125,0)</f>
        <v>0</v>
      </c>
      <c r="BI125" s="157">
        <f>IF(N125="nulová",J125,0)</f>
        <v>0</v>
      </c>
      <c r="BJ125" s="18" t="s">
        <v>84</v>
      </c>
      <c r="BK125" s="157">
        <f>ROUND(I125*H125,2)</f>
        <v>0</v>
      </c>
      <c r="BL125" s="18" t="s">
        <v>2611</v>
      </c>
      <c r="BM125" s="156" t="s">
        <v>2616</v>
      </c>
    </row>
    <row r="126" spans="1:65" s="2" customFormat="1" ht="16.5" customHeight="1">
      <c r="A126" s="33"/>
      <c r="B126" s="144"/>
      <c r="C126" s="145" t="s">
        <v>152</v>
      </c>
      <c r="D126" s="145" t="s">
        <v>154</v>
      </c>
      <c r="E126" s="146" t="s">
        <v>2617</v>
      </c>
      <c r="F126" s="147" t="s">
        <v>2618</v>
      </c>
      <c r="G126" s="148" t="s">
        <v>157</v>
      </c>
      <c r="H126" s="149">
        <v>1</v>
      </c>
      <c r="I126" s="150"/>
      <c r="J126" s="151">
        <f>ROUND(I126*H126,2)</f>
        <v>0</v>
      </c>
      <c r="K126" s="147" t="s">
        <v>158</v>
      </c>
      <c r="L126" s="34"/>
      <c r="M126" s="152" t="s">
        <v>1</v>
      </c>
      <c r="N126" s="153" t="s">
        <v>41</v>
      </c>
      <c r="O126" s="59"/>
      <c r="P126" s="154">
        <f>O126*H126</f>
        <v>0</v>
      </c>
      <c r="Q126" s="154">
        <v>0</v>
      </c>
      <c r="R126" s="154">
        <f>Q126*H126</f>
        <v>0</v>
      </c>
      <c r="S126" s="154">
        <v>0</v>
      </c>
      <c r="T126" s="155">
        <f>S126*H126</f>
        <v>0</v>
      </c>
      <c r="U126" s="33"/>
      <c r="V126" s="33"/>
      <c r="W126" s="33"/>
      <c r="X126" s="33"/>
      <c r="Y126" s="33"/>
      <c r="Z126" s="33"/>
      <c r="AA126" s="33"/>
      <c r="AB126" s="33"/>
      <c r="AC126" s="33"/>
      <c r="AD126" s="33"/>
      <c r="AE126" s="33"/>
      <c r="AR126" s="156" t="s">
        <v>2611</v>
      </c>
      <c r="AT126" s="156" t="s">
        <v>154</v>
      </c>
      <c r="AU126" s="156" t="s">
        <v>86</v>
      </c>
      <c r="AY126" s="18" t="s">
        <v>151</v>
      </c>
      <c r="BE126" s="157">
        <f>IF(N126="základní",J126,0)</f>
        <v>0</v>
      </c>
      <c r="BF126" s="157">
        <f>IF(N126="snížená",J126,0)</f>
        <v>0</v>
      </c>
      <c r="BG126" s="157">
        <f>IF(N126="zákl. přenesená",J126,0)</f>
        <v>0</v>
      </c>
      <c r="BH126" s="157">
        <f>IF(N126="sníž. přenesená",J126,0)</f>
        <v>0</v>
      </c>
      <c r="BI126" s="157">
        <f>IF(N126="nulová",J126,0)</f>
        <v>0</v>
      </c>
      <c r="BJ126" s="18" t="s">
        <v>84</v>
      </c>
      <c r="BK126" s="157">
        <f>ROUND(I126*H126,2)</f>
        <v>0</v>
      </c>
      <c r="BL126" s="18" t="s">
        <v>2611</v>
      </c>
      <c r="BM126" s="156" t="s">
        <v>2619</v>
      </c>
    </row>
    <row r="127" spans="1:65" s="2" customFormat="1" ht="16.5" customHeight="1">
      <c r="A127" s="33"/>
      <c r="B127" s="144"/>
      <c r="C127" s="145" t="s">
        <v>159</v>
      </c>
      <c r="D127" s="145" t="s">
        <v>154</v>
      </c>
      <c r="E127" s="146" t="s">
        <v>2620</v>
      </c>
      <c r="F127" s="147" t="s">
        <v>2621</v>
      </c>
      <c r="G127" s="148" t="s">
        <v>231</v>
      </c>
      <c r="H127" s="149">
        <v>60</v>
      </c>
      <c r="I127" s="150"/>
      <c r="J127" s="151">
        <f>ROUND(I127*H127,2)</f>
        <v>0</v>
      </c>
      <c r="K127" s="147" t="s">
        <v>158</v>
      </c>
      <c r="L127" s="34"/>
      <c r="M127" s="152" t="s">
        <v>1</v>
      </c>
      <c r="N127" s="153" t="s">
        <v>41</v>
      </c>
      <c r="O127" s="59"/>
      <c r="P127" s="154">
        <f>O127*H127</f>
        <v>0</v>
      </c>
      <c r="Q127" s="154">
        <v>0</v>
      </c>
      <c r="R127" s="154">
        <f>Q127*H127</f>
        <v>0</v>
      </c>
      <c r="S127" s="154">
        <v>0</v>
      </c>
      <c r="T127" s="155">
        <f>S127*H127</f>
        <v>0</v>
      </c>
      <c r="U127" s="33"/>
      <c r="V127" s="33"/>
      <c r="W127" s="33"/>
      <c r="X127" s="33"/>
      <c r="Y127" s="33"/>
      <c r="Z127" s="33"/>
      <c r="AA127" s="33"/>
      <c r="AB127" s="33"/>
      <c r="AC127" s="33"/>
      <c r="AD127" s="33"/>
      <c r="AE127" s="33"/>
      <c r="AR127" s="156" t="s">
        <v>2611</v>
      </c>
      <c r="AT127" s="156" t="s">
        <v>154</v>
      </c>
      <c r="AU127" s="156" t="s">
        <v>86</v>
      </c>
      <c r="AY127" s="18" t="s">
        <v>151</v>
      </c>
      <c r="BE127" s="157">
        <f>IF(N127="základní",J127,0)</f>
        <v>0</v>
      </c>
      <c r="BF127" s="157">
        <f>IF(N127="snížená",J127,0)</f>
        <v>0</v>
      </c>
      <c r="BG127" s="157">
        <f>IF(N127="zákl. přenesená",J127,0)</f>
        <v>0</v>
      </c>
      <c r="BH127" s="157">
        <f>IF(N127="sníž. přenesená",J127,0)</f>
        <v>0</v>
      </c>
      <c r="BI127" s="157">
        <f>IF(N127="nulová",J127,0)</f>
        <v>0</v>
      </c>
      <c r="BJ127" s="18" t="s">
        <v>84</v>
      </c>
      <c r="BK127" s="157">
        <f>ROUND(I127*H127,2)</f>
        <v>0</v>
      </c>
      <c r="BL127" s="18" t="s">
        <v>2611</v>
      </c>
      <c r="BM127" s="156" t="s">
        <v>2622</v>
      </c>
    </row>
    <row r="128" spans="1:65" s="2" customFormat="1" ht="24.15" customHeight="1">
      <c r="A128" s="33"/>
      <c r="B128" s="144"/>
      <c r="C128" s="145" t="s">
        <v>191</v>
      </c>
      <c r="D128" s="145" t="s">
        <v>154</v>
      </c>
      <c r="E128" s="146" t="s">
        <v>2623</v>
      </c>
      <c r="F128" s="147" t="s">
        <v>2624</v>
      </c>
      <c r="G128" s="148" t="s">
        <v>207</v>
      </c>
      <c r="H128" s="149">
        <v>180</v>
      </c>
      <c r="I128" s="150"/>
      <c r="J128" s="151">
        <f>ROUND(I128*H128,2)</f>
        <v>0</v>
      </c>
      <c r="K128" s="147" t="s">
        <v>158</v>
      </c>
      <c r="L128" s="34"/>
      <c r="M128" s="152" t="s">
        <v>1</v>
      </c>
      <c r="N128" s="153" t="s">
        <v>41</v>
      </c>
      <c r="O128" s="59"/>
      <c r="P128" s="154">
        <f>O128*H128</f>
        <v>0</v>
      </c>
      <c r="Q128" s="154">
        <v>0</v>
      </c>
      <c r="R128" s="154">
        <f>Q128*H128</f>
        <v>0</v>
      </c>
      <c r="S128" s="154">
        <v>0</v>
      </c>
      <c r="T128" s="155">
        <f>S128*H128</f>
        <v>0</v>
      </c>
      <c r="U128" s="33"/>
      <c r="V128" s="33"/>
      <c r="W128" s="33"/>
      <c r="X128" s="33"/>
      <c r="Y128" s="33"/>
      <c r="Z128" s="33"/>
      <c r="AA128" s="33"/>
      <c r="AB128" s="33"/>
      <c r="AC128" s="33"/>
      <c r="AD128" s="33"/>
      <c r="AE128" s="33"/>
      <c r="AR128" s="156" t="s">
        <v>2611</v>
      </c>
      <c r="AT128" s="156" t="s">
        <v>154</v>
      </c>
      <c r="AU128" s="156" t="s">
        <v>86</v>
      </c>
      <c r="AY128" s="18" t="s">
        <v>151</v>
      </c>
      <c r="BE128" s="157">
        <f>IF(N128="základní",J128,0)</f>
        <v>0</v>
      </c>
      <c r="BF128" s="157">
        <f>IF(N128="snížená",J128,0)</f>
        <v>0</v>
      </c>
      <c r="BG128" s="157">
        <f>IF(N128="zákl. přenesená",J128,0)</f>
        <v>0</v>
      </c>
      <c r="BH128" s="157">
        <f>IF(N128="sníž. přenesená",J128,0)</f>
        <v>0</v>
      </c>
      <c r="BI128" s="157">
        <f>IF(N128="nulová",J128,0)</f>
        <v>0</v>
      </c>
      <c r="BJ128" s="18" t="s">
        <v>84</v>
      </c>
      <c r="BK128" s="157">
        <f>ROUND(I128*H128,2)</f>
        <v>0</v>
      </c>
      <c r="BL128" s="18" t="s">
        <v>2611</v>
      </c>
      <c r="BM128" s="156" t="s">
        <v>2625</v>
      </c>
    </row>
    <row r="129" spans="2:51" s="14" customFormat="1" ht="10.2">
      <c r="B129" s="166"/>
      <c r="D129" s="159" t="s">
        <v>165</v>
      </c>
      <c r="E129" s="167" t="s">
        <v>1</v>
      </c>
      <c r="F129" s="168" t="s">
        <v>2626</v>
      </c>
      <c r="H129" s="169">
        <v>180</v>
      </c>
      <c r="I129" s="170"/>
      <c r="L129" s="166"/>
      <c r="M129" s="171"/>
      <c r="N129" s="172"/>
      <c r="O129" s="172"/>
      <c r="P129" s="172"/>
      <c r="Q129" s="172"/>
      <c r="R129" s="172"/>
      <c r="S129" s="172"/>
      <c r="T129" s="173"/>
      <c r="AT129" s="167" t="s">
        <v>165</v>
      </c>
      <c r="AU129" s="167" t="s">
        <v>86</v>
      </c>
      <c r="AV129" s="14" t="s">
        <v>86</v>
      </c>
      <c r="AW129" s="14" t="s">
        <v>32</v>
      </c>
      <c r="AX129" s="14" t="s">
        <v>76</v>
      </c>
      <c r="AY129" s="167" t="s">
        <v>151</v>
      </c>
    </row>
    <row r="130" spans="2:51" s="15" customFormat="1" ht="10.2">
      <c r="B130" s="174"/>
      <c r="D130" s="159" t="s">
        <v>165</v>
      </c>
      <c r="E130" s="175" t="s">
        <v>1</v>
      </c>
      <c r="F130" s="176" t="s">
        <v>172</v>
      </c>
      <c r="H130" s="177">
        <v>180</v>
      </c>
      <c r="I130" s="178"/>
      <c r="L130" s="174"/>
      <c r="M130" s="179"/>
      <c r="N130" s="180"/>
      <c r="O130" s="180"/>
      <c r="P130" s="180"/>
      <c r="Q130" s="180"/>
      <c r="R130" s="180"/>
      <c r="S130" s="180"/>
      <c r="T130" s="181"/>
      <c r="AT130" s="175" t="s">
        <v>165</v>
      </c>
      <c r="AU130" s="175" t="s">
        <v>86</v>
      </c>
      <c r="AV130" s="15" t="s">
        <v>152</v>
      </c>
      <c r="AW130" s="15" t="s">
        <v>32</v>
      </c>
      <c r="AX130" s="15" t="s">
        <v>76</v>
      </c>
      <c r="AY130" s="175" t="s">
        <v>151</v>
      </c>
    </row>
    <row r="131" spans="2:51" s="16" customFormat="1" ht="10.2">
      <c r="B131" s="182"/>
      <c r="D131" s="159" t="s">
        <v>165</v>
      </c>
      <c r="E131" s="183" t="s">
        <v>1</v>
      </c>
      <c r="F131" s="184" t="s">
        <v>173</v>
      </c>
      <c r="H131" s="185">
        <v>180</v>
      </c>
      <c r="I131" s="186"/>
      <c r="L131" s="182"/>
      <c r="M131" s="187"/>
      <c r="N131" s="188"/>
      <c r="O131" s="188"/>
      <c r="P131" s="188"/>
      <c r="Q131" s="188"/>
      <c r="R131" s="188"/>
      <c r="S131" s="188"/>
      <c r="T131" s="189"/>
      <c r="AT131" s="183" t="s">
        <v>165</v>
      </c>
      <c r="AU131" s="183" t="s">
        <v>86</v>
      </c>
      <c r="AV131" s="16" t="s">
        <v>159</v>
      </c>
      <c r="AW131" s="16" t="s">
        <v>32</v>
      </c>
      <c r="AX131" s="16" t="s">
        <v>84</v>
      </c>
      <c r="AY131" s="183" t="s">
        <v>151</v>
      </c>
    </row>
    <row r="132" spans="1:65" s="2" customFormat="1" ht="16.5" customHeight="1">
      <c r="A132" s="33"/>
      <c r="B132" s="144"/>
      <c r="C132" s="145" t="s">
        <v>204</v>
      </c>
      <c r="D132" s="145" t="s">
        <v>154</v>
      </c>
      <c r="E132" s="146" t="s">
        <v>2627</v>
      </c>
      <c r="F132" s="147" t="s">
        <v>2628</v>
      </c>
      <c r="G132" s="148" t="s">
        <v>157</v>
      </c>
      <c r="H132" s="149">
        <v>1</v>
      </c>
      <c r="I132" s="150"/>
      <c r="J132" s="151">
        <f>ROUND(I132*H132,2)</f>
        <v>0</v>
      </c>
      <c r="K132" s="147" t="s">
        <v>158</v>
      </c>
      <c r="L132" s="34"/>
      <c r="M132" s="152" t="s">
        <v>1</v>
      </c>
      <c r="N132" s="153" t="s">
        <v>41</v>
      </c>
      <c r="O132" s="59"/>
      <c r="P132" s="154">
        <f>O132*H132</f>
        <v>0</v>
      </c>
      <c r="Q132" s="154">
        <v>0</v>
      </c>
      <c r="R132" s="154">
        <f>Q132*H132</f>
        <v>0</v>
      </c>
      <c r="S132" s="154">
        <v>0</v>
      </c>
      <c r="T132" s="155">
        <f>S132*H132</f>
        <v>0</v>
      </c>
      <c r="U132" s="33"/>
      <c r="V132" s="33"/>
      <c r="W132" s="33"/>
      <c r="X132" s="33"/>
      <c r="Y132" s="33"/>
      <c r="Z132" s="33"/>
      <c r="AA132" s="33"/>
      <c r="AB132" s="33"/>
      <c r="AC132" s="33"/>
      <c r="AD132" s="33"/>
      <c r="AE132" s="33"/>
      <c r="AR132" s="156" t="s">
        <v>2611</v>
      </c>
      <c r="AT132" s="156" t="s">
        <v>154</v>
      </c>
      <c r="AU132" s="156" t="s">
        <v>86</v>
      </c>
      <c r="AY132" s="18" t="s">
        <v>151</v>
      </c>
      <c r="BE132" s="157">
        <f>IF(N132="základní",J132,0)</f>
        <v>0</v>
      </c>
      <c r="BF132" s="157">
        <f>IF(N132="snížená",J132,0)</f>
        <v>0</v>
      </c>
      <c r="BG132" s="157">
        <f>IF(N132="zákl. přenesená",J132,0)</f>
        <v>0</v>
      </c>
      <c r="BH132" s="157">
        <f>IF(N132="sníž. přenesená",J132,0)</f>
        <v>0</v>
      </c>
      <c r="BI132" s="157">
        <f>IF(N132="nulová",J132,0)</f>
        <v>0</v>
      </c>
      <c r="BJ132" s="18" t="s">
        <v>84</v>
      </c>
      <c r="BK132" s="157">
        <f>ROUND(I132*H132,2)</f>
        <v>0</v>
      </c>
      <c r="BL132" s="18" t="s">
        <v>2611</v>
      </c>
      <c r="BM132" s="156" t="s">
        <v>2629</v>
      </c>
    </row>
    <row r="133" spans="2:63" s="12" customFormat="1" ht="22.8" customHeight="1">
      <c r="B133" s="131"/>
      <c r="D133" s="132" t="s">
        <v>75</v>
      </c>
      <c r="E133" s="142" t="s">
        <v>2630</v>
      </c>
      <c r="F133" s="142" t="s">
        <v>2631</v>
      </c>
      <c r="I133" s="134"/>
      <c r="J133" s="143">
        <f>BK133</f>
        <v>0</v>
      </c>
      <c r="L133" s="131"/>
      <c r="M133" s="136"/>
      <c r="N133" s="137"/>
      <c r="O133" s="137"/>
      <c r="P133" s="138">
        <f>P134</f>
        <v>0</v>
      </c>
      <c r="Q133" s="137"/>
      <c r="R133" s="138">
        <f>R134</f>
        <v>0</v>
      </c>
      <c r="S133" s="137"/>
      <c r="T133" s="139">
        <f>T134</f>
        <v>0</v>
      </c>
      <c r="AR133" s="132" t="s">
        <v>191</v>
      </c>
      <c r="AT133" s="140" t="s">
        <v>75</v>
      </c>
      <c r="AU133" s="140" t="s">
        <v>84</v>
      </c>
      <c r="AY133" s="132" t="s">
        <v>151</v>
      </c>
      <c r="BK133" s="141">
        <f>BK134</f>
        <v>0</v>
      </c>
    </row>
    <row r="134" spans="1:65" s="2" customFormat="1" ht="24.15" customHeight="1">
      <c r="A134" s="33"/>
      <c r="B134" s="144"/>
      <c r="C134" s="145" t="s">
        <v>180</v>
      </c>
      <c r="D134" s="145" t="s">
        <v>154</v>
      </c>
      <c r="E134" s="146" t="s">
        <v>2632</v>
      </c>
      <c r="F134" s="147" t="s">
        <v>2633</v>
      </c>
      <c r="G134" s="148" t="s">
        <v>157</v>
      </c>
      <c r="H134" s="149">
        <v>1</v>
      </c>
      <c r="I134" s="150"/>
      <c r="J134" s="151">
        <f>ROUND(I134*H134,2)</f>
        <v>0</v>
      </c>
      <c r="K134" s="147" t="s">
        <v>158</v>
      </c>
      <c r="L134" s="34"/>
      <c r="M134" s="211" t="s">
        <v>1</v>
      </c>
      <c r="N134" s="212" t="s">
        <v>41</v>
      </c>
      <c r="O134" s="209"/>
      <c r="P134" s="213">
        <f>O134*H134</f>
        <v>0</v>
      </c>
      <c r="Q134" s="213">
        <v>0</v>
      </c>
      <c r="R134" s="213">
        <f>Q134*H134</f>
        <v>0</v>
      </c>
      <c r="S134" s="213">
        <v>0</v>
      </c>
      <c r="T134" s="214">
        <f>S134*H134</f>
        <v>0</v>
      </c>
      <c r="U134" s="33"/>
      <c r="V134" s="33"/>
      <c r="W134" s="33"/>
      <c r="X134" s="33"/>
      <c r="Y134" s="33"/>
      <c r="Z134" s="33"/>
      <c r="AA134" s="33"/>
      <c r="AB134" s="33"/>
      <c r="AC134" s="33"/>
      <c r="AD134" s="33"/>
      <c r="AE134" s="33"/>
      <c r="AR134" s="156" t="s">
        <v>2611</v>
      </c>
      <c r="AT134" s="156" t="s">
        <v>154</v>
      </c>
      <c r="AU134" s="156" t="s">
        <v>86</v>
      </c>
      <c r="AY134" s="18" t="s">
        <v>151</v>
      </c>
      <c r="BE134" s="157">
        <f>IF(N134="základní",J134,0)</f>
        <v>0</v>
      </c>
      <c r="BF134" s="157">
        <f>IF(N134="snížená",J134,0)</f>
        <v>0</v>
      </c>
      <c r="BG134" s="157">
        <f>IF(N134="zákl. přenesená",J134,0)</f>
        <v>0</v>
      </c>
      <c r="BH134" s="157">
        <f>IF(N134="sníž. přenesená",J134,0)</f>
        <v>0</v>
      </c>
      <c r="BI134" s="157">
        <f>IF(N134="nulová",J134,0)</f>
        <v>0</v>
      </c>
      <c r="BJ134" s="18" t="s">
        <v>84</v>
      </c>
      <c r="BK134" s="157">
        <f>ROUND(I134*H134,2)</f>
        <v>0</v>
      </c>
      <c r="BL134" s="18" t="s">
        <v>2611</v>
      </c>
      <c r="BM134" s="156" t="s">
        <v>2634</v>
      </c>
    </row>
    <row r="135" spans="1:31" s="2" customFormat="1" ht="6.9" customHeight="1">
      <c r="A135" s="33"/>
      <c r="B135" s="48"/>
      <c r="C135" s="49"/>
      <c r="D135" s="49"/>
      <c r="E135" s="49"/>
      <c r="F135" s="49"/>
      <c r="G135" s="49"/>
      <c r="H135" s="49"/>
      <c r="I135" s="49"/>
      <c r="J135" s="49"/>
      <c r="K135" s="49"/>
      <c r="L135" s="34"/>
      <c r="M135" s="33"/>
      <c r="O135" s="33"/>
      <c r="P135" s="33"/>
      <c r="Q135" s="33"/>
      <c r="R135" s="33"/>
      <c r="S135" s="33"/>
      <c r="T135" s="33"/>
      <c r="U135" s="33"/>
      <c r="V135" s="33"/>
      <c r="W135" s="33"/>
      <c r="X135" s="33"/>
      <c r="Y135" s="33"/>
      <c r="Z135" s="33"/>
      <c r="AA135" s="33"/>
      <c r="AB135" s="33"/>
      <c r="AC135" s="33"/>
      <c r="AD135" s="33"/>
      <c r="AE135" s="33"/>
    </row>
  </sheetData>
  <autoFilter ref="C119:K13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PC-ZAVODNIK\PC</dc:creator>
  <cp:keywords/>
  <dc:description/>
  <cp:lastModifiedBy>Zatloukalová Eva, Ing.</cp:lastModifiedBy>
  <dcterms:created xsi:type="dcterms:W3CDTF">2023-04-01T06:32:36Z</dcterms:created>
  <dcterms:modified xsi:type="dcterms:W3CDTF">2023-04-03T12:33:22Z</dcterms:modified>
  <cp:category/>
  <cp:version/>
  <cp:contentType/>
  <cp:contentStatus/>
</cp:coreProperties>
</file>