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MAR - Měření a regulace k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'MAR - Měření a regulace k...'!$C$118:$K$317</definedName>
    <definedName name="_xlnm.Print_Area" localSheetId="1">'MAR - Měření a regulace k...'!$C$4:$J$39,'MAR - Měření a regulace k...'!$C$45:$J$100,'MAR - Měření a regulace k...'!$C$106:$K$317</definedName>
    <definedName name="_xlnm.Print_Titles" localSheetId="1">'MAR - Měření a regulace k...'!$118:$118</definedName>
    <definedName name="_xlnm.Print_Area" localSheetId="2">'Seznam figur'!$C$4:$G$13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316"/>
  <c r="BH316"/>
  <c r="BG316"/>
  <c r="BE316"/>
  <c r="T316"/>
  <c r="T315"/>
  <c r="R316"/>
  <c r="R315"/>
  <c r="P316"/>
  <c r="P315"/>
  <c r="BI313"/>
  <c r="BH313"/>
  <c r="BG313"/>
  <c r="BE313"/>
  <c r="T313"/>
  <c r="T312"/>
  <c r="R313"/>
  <c r="R312"/>
  <c r="P313"/>
  <c r="P312"/>
  <c r="BI310"/>
  <c r="BH310"/>
  <c r="BG310"/>
  <c r="BE310"/>
  <c r="T310"/>
  <c r="T309"/>
  <c r="T308"/>
  <c r="R310"/>
  <c r="R309"/>
  <c r="R308"/>
  <c r="P310"/>
  <c r="P309"/>
  <c r="P308"/>
  <c r="BI306"/>
  <c r="BH306"/>
  <c r="BG306"/>
  <c r="BE306"/>
  <c r="T306"/>
  <c r="T305"/>
  <c r="R306"/>
  <c r="R305"/>
  <c r="P306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89"/>
  <c r="BH289"/>
  <c r="BG289"/>
  <c r="BE289"/>
  <c r="T289"/>
  <c r="R289"/>
  <c r="P289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9"/>
  <c r="BH259"/>
  <c r="BG259"/>
  <c r="BE259"/>
  <c r="T259"/>
  <c r="R259"/>
  <c r="P259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6"/>
  <c r="BH246"/>
  <c r="BG246"/>
  <c r="BE246"/>
  <c r="T246"/>
  <c r="R246"/>
  <c r="P246"/>
  <c r="BI243"/>
  <c r="BH243"/>
  <c r="BG243"/>
  <c r="BE243"/>
  <c r="T243"/>
  <c r="T242"/>
  <c r="R243"/>
  <c r="R242"/>
  <c r="P243"/>
  <c r="P242"/>
  <c r="BI240"/>
  <c r="BH240"/>
  <c r="BG240"/>
  <c r="BE240"/>
  <c r="T240"/>
  <c r="T239"/>
  <c r="R240"/>
  <c r="R239"/>
  <c r="P240"/>
  <c r="P239"/>
  <c r="BI238"/>
  <c r="BH238"/>
  <c r="BG238"/>
  <c r="BE238"/>
  <c r="T238"/>
  <c r="R238"/>
  <c r="P238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29"/>
  <c r="BH229"/>
  <c r="BG229"/>
  <c r="BE229"/>
  <c r="T229"/>
  <c r="T228"/>
  <c r="R229"/>
  <c r="R228"/>
  <c r="P229"/>
  <c r="P228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F113"/>
  <c r="E111"/>
  <c r="F52"/>
  <c r="E50"/>
  <c r="J24"/>
  <c r="E24"/>
  <c r="J116"/>
  <c r="J23"/>
  <c r="J21"/>
  <c r="E21"/>
  <c r="J54"/>
  <c r="J20"/>
  <c r="J18"/>
  <c r="E18"/>
  <c r="F55"/>
  <c r="J17"/>
  <c r="J15"/>
  <c r="E15"/>
  <c r="F115"/>
  <c r="J14"/>
  <c r="J12"/>
  <c r="J52"/>
  <c r="E7"/>
  <c r="E109"/>
  <c i="1" r="L50"/>
  <c r="AM50"/>
  <c r="AM49"/>
  <c r="L49"/>
  <c r="AM47"/>
  <c r="L47"/>
  <c r="L45"/>
  <c r="L44"/>
  <c i="2" r="BK190"/>
  <c r="BK303"/>
  <c r="J295"/>
  <c r="BK293"/>
  <c r="J152"/>
  <c r="J161"/>
  <c r="BK184"/>
  <c r="J172"/>
  <c r="BK310"/>
  <c r="BK255"/>
  <c r="J257"/>
  <c r="BK269"/>
  <c r="J263"/>
  <c r="J122"/>
  <c r="J141"/>
  <c r="BK277"/>
  <c r="J267"/>
  <c r="BK279"/>
  <c r="BK143"/>
  <c r="J134"/>
  <c r="J276"/>
  <c r="J316"/>
  <c r="J192"/>
  <c r="BK162"/>
  <c r="J301"/>
  <c r="BK276"/>
  <c r="BK274"/>
  <c r="BK229"/>
  <c r="J216"/>
  <c r="J160"/>
  <c r="BK165"/>
  <c r="BK126"/>
  <c r="BK149"/>
  <c r="BK232"/>
  <c r="BK216"/>
  <c r="BK225"/>
  <c r="BK174"/>
  <c r="J143"/>
  <c r="J139"/>
  <c r="BK223"/>
  <c r="J182"/>
  <c r="BK208"/>
  <c r="BK155"/>
  <c r="J151"/>
  <c r="J138"/>
  <c r="BK261"/>
  <c r="J145"/>
  <c r="J188"/>
  <c r="BK196"/>
  <c r="J304"/>
  <c r="J229"/>
  <c r="BK139"/>
  <c r="J240"/>
  <c r="J227"/>
  <c r="BK145"/>
  <c r="BK152"/>
  <c r="J190"/>
  <c r="J291"/>
  <c r="J249"/>
  <c r="BK161"/>
  <c r="BK299"/>
  <c r="J278"/>
  <c r="J284"/>
  <c r="BK198"/>
  <c r="BK178"/>
  <c r="BK218"/>
  <c r="J299"/>
  <c r="BK247"/>
  <c r="BK297"/>
  <c r="J153"/>
  <c r="J149"/>
  <c r="J306"/>
  <c r="BK147"/>
  <c r="BK220"/>
  <c r="BK267"/>
  <c r="J274"/>
  <c r="BK272"/>
  <c r="J255"/>
  <c r="BK291"/>
  <c r="J130"/>
  <c r="J238"/>
  <c r="J186"/>
  <c r="J243"/>
  <c r="J281"/>
  <c r="J220"/>
  <c r="BK270"/>
  <c r="J277"/>
  <c r="J283"/>
  <c r="BK160"/>
  <c r="J234"/>
  <c i="1" r="AS54"/>
  <c i="2" r="J140"/>
  <c r="BK212"/>
  <c r="J33"/>
  <c r="J259"/>
  <c r="J272"/>
  <c r="J289"/>
  <c r="J282"/>
  <c r="BK172"/>
  <c r="J196"/>
  <c r="J247"/>
  <c r="J300"/>
  <c r="BK281"/>
  <c r="BK188"/>
  <c r="J194"/>
  <c r="J221"/>
  <c r="J302"/>
  <c r="J147"/>
  <c r="BK295"/>
  <c r="BK180"/>
  <c r="BK142"/>
  <c r="J298"/>
  <c r="BK170"/>
  <c r="BK168"/>
  <c r="J303"/>
  <c r="J297"/>
  <c r="J204"/>
  <c r="BK130"/>
  <c r="BK300"/>
  <c r="BK150"/>
  <c r="BK280"/>
  <c r="BK204"/>
  <c r="J198"/>
  <c r="BK259"/>
  <c r="F36"/>
  <c r="J174"/>
  <c r="J275"/>
  <c r="J154"/>
  <c r="J184"/>
  <c r="J142"/>
  <c r="BK186"/>
  <c r="BK140"/>
  <c r="J128"/>
  <c r="BK124"/>
  <c r="BK246"/>
  <c r="BK128"/>
  <c r="J167"/>
  <c r="J285"/>
  <c r="J165"/>
  <c r="J251"/>
  <c r="BK289"/>
  <c r="BK306"/>
  <c r="J246"/>
  <c r="J162"/>
  <c r="BK136"/>
  <c r="BK285"/>
  <c r="BK257"/>
  <c r="J180"/>
  <c r="J273"/>
  <c r="BK236"/>
  <c r="J176"/>
  <c r="BK286"/>
  <c r="BK238"/>
  <c r="BK151"/>
  <c r="BK240"/>
  <c r="BK278"/>
  <c r="BK265"/>
  <c r="BK313"/>
  <c r="J212"/>
  <c r="BK153"/>
  <c r="J313"/>
  <c r="BK176"/>
  <c r="BK249"/>
  <c r="J178"/>
  <c r="BK253"/>
  <c r="BK282"/>
  <c r="BK271"/>
  <c r="J279"/>
  <c r="BK263"/>
  <c r="J136"/>
  <c r="BK316"/>
  <c r="J132"/>
  <c r="J202"/>
  <c r="J170"/>
  <c r="BK251"/>
  <c r="BK132"/>
  <c r="J253"/>
  <c r="J168"/>
  <c r="J280"/>
  <c r="BK214"/>
  <c r="J208"/>
  <c r="J236"/>
  <c r="J124"/>
  <c r="J232"/>
  <c r="J271"/>
  <c r="J270"/>
  <c r="BK192"/>
  <c r="J293"/>
  <c r="BK138"/>
  <c r="J210"/>
  <c r="BK221"/>
  <c r="J150"/>
  <c r="BK194"/>
  <c r="J218"/>
  <c r="F37"/>
  <c r="J286"/>
  <c r="BK283"/>
  <c r="BK206"/>
  <c r="BK200"/>
  <c r="BK134"/>
  <c r="J155"/>
  <c r="BK158"/>
  <c r="F35"/>
  <c r="BK298"/>
  <c r="J310"/>
  <c r="J156"/>
  <c r="J200"/>
  <c r="BK163"/>
  <c r="BK284"/>
  <c r="J214"/>
  <c r="J126"/>
  <c r="J158"/>
  <c r="J225"/>
  <c r="J163"/>
  <c r="BK227"/>
  <c r="J261"/>
  <c r="BK122"/>
  <c r="BK273"/>
  <c r="BK202"/>
  <c r="BK275"/>
  <c r="BK304"/>
  <c r="BK234"/>
  <c r="BK141"/>
  <c r="BK154"/>
  <c r="BK156"/>
  <c r="J269"/>
  <c r="J223"/>
  <c r="BK167"/>
  <c r="J206"/>
  <c r="BK182"/>
  <c r="BK302"/>
  <c r="J265"/>
  <c r="BK301"/>
  <c r="BK243"/>
  <c r="BK210"/>
  <c l="1" r="R127"/>
  <c r="T157"/>
  <c r="BK181"/>
  <c r="J181"/>
  <c r="J70"/>
  <c r="R144"/>
  <c r="T173"/>
  <c r="BK201"/>
  <c r="J201"/>
  <c r="J75"/>
  <c r="P127"/>
  <c r="R157"/>
  <c r="BK177"/>
  <c r="J177"/>
  <c r="J69"/>
  <c r="T209"/>
  <c r="BK121"/>
  <c r="P133"/>
  <c r="P164"/>
  <c r="BK185"/>
  <c r="J185"/>
  <c r="J71"/>
  <c r="BK193"/>
  <c r="J193"/>
  <c r="J73"/>
  <c r="BK205"/>
  <c r="J205"/>
  <c r="J76"/>
  <c r="P213"/>
  <c r="P235"/>
  <c r="T144"/>
  <c r="R169"/>
  <c r="T193"/>
  <c r="T205"/>
  <c r="R217"/>
  <c r="T121"/>
  <c r="R164"/>
  <c r="R177"/>
  <c r="P193"/>
  <c r="R205"/>
  <c r="BK222"/>
  <c r="J222"/>
  <c r="J80"/>
  <c r="R231"/>
  <c r="P245"/>
  <c r="P256"/>
  <c r="BK133"/>
  <c r="J133"/>
  <c r="J63"/>
  <c r="BK164"/>
  <c r="J164"/>
  <c r="J66"/>
  <c r="P177"/>
  <c r="BK189"/>
  <c r="J189"/>
  <c r="J72"/>
  <c r="R197"/>
  <c r="P209"/>
  <c r="R222"/>
  <c r="T231"/>
  <c r="T245"/>
  <c r="R252"/>
  <c r="R256"/>
  <c r="P260"/>
  <c r="BK127"/>
  <c r="J127"/>
  <c r="J62"/>
  <c r="P169"/>
  <c r="P185"/>
  <c r="R193"/>
  <c r="P205"/>
  <c r="T213"/>
  <c r="R235"/>
  <c r="BK245"/>
  <c r="J245"/>
  <c r="J86"/>
  <c r="BK252"/>
  <c r="J252"/>
  <c r="J88"/>
  <c r="P264"/>
  <c r="P288"/>
  <c r="R133"/>
  <c r="P173"/>
  <c r="T181"/>
  <c r="R189"/>
  <c r="R213"/>
  <c r="BK231"/>
  <c r="J231"/>
  <c r="J82"/>
  <c r="BK248"/>
  <c r="J248"/>
  <c r="J87"/>
  <c r="BK264"/>
  <c r="J264"/>
  <c r="J91"/>
  <c r="T288"/>
  <c r="BK292"/>
  <c r="J292"/>
  <c r="J94"/>
  <c r="R121"/>
  <c r="BK157"/>
  <c r="J157"/>
  <c r="J65"/>
  <c r="R173"/>
  <c r="T185"/>
  <c r="T197"/>
  <c r="R209"/>
  <c r="P222"/>
  <c r="T248"/>
  <c r="T256"/>
  <c r="T260"/>
  <c r="BK288"/>
  <c r="J288"/>
  <c r="J93"/>
  <c r="R292"/>
  <c r="P144"/>
  <c r="BK169"/>
  <c r="J169"/>
  <c r="J67"/>
  <c r="T177"/>
  <c r="P189"/>
  <c r="P201"/>
  <c r="P217"/>
  <c r="R245"/>
  <c r="T252"/>
  <c r="BK260"/>
  <c r="J260"/>
  <c r="J90"/>
  <c r="P292"/>
  <c r="BK144"/>
  <c r="J144"/>
  <c r="J64"/>
  <c r="T164"/>
  <c r="R181"/>
  <c r="P197"/>
  <c r="BK209"/>
  <c r="J209"/>
  <c r="J77"/>
  <c r="BK217"/>
  <c r="J217"/>
  <c r="J79"/>
  <c r="T235"/>
  <c r="P252"/>
  <c r="T264"/>
  <c r="R288"/>
  <c r="R287"/>
  <c r="P121"/>
  <c r="T127"/>
  <c r="P157"/>
  <c r="BK173"/>
  <c r="J173"/>
  <c r="J68"/>
  <c r="P181"/>
  <c r="BK197"/>
  <c r="J197"/>
  <c r="J74"/>
  <c r="R201"/>
  <c r="BK213"/>
  <c r="J213"/>
  <c r="J78"/>
  <c r="T222"/>
  <c r="BK235"/>
  <c r="J235"/>
  <c r="J83"/>
  <c r="R248"/>
  <c r="R264"/>
  <c r="T133"/>
  <c r="T169"/>
  <c r="R185"/>
  <c r="T189"/>
  <c r="T201"/>
  <c r="T217"/>
  <c r="P231"/>
  <c r="P248"/>
  <c r="BK256"/>
  <c r="J256"/>
  <c r="J89"/>
  <c r="R260"/>
  <c r="T292"/>
  <c r="BK242"/>
  <c r="J242"/>
  <c r="J85"/>
  <c r="BK239"/>
  <c r="J239"/>
  <c r="J84"/>
  <c r="BK315"/>
  <c r="J315"/>
  <c r="J99"/>
  <c r="BK305"/>
  <c r="J305"/>
  <c r="J95"/>
  <c r="BK228"/>
  <c r="J228"/>
  <c r="J81"/>
  <c r="BK309"/>
  <c r="BK308"/>
  <c r="J308"/>
  <c r="J96"/>
  <c r="BK312"/>
  <c r="J312"/>
  <c r="J98"/>
  <c r="J55"/>
  <c r="J115"/>
  <c r="BF180"/>
  <c r="BF188"/>
  <c r="BF190"/>
  <c r="BF208"/>
  <c r="BF214"/>
  <c r="BF269"/>
  <c r="BF273"/>
  <c r="BF301"/>
  <c r="BF313"/>
  <c r="E48"/>
  <c r="J113"/>
  <c r="BF124"/>
  <c r="BF130"/>
  <c r="BF158"/>
  <c r="BF174"/>
  <c r="BF176"/>
  <c r="BF178"/>
  <c r="BF196"/>
  <c r="BF253"/>
  <c r="BF263"/>
  <c r="BF291"/>
  <c r="BF302"/>
  <c r="BF154"/>
  <c r="BF163"/>
  <c r="BF165"/>
  <c r="BF172"/>
  <c r="BF186"/>
  <c r="BF220"/>
  <c r="BF221"/>
  <c r="BF223"/>
  <c r="BF232"/>
  <c r="BF259"/>
  <c r="BF261"/>
  <c r="BF272"/>
  <c r="BF280"/>
  <c r="BF281"/>
  <c i="1" r="AV55"/>
  <c i="2" r="F116"/>
  <c r="BF122"/>
  <c r="BF147"/>
  <c r="BF150"/>
  <c r="BF161"/>
  <c r="BF184"/>
  <c r="BF204"/>
  <c r="BF238"/>
  <c r="BF257"/>
  <c r="BF278"/>
  <c r="BF283"/>
  <c r="BF284"/>
  <c r="BF289"/>
  <c r="BF293"/>
  <c r="BF295"/>
  <c r="BF299"/>
  <c r="BF300"/>
  <c r="BF132"/>
  <c r="BF143"/>
  <c r="BF145"/>
  <c r="BF149"/>
  <c r="BF155"/>
  <c r="BF167"/>
  <c r="BF170"/>
  <c r="BF210"/>
  <c r="BF225"/>
  <c r="BF234"/>
  <c r="BF236"/>
  <c r="BF240"/>
  <c r="BF247"/>
  <c r="BF249"/>
  <c r="BF265"/>
  <c r="BF267"/>
  <c r="BF285"/>
  <c r="BF286"/>
  <c r="BF297"/>
  <c r="BF298"/>
  <c r="BF316"/>
  <c i="1" r="BB55"/>
  <c i="2" r="BF140"/>
  <c r="BF141"/>
  <c r="BF142"/>
  <c r="BF151"/>
  <c r="BF304"/>
  <c r="BF306"/>
  <c r="BF310"/>
  <c r="BF128"/>
  <c r="BF138"/>
  <c r="BF156"/>
  <c r="BF160"/>
  <c r="BF162"/>
  <c r="BF192"/>
  <c r="BF194"/>
  <c r="BF198"/>
  <c r="BF200"/>
  <c r="BF202"/>
  <c r="BF212"/>
  <c r="BF227"/>
  <c r="BF229"/>
  <c r="BF243"/>
  <c r="BF246"/>
  <c r="BF255"/>
  <c r="BF270"/>
  <c r="BF271"/>
  <c r="BF275"/>
  <c r="BF276"/>
  <c i="1" r="BC55"/>
  <c i="2" r="F54"/>
  <c r="BF134"/>
  <c r="BF136"/>
  <c r="BF139"/>
  <c r="BF153"/>
  <c r="BF126"/>
  <c r="BF152"/>
  <c r="BF168"/>
  <c r="BF182"/>
  <c r="BF206"/>
  <c r="BF216"/>
  <c r="BF218"/>
  <c r="BF251"/>
  <c r="BF274"/>
  <c r="BF277"/>
  <c r="BF279"/>
  <c r="BF282"/>
  <c r="BF303"/>
  <c i="1" r="BD55"/>
  <c r="BC54"/>
  <c r="AY54"/>
  <c i="2" r="F33"/>
  <c i="1" r="BB54"/>
  <c r="W31"/>
  <c r="BD54"/>
  <c r="W33"/>
  <c i="2" l="1" r="R120"/>
  <c r="R119"/>
  <c r="P287"/>
  <c r="T287"/>
  <c r="P120"/>
  <c r="P119"/>
  <c i="1" r="AU55"/>
  <c i="2" r="T120"/>
  <c r="T119"/>
  <c r="BK120"/>
  <c r="J120"/>
  <c r="J60"/>
  <c i="1" r="AZ55"/>
  <c i="2" r="BK287"/>
  <c r="J287"/>
  <c r="J92"/>
  <c r="J121"/>
  <c r="J61"/>
  <c r="J309"/>
  <c r="J97"/>
  <c r="J34"/>
  <c i="1" r="AW55"/>
  <c r="AT55"/>
  <c r="AU54"/>
  <c r="W32"/>
  <c r="AX54"/>
  <c i="2" r="F34"/>
  <c i="1" r="BA55"/>
  <c r="BA54"/>
  <c r="AW54"/>
  <c r="AK30"/>
  <c r="AZ54"/>
  <c r="W29"/>
  <c i="2" l="1" r="BK119"/>
  <c r="J119"/>
  <c r="J59"/>
  <c i="1" r="AV54"/>
  <c r="AK29"/>
  <c r="W30"/>
  <c l="1" r="AT54"/>
  <c i="2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<sst xmlns="http://schemas.openxmlformats.org/spreadsheetml/2006/main">
  <si>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</si>
  <si>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</si>
  <si>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</si>
  <si>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</si>
  <si>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</si>
  <si>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{9a666cf8-9763-42e2-9270-9c32794d65a8}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</si>
  <si>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</si>
  <si>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</si>
  <si>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</si>
  <si>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</si>
  <si>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</si>
  <si>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</si>
  <si>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</si>
  <si>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</si>
  <si>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7230301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</si>
  <si>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</si>
  <si>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</si>
  <si>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kotelny Jeremenkova 19, Šumperk</t>
  </si>
  <si>
    <t>0,1</t>
  </si>
  <si>
    <t>KSO:</t>
  </si>
  <si>
    <t/>
  </si>
  <si>
    <t>CC-CZ:</t>
  </si>
  <si>
    <t>1</t>
  </si>
  <si>
    <t>Místo:</t>
  </si>
  <si>
    <t>Šumperk</t>
  </si>
  <si>
    <t>Datum:</t>
  </si>
  <si>
    <t>25. 3. 2023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</si>
  <si>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</si>
  <si>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</si>
  <si>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</si>
  <si>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</si>
  <si>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</si>
  <si>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</si>
  <si>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</si>
  <si>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</si>
  <si>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</si>
  <si>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</si>
  <si>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</si>
  <si>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29380995</t>
  </si>
  <si>
    <t>PVLK PROJECT s.r.o.</t>
  </si>
  <si>
    <t>CZ29380995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</si>
  <si>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</si>
  <si>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</si>
  <si>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</si>
  <si>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</si>
  <si>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</si>
  <si>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</si>
  <si>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</si>
  <si>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</si>
  <si>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</si>
  <si>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</si>
  <si>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</si>
  <si>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</si>
  <si>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</si>
  <si>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</si>
  <si>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</si>
  <si>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</si>
  <si>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</si>
  <si>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</si>
  <si>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</si>
  <si>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</si>
  <si>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</si>
  <si>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</si>
  <si>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</si>
  <si>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</si>
  <si>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</si>
  <si>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</si>
  <si>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</si>
  <si>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</si>
  <si>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</si>
  <si>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</si>
  <si>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</si>
  <si>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</si>
  <si>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</si>
  <si>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</si>
  <si>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</si>
  <si>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</si>
  <si>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</si>
  <si>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</si>
  <si>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</si>
  <si>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</si>
  <si>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</si>
  <si>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MAR</t>
  </si>
  <si>
    <t>Měření a regulace kotelny</t>
  </si>
  <si>
    <t>STA</t>
  </si>
  <si>
    <t>{09a979ed-447c-4516-8cd7-bdca6dc4dacf}</t>
  </si>
  <si>
    <t>KRYCÍ LIST SOUPISU PRACÍ</t>
  </si>
  <si>
    <t>Objekt:</t>
  </si>
  <si>
    <t>MAR - Měření a regulace kotelny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</si>
  <si>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</si>
  <si>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</si>
  <si>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</si>
  <si>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</si>
  <si>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</si>
  <si>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741-KRA-AH05 - Krabice na povrch, 5 řadových svorek do 2,5m2, IP66, pro vnitřní provedení</t>
  </si>
  <si>
    <t xml:space="preserve">    741-PCU-AA05 - Zemnící svorka pro připojení technologie (potrubí)</t>
  </si>
  <si>
    <t xml:space="preserve">    741-BPC-AA08 - Žlab kabelový děrovaný POZINK s víkem 62x50, kotvení na stěnu, rozteč 1,2m</t>
  </si>
  <si>
    <t xml:space="preserve">    741-BPC-AA09 - Žlab kabelový děrovaný POZINK s víkem 62x50, závěs 1m do beton. stropu, rozteč 1,5m</t>
  </si>
  <si>
    <t xml:space="preserve">    741-DPZ-AC23 - Žlab drátěný ŽÁROVĚ ZINKOVANÝ 60x60, kotvení na stěnu - svislý svod, rozteč kotvení 1,0 m</t>
  </si>
  <si>
    <t xml:space="preserve">    741-CYK-PB10 - Náhrada a přepojení stávající kabeláže stavební elektroinstalace</t>
  </si>
  <si>
    <t xml:space="preserve">    741-CYK-PA15 - Kabel CYKY-O 3x1,5 (3A) - pevně</t>
  </si>
  <si>
    <t xml:space="preserve">    741-CYK-PB05 - Kabel CYKY-J 3x1,5 (3C) - pevně</t>
  </si>
  <si>
    <t xml:space="preserve">    741-CYK-PE05 - Kabel CYKY-J 5x1,5 (5C) - pevně</t>
  </si>
  <si>
    <t xml:space="preserve">    741-CYK-PE20 - Kabel CYKY-J 5x6 (5C) - pevně</t>
  </si>
  <si>
    <t xml:space="preserve">    741-DTK-VA55 - Kabel datový CAT 6</t>
  </si>
  <si>
    <t xml:space="preserve">    741-JYT-VA05 - Kabel JYTY-O 2x1 (2D) - volně</t>
  </si>
  <si>
    <t xml:space="preserve">    741-JYT-VA10 - Kabel JYTY-O 3x1 (3A) - volně</t>
  </si>
  <si>
    <t xml:space="preserve">    741-JYT-VA15 - Kabel JYTY-O 4x1 (4D) - volně</t>
  </si>
  <si>
    <t xml:space="preserve">    741-LHD-AA10 - Lišta vkládací bílá, hranatá</t>
  </si>
  <si>
    <t xml:space="preserve">    741-PCA-AA06 - CYA 6 zžl - pospojení</t>
  </si>
  <si>
    <t xml:space="preserve">    741-PCA-AA10 - CYA 10 zžl - pospojení</t>
  </si>
  <si>
    <t xml:space="preserve">    741-BKO-AA05 - Výstražné svítidlo poruchy, stroboskopické</t>
  </si>
  <si>
    <t xml:space="preserve">    741-CST-AA05 - Tlačítko nouzové STOP a tlačítko KVITOVACÍ</t>
  </si>
  <si>
    <t xml:space="preserve">    741-HOP-RA15 - HOP - Svorkovnice hlavního pospojení nástěnná, s krytem</t>
  </si>
  <si>
    <t xml:space="preserve">    741-SIE-KT05 - Ekvitermí regulace kotelny (součást dodávky kotlů vč. servopohonů)</t>
  </si>
  <si>
    <t xml:space="preserve">    741-VAR-AA10 - Spínač domovní, na povrch č.1 nebo 6, IP54</t>
  </si>
  <si>
    <t xml:space="preserve">    741-VAR-AB05 - Domovní zásuvka 230V, na povrch IP54</t>
  </si>
  <si>
    <t xml:space="preserve">    741-UKC-A002 - Ukončení vodiče Cu, Al do 2,5mm2</t>
  </si>
  <si>
    <t xml:space="preserve">    741-UKC-A006 - Ukončení vodiče Cu, Al do 6mm2</t>
  </si>
  <si>
    <t xml:space="preserve">    741-VML-ML50 - Svítidlo průmyslové liniové LED přisazené</t>
  </si>
  <si>
    <t xml:space="preserve">    741-MOD-IF05 - Svítidlo NOUZOVÉ přisazené, nástěnné, IP44, LED 3W, autonomní, piktogram</t>
  </si>
  <si>
    <t xml:space="preserve">    749-PRL-AA01 - Přeložky a demontážní práce</t>
  </si>
  <si>
    <t xml:space="preserve">    749-PSM-AA01 - Montážní práce podružného a spojovacího materiálu</t>
  </si>
  <si>
    <t xml:space="preserve">    ETN-SKR-BCA - Doplnění výzbroje do rozváděče vlastní spotřeby</t>
  </si>
  <si>
    <t xml:space="preserve">    HZS-SES-RR01 - RK - Sestavení rozváděče, propojení a oživení</t>
  </si>
  <si>
    <t>M - Práce a dodávky M</t>
  </si>
  <si>
    <t xml:space="preserve">    22-M-SDL-UK55 - Krimplovací konektor RJ45 cat 6</t>
  </si>
  <si>
    <t xml:space="preserve">    36-M-SIE-KT01 - Poruchová signalizace pro KOTELNU</t>
  </si>
  <si>
    <t xml:space="preserve">    46-M-PRU-AA05 - Průrazy, bourání otvorů</t>
  </si>
  <si>
    <t>HZS - Hodinové zúčtovací sazby</t>
  </si>
  <si>
    <t xml:space="preserve">    HZS-ITP-AA01 - Nastavení systému, oživení a uvedení do provozu</t>
  </si>
  <si>
    <t xml:space="preserve">    HZS-REV-AA01 - Vyhotovení výchozí revize</t>
  </si>
  <si>
    <t xml:space="preserve">    HZS-SKU-AA01 - Vyhotovení dokumentace skutečného stavu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</si>
  <si>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</si>
  <si>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</si>
  <si>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</si>
  <si>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</si>
  <si>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</si>
  <si>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</si>
  <si>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</si>
  <si>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</si>
  <si>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</si>
  <si>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</si>
  <si>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</si>
  <si>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</si>
  <si>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</si>
  <si>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</si>
  <si>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</si>
  <si>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</si>
  <si>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</si>
  <si>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741-KRA-AH05</t>
  </si>
  <si>
    <t>Krabice na povrch, 5 řadových svorek do 2,5m2, IP66, pro vnitřní provedení</t>
  </si>
  <si>
    <t>236</t>
  </si>
  <si>
    <t>K</t>
  </si>
  <si>
    <t>741112021</t>
  </si>
  <si>
    <t>Montáž krabic elektroinstalačních bez napojení na trubky a lišty, demontáže a montáže víčka a přístroje protahovacích nebo odbočných nástěnných plastových čtyřhranných, vel. do 100x100 mm</t>
  </si>
  <si>
    <t>kus</t>
  </si>
  <si>
    <t>CS ÚRS 2022 02</t>
  </si>
  <si>
    <t>16</t>
  </si>
  <si>
    <t>1457770777</t>
  </si>
  <si>
    <t>Online PSC</t>
  </si>
  <si>
    <t>https://podminky.urs.cz/item/CS_URS_2022_02/741112021</t>
  </si>
  <si>
    <t>237</t>
  </si>
  <si>
    <t>741130001</t>
  </si>
  <si>
    <t>Ukončení vodičů izolovaných s označením a zapojením v rozváděči nebo na přístroji, průřezu žíly do 2,5 mm2</t>
  </si>
  <si>
    <t>-904618590</t>
  </si>
  <si>
    <t>https://podminky.urs.cz/item/CS_URS_2022_02/741130001</t>
  </si>
  <si>
    <t>238</t>
  </si>
  <si>
    <t>M</t>
  </si>
  <si>
    <t>SHPRK0205T</t>
  </si>
  <si>
    <t>Krabice na povrch, plastová, vnitřní, s elastickými membránami, 93x93x62mm, IP66, 5 řadových svorek 1,5 - 2,5 mm2</t>
  </si>
  <si>
    <t>KS</t>
  </si>
  <si>
    <t>FIREMNÍ</t>
  </si>
  <si>
    <t>32</t>
  </si>
  <si>
    <t>1286393106</t>
  </si>
  <si>
    <t>741-PCU-AA05</t>
  </si>
  <si>
    <t>Zemnící svorka pro připojení technologie (potrubí)</t>
  </si>
  <si>
    <t>169</t>
  </si>
  <si>
    <t>741420031</t>
  </si>
  <si>
    <t>Montáž hromosvodného vedení svorek na potrubí Ø do 200 mm se zhotovením</t>
  </si>
  <si>
    <t>-1718334703</t>
  </si>
  <si>
    <t>https://podminky.urs.cz/item/CS_URS_2022_02/741420031</t>
  </si>
  <si>
    <t>172</t>
  </si>
  <si>
    <t>741130004</t>
  </si>
  <si>
    <t>Ukončení vodičů izolovaných s označením a zapojením v rozváděči nebo na přístroji, průřezu žíly do 6 mm2</t>
  </si>
  <si>
    <t>-1705037558</t>
  </si>
  <si>
    <t>https://podminky.urs.cz/item/CS_URS_2022_02/741130004</t>
  </si>
  <si>
    <t>171</t>
  </si>
  <si>
    <t>PVLSUPOORUKO</t>
  </si>
  <si>
    <t>Zemnící svorka pro připojení technologie, univerzální, pro připojení vodiče do 6mm2</t>
  </si>
  <si>
    <t>-808390205</t>
  </si>
  <si>
    <t>741-BPC-AA08</t>
  </si>
  <si>
    <t>Žlab kabelový děrovaný POZINK s víkem 62x50, kotvení na stěnu, rozteč 1,2m</t>
  </si>
  <si>
    <t>150</t>
  </si>
  <si>
    <t>741910412</t>
  </si>
  <si>
    <t>Montáž žlabů bez stojiny a výložníků kovových s podpěrkami a příslušenstvím bez víka, šířky do 100 mm</t>
  </si>
  <si>
    <t>m</t>
  </si>
  <si>
    <t>441184733</t>
  </si>
  <si>
    <t>https://podminky.urs.cz/item/CS_URS_2022_02/741910412</t>
  </si>
  <si>
    <t>151</t>
  </si>
  <si>
    <t>741910421</t>
  </si>
  <si>
    <t>Montáž žlabů bez stojiny a výložníků kovových s podpěrkami a příslušenstvím uzavření víkem</t>
  </si>
  <si>
    <t>-168306686</t>
  </si>
  <si>
    <t>https://podminky.urs.cz/item/CS_URS_2022_02/741910421</t>
  </si>
  <si>
    <t>152</t>
  </si>
  <si>
    <t>ELT10.575.806</t>
  </si>
  <si>
    <t>Žlab kabelový, ocelový, děrovaný s integrovanou spojkou, 62x50 (ŠxV), zinkování SENDZIMIR</t>
  </si>
  <si>
    <t>874120675</t>
  </si>
  <si>
    <t>153</t>
  </si>
  <si>
    <t>ELT10.697.132</t>
  </si>
  <si>
    <t>Víko kabelového žlabu, ocelové, plné, pro šíři 62mm, zinkování SENDZIMIR</t>
  </si>
  <si>
    <t>-1603368038</t>
  </si>
  <si>
    <t>154</t>
  </si>
  <si>
    <t>ELT10.076.654</t>
  </si>
  <si>
    <t>Úchyt víka, neelektrolytické pokovení GMT</t>
  </si>
  <si>
    <t>-995149619</t>
  </si>
  <si>
    <t>155</t>
  </si>
  <si>
    <t>ELT10.697.136</t>
  </si>
  <si>
    <t>Šroub vratný a samojistící matice, 6x10, zinkochromát - ZNCR</t>
  </si>
  <si>
    <t>-2062026410</t>
  </si>
  <si>
    <t>156</t>
  </si>
  <si>
    <t>ELT10.697.115</t>
  </si>
  <si>
    <t>Podpěra ocelová na stěnu, délka vyložení 82mm, zinkochromát - ZNCR</t>
  </si>
  <si>
    <t>-1280895077</t>
  </si>
  <si>
    <t>157</t>
  </si>
  <si>
    <t>ELT10.549.326</t>
  </si>
  <si>
    <t>Kotva ocelová, požárně odolná, 75x8mm (Délka x Průměr), pro vrták průměr 8mm</t>
  </si>
  <si>
    <t>-890417386</t>
  </si>
  <si>
    <t>741-BPC-AA09</t>
  </si>
  <si>
    <t>Žlab kabelový děrovaný POZINK s víkem 62x50, závěs 1m do beton. stropu, rozteč 1,5m</t>
  </si>
  <si>
    <t>201</t>
  </si>
  <si>
    <t>334390715</t>
  </si>
  <si>
    <t>202</t>
  </si>
  <si>
    <t>1433281839</t>
  </si>
  <si>
    <t>203</t>
  </si>
  <si>
    <t>-615207113</t>
  </si>
  <si>
    <t>204</t>
  </si>
  <si>
    <t>598918926</t>
  </si>
  <si>
    <t>205</t>
  </si>
  <si>
    <t>-78616753</t>
  </si>
  <si>
    <t>206</t>
  </si>
  <si>
    <t>1374764696</t>
  </si>
  <si>
    <t>207</t>
  </si>
  <si>
    <t>ELT10.152.386</t>
  </si>
  <si>
    <t>Matice šestihranná M8, zinkochromát - ZNCR</t>
  </si>
  <si>
    <t>498142638</t>
  </si>
  <si>
    <t>208</t>
  </si>
  <si>
    <t>ELT10.652.869</t>
  </si>
  <si>
    <t>Kotva zarážecí, ocelová, s límcem 30x10 (Délka x Průměr), pro závit M8, zinkochromát - ZNCR</t>
  </si>
  <si>
    <t>1711421169</t>
  </si>
  <si>
    <t>209</t>
  </si>
  <si>
    <t>ELT10.078.109</t>
  </si>
  <si>
    <t>Závěs k závitové tyči, U-profil s třemi otvory ∅9 x 18, rozměr 107x30x20 (Délka a Šířka x Výška), zinkování Sendzimir</t>
  </si>
  <si>
    <t>1964065584</t>
  </si>
  <si>
    <t>210</t>
  </si>
  <si>
    <t>ELT10.152.687</t>
  </si>
  <si>
    <t>Závitová tyč M8, výroba v délce 2m, zinkochromát - ZNCR</t>
  </si>
  <si>
    <t>-1566465380</t>
  </si>
  <si>
    <t>741-DPZ-AC23</t>
  </si>
  <si>
    <t>Žlab drátěný ŽÁROVĚ ZINKOVANÝ 60x60, kotvení na stěnu - svislý svod, rozteč kotvení 1,0 m</t>
  </si>
  <si>
    <t>211</t>
  </si>
  <si>
    <t>-272172376</t>
  </si>
  <si>
    <t>212</t>
  </si>
  <si>
    <t>ELT10.663.954</t>
  </si>
  <si>
    <t>Žlab kabelový, ocelový, drátěný, s integrovanou spojkou, 60x60 (ŠxV), povrchová úprava ŽÁROVĚ ZINKOVÁNO</t>
  </si>
  <si>
    <t>-721108261</t>
  </si>
  <si>
    <t>213</t>
  </si>
  <si>
    <t>ELT10.663.921</t>
  </si>
  <si>
    <t>Spojka drátěného žlabu, ocelová, žárově zinkována, sada spojky se skládá z těla spojky, vratového šroubu a límcové matice</t>
  </si>
  <si>
    <t>-475750735</t>
  </si>
  <si>
    <t>214</t>
  </si>
  <si>
    <t>ELT10.549.332</t>
  </si>
  <si>
    <t>Kotva průvlaková, ocelová, požárně odolná, zinkování SENDZIMIR, 52x6mm (Délka x Průměr), závit M6x12, pro vrták průměr 6mm</t>
  </si>
  <si>
    <t>-26314500</t>
  </si>
  <si>
    <t>215</t>
  </si>
  <si>
    <t>ELT10.663.924</t>
  </si>
  <si>
    <t>Závěs drátěného žlabu, rozměr 106x26x19 mm (Délka a Šířka x Výška), žárově zinkováno</t>
  </si>
  <si>
    <t>-2014872202</t>
  </si>
  <si>
    <t>741-CYK-PB10</t>
  </si>
  <si>
    <t>Náhrada a přepojení stávající kabeláže stavební elektroinstalace</t>
  </si>
  <si>
    <t>127</t>
  </si>
  <si>
    <t>741122611</t>
  </si>
  <si>
    <t>Montáž kabelů měděných bez ukončení uložených pevně plných kulatých nebo bezhalogenových (např. CYKY) počtu a průřezu žil 3x1,5 až 6 mm2</t>
  </si>
  <si>
    <t>-1848253189</t>
  </si>
  <si>
    <t>https://podminky.urs.cz/item/CS_URS_2022_02/741122611</t>
  </si>
  <si>
    <t>216</t>
  </si>
  <si>
    <t>ELT10.051.448</t>
  </si>
  <si>
    <t>Kabel CYKY-J 3x1,5 (3C)</t>
  </si>
  <si>
    <t>2127593824</t>
  </si>
  <si>
    <t>128</t>
  </si>
  <si>
    <t>ELT10.048.482</t>
  </si>
  <si>
    <t>Kabel CYKY-J 3x2,5 (3C)</t>
  </si>
  <si>
    <t>795672720</t>
  </si>
  <si>
    <t>741-CYK-PA15</t>
  </si>
  <si>
    <t>Kabel CYKY-O 3x1,5 (3A) - pevně</t>
  </si>
  <si>
    <t>123</t>
  </si>
  <si>
    <t>-1459865600</t>
  </si>
  <si>
    <t>124</t>
  </si>
  <si>
    <t>ELT10.048.186</t>
  </si>
  <si>
    <t>Kabel CYKY-O 3x1,5 (3A)</t>
  </si>
  <si>
    <t>822834632</t>
  </si>
  <si>
    <t>741-CYK-PB05</t>
  </si>
  <si>
    <t>Kabel CYKY-J 3x1,5 (3C) - pevně</t>
  </si>
  <si>
    <t>125</t>
  </si>
  <si>
    <t>-1143175297</t>
  </si>
  <si>
    <t>126</t>
  </si>
  <si>
    <t>281079197</t>
  </si>
  <si>
    <t>741-CYK-PE05</t>
  </si>
  <si>
    <t>Kabel CYKY-J 5x1,5 (5C) - pevně</t>
  </si>
  <si>
    <t>179</t>
  </si>
  <si>
    <t>741122641</t>
  </si>
  <si>
    <t>Montáž kabelů měděných bez ukončení uložených pevně plných kulatých nebo bezhalogenových (např. CYKY) počtu a průřezu žil 5x1,5 až 2,5 mm2</t>
  </si>
  <si>
    <t>-223689923</t>
  </si>
  <si>
    <t>https://podminky.urs.cz/item/CS_URS_2022_02/741122641</t>
  </si>
  <si>
    <t>180</t>
  </si>
  <si>
    <t>ELT10.048.243</t>
  </si>
  <si>
    <t>Kabel CYKY-J 5x1,5 (5C)</t>
  </si>
  <si>
    <t>268005307</t>
  </si>
  <si>
    <t>741-CYK-PE20</t>
  </si>
  <si>
    <t>Kabel CYKY-J 5x6 (5C) - pevně</t>
  </si>
  <si>
    <t>197</t>
  </si>
  <si>
    <t>741122642</t>
  </si>
  <si>
    <t>Montáž kabelů měděných bez ukončení uložených pevně plných kulatých nebo bezhalogenových (např. CYKY) počtu a průřezu žil 5x4 až 6 mm2</t>
  </si>
  <si>
    <t>1159272071</t>
  </si>
  <si>
    <t>https://podminky.urs.cz/item/CS_URS_2022_02/741122642</t>
  </si>
  <si>
    <t>198</t>
  </si>
  <si>
    <t>ELT10.049.643</t>
  </si>
  <si>
    <t>Kabel CYKY-J 5x6 (5C)</t>
  </si>
  <si>
    <t>532599826</t>
  </si>
  <si>
    <t>741-DTK-VA55</t>
  </si>
  <si>
    <t>Kabel datový CAT 6</t>
  </si>
  <si>
    <t>143</t>
  </si>
  <si>
    <t>741124701</t>
  </si>
  <si>
    <t>Montáž kabelů měděných ovládacích bez ukončení uložených volně stíněných ovládacích s plným jádrem (např. JYTY) počtu a průměru žil 2 až 19x0,8 mm2</t>
  </si>
  <si>
    <t>-1795204030</t>
  </si>
  <si>
    <t>https://podminky.urs.cz/item/CS_URS_2022_02/741124701</t>
  </si>
  <si>
    <t>144</t>
  </si>
  <si>
    <t>STNART02084</t>
  </si>
  <si>
    <t>Kabel datový, metalický, pro horizontální rozvody strukturované kabeláže, cat. 6</t>
  </si>
  <si>
    <t>2114597542</t>
  </si>
  <si>
    <t>741-JYT-VA05</t>
  </si>
  <si>
    <t>Kabel JYTY-O 2x1 (2D) - volně</t>
  </si>
  <si>
    <t>133</t>
  </si>
  <si>
    <t>1614447251</t>
  </si>
  <si>
    <t>134</t>
  </si>
  <si>
    <t>ELT10.051.139</t>
  </si>
  <si>
    <t>Kabel JYTY-O 2x1 (2D)</t>
  </si>
  <si>
    <t>-1786521243</t>
  </si>
  <si>
    <t>741-JYT-VA10</t>
  </si>
  <si>
    <t>Kabel JYTY-O 3x1 (3A) - volně</t>
  </si>
  <si>
    <t>135</t>
  </si>
  <si>
    <t>1074618672</t>
  </si>
  <si>
    <t>136</t>
  </si>
  <si>
    <t>ELT10.048.511</t>
  </si>
  <si>
    <t>Kabel JYTY-O 3x1 (3A)</t>
  </si>
  <si>
    <t>-653551010</t>
  </si>
  <si>
    <t>741-JYT-VA15</t>
  </si>
  <si>
    <t>Kabel JYTY-O 4x1 (4D) - volně</t>
  </si>
  <si>
    <t>137</t>
  </si>
  <si>
    <t>-2035449270</t>
  </si>
  <si>
    <t>138</t>
  </si>
  <si>
    <t>ELT10.048.334</t>
  </si>
  <si>
    <t>Kabel JYTY-O 4x1 (4D)</t>
  </si>
  <si>
    <t>-1908411683</t>
  </si>
  <si>
    <t>741-LHD-AA10</t>
  </si>
  <si>
    <t>Lišta vkládací bílá, hranatá</t>
  </si>
  <si>
    <t>158</t>
  </si>
  <si>
    <t>741110511</t>
  </si>
  <si>
    <t>Montáž lišt a kanálků elektroinstalačních se spojkami, ohyby a rohy a s nasunutím do krabic vkládacích s víčkem, šířky do 60 mm</t>
  </si>
  <si>
    <t>-1379637679</t>
  </si>
  <si>
    <t>https://podminky.urs.cz/item/CS_URS_2022_02/741110511</t>
  </si>
  <si>
    <t>159</t>
  </si>
  <si>
    <t>ELT10.155.667</t>
  </si>
  <si>
    <t>Lišta vkládací PVC s ochrannou fólií, 20x20 mm (šířka x výška), bílá, -5 - +60°C, tř. hořl. hmot A1-F, IP40, IK06</t>
  </si>
  <si>
    <t>371148189</t>
  </si>
  <si>
    <t>741-PCA-AA06</t>
  </si>
  <si>
    <t>CYA 6 zžl - pospojení</t>
  </si>
  <si>
    <t>121</t>
  </si>
  <si>
    <t>741120301</t>
  </si>
  <si>
    <t>Montáž vodičů izolovaných měděných bez ukončení uložených pevně plných a laněných s PVC pláštěm, bezhalogenových, ohniodolných (např. CY, CHAH-V) průřezu žíly 0,55 až 16 mm2</t>
  </si>
  <si>
    <t>1910036399</t>
  </si>
  <si>
    <t>https://podminky.urs.cz/item/CS_URS_2022_02/741120301</t>
  </si>
  <si>
    <t>122</t>
  </si>
  <si>
    <t>ELT10.049.159</t>
  </si>
  <si>
    <t>Vodič H07V-K 6 Z/ZL (CYA 6 zlž)</t>
  </si>
  <si>
    <t>1384649629</t>
  </si>
  <si>
    <t>741-PCA-AA10</t>
  </si>
  <si>
    <t>CYA 10 zžl - pospojení</t>
  </si>
  <si>
    <t>218</t>
  </si>
  <si>
    <t>-1023165849</t>
  </si>
  <si>
    <t>219</t>
  </si>
  <si>
    <t>ELT10.049.056</t>
  </si>
  <si>
    <t>Vodič H07V-K 10 Z/ZL (CYA 10 zlž)</t>
  </si>
  <si>
    <t>-2068208803</t>
  </si>
  <si>
    <t>741-BKO-AA05</t>
  </si>
  <si>
    <t>Výstražné svítidlo poruchy, stroboskopické</t>
  </si>
  <si>
    <t>116</t>
  </si>
  <si>
    <t>741372021</t>
  </si>
  <si>
    <t>Montáž svítidel s integrovaným zdrojem LED se zapojením vodičů interiérových přisazených nástěnných hranatých nebo kruhových, plochy do 0,09 m2</t>
  </si>
  <si>
    <t>-772279969</t>
  </si>
  <si>
    <t>https://podminky.urs.cz/item/CS_URS_2022_02/741372021</t>
  </si>
  <si>
    <t>117</t>
  </si>
  <si>
    <t>PVLSURZBEIX</t>
  </si>
  <si>
    <t>Výstražné svítidlo poruchy, stroboskopické, nástěnné, rudé, 230V, LED1-5W</t>
  </si>
  <si>
    <t>-516358387</t>
  </si>
  <si>
    <t>741-CST-AA05</t>
  </si>
  <si>
    <t>Tlačítko nouzové STOP a tlačítko KVITOVACÍ</t>
  </si>
  <si>
    <t>118</t>
  </si>
  <si>
    <t>741330371</t>
  </si>
  <si>
    <t>Montáž ovladačů tlačítkových ve skříni se zapojením vodičů 1 tlačítkových</t>
  </si>
  <si>
    <t>-1941564382</t>
  </si>
  <si>
    <t>https://podminky.urs.cz/item/CS_URS_2022_02/741330371</t>
  </si>
  <si>
    <t>119</t>
  </si>
  <si>
    <t>PVLSKLCENNTUPOP</t>
  </si>
  <si>
    <t>Tlačítko nouzové STOP, pod sklíčkem, v krabici, nástěnné</t>
  </si>
  <si>
    <t>-126442726</t>
  </si>
  <si>
    <t>120</t>
  </si>
  <si>
    <t>PVLSKLCENNTUGOZ</t>
  </si>
  <si>
    <t>Tlačítko KVITOVACÍ, v krabici, nástěnné</t>
  </si>
  <si>
    <t>94382507</t>
  </si>
  <si>
    <t>741-HOP-RA15</t>
  </si>
  <si>
    <t>HOP - Svorkovnice hlavního pospojení nástěnná, s krytem</t>
  </si>
  <si>
    <t>166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</si>
  <si>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</si>
  <si>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</si>
  <si>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806650794</t>
  </si>
  <si>
    <t>https://podminky.urs.cz/item/CS_URS_2022_02/741112023</t>
  </si>
  <si>
    <t>167</t>
  </si>
  <si>
    <t>741112352</t>
  </si>
  <si>
    <t>Montáž krabic pancéřových bez napojení na trubky a lišty a demontáže a montáže víčka otevření nebo uzavření krabic víčkem na 2 šrouby</t>
  </si>
  <si>
    <t>1313366723</t>
  </si>
  <si>
    <t>https://podminky.urs.cz/item/CS_URS_2022_02/741112352</t>
  </si>
  <si>
    <t>168</t>
  </si>
  <si>
    <t>ELT10.342.116</t>
  </si>
  <si>
    <t>Ekvipotenciální přípojnice s krytem, 155x65x35mm (délka x šířka x výška), pro 13 vodičů 2,5 - 25 mm2 (jedno/vícežilový), 1 vodič 16 - 95 mm2 (jedno/vícežilový) nebo dráty Ø 8 - 10 mm</t>
  </si>
  <si>
    <t>-807295926</t>
  </si>
  <si>
    <t>741-SIE-KT05</t>
  </si>
  <si>
    <t>Ekvitermí regulace kotelny (součást dodávky kotlů vč. servopohonů)</t>
  </si>
  <si>
    <t>185</t>
  </si>
  <si>
    <t>HZS3232</t>
  </si>
  <si>
    <t>Hodinové zúčtovací sazby montáží technologických zařízení na stavebních objektech montér měřících zařízení odborný</t>
  </si>
  <si>
    <t>hod</t>
  </si>
  <si>
    <t>512</t>
  </si>
  <si>
    <t>-820071580</t>
  </si>
  <si>
    <t>https://podminky.urs.cz/item/CS_URS_2022_02/HZS3232</t>
  </si>
  <si>
    <t>741-VAR-AA10</t>
  </si>
  <si>
    <t>Spínač domovní, na povrch č.1 nebo 6, IP54</t>
  </si>
  <si>
    <t>110</t>
  </si>
  <si>
    <t>741310042</t>
  </si>
  <si>
    <t>Montáž spínačů jedno nebo dvoupólových nástěnných se zapojením vodičů, pro prostředí venkovní nebo mokré přepínačů, řazení 6-střídavých</t>
  </si>
  <si>
    <t>-1820048609</t>
  </si>
  <si>
    <t>https://podminky.urs.cz/item/CS_URS_2022_02/741310042</t>
  </si>
  <si>
    <t>111</t>
  </si>
  <si>
    <t>ELT10.074.021</t>
  </si>
  <si>
    <t>Domovní spínač nástěnný - přepínač střídavý, 10A/250V, bezšroubové připojení, řazení č.1 nebo 6, IP54, šedý, pro průběžnou montáž, montáž na podklady třídy reakce na oheň E,F</t>
  </si>
  <si>
    <t>1909941630</t>
  </si>
  <si>
    <t>741-VAR-AB05</t>
  </si>
  <si>
    <t>Domovní zásuvka 230V, na povrch IP54</t>
  </si>
  <si>
    <t>112</t>
  </si>
  <si>
    <t>741313083</t>
  </si>
  <si>
    <t>Montáž zásuvek domovních se zapojením vodičů šroubové připojení venkovní nebo mokré, provedení 2P + PE dvojí zapojení pro průběžnou montáž</t>
  </si>
  <si>
    <t>407106784</t>
  </si>
  <si>
    <t>https://podminky.urs.cz/item/CS_URS_2022_02/741313083</t>
  </si>
  <si>
    <t>113</t>
  </si>
  <si>
    <t>ELT10.041.431</t>
  </si>
  <si>
    <t>Zásuvka domovní jednonásobná s ochranným kolíkem, 2P+PE, 250V/16A, IP54, šedá, pro průběžnou montáž, montáž na podklady třídy reakce na oheň E,F</t>
  </si>
  <si>
    <t>-1247878468</t>
  </si>
  <si>
    <t>741-UKC-A002</t>
  </si>
  <si>
    <t>Ukončení vodiče Cu, Al do 2,5mm2</t>
  </si>
  <si>
    <t>18</t>
  </si>
  <si>
    <t>-524719680</t>
  </si>
  <si>
    <t>741-UKC-A006</t>
  </si>
  <si>
    <t>Ukončení vodiče Cu, Al do 6mm2</t>
  </si>
  <si>
    <t>145</t>
  </si>
  <si>
    <t>-2080159294</t>
  </si>
  <si>
    <t>741-VML-ML50</t>
  </si>
  <si>
    <t>Svítidlo průmyslové liniové LED přisazené</t>
  </si>
  <si>
    <t>232</t>
  </si>
  <si>
    <t>VMLMAN120 6k0 840</t>
  </si>
  <si>
    <t>Liniové LED průmyslové svítidlo, těleso polykarbonát, saténový difusor PC, tř. ochr. 1, IP66, 34W, 6000 lm, 4000K, Ra &gt; 80, 101 x 84 x 1277 mm (Š x V x L)</t>
  </si>
  <si>
    <t>-417564306</t>
  </si>
  <si>
    <t>233</t>
  </si>
  <si>
    <t>VMLMAN120 6k0 840 M1</t>
  </si>
  <si>
    <t>Liniové LED průmyslové svítidlo, těleso polykarbonát, saténový difusor PC, tř. ochr. 1, IP66, 34W, 6000 lm, 4000K, Ra &gt; 80, 101 x 84 x 1277 mm (Š x V x L), nouzový modul 1 hodina</t>
  </si>
  <si>
    <t>-1711009809</t>
  </si>
  <si>
    <t>741-MOD-IF05</t>
  </si>
  <si>
    <t>Svítidlo NOUZOVÉ přisazené, nástěnné, IP44, LED 3W, autonomní, piktogram</t>
  </si>
  <si>
    <t>234</t>
  </si>
  <si>
    <t>-196509531</t>
  </si>
  <si>
    <t>235</t>
  </si>
  <si>
    <t>ELT11.233.461</t>
  </si>
  <si>
    <t>LED nouzové svítidlo přisazené - nástěnné, IP 44, bílé, zdroj LED 3 W, pro kombinovaný provoz, rozměry 337x189x57mm (Délka x Výška x Hloubka), 1 hodina, NiMh, Autotest</t>
  </si>
  <si>
    <t>1191182472</t>
  </si>
  <si>
    <t>749-PRL-AA01</t>
  </si>
  <si>
    <t>Přeložky a demontážní práce</t>
  </si>
  <si>
    <t>220</t>
  </si>
  <si>
    <t>HZS2231</t>
  </si>
  <si>
    <t>Hodinové zúčtovací sazby profesí PSV provádění stavebních instalací elektrikář</t>
  </si>
  <si>
    <t>-1138048455</t>
  </si>
  <si>
    <t>https://podminky.urs.cz/item/CS_URS_2022_02/HZS2231</t>
  </si>
  <si>
    <t>221</t>
  </si>
  <si>
    <t>PRL7210304-01-NN</t>
  </si>
  <si>
    <t>Materiál související s přeložkami a demontážních prací, včetně ostatního příslušenství</t>
  </si>
  <si>
    <t>SET</t>
  </si>
  <si>
    <t>-1908427130</t>
  </si>
  <si>
    <t>749-PSM-AA01</t>
  </si>
  <si>
    <t>Montážní práce podružného a spojovacího materiálu</t>
  </si>
  <si>
    <t>13</t>
  </si>
  <si>
    <t>1386686568</t>
  </si>
  <si>
    <t>14</t>
  </si>
  <si>
    <t>PSM7210304-01-NNV</t>
  </si>
  <si>
    <t>Podružný a spojovací materiál, včetně ostatního příslušenství</t>
  </si>
  <si>
    <t>-1618751030</t>
  </si>
  <si>
    <t>ETN-SKR-BCA</t>
  </si>
  <si>
    <t>Doplnění výzbroje do rozváděče vlastní spotřeby</t>
  </si>
  <si>
    <t>4</t>
  </si>
  <si>
    <t>199</t>
  </si>
  <si>
    <t>1408703480</t>
  </si>
  <si>
    <t>200</t>
  </si>
  <si>
    <t>ELT10.060.906</t>
  </si>
  <si>
    <t>Jistič modulový 20A/3/B, 3-pólový, In=20A, charakteristika B, Ik=10kA</t>
  </si>
  <si>
    <t>-142671092</t>
  </si>
  <si>
    <t>HZS-SES-RR01</t>
  </si>
  <si>
    <t>RK - Sestavení rozváděče, propojení a oživení</t>
  </si>
  <si>
    <t>46</t>
  </si>
  <si>
    <t>-1612489258</t>
  </si>
  <si>
    <t>48</t>
  </si>
  <si>
    <t>741210102</t>
  </si>
  <si>
    <t>Montáž rozváděčů litinových, hliníkových nebo plastových bez zapojení vodičů sestavy hmotnosti do 100 kg</t>
  </si>
  <si>
    <t>-464326041</t>
  </si>
  <si>
    <t>https://podminky.urs.cz/item/CS_URS_2022_02/741210102</t>
  </si>
  <si>
    <t>54</t>
  </si>
  <si>
    <t>PVLTER7898</t>
  </si>
  <si>
    <t>Skříň na omítku, oceloplechová, výška 800mm, šířka 600mm, hloubka 250mm, IP66, kompletní, včetně lišt, zákrytů, svorkovnic PE a N</t>
  </si>
  <si>
    <t>-2066992031</t>
  </si>
  <si>
    <t>50</t>
  </si>
  <si>
    <t>PVL7180602-SB1-RKV</t>
  </si>
  <si>
    <t>Propojovací sběrnice, vodiče, označení, popisy, výstražné tabulky a ostatní příslušenství</t>
  </si>
  <si>
    <t>-70020730</t>
  </si>
  <si>
    <t>53</t>
  </si>
  <si>
    <t>PVL7180602-KSZ-RKV</t>
  </si>
  <si>
    <t>Protokol o kusové zkoušce, výrobní dokumentace</t>
  </si>
  <si>
    <t>1372828100</t>
  </si>
  <si>
    <t>222</t>
  </si>
  <si>
    <t>ELT10.317.535</t>
  </si>
  <si>
    <t>Hlavní vypínač na DIN lištu, modulový, 4-pólový, Ith=25A, 20A/9kW/AC-23A/415V, uzamykatelný na visací zámek</t>
  </si>
  <si>
    <t>1848471587</t>
  </si>
  <si>
    <t>223</t>
  </si>
  <si>
    <t>ELT10.862.310</t>
  </si>
  <si>
    <t>L1-L2-L3-N - Modulový svodič přepětí třídy T2 (II, C) pro sítě TN-C-S 400V/230V/50Hz, Iimp=20kA (8/20 µs), Up(5kA)=1000V (8/20 µs), Imax=40kA</t>
  </si>
  <si>
    <t>145760991</t>
  </si>
  <si>
    <t>226</t>
  </si>
  <si>
    <t>ELT10.840.349</t>
  </si>
  <si>
    <t>Pojistkový odpínač válcových pojistek 10x38, 500V/32A AC, modulární, 3 pólový, bez signalizace</t>
  </si>
  <si>
    <t>1735553100</t>
  </si>
  <si>
    <t>227</t>
  </si>
  <si>
    <t>ELT10.081.619</t>
  </si>
  <si>
    <t>Pojistková vložka válcová 10x38, 500V/6A AC, charakteristika gG</t>
  </si>
  <si>
    <t>1318623595</t>
  </si>
  <si>
    <t>230</t>
  </si>
  <si>
    <t>ELT11.328.341</t>
  </si>
  <si>
    <t>Svorka řadová, bezšroubová, LED pojistková, šedá, na DIN lištu, drát 4mm2, šířka 8mm, In=10A, pro trubičkové pojistky 5x20 mm</t>
  </si>
  <si>
    <t>90604776</t>
  </si>
  <si>
    <t>231</t>
  </si>
  <si>
    <t>ELT10.059.430</t>
  </si>
  <si>
    <t>Pojistka skleněná trubičková bez barevného kódu T - vypínací schopnost 35 A 250 V, In = 500 mA, charakteristika F (rychlá)</t>
  </si>
  <si>
    <t>534849496</t>
  </si>
  <si>
    <t>228</t>
  </si>
  <si>
    <t>ELT10.232.299</t>
  </si>
  <si>
    <t>Relé pro hlídání napětí L1, L2, L3 (60 % Un), 1x přepínací kontakt [ALARM], In=8A/AC1, pevná prodleva T1 (500ms), nastavitelná prodleva T2 (0.1 – 10 s) výpadků a špiček</t>
  </si>
  <si>
    <t>1820875620</t>
  </si>
  <si>
    <t>55</t>
  </si>
  <si>
    <t>ELT10.059.904</t>
  </si>
  <si>
    <t>Jistič modulový 4A/1/B, 1-pólový, In=4A, charakteristika B, Ik=10kA</t>
  </si>
  <si>
    <t>-862671606</t>
  </si>
  <si>
    <t>225</t>
  </si>
  <si>
    <t>ELT10.060.829</t>
  </si>
  <si>
    <t>Jistič modulový 10A/1/C, 1-pólový, In=10A, charakteristika C, Ik=10kA</t>
  </si>
  <si>
    <t>-2116005501</t>
  </si>
  <si>
    <t>56</t>
  </si>
  <si>
    <t>ELT10.060.031</t>
  </si>
  <si>
    <t>Proudový chránič s nadproudovou ochranou modulový, 1+N/10A/B/0,03/AC, 1+N-pólový, In=10A, IΔn=30mA, charakteristika B, typ AC, Iraz=250A/8/20 µs, Ik=10kA</t>
  </si>
  <si>
    <t>2145790835</t>
  </si>
  <si>
    <t>57</t>
  </si>
  <si>
    <t>ELT10.059.994</t>
  </si>
  <si>
    <t>Proudový chránič s nadproudovou ochranou modulový, 1+N/16A/B/0,03/AC, 1+N-pólový, In=16A, IΔn=30mA, charakteristika B, typ AC, Iraz=250A/8/20 µs, Ik=10kA</t>
  </si>
  <si>
    <t>-1524292416</t>
  </si>
  <si>
    <t>76</t>
  </si>
  <si>
    <t>ELT10.035.985</t>
  </si>
  <si>
    <t>Stykač modulový 25A/440V, 4 ZAP, In=25A/AC1, 4kW/400V/AC3, napětí cívky 230V AC</t>
  </si>
  <si>
    <t>280221019</t>
  </si>
  <si>
    <t>224</t>
  </si>
  <si>
    <t>ELT11.335.983</t>
  </si>
  <si>
    <t>Instalační relé modulové 16A/230V, 1 ZAP, In=16A/AC1, 324/230V/AC3, napětí cívky 230V AC</t>
  </si>
  <si>
    <t>567281786</t>
  </si>
  <si>
    <t>64</t>
  </si>
  <si>
    <t>ELT10.078.962</t>
  </si>
  <si>
    <t>Svorka řadová, šroubová, bílá, na DIN lištu, drát 2,5mm2, šířka 5mm, In=24A</t>
  </si>
  <si>
    <t>1599953141</t>
  </si>
  <si>
    <t>65</t>
  </si>
  <si>
    <t>ELT10.075.145</t>
  </si>
  <si>
    <t>Svorka řadová, šroubová, bílá, na DIN lištu, drát 6mm2, šířka 6,6mm, In=32A</t>
  </si>
  <si>
    <t>982544148</t>
  </si>
  <si>
    <t>Práce a dodávky M</t>
  </si>
  <si>
    <t>3</t>
  </si>
  <si>
    <t>22-M-SDL-UK55</t>
  </si>
  <si>
    <t>Krimplovací konektor RJ45 cat 6</t>
  </si>
  <si>
    <t>146</t>
  </si>
  <si>
    <t>220490845</t>
  </si>
  <si>
    <t>Montáž příslušenství pro telefonní přístroje portu strukturované kabeláže</t>
  </si>
  <si>
    <t>1884279918</t>
  </si>
  <si>
    <t>https://podminky.urs.cz/item/CS_URS_2022_02/220490845</t>
  </si>
  <si>
    <t>147</t>
  </si>
  <si>
    <t>PVLUNRBOU</t>
  </si>
  <si>
    <t>Krimplovací konektor RJ45, cat. 6</t>
  </si>
  <si>
    <t>181861449</t>
  </si>
  <si>
    <t>36-M-SIE-KT01</t>
  </si>
  <si>
    <t>Poruchová signalizace pro KOTELNU</t>
  </si>
  <si>
    <t>184</t>
  </si>
  <si>
    <t>HZS2221</t>
  </si>
  <si>
    <t>1541922826</t>
  </si>
  <si>
    <t>https://podminky.urs.cz/item/CS_URS_2022_02/HZS2221</t>
  </si>
  <si>
    <t>86</t>
  </si>
  <si>
    <t>SIEKOTE01-REG</t>
  </si>
  <si>
    <t>Ústředna poruchové signalizace na DIN lištu, 4xAI, 9xDI, 6xDO, MODBUS, ETHERNET, U=24V DC, 180x110x75 mm (ŠxVxH)</t>
  </si>
  <si>
    <t>-1792760271</t>
  </si>
  <si>
    <t>P</t>
  </si>
  <si>
    <t>Poznámka k položce:_x000d_
Monitoruje následující veličiny:_x000d_
 Tlak v systému_x000d_
 Teplota v systému_x000d_
 Teplota v prostoru strojovny_x000d_
 Hladina vody zdrojů v nástřešních strojovnách_x000d_
 Zaplavení prostoru strojovny_x000d_
 Signál o dopouštění systému od externího dopouštěcího zařízení_x000d_
 Funkce dopouštění systému_x000d_
 Dvoustupňová signalizace úniku plynu, Chladiva, CO_x000d_
 Poruchy až tří zdrojů tepla_x000d_
 Vstup do prostoru strojovny_x000d_
 Stav stop tlačítka_x000d_
 Počet výpadků napájení</t>
  </si>
  <si>
    <t>87</t>
  </si>
  <si>
    <t>SIEKOTE01-ZDR</t>
  </si>
  <si>
    <t>Napájecí zdroj k poruchové signalizaci na DIN lištu, 230V AC/24V DC, P1= max 200mA, P2= 30VA/1,25A, 113,8x106x56,4 mm (ŠxVxH)</t>
  </si>
  <si>
    <t>-270741423</t>
  </si>
  <si>
    <t>88</t>
  </si>
  <si>
    <t>SIEKOTE01-CTL</t>
  </si>
  <si>
    <t>Čidlo tlaku k poruchové signalizaci - piezorezistivní snímač tlaku s keramickou menbránou, rozsah 0-6 bar (0-0,6 MPa), výstupní signál 0-10V, napájecí napětí 14-30V DC, vnější připojovací závit G¼", IP65</t>
  </si>
  <si>
    <t>1891236460</t>
  </si>
  <si>
    <t>89</t>
  </si>
  <si>
    <t>SIEKOTE01-CTP</t>
  </si>
  <si>
    <t>Čidlo teploty prostoru k poruchové signalizaci, NTC 1000 Ω při 25 °C, přesnost ± 1 °C, časová konstanta = 12 min, nástěnná montáž, IP54</t>
  </si>
  <si>
    <t>-1810293602</t>
  </si>
  <si>
    <t>90</t>
  </si>
  <si>
    <t>SIEKOTE01-CTV</t>
  </si>
  <si>
    <t>Čidlo teploty (vody) systému k poruchové signalizaci, NTC se základním odporem10 kΩ při 25 °C, přesnost ± 0,5 °K, časová konstanta = 6 sec, příložné, IP42</t>
  </si>
  <si>
    <t>24779949</t>
  </si>
  <si>
    <t>91</t>
  </si>
  <si>
    <t>SIEKOTE01-AQA</t>
  </si>
  <si>
    <t>Snímač zaplavení k poruchové signalizaci, modul na desce plošných spojů, s dvěma snímači (hroty) vestavěný do plastové krabičky s krytím IP 40, napájecí napětí 24V DC, 89 x 118 x 35 mm (ŠxVxH)</t>
  </si>
  <si>
    <t>-396537824</t>
  </si>
  <si>
    <t>92</t>
  </si>
  <si>
    <t>SIEKOTE01-GAZ</t>
  </si>
  <si>
    <t>Dvoustupňový detektor úniku hořlavých plynů (metan) IP 65, napájecí napětí 24V DC, 2 relé s přepínacím kontaktem, 250V AC / 30V DC, max 5A, 115 x 90 x 55 mm (ŠxVxH)</t>
  </si>
  <si>
    <t>238795014</t>
  </si>
  <si>
    <t>93</t>
  </si>
  <si>
    <t>SIEKOTE01-CO2</t>
  </si>
  <si>
    <t>Dvoustupňový detektor úniku oxidu uhelntého IP 65, napájecí napětí 24V DC, 2 relé s přepínacím kontaktem, 250V AC / 30V DC, max 5A, 115 x 90 x 55 mm (ŠxVxH)</t>
  </si>
  <si>
    <t>-406209044</t>
  </si>
  <si>
    <t>94</t>
  </si>
  <si>
    <t>SIEKOTE01-GSM</t>
  </si>
  <si>
    <t>GSM modem k poruchové signalizaci, včetně propojovacího kabelu, antény a držáku na DIN lištu, hlášení až na 4 telefonní čísla, bez SIM karty</t>
  </si>
  <si>
    <t>1821997148</t>
  </si>
  <si>
    <t>46-M-PRU-AA05</t>
  </si>
  <si>
    <t>Průrazy, bourání otvorů</t>
  </si>
  <si>
    <t>239</t>
  </si>
  <si>
    <t>468081312</t>
  </si>
  <si>
    <t>Vybourání otvorů ve zdivu cihelném plochy do 0,0225 m2 a tloušťky přes 15 do 30 cm</t>
  </si>
  <si>
    <t>16515747</t>
  </si>
  <si>
    <t>https://podminky.urs.cz/item/CS_URS_2022_02/468081312</t>
  </si>
  <si>
    <t>HZS</t>
  </si>
  <si>
    <t>Hodinové zúčtovací sazby</t>
  </si>
  <si>
    <t>HZS-ITP-AA01</t>
  </si>
  <si>
    <t>Nastavení systému, oživení a uvedení do provozu</t>
  </si>
  <si>
    <t>306264870</t>
  </si>
  <si>
    <t>HZS-REV-AA01</t>
  </si>
  <si>
    <t>Vyhotovení výchozí revize</t>
  </si>
  <si>
    <t>HZS4211</t>
  </si>
  <si>
    <t>Hodinové zúčtovací sazby ostatních profesí revizní a kontrolní činnost revizní technik</t>
  </si>
  <si>
    <t>1418981491</t>
  </si>
  <si>
    <t>https://podminky.urs.cz/item/CS_URS_2022_02/HZS4211</t>
  </si>
  <si>
    <t>HZS-SKU-AA01</t>
  </si>
  <si>
    <t>Vyhotovení dokumentace skutečného stavu</t>
  </si>
  <si>
    <t>17</t>
  </si>
  <si>
    <t>HZS2222</t>
  </si>
  <si>
    <t>Hodinové zúčtovací sazby profesí PSV provádění stavebních instalací elektrikář odborný</t>
  </si>
  <si>
    <t>10957961</t>
  </si>
  <si>
    <t>https://podminky.urs.cz/item/CS_URS_2022_02/HZS2222</t>
  </si>
  <si>
    <t>SEZNAM FIGUR</t>
  </si>
  <si>
    <t>Výměra</t>
  </si>
  <si>
    <t xml:space="preserve"> MAR</t>
  </si>
  <si>
    <t>PVLK005</t>
  </si>
  <si>
    <t>Šířka výkopu 0,5m, vrstva písk. lože 0,3 m = 0,105 m3, t.j. při hmotnosti 1650 kg na 1m3 cca 248 kg</t>
  </si>
  <si>
    <t>t</t>
  </si>
  <si>
    <t>0,5*0,3*1650*0,001</t>
  </si>
  <si>
    <t>Součet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</si>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</sst>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/>
    </xf>
    <xf numFmtId="167" fontId="37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41112021" TargetMode="External" /><Relationship Id="rId2" Type="http://schemas.openxmlformats.org/officeDocument/2006/relationships/hyperlink" Target="https://podminky.urs.cz/item/CS_URS_2022_02/741130001" TargetMode="External" /><Relationship Id="rId3" Type="http://schemas.openxmlformats.org/officeDocument/2006/relationships/hyperlink" Target="https://podminky.urs.cz/item/CS_URS_2022_02/741420031" TargetMode="External" /><Relationship Id="rId4" Type="http://schemas.openxmlformats.org/officeDocument/2006/relationships/hyperlink" Target="https://podminky.urs.cz/item/CS_URS_2022_02/741130004" TargetMode="External" /><Relationship Id="rId5" Type="http://schemas.openxmlformats.org/officeDocument/2006/relationships/hyperlink" Target="https://podminky.urs.cz/item/CS_URS_2022_02/741910412" TargetMode="External" /><Relationship Id="rId6" Type="http://schemas.openxmlformats.org/officeDocument/2006/relationships/hyperlink" Target="https://podminky.urs.cz/item/CS_URS_2022_02/741910421" TargetMode="External" /><Relationship Id="rId7" Type="http://schemas.openxmlformats.org/officeDocument/2006/relationships/hyperlink" Target="https://podminky.urs.cz/item/CS_URS_2022_02/741910412" TargetMode="External" /><Relationship Id="rId8" Type="http://schemas.openxmlformats.org/officeDocument/2006/relationships/hyperlink" Target="https://podminky.urs.cz/item/CS_URS_2022_02/741910421" TargetMode="External" /><Relationship Id="rId9" Type="http://schemas.openxmlformats.org/officeDocument/2006/relationships/hyperlink" Target="https://podminky.urs.cz/item/CS_URS_2022_02/741910412" TargetMode="External" /><Relationship Id="rId10" Type="http://schemas.openxmlformats.org/officeDocument/2006/relationships/hyperlink" Target="https://podminky.urs.cz/item/CS_URS_2022_02/741122611" TargetMode="External" /><Relationship Id="rId11" Type="http://schemas.openxmlformats.org/officeDocument/2006/relationships/hyperlink" Target="https://podminky.urs.cz/item/CS_URS_2022_02/741122611" TargetMode="External" /><Relationship Id="rId12" Type="http://schemas.openxmlformats.org/officeDocument/2006/relationships/hyperlink" Target="https://podminky.urs.cz/item/CS_URS_2022_02/741122611" TargetMode="External" /><Relationship Id="rId13" Type="http://schemas.openxmlformats.org/officeDocument/2006/relationships/hyperlink" Target="https://podminky.urs.cz/item/CS_URS_2022_02/741122641" TargetMode="External" /><Relationship Id="rId14" Type="http://schemas.openxmlformats.org/officeDocument/2006/relationships/hyperlink" Target="https://podminky.urs.cz/item/CS_URS_2022_02/741122642" TargetMode="External" /><Relationship Id="rId15" Type="http://schemas.openxmlformats.org/officeDocument/2006/relationships/hyperlink" Target="https://podminky.urs.cz/item/CS_URS_2022_02/741124701" TargetMode="External" /><Relationship Id="rId16" Type="http://schemas.openxmlformats.org/officeDocument/2006/relationships/hyperlink" Target="https://podminky.urs.cz/item/CS_URS_2022_02/741124701" TargetMode="External" /><Relationship Id="rId17" Type="http://schemas.openxmlformats.org/officeDocument/2006/relationships/hyperlink" Target="https://podminky.urs.cz/item/CS_URS_2022_02/741124701" TargetMode="External" /><Relationship Id="rId18" Type="http://schemas.openxmlformats.org/officeDocument/2006/relationships/hyperlink" Target="https://podminky.urs.cz/item/CS_URS_2022_02/741124701" TargetMode="External" /><Relationship Id="rId19" Type="http://schemas.openxmlformats.org/officeDocument/2006/relationships/hyperlink" Target="https://podminky.urs.cz/item/CS_URS_2022_02/741110511" TargetMode="External" /><Relationship Id="rId20" Type="http://schemas.openxmlformats.org/officeDocument/2006/relationships/hyperlink" Target="https://podminky.urs.cz/item/CS_URS_2022_02/741120301" TargetMode="External" /><Relationship Id="rId21" Type="http://schemas.openxmlformats.org/officeDocument/2006/relationships/hyperlink" Target="https://podminky.urs.cz/item/CS_URS_2022_02/741120301" TargetMode="External" /><Relationship Id="rId22" Type="http://schemas.openxmlformats.org/officeDocument/2006/relationships/hyperlink" Target="https://podminky.urs.cz/item/CS_URS_2022_02/741372021" TargetMode="External" /><Relationship Id="rId23" Type="http://schemas.openxmlformats.org/officeDocument/2006/relationships/hyperlink" Target="https://podminky.urs.cz/item/CS_URS_2022_02/741330371" TargetMode="External" /><Relationship Id="rId24" Type="http://schemas.openxmlformats.org/officeDocument/2006/relationships/hyperlink" Target="https://podminky.urs.cz/item/CS_URS_2022_02/741112023" TargetMode="External" /><Relationship Id="rId25" Type="http://schemas.openxmlformats.org/officeDocument/2006/relationships/hyperlink" Target="https://podminky.urs.cz/item/CS_URS_2022_02/741112352" TargetMode="External" /><Relationship Id="rId26" Type="http://schemas.openxmlformats.org/officeDocument/2006/relationships/hyperlink" Target="https://podminky.urs.cz/item/CS_URS_2022_02/HZS3232" TargetMode="External" /><Relationship Id="rId27" Type="http://schemas.openxmlformats.org/officeDocument/2006/relationships/hyperlink" Target="https://podminky.urs.cz/item/CS_URS_2022_02/741310042" TargetMode="External" /><Relationship Id="rId28" Type="http://schemas.openxmlformats.org/officeDocument/2006/relationships/hyperlink" Target="https://podminky.urs.cz/item/CS_URS_2022_02/741313083" TargetMode="External" /><Relationship Id="rId29" Type="http://schemas.openxmlformats.org/officeDocument/2006/relationships/hyperlink" Target="https://podminky.urs.cz/item/CS_URS_2022_02/741130001" TargetMode="External" /><Relationship Id="rId30" Type="http://schemas.openxmlformats.org/officeDocument/2006/relationships/hyperlink" Target="https://podminky.urs.cz/item/CS_URS_2022_02/741130004" TargetMode="External" /><Relationship Id="rId31" Type="http://schemas.openxmlformats.org/officeDocument/2006/relationships/hyperlink" Target="https://podminky.urs.cz/item/CS_URS_2022_02/741372021" TargetMode="External" /><Relationship Id="rId32" Type="http://schemas.openxmlformats.org/officeDocument/2006/relationships/hyperlink" Target="https://podminky.urs.cz/item/CS_URS_2022_02/HZS2231" TargetMode="External" /><Relationship Id="rId33" Type="http://schemas.openxmlformats.org/officeDocument/2006/relationships/hyperlink" Target="https://podminky.urs.cz/item/CS_URS_2022_02/HZS2231" TargetMode="External" /><Relationship Id="rId34" Type="http://schemas.openxmlformats.org/officeDocument/2006/relationships/hyperlink" Target="https://podminky.urs.cz/item/CS_URS_2022_02/HZS2231" TargetMode="External" /><Relationship Id="rId35" Type="http://schemas.openxmlformats.org/officeDocument/2006/relationships/hyperlink" Target="https://podminky.urs.cz/item/CS_URS_2022_02/HZS2231" TargetMode="External" /><Relationship Id="rId36" Type="http://schemas.openxmlformats.org/officeDocument/2006/relationships/hyperlink" Target="https://podminky.urs.cz/item/CS_URS_2022_02/741210102" TargetMode="External" /><Relationship Id="rId37" Type="http://schemas.openxmlformats.org/officeDocument/2006/relationships/hyperlink" Target="https://podminky.urs.cz/item/CS_URS_2022_02/220490845" TargetMode="External" /><Relationship Id="rId38" Type="http://schemas.openxmlformats.org/officeDocument/2006/relationships/hyperlink" Target="https://podminky.urs.cz/item/CS_URS_2022_02/HZS2221" TargetMode="External" /><Relationship Id="rId39" Type="http://schemas.openxmlformats.org/officeDocument/2006/relationships/hyperlink" Target="https://podminky.urs.cz/item/CS_URS_2022_02/468081312" TargetMode="External" /><Relationship Id="rId40" Type="http://schemas.openxmlformats.org/officeDocument/2006/relationships/hyperlink" Target="https://podminky.urs.cz/item/CS_URS_2022_02/HZS3232" TargetMode="External" /><Relationship Id="rId41" Type="http://schemas.openxmlformats.org/officeDocument/2006/relationships/hyperlink" Target="https://podminky.urs.cz/item/CS_URS_2022_02/HZS4211" TargetMode="External" /><Relationship Id="rId42" Type="http://schemas.openxmlformats.org/officeDocument/2006/relationships/hyperlink" Target="https://podminky.urs.cz/item/CS_URS_2022_02/HZS2222" TargetMode="External" /><Relationship Id="rId4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s="1" customFormat="1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21</v>
      </c>
      <c r="AL7" s="20"/>
      <c r="AM7" s="20"/>
      <c r="AN7" s="25" t="s">
        <v>20</v>
      </c>
      <c r="AO7" s="20"/>
      <c r="AP7" s="20"/>
      <c r="AQ7" s="20"/>
      <c r="AR7" s="18"/>
      <c r="BE7" s="29"/>
      <c r="BS7" s="15" t="s">
        <v>22</v>
      </c>
    </row>
    <row r="8" s="1" customFormat="1" ht="12" customHeight="1">
      <c r="B8" s="19"/>
      <c r="C8" s="20"/>
      <c r="D8" s="30" t="s">
        <v>23</v>
      </c>
      <c r="E8" s="20"/>
      <c r="F8" s="20"/>
      <c r="G8" s="20"/>
      <c r="H8" s="20"/>
      <c r="I8" s="20"/>
      <c r="J8" s="20"/>
      <c r="K8" s="25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25</v>
      </c>
      <c r="AL8" s="20"/>
      <c r="AM8" s="20"/>
      <c r="AN8" s="31" t="s">
        <v>26</v>
      </c>
      <c r="AO8" s="20"/>
      <c r="AP8" s="20"/>
      <c r="AQ8" s="20"/>
      <c r="AR8" s="18"/>
      <c r="BE8" s="29"/>
      <c r="BS8" s="15" t="s">
        <v>27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28</v>
      </c>
    </row>
    <row r="10" s="1" customFormat="1" ht="12" customHeight="1">
      <c r="B10" s="19"/>
      <c r="C10" s="20"/>
      <c r="D10" s="30" t="s">
        <v>29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30</v>
      </c>
      <c r="AL10" s="20"/>
      <c r="AM10" s="20"/>
      <c r="AN10" s="25" t="s">
        <v>20</v>
      </c>
      <c r="AO10" s="20"/>
      <c r="AP10" s="20"/>
      <c r="AQ10" s="20"/>
      <c r="AR10" s="18"/>
      <c r="BE10" s="29"/>
      <c r="BS10" s="15" t="s">
        <v>18</v>
      </c>
    </row>
    <row r="11" s="1" customFormat="1" ht="18.48" customHeight="1">
      <c r="B11" s="19"/>
      <c r="C11" s="20"/>
      <c r="D11" s="20"/>
      <c r="E11" s="25" t="s">
        <v>31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32</v>
      </c>
      <c r="AL11" s="20"/>
      <c r="AM11" s="20"/>
      <c r="AN11" s="25" t="s">
        <v>20</v>
      </c>
      <c r="AO11" s="20"/>
      <c r="AP11" s="20"/>
      <c r="AQ11" s="20"/>
      <c r="AR11" s="18"/>
      <c r="BE11" s="29"/>
      <c r="BS11" s="15" t="s">
        <v>18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s="1" customFormat="1" ht="12" customHeight="1">
      <c r="B13" s="19"/>
      <c r="C13" s="20"/>
      <c r="D13" s="30" t="s">
        <v>33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30</v>
      </c>
      <c r="AL13" s="20"/>
      <c r="AM13" s="20"/>
      <c r="AN13" s="32" t="s">
        <v>34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34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32</v>
      </c>
      <c r="AL14" s="20"/>
      <c r="AM14" s="20"/>
      <c r="AN14" s="32" t="s">
        <v>34</v>
      </c>
      <c r="AO14" s="20"/>
      <c r="AP14" s="20"/>
      <c r="AQ14" s="20"/>
      <c r="AR14" s="18"/>
      <c r="BE14" s="29"/>
      <c r="BS14" s="15" t="s">
        <v>18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35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30</v>
      </c>
      <c r="AL16" s="20"/>
      <c r="AM16" s="20"/>
      <c r="AN16" s="25" t="s">
        <v>20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32</v>
      </c>
      <c r="AL17" s="20"/>
      <c r="AM17" s="20"/>
      <c r="AN17" s="25" t="s">
        <v>20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30</v>
      </c>
      <c r="AL19" s="20"/>
      <c r="AM19" s="20"/>
      <c r="AN19" s="25" t="s">
        <v>38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32</v>
      </c>
      <c r="AL20" s="20"/>
      <c r="AM20" s="20"/>
      <c r="AN20" s="25" t="s">
        <v>40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41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42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47</v>
      </c>
      <c r="E29" s="45"/>
      <c r="F29" s="30" t="s">
        <v>48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50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54</v>
      </c>
      <c r="U35" s="52"/>
      <c r="V35" s="52"/>
      <c r="W35" s="52"/>
      <c r="X35" s="54" t="s">
        <v>55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56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7230301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Rekonstrukce kotelny Jeremenkova 19, Šumperk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23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Šumperk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25</v>
      </c>
      <c r="AJ47" s="38"/>
      <c r="AK47" s="38"/>
      <c r="AL47" s="38"/>
      <c r="AM47" s="70" t="str">
        <f>IF(AN8= "","",AN8)</f>
        <v>25. 3. 2023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29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35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57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33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37</v>
      </c>
      <c r="AJ50" s="38"/>
      <c r="AK50" s="38"/>
      <c r="AL50" s="38"/>
      <c r="AM50" s="71" t="str">
        <f>IF(E20="","",E20)</f>
        <v>PVLK PROJECT s.r.o.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58</v>
      </c>
      <c r="D52" s="85"/>
      <c r="E52" s="85"/>
      <c r="F52" s="85"/>
      <c r="G52" s="85"/>
      <c r="H52" s="86"/>
      <c r="I52" s="87" t="s">
        <v>59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60</v>
      </c>
      <c r="AH52" s="85"/>
      <c r="AI52" s="85"/>
      <c r="AJ52" s="85"/>
      <c r="AK52" s="85"/>
      <c r="AL52" s="85"/>
      <c r="AM52" s="85"/>
      <c r="AN52" s="87" t="s">
        <v>61</v>
      </c>
      <c r="AO52" s="85"/>
      <c r="AP52" s="85"/>
      <c r="AQ52" s="89" t="s">
        <v>62</v>
      </c>
      <c r="AR52" s="42"/>
      <c r="AS52" s="90" t="s">
        <v>63</v>
      </c>
      <c r="AT52" s="91" t="s">
        <v>64</v>
      </c>
      <c r="AU52" s="91" t="s">
        <v>65</v>
      </c>
      <c r="AV52" s="91" t="s">
        <v>66</v>
      </c>
      <c r="AW52" s="91" t="s">
        <v>67</v>
      </c>
      <c r="AX52" s="91" t="s">
        <v>68</v>
      </c>
      <c r="AY52" s="91" t="s">
        <v>69</v>
      </c>
      <c r="AZ52" s="91" t="s">
        <v>70</v>
      </c>
      <c r="BA52" s="91" t="s">
        <v>71</v>
      </c>
      <c r="BB52" s="91" t="s">
        <v>72</v>
      </c>
      <c r="BC52" s="91" t="s">
        <v>73</v>
      </c>
      <c r="BD52" s="92" t="s">
        <v>74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75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20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76</v>
      </c>
      <c r="BT54" s="107" t="s">
        <v>77</v>
      </c>
      <c r="BU54" s="108" t="s">
        <v>78</v>
      </c>
      <c r="BV54" s="107" t="s">
        <v>79</v>
      </c>
      <c r="BW54" s="107" t="s">
        <v>5</v>
      </c>
      <c r="BX54" s="107" t="s">
        <v>80</v>
      </c>
      <c r="CL54" s="107" t="s">
        <v>20</v>
      </c>
    </row>
    <row r="55" s="7" customFormat="1" ht="16.5" customHeight="1">
      <c r="A55" s="109" t="s">
        <v>81</v>
      </c>
      <c r="B55" s="110"/>
      <c r="C55" s="111"/>
      <c r="D55" s="112" t="s">
        <v>82</v>
      </c>
      <c r="E55" s="112"/>
      <c r="F55" s="112"/>
      <c r="G55" s="112"/>
      <c r="H55" s="112"/>
      <c r="I55" s="113"/>
      <c r="J55" s="112" t="s">
        <v>83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'MAR - Měření a regulace k...'!J30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84</v>
      </c>
      <c r="AR55" s="116"/>
      <c r="AS55" s="117">
        <v>0</v>
      </c>
      <c r="AT55" s="118">
        <f>ROUND(SUM(AV55:AW55),2)</f>
        <v>0</v>
      </c>
      <c r="AU55" s="119">
        <f>'MAR - Měření a regulace k...'!P119</f>
        <v>0</v>
      </c>
      <c r="AV55" s="118">
        <f>'MAR - Měření a regulace k...'!J33</f>
        <v>0</v>
      </c>
      <c r="AW55" s="118">
        <f>'MAR - Měření a regulace k...'!J34</f>
        <v>0</v>
      </c>
      <c r="AX55" s="118">
        <f>'MAR - Měření a regulace k...'!J35</f>
        <v>0</v>
      </c>
      <c r="AY55" s="118">
        <f>'MAR - Měření a regulace k...'!J36</f>
        <v>0</v>
      </c>
      <c r="AZ55" s="118">
        <f>'MAR - Měření a regulace k...'!F33</f>
        <v>0</v>
      </c>
      <c r="BA55" s="118">
        <f>'MAR - Měření a regulace k...'!F34</f>
        <v>0</v>
      </c>
      <c r="BB55" s="118">
        <f>'MAR - Měření a regulace k...'!F35</f>
        <v>0</v>
      </c>
      <c r="BC55" s="118">
        <f>'MAR - Měření a regulace k...'!F36</f>
        <v>0</v>
      </c>
      <c r="BD55" s="120">
        <f>'MAR - Měření a regulace k...'!F37</f>
        <v>0</v>
      </c>
      <c r="BE55" s="7"/>
      <c r="BT55" s="121" t="s">
        <v>22</v>
      </c>
      <c r="BV55" s="121" t="s">
        <v>79</v>
      </c>
      <c r="BW55" s="121" t="s">
        <v>85</v>
      </c>
      <c r="BX55" s="121" t="s">
        <v>5</v>
      </c>
      <c r="CL55" s="121" t="s">
        <v>20</v>
      </c>
      <c r="CM55" s="121" t="s">
        <v>22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GCUskUNUgzsN6mI4aT+T/sRCf1odXZZZgKlPvaeHqtStbcqIVkMkN4xCgWbC8TT4jPafneFvlrolfbQ18eAUlQ==" hashValue="tTXwzm/iGWkk4ZKdWCO1yCL+3fJINlwU36Y30Oxhsj1cLqX7T3KhqCEmlq4qIDtz/F/1g7iiZZuqGG/euh5iJ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MAR - Měření a regulace 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22</v>
      </c>
    </row>
    <row r="4" s="1" customFormat="1" ht="24.96" customHeight="1">
      <c r="B4" s="18"/>
      <c r="D4" s="124" t="s">
        <v>86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Rekonstrukce kotelny Jeremenkova 19, Šumperk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87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88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19</v>
      </c>
      <c r="E11" s="36"/>
      <c r="F11" s="130" t="s">
        <v>20</v>
      </c>
      <c r="G11" s="36"/>
      <c r="H11" s="36"/>
      <c r="I11" s="126" t="s">
        <v>21</v>
      </c>
      <c r="J11" s="130" t="s">
        <v>20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23</v>
      </c>
      <c r="E12" s="36"/>
      <c r="F12" s="130" t="s">
        <v>31</v>
      </c>
      <c r="G12" s="36"/>
      <c r="H12" s="36"/>
      <c r="I12" s="126" t="s">
        <v>25</v>
      </c>
      <c r="J12" s="131" t="str">
        <f>'Rekapitulace stavby'!AN8</f>
        <v>25. 3. 2023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29</v>
      </c>
      <c r="E14" s="36"/>
      <c r="F14" s="36"/>
      <c r="G14" s="36"/>
      <c r="H14" s="36"/>
      <c r="I14" s="126" t="s">
        <v>30</v>
      </c>
      <c r="J14" s="130" t="str">
        <f>IF('Rekapitulace stavby'!AN10="","",'Rekapitulace stavby'!AN10)</f>
        <v/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 </v>
      </c>
      <c r="F15" s="36"/>
      <c r="G15" s="36"/>
      <c r="H15" s="36"/>
      <c r="I15" s="126" t="s">
        <v>32</v>
      </c>
      <c r="J15" s="130" t="str">
        <f>IF('Rekapitulace stavby'!AN11="","",'Rekapitulace stavby'!AN11)</f>
        <v/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33</v>
      </c>
      <c r="E17" s="36"/>
      <c r="F17" s="36"/>
      <c r="G17" s="36"/>
      <c r="H17" s="36"/>
      <c r="I17" s="126" t="s">
        <v>30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32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35</v>
      </c>
      <c r="E20" s="36"/>
      <c r="F20" s="36"/>
      <c r="G20" s="36"/>
      <c r="H20" s="36"/>
      <c r="I20" s="126" t="s">
        <v>30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32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37</v>
      </c>
      <c r="E23" s="36"/>
      <c r="F23" s="36"/>
      <c r="G23" s="36"/>
      <c r="H23" s="36"/>
      <c r="I23" s="126" t="s">
        <v>30</v>
      </c>
      <c r="J23" s="130" t="str">
        <f>IF('Rekapitulace stavby'!AN19="","",'Rekapitulace stavby'!AN19)</f>
        <v>29380995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tr">
        <f>IF('Rekapitulace stavby'!E20="","",'Rekapitulace stavby'!E20)</f>
        <v>PVLK PROJECT s.r.o.</v>
      </c>
      <c r="F24" s="36"/>
      <c r="G24" s="36"/>
      <c r="H24" s="36"/>
      <c r="I24" s="126" t="s">
        <v>32</v>
      </c>
      <c r="J24" s="130" t="str">
        <f>IF('Rekapitulace stavby'!AN20="","",'Rekapitulace stavby'!AN20)</f>
        <v>CZ29380995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41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20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43</v>
      </c>
      <c r="E30" s="36"/>
      <c r="F30" s="36"/>
      <c r="G30" s="36"/>
      <c r="H30" s="36"/>
      <c r="I30" s="36"/>
      <c r="J30" s="138">
        <f>ROUND(J119,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45</v>
      </c>
      <c r="G32" s="36"/>
      <c r="H32" s="36"/>
      <c r="I32" s="139" t="s">
        <v>44</v>
      </c>
      <c r="J32" s="139" t="s">
        <v>46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47</v>
      </c>
      <c r="E33" s="126" t="s">
        <v>48</v>
      </c>
      <c r="F33" s="141">
        <f>ROUND((SUM(BE119:BE317)),  2)</f>
        <v>0</v>
      </c>
      <c r="G33" s="36"/>
      <c r="H33" s="36"/>
      <c r="I33" s="142">
        <v>0.20999999999999999</v>
      </c>
      <c r="J33" s="141">
        <f>ROUND(((SUM(BE119:BE317))*I33),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49</v>
      </c>
      <c r="F34" s="141">
        <f>ROUND((SUM(BF119:BF317)),  2)</f>
        <v>0</v>
      </c>
      <c r="G34" s="36"/>
      <c r="H34" s="36"/>
      <c r="I34" s="142">
        <v>0.14999999999999999</v>
      </c>
      <c r="J34" s="141">
        <f>ROUND(((SUM(BF119:BF317))*I34),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50</v>
      </c>
      <c r="F35" s="141">
        <f>ROUND((SUM(BG119:BG317)),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51</v>
      </c>
      <c r="F36" s="141">
        <f>ROUND((SUM(BH119:BH317)),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52</v>
      </c>
      <c r="F37" s="141">
        <f>ROUND((SUM(BI119:BI317)),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53</v>
      </c>
      <c r="E39" s="145"/>
      <c r="F39" s="145"/>
      <c r="G39" s="146" t="s">
        <v>54</v>
      </c>
      <c r="H39" s="147" t="s">
        <v>55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89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Rekonstrukce kotelny Jeremenkova 19, Šumperk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87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MAR - Měření a regulace kotelny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23</v>
      </c>
      <c r="D52" s="38"/>
      <c r="E52" s="38"/>
      <c r="F52" s="25" t="str">
        <f>F12</f>
        <v xml:space="preserve"> </v>
      </c>
      <c r="G52" s="38"/>
      <c r="H52" s="38"/>
      <c r="I52" s="30" t="s">
        <v>25</v>
      </c>
      <c r="J52" s="70" t="str">
        <f>IF(J12="","",J12)</f>
        <v>25. 3. 2023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29</v>
      </c>
      <c r="D54" s="38"/>
      <c r="E54" s="38"/>
      <c r="F54" s="25" t="str">
        <f>E15</f>
        <v xml:space="preserve"> </v>
      </c>
      <c r="G54" s="38"/>
      <c r="H54" s="38"/>
      <c r="I54" s="30" t="s">
        <v>35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33</v>
      </c>
      <c r="D55" s="38"/>
      <c r="E55" s="38"/>
      <c r="F55" s="25" t="str">
        <f>IF(E18="","",E18)</f>
        <v>Vyplň údaj</v>
      </c>
      <c r="G55" s="38"/>
      <c r="H55" s="38"/>
      <c r="I55" s="30" t="s">
        <v>37</v>
      </c>
      <c r="J55" s="34" t="str">
        <f>E24</f>
        <v>PVLK PROJECT s.r.o.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90</v>
      </c>
      <c r="D57" s="156"/>
      <c r="E57" s="156"/>
      <c r="F57" s="156"/>
      <c r="G57" s="156"/>
      <c r="H57" s="156"/>
      <c r="I57" s="156"/>
      <c r="J57" s="157" t="s">
        <v>91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75</v>
      </c>
      <c r="D59" s="38"/>
      <c r="E59" s="38"/>
      <c r="F59" s="38"/>
      <c r="G59" s="38"/>
      <c r="H59" s="38"/>
      <c r="I59" s="38"/>
      <c r="J59" s="100">
        <f>J119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92</v>
      </c>
    </row>
    <row r="60" s="9" customFormat="1" ht="24.96" customHeight="1">
      <c r="A60" s="9"/>
      <c r="B60" s="159"/>
      <c r="C60" s="160"/>
      <c r="D60" s="161" t="s">
        <v>93</v>
      </c>
      <c r="E60" s="162"/>
      <c r="F60" s="162"/>
      <c r="G60" s="162"/>
      <c r="H60" s="162"/>
      <c r="I60" s="162"/>
      <c r="J60" s="163">
        <f>J120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94</v>
      </c>
      <c r="E61" s="168"/>
      <c r="F61" s="168"/>
      <c r="G61" s="168"/>
      <c r="H61" s="168"/>
      <c r="I61" s="168"/>
      <c r="J61" s="169">
        <f>J121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95</v>
      </c>
      <c r="E62" s="168"/>
      <c r="F62" s="168"/>
      <c r="G62" s="168"/>
      <c r="H62" s="168"/>
      <c r="I62" s="168"/>
      <c r="J62" s="169">
        <f>J127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96</v>
      </c>
      <c r="E63" s="168"/>
      <c r="F63" s="168"/>
      <c r="G63" s="168"/>
      <c r="H63" s="168"/>
      <c r="I63" s="168"/>
      <c r="J63" s="169">
        <f>J133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97</v>
      </c>
      <c r="E64" s="168"/>
      <c r="F64" s="168"/>
      <c r="G64" s="168"/>
      <c r="H64" s="168"/>
      <c r="I64" s="168"/>
      <c r="J64" s="169">
        <f>J144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98</v>
      </c>
      <c r="E65" s="168"/>
      <c r="F65" s="168"/>
      <c r="G65" s="168"/>
      <c r="H65" s="168"/>
      <c r="I65" s="168"/>
      <c r="J65" s="169">
        <f>J157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99</v>
      </c>
      <c r="E66" s="168"/>
      <c r="F66" s="168"/>
      <c r="G66" s="168"/>
      <c r="H66" s="168"/>
      <c r="I66" s="168"/>
      <c r="J66" s="169">
        <f>J164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100</v>
      </c>
      <c r="E67" s="168"/>
      <c r="F67" s="168"/>
      <c r="G67" s="168"/>
      <c r="H67" s="168"/>
      <c r="I67" s="168"/>
      <c r="J67" s="169">
        <f>J169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5"/>
      <c r="C68" s="166"/>
      <c r="D68" s="167" t="s">
        <v>101</v>
      </c>
      <c r="E68" s="168"/>
      <c r="F68" s="168"/>
      <c r="G68" s="168"/>
      <c r="H68" s="168"/>
      <c r="I68" s="168"/>
      <c r="J68" s="169">
        <f>J173</f>
        <v>0</v>
      </c>
      <c r="K68" s="166"/>
      <c r="L68" s="17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5"/>
      <c r="C69" s="166"/>
      <c r="D69" s="167" t="s">
        <v>102</v>
      </c>
      <c r="E69" s="168"/>
      <c r="F69" s="168"/>
      <c r="G69" s="168"/>
      <c r="H69" s="168"/>
      <c r="I69" s="168"/>
      <c r="J69" s="169">
        <f>J177</f>
        <v>0</v>
      </c>
      <c r="K69" s="166"/>
      <c r="L69" s="17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5"/>
      <c r="C70" s="166"/>
      <c r="D70" s="167" t="s">
        <v>103</v>
      </c>
      <c r="E70" s="168"/>
      <c r="F70" s="168"/>
      <c r="G70" s="168"/>
      <c r="H70" s="168"/>
      <c r="I70" s="168"/>
      <c r="J70" s="169">
        <f>J181</f>
        <v>0</v>
      </c>
      <c r="K70" s="166"/>
      <c r="L70" s="17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5"/>
      <c r="C71" s="166"/>
      <c r="D71" s="167" t="s">
        <v>104</v>
      </c>
      <c r="E71" s="168"/>
      <c r="F71" s="168"/>
      <c r="G71" s="168"/>
      <c r="H71" s="168"/>
      <c r="I71" s="168"/>
      <c r="J71" s="169">
        <f>J185</f>
        <v>0</v>
      </c>
      <c r="K71" s="166"/>
      <c r="L71" s="17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5"/>
      <c r="C72" s="166"/>
      <c r="D72" s="167" t="s">
        <v>105</v>
      </c>
      <c r="E72" s="168"/>
      <c r="F72" s="168"/>
      <c r="G72" s="168"/>
      <c r="H72" s="168"/>
      <c r="I72" s="168"/>
      <c r="J72" s="169">
        <f>J189</f>
        <v>0</v>
      </c>
      <c r="K72" s="166"/>
      <c r="L72" s="17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5"/>
      <c r="C73" s="166"/>
      <c r="D73" s="167" t="s">
        <v>106</v>
      </c>
      <c r="E73" s="168"/>
      <c r="F73" s="168"/>
      <c r="G73" s="168"/>
      <c r="H73" s="168"/>
      <c r="I73" s="168"/>
      <c r="J73" s="169">
        <f>J193</f>
        <v>0</v>
      </c>
      <c r="K73" s="166"/>
      <c r="L73" s="17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5"/>
      <c r="C74" s="166"/>
      <c r="D74" s="167" t="s">
        <v>107</v>
      </c>
      <c r="E74" s="168"/>
      <c r="F74" s="168"/>
      <c r="G74" s="168"/>
      <c r="H74" s="168"/>
      <c r="I74" s="168"/>
      <c r="J74" s="169">
        <f>J197</f>
        <v>0</v>
      </c>
      <c r="K74" s="166"/>
      <c r="L74" s="17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5"/>
      <c r="C75" s="166"/>
      <c r="D75" s="167" t="s">
        <v>108</v>
      </c>
      <c r="E75" s="168"/>
      <c r="F75" s="168"/>
      <c r="G75" s="168"/>
      <c r="H75" s="168"/>
      <c r="I75" s="168"/>
      <c r="J75" s="169">
        <f>J201</f>
        <v>0</v>
      </c>
      <c r="K75" s="166"/>
      <c r="L75" s="17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5"/>
      <c r="C76" s="166"/>
      <c r="D76" s="167" t="s">
        <v>109</v>
      </c>
      <c r="E76" s="168"/>
      <c r="F76" s="168"/>
      <c r="G76" s="168"/>
      <c r="H76" s="168"/>
      <c r="I76" s="168"/>
      <c r="J76" s="169">
        <f>J205</f>
        <v>0</v>
      </c>
      <c r="K76" s="166"/>
      <c r="L76" s="17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5"/>
      <c r="C77" s="166"/>
      <c r="D77" s="167" t="s">
        <v>110</v>
      </c>
      <c r="E77" s="168"/>
      <c r="F77" s="168"/>
      <c r="G77" s="168"/>
      <c r="H77" s="168"/>
      <c r="I77" s="168"/>
      <c r="J77" s="169">
        <f>J209</f>
        <v>0</v>
      </c>
      <c r="K77" s="166"/>
      <c r="L77" s="17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5"/>
      <c r="C78" s="166"/>
      <c r="D78" s="167" t="s">
        <v>111</v>
      </c>
      <c r="E78" s="168"/>
      <c r="F78" s="168"/>
      <c r="G78" s="168"/>
      <c r="H78" s="168"/>
      <c r="I78" s="168"/>
      <c r="J78" s="169">
        <f>J213</f>
        <v>0</v>
      </c>
      <c r="K78" s="166"/>
      <c r="L78" s="17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5"/>
      <c r="C79" s="166"/>
      <c r="D79" s="167" t="s">
        <v>112</v>
      </c>
      <c r="E79" s="168"/>
      <c r="F79" s="168"/>
      <c r="G79" s="168"/>
      <c r="H79" s="168"/>
      <c r="I79" s="168"/>
      <c r="J79" s="169">
        <f>J217</f>
        <v>0</v>
      </c>
      <c r="K79" s="166"/>
      <c r="L79" s="17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5"/>
      <c r="C80" s="166"/>
      <c r="D80" s="167" t="s">
        <v>113</v>
      </c>
      <c r="E80" s="168"/>
      <c r="F80" s="168"/>
      <c r="G80" s="168"/>
      <c r="H80" s="168"/>
      <c r="I80" s="168"/>
      <c r="J80" s="169">
        <f>J222</f>
        <v>0</v>
      </c>
      <c r="K80" s="166"/>
      <c r="L80" s="17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5"/>
      <c r="C81" s="166"/>
      <c r="D81" s="167" t="s">
        <v>114</v>
      </c>
      <c r="E81" s="168"/>
      <c r="F81" s="168"/>
      <c r="G81" s="168"/>
      <c r="H81" s="168"/>
      <c r="I81" s="168"/>
      <c r="J81" s="169">
        <f>J228</f>
        <v>0</v>
      </c>
      <c r="K81" s="166"/>
      <c r="L81" s="17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5"/>
      <c r="C82" s="166"/>
      <c r="D82" s="167" t="s">
        <v>115</v>
      </c>
      <c r="E82" s="168"/>
      <c r="F82" s="168"/>
      <c r="G82" s="168"/>
      <c r="H82" s="168"/>
      <c r="I82" s="168"/>
      <c r="J82" s="169">
        <f>J231</f>
        <v>0</v>
      </c>
      <c r="K82" s="166"/>
      <c r="L82" s="17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65"/>
      <c r="C83" s="166"/>
      <c r="D83" s="167" t="s">
        <v>116</v>
      </c>
      <c r="E83" s="168"/>
      <c r="F83" s="168"/>
      <c r="G83" s="168"/>
      <c r="H83" s="168"/>
      <c r="I83" s="168"/>
      <c r="J83" s="169">
        <f>J235</f>
        <v>0</v>
      </c>
      <c r="K83" s="166"/>
      <c r="L83" s="17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65"/>
      <c r="C84" s="166"/>
      <c r="D84" s="167" t="s">
        <v>117</v>
      </c>
      <c r="E84" s="168"/>
      <c r="F84" s="168"/>
      <c r="G84" s="168"/>
      <c r="H84" s="168"/>
      <c r="I84" s="168"/>
      <c r="J84" s="169">
        <f>J239</f>
        <v>0</v>
      </c>
      <c r="K84" s="166"/>
      <c r="L84" s="17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65"/>
      <c r="C85" s="166"/>
      <c r="D85" s="167" t="s">
        <v>118</v>
      </c>
      <c r="E85" s="168"/>
      <c r="F85" s="168"/>
      <c r="G85" s="168"/>
      <c r="H85" s="168"/>
      <c r="I85" s="168"/>
      <c r="J85" s="169">
        <f>J242</f>
        <v>0</v>
      </c>
      <c r="K85" s="166"/>
      <c r="L85" s="17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65"/>
      <c r="C86" s="166"/>
      <c r="D86" s="167" t="s">
        <v>119</v>
      </c>
      <c r="E86" s="168"/>
      <c r="F86" s="168"/>
      <c r="G86" s="168"/>
      <c r="H86" s="168"/>
      <c r="I86" s="168"/>
      <c r="J86" s="169">
        <f>J245</f>
        <v>0</v>
      </c>
      <c r="K86" s="166"/>
      <c r="L86" s="17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65"/>
      <c r="C87" s="166"/>
      <c r="D87" s="167" t="s">
        <v>120</v>
      </c>
      <c r="E87" s="168"/>
      <c r="F87" s="168"/>
      <c r="G87" s="168"/>
      <c r="H87" s="168"/>
      <c r="I87" s="168"/>
      <c r="J87" s="169">
        <f>J248</f>
        <v>0</v>
      </c>
      <c r="K87" s="166"/>
      <c r="L87" s="17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65"/>
      <c r="C88" s="166"/>
      <c r="D88" s="167" t="s">
        <v>121</v>
      </c>
      <c r="E88" s="168"/>
      <c r="F88" s="168"/>
      <c r="G88" s="168"/>
      <c r="H88" s="168"/>
      <c r="I88" s="168"/>
      <c r="J88" s="169">
        <f>J252</f>
        <v>0</v>
      </c>
      <c r="K88" s="166"/>
      <c r="L88" s="17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65"/>
      <c r="C89" s="166"/>
      <c r="D89" s="167" t="s">
        <v>122</v>
      </c>
      <c r="E89" s="168"/>
      <c r="F89" s="168"/>
      <c r="G89" s="168"/>
      <c r="H89" s="168"/>
      <c r="I89" s="168"/>
      <c r="J89" s="169">
        <f>J256</f>
        <v>0</v>
      </c>
      <c r="K89" s="166"/>
      <c r="L89" s="17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65"/>
      <c r="C90" s="166"/>
      <c r="D90" s="167" t="s">
        <v>123</v>
      </c>
      <c r="E90" s="168"/>
      <c r="F90" s="168"/>
      <c r="G90" s="168"/>
      <c r="H90" s="168"/>
      <c r="I90" s="168"/>
      <c r="J90" s="169">
        <f>J260</f>
        <v>0</v>
      </c>
      <c r="K90" s="166"/>
      <c r="L90" s="17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65"/>
      <c r="C91" s="166"/>
      <c r="D91" s="167" t="s">
        <v>124</v>
      </c>
      <c r="E91" s="168"/>
      <c r="F91" s="168"/>
      <c r="G91" s="168"/>
      <c r="H91" s="168"/>
      <c r="I91" s="168"/>
      <c r="J91" s="169">
        <f>J264</f>
        <v>0</v>
      </c>
      <c r="K91" s="166"/>
      <c r="L91" s="17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9" customFormat="1" ht="24.96" customHeight="1">
      <c r="A92" s="9"/>
      <c r="B92" s="159"/>
      <c r="C92" s="160"/>
      <c r="D92" s="161" t="s">
        <v>125</v>
      </c>
      <c r="E92" s="162"/>
      <c r="F92" s="162"/>
      <c r="G92" s="162"/>
      <c r="H92" s="162"/>
      <c r="I92" s="162"/>
      <c r="J92" s="163">
        <f>J287</f>
        <v>0</v>
      </c>
      <c r="K92" s="160"/>
      <c r="L92" s="164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="10" customFormat="1" ht="19.92" customHeight="1">
      <c r="A93" s="10"/>
      <c r="B93" s="165"/>
      <c r="C93" s="166"/>
      <c r="D93" s="167" t="s">
        <v>126</v>
      </c>
      <c r="E93" s="168"/>
      <c r="F93" s="168"/>
      <c r="G93" s="168"/>
      <c r="H93" s="168"/>
      <c r="I93" s="168"/>
      <c r="J93" s="169">
        <f>J288</f>
        <v>0</v>
      </c>
      <c r="K93" s="166"/>
      <c r="L93" s="17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65"/>
      <c r="C94" s="166"/>
      <c r="D94" s="167" t="s">
        <v>127</v>
      </c>
      <c r="E94" s="168"/>
      <c r="F94" s="168"/>
      <c r="G94" s="168"/>
      <c r="H94" s="168"/>
      <c r="I94" s="168"/>
      <c r="J94" s="169">
        <f>J292</f>
        <v>0</v>
      </c>
      <c r="K94" s="166"/>
      <c r="L94" s="17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9.92" customHeight="1">
      <c r="A95" s="10"/>
      <c r="B95" s="165"/>
      <c r="C95" s="166"/>
      <c r="D95" s="167" t="s">
        <v>128</v>
      </c>
      <c r="E95" s="168"/>
      <c r="F95" s="168"/>
      <c r="G95" s="168"/>
      <c r="H95" s="168"/>
      <c r="I95" s="168"/>
      <c r="J95" s="169">
        <f>J305</f>
        <v>0</v>
      </c>
      <c r="K95" s="166"/>
      <c r="L95" s="17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9" customFormat="1" ht="24.96" customHeight="1">
      <c r="A96" s="9"/>
      <c r="B96" s="159"/>
      <c r="C96" s="160"/>
      <c r="D96" s="161" t="s">
        <v>129</v>
      </c>
      <c r="E96" s="162"/>
      <c r="F96" s="162"/>
      <c r="G96" s="162"/>
      <c r="H96" s="162"/>
      <c r="I96" s="162"/>
      <c r="J96" s="163">
        <f>J308</f>
        <v>0</v>
      </c>
      <c r="K96" s="160"/>
      <c r="L96" s="164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10" customFormat="1" ht="19.92" customHeight="1">
      <c r="A97" s="10"/>
      <c r="B97" s="165"/>
      <c r="C97" s="166"/>
      <c r="D97" s="167" t="s">
        <v>130</v>
      </c>
      <c r="E97" s="168"/>
      <c r="F97" s="168"/>
      <c r="G97" s="168"/>
      <c r="H97" s="168"/>
      <c r="I97" s="168"/>
      <c r="J97" s="169">
        <f>J309</f>
        <v>0</v>
      </c>
      <c r="K97" s="166"/>
      <c r="L97" s="17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65"/>
      <c r="C98" s="166"/>
      <c r="D98" s="167" t="s">
        <v>131</v>
      </c>
      <c r="E98" s="168"/>
      <c r="F98" s="168"/>
      <c r="G98" s="168"/>
      <c r="H98" s="168"/>
      <c r="I98" s="168"/>
      <c r="J98" s="169">
        <f>J312</f>
        <v>0</v>
      </c>
      <c r="K98" s="166"/>
      <c r="L98" s="17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65"/>
      <c r="C99" s="166"/>
      <c r="D99" s="167" t="s">
        <v>132</v>
      </c>
      <c r="E99" s="168"/>
      <c r="F99" s="168"/>
      <c r="G99" s="168"/>
      <c r="H99" s="168"/>
      <c r="I99" s="168"/>
      <c r="J99" s="169">
        <f>J315</f>
        <v>0</v>
      </c>
      <c r="K99" s="166"/>
      <c r="L99" s="17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28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128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128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133</v>
      </c>
      <c r="D106" s="38"/>
      <c r="E106" s="38"/>
      <c r="F106" s="38"/>
      <c r="G106" s="38"/>
      <c r="H106" s="38"/>
      <c r="I106" s="38"/>
      <c r="J106" s="38"/>
      <c r="K106" s="38"/>
      <c r="L106" s="128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128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128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54" t="str">
        <f>E7</f>
        <v>Rekonstrukce kotelny Jeremenkova 19, Šumperk</v>
      </c>
      <c r="F109" s="30"/>
      <c r="G109" s="30"/>
      <c r="H109" s="30"/>
      <c r="I109" s="38"/>
      <c r="J109" s="38"/>
      <c r="K109" s="38"/>
      <c r="L109" s="12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87</v>
      </c>
      <c r="D110" s="38"/>
      <c r="E110" s="38"/>
      <c r="F110" s="38"/>
      <c r="G110" s="38"/>
      <c r="H110" s="38"/>
      <c r="I110" s="38"/>
      <c r="J110" s="38"/>
      <c r="K110" s="38"/>
      <c r="L110" s="12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67" t="str">
        <f>E9</f>
        <v>MAR - Měření a regulace kotelny</v>
      </c>
      <c r="F111" s="38"/>
      <c r="G111" s="38"/>
      <c r="H111" s="38"/>
      <c r="I111" s="38"/>
      <c r="J111" s="38"/>
      <c r="K111" s="38"/>
      <c r="L111" s="12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12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23</v>
      </c>
      <c r="D113" s="38"/>
      <c r="E113" s="38"/>
      <c r="F113" s="25" t="str">
        <f>F12</f>
        <v xml:space="preserve"> </v>
      </c>
      <c r="G113" s="38"/>
      <c r="H113" s="38"/>
      <c r="I113" s="30" t="s">
        <v>25</v>
      </c>
      <c r="J113" s="70" t="str">
        <f>IF(J12="","",J12)</f>
        <v>25. 3. 2023</v>
      </c>
      <c r="K113" s="38"/>
      <c r="L113" s="128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128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29</v>
      </c>
      <c r="D115" s="38"/>
      <c r="E115" s="38"/>
      <c r="F115" s="25" t="str">
        <f>E15</f>
        <v xml:space="preserve"> </v>
      </c>
      <c r="G115" s="38"/>
      <c r="H115" s="38"/>
      <c r="I115" s="30" t="s">
        <v>35</v>
      </c>
      <c r="J115" s="34" t="str">
        <f>E21</f>
        <v xml:space="preserve"> </v>
      </c>
      <c r="K115" s="38"/>
      <c r="L115" s="128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5.65" customHeight="1">
      <c r="A116" s="36"/>
      <c r="B116" s="37"/>
      <c r="C116" s="30" t="s">
        <v>33</v>
      </c>
      <c r="D116" s="38"/>
      <c r="E116" s="38"/>
      <c r="F116" s="25" t="str">
        <f>IF(E18="","",E18)</f>
        <v>Vyplň údaj</v>
      </c>
      <c r="G116" s="38"/>
      <c r="H116" s="38"/>
      <c r="I116" s="30" t="s">
        <v>37</v>
      </c>
      <c r="J116" s="34" t="str">
        <f>E24</f>
        <v>PVLK PROJECT s.r.o.</v>
      </c>
      <c r="K116" s="38"/>
      <c r="L116" s="128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128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71"/>
      <c r="B118" s="172"/>
      <c r="C118" s="173" t="s">
        <v>134</v>
      </c>
      <c r="D118" s="174" t="s">
        <v>62</v>
      </c>
      <c r="E118" s="174" t="s">
        <v>58</v>
      </c>
      <c r="F118" s="174" t="s">
        <v>59</v>
      </c>
      <c r="G118" s="174" t="s">
        <v>135</v>
      </c>
      <c r="H118" s="174" t="s">
        <v>136</v>
      </c>
      <c r="I118" s="174" t="s">
        <v>137</v>
      </c>
      <c r="J118" s="174" t="s">
        <v>91</v>
      </c>
      <c r="K118" s="175" t="s">
        <v>138</v>
      </c>
      <c r="L118" s="176"/>
      <c r="M118" s="90" t="s">
        <v>20</v>
      </c>
      <c r="N118" s="91" t="s">
        <v>47</v>
      </c>
      <c r="O118" s="91" t="s">
        <v>139</v>
      </c>
      <c r="P118" s="91" t="s">
        <v>140</v>
      </c>
      <c r="Q118" s="91" t="s">
        <v>141</v>
      </c>
      <c r="R118" s="91" t="s">
        <v>142</v>
      </c>
      <c r="S118" s="91" t="s">
        <v>143</v>
      </c>
      <c r="T118" s="92" t="s">
        <v>144</v>
      </c>
      <c r="U118" s="171"/>
      <c r="V118" s="171"/>
      <c r="W118" s="171"/>
      <c r="X118" s="171"/>
      <c r="Y118" s="171"/>
      <c r="Z118" s="171"/>
      <c r="AA118" s="171"/>
      <c r="AB118" s="171"/>
      <c r="AC118" s="171"/>
      <c r="AD118" s="171"/>
      <c r="AE118" s="171"/>
    </row>
    <row r="119" s="2" customFormat="1" ht="22.8" customHeight="1">
      <c r="A119" s="36"/>
      <c r="B119" s="37"/>
      <c r="C119" s="97" t="s">
        <v>145</v>
      </c>
      <c r="D119" s="38"/>
      <c r="E119" s="38"/>
      <c r="F119" s="38"/>
      <c r="G119" s="38"/>
      <c r="H119" s="38"/>
      <c r="I119" s="38"/>
      <c r="J119" s="177">
        <f>BK119</f>
        <v>0</v>
      </c>
      <c r="K119" s="38"/>
      <c r="L119" s="42"/>
      <c r="M119" s="93"/>
      <c r="N119" s="178"/>
      <c r="O119" s="94"/>
      <c r="P119" s="179">
        <f>P120+P287+P308</f>
        <v>0</v>
      </c>
      <c r="Q119" s="94"/>
      <c r="R119" s="179">
        <f>R120+R287+R308</f>
        <v>0</v>
      </c>
      <c r="S119" s="94"/>
      <c r="T119" s="180">
        <f>T120+T287+T308</f>
        <v>0.032000000000000001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76</v>
      </c>
      <c r="AU119" s="15" t="s">
        <v>92</v>
      </c>
      <c r="BK119" s="181">
        <f>BK120+BK287+BK308</f>
        <v>0</v>
      </c>
    </row>
    <row r="120" s="12" customFormat="1" ht="25.92" customHeight="1">
      <c r="A120" s="12"/>
      <c r="B120" s="182"/>
      <c r="C120" s="183"/>
      <c r="D120" s="184" t="s">
        <v>76</v>
      </c>
      <c r="E120" s="185" t="s">
        <v>146</v>
      </c>
      <c r="F120" s="185" t="s">
        <v>147</v>
      </c>
      <c r="G120" s="183"/>
      <c r="H120" s="183"/>
      <c r="I120" s="186"/>
      <c r="J120" s="187">
        <f>BK120</f>
        <v>0</v>
      </c>
      <c r="K120" s="183"/>
      <c r="L120" s="188"/>
      <c r="M120" s="189"/>
      <c r="N120" s="190"/>
      <c r="O120" s="190"/>
      <c r="P120" s="191">
        <f>P121+P127+P133+P144+P157+P164+P169+P173+P177+P181+P185+P189+P193+P197+P201+P205+P209+P213+P217+P222+P228+P231+P235+P239+P242+P245+P248+P252+P256+P260+P264</f>
        <v>0</v>
      </c>
      <c r="Q120" s="190"/>
      <c r="R120" s="191">
        <f>R121+R127+R133+R144+R157+R164+R169+R173+R177+R181+R185+R189+R193+R197+R201+R205+R209+R213+R217+R222+R228+R231+R235+R239+R242+R245+R248+R252+R256+R260+R264</f>
        <v>0</v>
      </c>
      <c r="S120" s="190"/>
      <c r="T120" s="192">
        <f>T121+T127+T133+T144+T157+T164+T169+T173+T177+T181+T185+T189+T193+T197+T201+T205+T209+T213+T217+T222+T228+T231+T235+T239+T242+T245+T248+T252+T256+T260+T264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3" t="s">
        <v>148</v>
      </c>
      <c r="AT120" s="194" t="s">
        <v>76</v>
      </c>
      <c r="AU120" s="194" t="s">
        <v>77</v>
      </c>
      <c r="AY120" s="193" t="s">
        <v>149</v>
      </c>
      <c r="BK120" s="195">
        <f>BK121+BK127+BK133+BK144+BK157+BK164+BK169+BK173+BK177+BK181+BK185+BK189+BK193+BK197+BK201+BK205+BK209+BK213+BK217+BK222+BK228+BK231+BK235+BK239+BK242+BK245+BK248+BK252+BK256+BK260+BK264</f>
        <v>0</v>
      </c>
    </row>
    <row r="121" s="12" customFormat="1" ht="22.8" customHeight="1">
      <c r="A121" s="12"/>
      <c r="B121" s="182"/>
      <c r="C121" s="183"/>
      <c r="D121" s="184" t="s">
        <v>76</v>
      </c>
      <c r="E121" s="196" t="s">
        <v>150</v>
      </c>
      <c r="F121" s="196" t="s">
        <v>151</v>
      </c>
      <c r="G121" s="183"/>
      <c r="H121" s="183"/>
      <c r="I121" s="186"/>
      <c r="J121" s="197">
        <f>BK121</f>
        <v>0</v>
      </c>
      <c r="K121" s="183"/>
      <c r="L121" s="188"/>
      <c r="M121" s="189"/>
      <c r="N121" s="190"/>
      <c r="O121" s="190"/>
      <c r="P121" s="191">
        <f>SUM(P122:P126)</f>
        <v>0</v>
      </c>
      <c r="Q121" s="190"/>
      <c r="R121" s="191">
        <f>SUM(R122:R126)</f>
        <v>0</v>
      </c>
      <c r="S121" s="190"/>
      <c r="T121" s="192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3" t="s">
        <v>148</v>
      </c>
      <c r="AT121" s="194" t="s">
        <v>76</v>
      </c>
      <c r="AU121" s="194" t="s">
        <v>22</v>
      </c>
      <c r="AY121" s="193" t="s">
        <v>149</v>
      </c>
      <c r="BK121" s="195">
        <f>SUM(BK122:BK126)</f>
        <v>0</v>
      </c>
    </row>
    <row r="122" s="2" customFormat="1" ht="24.15" customHeight="1">
      <c r="A122" s="36"/>
      <c r="B122" s="37"/>
      <c r="C122" s="198" t="s">
        <v>152</v>
      </c>
      <c r="D122" s="198" t="s">
        <v>153</v>
      </c>
      <c r="E122" s="199" t="s">
        <v>154</v>
      </c>
      <c r="F122" s="200" t="s">
        <v>155</v>
      </c>
      <c r="G122" s="201" t="s">
        <v>156</v>
      </c>
      <c r="H122" s="202">
        <v>4</v>
      </c>
      <c r="I122" s="203"/>
      <c r="J122" s="204">
        <f>ROUND(I122*H122,2)</f>
        <v>0</v>
      </c>
      <c r="K122" s="200" t="s">
        <v>157</v>
      </c>
      <c r="L122" s="42"/>
      <c r="M122" s="205" t="s">
        <v>20</v>
      </c>
      <c r="N122" s="206" t="s">
        <v>49</v>
      </c>
      <c r="O122" s="82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9" t="s">
        <v>158</v>
      </c>
      <c r="AT122" s="209" t="s">
        <v>153</v>
      </c>
      <c r="AU122" s="209" t="s">
        <v>148</v>
      </c>
      <c r="AY122" s="15" t="s">
        <v>149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5" t="s">
        <v>148</v>
      </c>
      <c r="BK122" s="210">
        <f>ROUND(I122*H122,2)</f>
        <v>0</v>
      </c>
      <c r="BL122" s="15" t="s">
        <v>158</v>
      </c>
      <c r="BM122" s="209" t="s">
        <v>159</v>
      </c>
    </row>
    <row r="123" s="2" customFormat="1">
      <c r="A123" s="36"/>
      <c r="B123" s="37"/>
      <c r="C123" s="38"/>
      <c r="D123" s="211" t="s">
        <v>160</v>
      </c>
      <c r="E123" s="38"/>
      <c r="F123" s="212" t="s">
        <v>161</v>
      </c>
      <c r="G123" s="38"/>
      <c r="H123" s="38"/>
      <c r="I123" s="213"/>
      <c r="J123" s="38"/>
      <c r="K123" s="38"/>
      <c r="L123" s="42"/>
      <c r="M123" s="214"/>
      <c r="N123" s="215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160</v>
      </c>
      <c r="AU123" s="15" t="s">
        <v>148</v>
      </c>
    </row>
    <row r="124" s="2" customFormat="1" ht="21.75" customHeight="1">
      <c r="A124" s="36"/>
      <c r="B124" s="37"/>
      <c r="C124" s="198" t="s">
        <v>162</v>
      </c>
      <c r="D124" s="198" t="s">
        <v>153</v>
      </c>
      <c r="E124" s="199" t="s">
        <v>163</v>
      </c>
      <c r="F124" s="200" t="s">
        <v>164</v>
      </c>
      <c r="G124" s="201" t="s">
        <v>156</v>
      </c>
      <c r="H124" s="202">
        <v>40</v>
      </c>
      <c r="I124" s="203"/>
      <c r="J124" s="204">
        <f>ROUND(I124*H124,2)</f>
        <v>0</v>
      </c>
      <c r="K124" s="200" t="s">
        <v>157</v>
      </c>
      <c r="L124" s="42"/>
      <c r="M124" s="205" t="s">
        <v>20</v>
      </c>
      <c r="N124" s="206" t="s">
        <v>49</v>
      </c>
      <c r="O124" s="82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9" t="s">
        <v>158</v>
      </c>
      <c r="AT124" s="209" t="s">
        <v>153</v>
      </c>
      <c r="AU124" s="209" t="s">
        <v>148</v>
      </c>
      <c r="AY124" s="15" t="s">
        <v>149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5" t="s">
        <v>148</v>
      </c>
      <c r="BK124" s="210">
        <f>ROUND(I124*H124,2)</f>
        <v>0</v>
      </c>
      <c r="BL124" s="15" t="s">
        <v>158</v>
      </c>
      <c r="BM124" s="209" t="s">
        <v>165</v>
      </c>
    </row>
    <row r="125" s="2" customFormat="1">
      <c r="A125" s="36"/>
      <c r="B125" s="37"/>
      <c r="C125" s="38"/>
      <c r="D125" s="211" t="s">
        <v>160</v>
      </c>
      <c r="E125" s="38"/>
      <c r="F125" s="212" t="s">
        <v>166</v>
      </c>
      <c r="G125" s="38"/>
      <c r="H125" s="38"/>
      <c r="I125" s="213"/>
      <c r="J125" s="38"/>
      <c r="K125" s="38"/>
      <c r="L125" s="42"/>
      <c r="M125" s="214"/>
      <c r="N125" s="215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160</v>
      </c>
      <c r="AU125" s="15" t="s">
        <v>148</v>
      </c>
    </row>
    <row r="126" s="2" customFormat="1" ht="24.15" customHeight="1">
      <c r="A126" s="36"/>
      <c r="B126" s="37"/>
      <c r="C126" s="216" t="s">
        <v>167</v>
      </c>
      <c r="D126" s="216" t="s">
        <v>168</v>
      </c>
      <c r="E126" s="217" t="s">
        <v>169</v>
      </c>
      <c r="F126" s="218" t="s">
        <v>170</v>
      </c>
      <c r="G126" s="219" t="s">
        <v>171</v>
      </c>
      <c r="H126" s="220">
        <v>4</v>
      </c>
      <c r="I126" s="221"/>
      <c r="J126" s="222">
        <f>ROUND(I126*H126,2)</f>
        <v>0</v>
      </c>
      <c r="K126" s="218" t="s">
        <v>172</v>
      </c>
      <c r="L126" s="223"/>
      <c r="M126" s="224" t="s">
        <v>20</v>
      </c>
      <c r="N126" s="225" t="s">
        <v>49</v>
      </c>
      <c r="O126" s="82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9" t="s">
        <v>173</v>
      </c>
      <c r="AT126" s="209" t="s">
        <v>168</v>
      </c>
      <c r="AU126" s="209" t="s">
        <v>148</v>
      </c>
      <c r="AY126" s="15" t="s">
        <v>149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5" t="s">
        <v>148</v>
      </c>
      <c r="BK126" s="210">
        <f>ROUND(I126*H126,2)</f>
        <v>0</v>
      </c>
      <c r="BL126" s="15" t="s">
        <v>158</v>
      </c>
      <c r="BM126" s="209" t="s">
        <v>174</v>
      </c>
    </row>
    <row r="127" s="12" customFormat="1" ht="22.8" customHeight="1">
      <c r="A127" s="12"/>
      <c r="B127" s="182"/>
      <c r="C127" s="183"/>
      <c r="D127" s="184" t="s">
        <v>76</v>
      </c>
      <c r="E127" s="196" t="s">
        <v>175</v>
      </c>
      <c r="F127" s="196" t="s">
        <v>176</v>
      </c>
      <c r="G127" s="183"/>
      <c r="H127" s="183"/>
      <c r="I127" s="186"/>
      <c r="J127" s="197">
        <f>BK127</f>
        <v>0</v>
      </c>
      <c r="K127" s="183"/>
      <c r="L127" s="188"/>
      <c r="M127" s="189"/>
      <c r="N127" s="190"/>
      <c r="O127" s="190"/>
      <c r="P127" s="191">
        <f>SUM(P128:P132)</f>
        <v>0</v>
      </c>
      <c r="Q127" s="190"/>
      <c r="R127" s="191">
        <f>SUM(R128:R132)</f>
        <v>0</v>
      </c>
      <c r="S127" s="190"/>
      <c r="T127" s="192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3" t="s">
        <v>148</v>
      </c>
      <c r="AT127" s="194" t="s">
        <v>76</v>
      </c>
      <c r="AU127" s="194" t="s">
        <v>22</v>
      </c>
      <c r="AY127" s="193" t="s">
        <v>149</v>
      </c>
      <c r="BK127" s="195">
        <f>SUM(BK128:BK132)</f>
        <v>0</v>
      </c>
    </row>
    <row r="128" s="2" customFormat="1" ht="16.5" customHeight="1">
      <c r="A128" s="36"/>
      <c r="B128" s="37"/>
      <c r="C128" s="198" t="s">
        <v>177</v>
      </c>
      <c r="D128" s="198" t="s">
        <v>153</v>
      </c>
      <c r="E128" s="199" t="s">
        <v>178</v>
      </c>
      <c r="F128" s="200" t="s">
        <v>179</v>
      </c>
      <c r="G128" s="201" t="s">
        <v>156</v>
      </c>
      <c r="H128" s="202">
        <v>10</v>
      </c>
      <c r="I128" s="203"/>
      <c r="J128" s="204">
        <f>ROUND(I128*H128,2)</f>
        <v>0</v>
      </c>
      <c r="K128" s="200" t="s">
        <v>157</v>
      </c>
      <c r="L128" s="42"/>
      <c r="M128" s="205" t="s">
        <v>20</v>
      </c>
      <c r="N128" s="206" t="s">
        <v>49</v>
      </c>
      <c r="O128" s="82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9" t="s">
        <v>158</v>
      </c>
      <c r="AT128" s="209" t="s">
        <v>153</v>
      </c>
      <c r="AU128" s="209" t="s">
        <v>148</v>
      </c>
      <c r="AY128" s="15" t="s">
        <v>149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5" t="s">
        <v>148</v>
      </c>
      <c r="BK128" s="210">
        <f>ROUND(I128*H128,2)</f>
        <v>0</v>
      </c>
      <c r="BL128" s="15" t="s">
        <v>158</v>
      </c>
      <c r="BM128" s="209" t="s">
        <v>180</v>
      </c>
    </row>
    <row r="129" s="2" customFormat="1">
      <c r="A129" s="36"/>
      <c r="B129" s="37"/>
      <c r="C129" s="38"/>
      <c r="D129" s="211" t="s">
        <v>160</v>
      </c>
      <c r="E129" s="38"/>
      <c r="F129" s="212" t="s">
        <v>181</v>
      </c>
      <c r="G129" s="38"/>
      <c r="H129" s="38"/>
      <c r="I129" s="213"/>
      <c r="J129" s="38"/>
      <c r="K129" s="38"/>
      <c r="L129" s="42"/>
      <c r="M129" s="214"/>
      <c r="N129" s="215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160</v>
      </c>
      <c r="AU129" s="15" t="s">
        <v>148</v>
      </c>
    </row>
    <row r="130" s="2" customFormat="1" ht="21.75" customHeight="1">
      <c r="A130" s="36"/>
      <c r="B130" s="37"/>
      <c r="C130" s="198" t="s">
        <v>182</v>
      </c>
      <c r="D130" s="198" t="s">
        <v>153</v>
      </c>
      <c r="E130" s="199" t="s">
        <v>183</v>
      </c>
      <c r="F130" s="200" t="s">
        <v>184</v>
      </c>
      <c r="G130" s="201" t="s">
        <v>156</v>
      </c>
      <c r="H130" s="202">
        <v>10</v>
      </c>
      <c r="I130" s="203"/>
      <c r="J130" s="204">
        <f>ROUND(I130*H130,2)</f>
        <v>0</v>
      </c>
      <c r="K130" s="200" t="s">
        <v>157</v>
      </c>
      <c r="L130" s="42"/>
      <c r="M130" s="205" t="s">
        <v>20</v>
      </c>
      <c r="N130" s="206" t="s">
        <v>49</v>
      </c>
      <c r="O130" s="82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9" t="s">
        <v>158</v>
      </c>
      <c r="AT130" s="209" t="s">
        <v>153</v>
      </c>
      <c r="AU130" s="209" t="s">
        <v>148</v>
      </c>
      <c r="AY130" s="15" t="s">
        <v>149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5" t="s">
        <v>148</v>
      </c>
      <c r="BK130" s="210">
        <f>ROUND(I130*H130,2)</f>
        <v>0</v>
      </c>
      <c r="BL130" s="15" t="s">
        <v>158</v>
      </c>
      <c r="BM130" s="209" t="s">
        <v>185</v>
      </c>
    </row>
    <row r="131" s="2" customFormat="1">
      <c r="A131" s="36"/>
      <c r="B131" s="37"/>
      <c r="C131" s="38"/>
      <c r="D131" s="211" t="s">
        <v>160</v>
      </c>
      <c r="E131" s="38"/>
      <c r="F131" s="212" t="s">
        <v>186</v>
      </c>
      <c r="G131" s="38"/>
      <c r="H131" s="38"/>
      <c r="I131" s="213"/>
      <c r="J131" s="38"/>
      <c r="K131" s="38"/>
      <c r="L131" s="42"/>
      <c r="M131" s="214"/>
      <c r="N131" s="215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160</v>
      </c>
      <c r="AU131" s="15" t="s">
        <v>148</v>
      </c>
    </row>
    <row r="132" s="2" customFormat="1" ht="24.15" customHeight="1">
      <c r="A132" s="36"/>
      <c r="B132" s="37"/>
      <c r="C132" s="216" t="s">
        <v>187</v>
      </c>
      <c r="D132" s="216" t="s">
        <v>168</v>
      </c>
      <c r="E132" s="217" t="s">
        <v>188</v>
      </c>
      <c r="F132" s="218" t="s">
        <v>189</v>
      </c>
      <c r="G132" s="219" t="s">
        <v>171</v>
      </c>
      <c r="H132" s="220">
        <v>10</v>
      </c>
      <c r="I132" s="221"/>
      <c r="J132" s="222">
        <f>ROUND(I132*H132,2)</f>
        <v>0</v>
      </c>
      <c r="K132" s="218" t="s">
        <v>172</v>
      </c>
      <c r="L132" s="223"/>
      <c r="M132" s="224" t="s">
        <v>20</v>
      </c>
      <c r="N132" s="225" t="s">
        <v>49</v>
      </c>
      <c r="O132" s="82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9" t="s">
        <v>173</v>
      </c>
      <c r="AT132" s="209" t="s">
        <v>168</v>
      </c>
      <c r="AU132" s="209" t="s">
        <v>148</v>
      </c>
      <c r="AY132" s="15" t="s">
        <v>149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5" t="s">
        <v>148</v>
      </c>
      <c r="BK132" s="210">
        <f>ROUND(I132*H132,2)</f>
        <v>0</v>
      </c>
      <c r="BL132" s="15" t="s">
        <v>158</v>
      </c>
      <c r="BM132" s="209" t="s">
        <v>190</v>
      </c>
    </row>
    <row r="133" s="12" customFormat="1" ht="22.8" customHeight="1">
      <c r="A133" s="12"/>
      <c r="B133" s="182"/>
      <c r="C133" s="183"/>
      <c r="D133" s="184" t="s">
        <v>76</v>
      </c>
      <c r="E133" s="196" t="s">
        <v>191</v>
      </c>
      <c r="F133" s="196" t="s">
        <v>192</v>
      </c>
      <c r="G133" s="183"/>
      <c r="H133" s="183"/>
      <c r="I133" s="186"/>
      <c r="J133" s="197">
        <f>BK133</f>
        <v>0</v>
      </c>
      <c r="K133" s="183"/>
      <c r="L133" s="188"/>
      <c r="M133" s="189"/>
      <c r="N133" s="190"/>
      <c r="O133" s="190"/>
      <c r="P133" s="191">
        <f>SUM(P134:P143)</f>
        <v>0</v>
      </c>
      <c r="Q133" s="190"/>
      <c r="R133" s="191">
        <f>SUM(R134:R143)</f>
        <v>0</v>
      </c>
      <c r="S133" s="190"/>
      <c r="T133" s="192">
        <f>SUM(T134:T143)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3" t="s">
        <v>148</v>
      </c>
      <c r="AT133" s="194" t="s">
        <v>76</v>
      </c>
      <c r="AU133" s="194" t="s">
        <v>22</v>
      </c>
      <c r="AY133" s="193" t="s">
        <v>149</v>
      </c>
      <c r="BK133" s="195">
        <f>SUM(BK134:BK143)</f>
        <v>0</v>
      </c>
    </row>
    <row r="134" s="2" customFormat="1" ht="21.75" customHeight="1">
      <c r="A134" s="36"/>
      <c r="B134" s="37"/>
      <c r="C134" s="198" t="s">
        <v>193</v>
      </c>
      <c r="D134" s="198" t="s">
        <v>153</v>
      </c>
      <c r="E134" s="199" t="s">
        <v>194</v>
      </c>
      <c r="F134" s="200" t="s">
        <v>195</v>
      </c>
      <c r="G134" s="201" t="s">
        <v>196</v>
      </c>
      <c r="H134" s="202">
        <v>25</v>
      </c>
      <c r="I134" s="203"/>
      <c r="J134" s="204">
        <f>ROUND(I134*H134,2)</f>
        <v>0</v>
      </c>
      <c r="K134" s="200" t="s">
        <v>157</v>
      </c>
      <c r="L134" s="42"/>
      <c r="M134" s="205" t="s">
        <v>20</v>
      </c>
      <c r="N134" s="206" t="s">
        <v>49</v>
      </c>
      <c r="O134" s="82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9" t="s">
        <v>158</v>
      </c>
      <c r="AT134" s="209" t="s">
        <v>153</v>
      </c>
      <c r="AU134" s="209" t="s">
        <v>148</v>
      </c>
      <c r="AY134" s="15" t="s">
        <v>149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5" t="s">
        <v>148</v>
      </c>
      <c r="BK134" s="210">
        <f>ROUND(I134*H134,2)</f>
        <v>0</v>
      </c>
      <c r="BL134" s="15" t="s">
        <v>158</v>
      </c>
      <c r="BM134" s="209" t="s">
        <v>197</v>
      </c>
    </row>
    <row r="135" s="2" customFormat="1">
      <c r="A135" s="36"/>
      <c r="B135" s="37"/>
      <c r="C135" s="38"/>
      <c r="D135" s="211" t="s">
        <v>160</v>
      </c>
      <c r="E135" s="38"/>
      <c r="F135" s="212" t="s">
        <v>198</v>
      </c>
      <c r="G135" s="38"/>
      <c r="H135" s="38"/>
      <c r="I135" s="213"/>
      <c r="J135" s="38"/>
      <c r="K135" s="38"/>
      <c r="L135" s="42"/>
      <c r="M135" s="214"/>
      <c r="N135" s="215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160</v>
      </c>
      <c r="AU135" s="15" t="s">
        <v>148</v>
      </c>
    </row>
    <row r="136" s="2" customFormat="1" ht="16.5" customHeight="1">
      <c r="A136" s="36"/>
      <c r="B136" s="37"/>
      <c r="C136" s="198" t="s">
        <v>199</v>
      </c>
      <c r="D136" s="198" t="s">
        <v>153</v>
      </c>
      <c r="E136" s="199" t="s">
        <v>200</v>
      </c>
      <c r="F136" s="200" t="s">
        <v>201</v>
      </c>
      <c r="G136" s="201" t="s">
        <v>196</v>
      </c>
      <c r="H136" s="202">
        <v>25</v>
      </c>
      <c r="I136" s="203"/>
      <c r="J136" s="204">
        <f>ROUND(I136*H136,2)</f>
        <v>0</v>
      </c>
      <c r="K136" s="200" t="s">
        <v>157</v>
      </c>
      <c r="L136" s="42"/>
      <c r="M136" s="205" t="s">
        <v>20</v>
      </c>
      <c r="N136" s="206" t="s">
        <v>49</v>
      </c>
      <c r="O136" s="82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9" t="s">
        <v>158</v>
      </c>
      <c r="AT136" s="209" t="s">
        <v>153</v>
      </c>
      <c r="AU136" s="209" t="s">
        <v>148</v>
      </c>
      <c r="AY136" s="15" t="s">
        <v>149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5" t="s">
        <v>148</v>
      </c>
      <c r="BK136" s="210">
        <f>ROUND(I136*H136,2)</f>
        <v>0</v>
      </c>
      <c r="BL136" s="15" t="s">
        <v>158</v>
      </c>
      <c r="BM136" s="209" t="s">
        <v>202</v>
      </c>
    </row>
    <row r="137" s="2" customFormat="1">
      <c r="A137" s="36"/>
      <c r="B137" s="37"/>
      <c r="C137" s="38"/>
      <c r="D137" s="211" t="s">
        <v>160</v>
      </c>
      <c r="E137" s="38"/>
      <c r="F137" s="212" t="s">
        <v>203</v>
      </c>
      <c r="G137" s="38"/>
      <c r="H137" s="38"/>
      <c r="I137" s="213"/>
      <c r="J137" s="38"/>
      <c r="K137" s="38"/>
      <c r="L137" s="42"/>
      <c r="M137" s="214"/>
      <c r="N137" s="215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160</v>
      </c>
      <c r="AU137" s="15" t="s">
        <v>148</v>
      </c>
    </row>
    <row r="138" s="2" customFormat="1" ht="16.5" customHeight="1">
      <c r="A138" s="36"/>
      <c r="B138" s="37"/>
      <c r="C138" s="216" t="s">
        <v>204</v>
      </c>
      <c r="D138" s="216" t="s">
        <v>168</v>
      </c>
      <c r="E138" s="217" t="s">
        <v>205</v>
      </c>
      <c r="F138" s="218" t="s">
        <v>206</v>
      </c>
      <c r="G138" s="219" t="s">
        <v>168</v>
      </c>
      <c r="H138" s="220">
        <v>25</v>
      </c>
      <c r="I138" s="221"/>
      <c r="J138" s="222">
        <f>ROUND(I138*H138,2)</f>
        <v>0</v>
      </c>
      <c r="K138" s="218" t="s">
        <v>172</v>
      </c>
      <c r="L138" s="223"/>
      <c r="M138" s="224" t="s">
        <v>20</v>
      </c>
      <c r="N138" s="225" t="s">
        <v>49</v>
      </c>
      <c r="O138" s="82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9" t="s">
        <v>173</v>
      </c>
      <c r="AT138" s="209" t="s">
        <v>168</v>
      </c>
      <c r="AU138" s="209" t="s">
        <v>148</v>
      </c>
      <c r="AY138" s="15" t="s">
        <v>149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5" t="s">
        <v>148</v>
      </c>
      <c r="BK138" s="210">
        <f>ROUND(I138*H138,2)</f>
        <v>0</v>
      </c>
      <c r="BL138" s="15" t="s">
        <v>158</v>
      </c>
      <c r="BM138" s="209" t="s">
        <v>207</v>
      </c>
    </row>
    <row r="139" s="2" customFormat="1" ht="16.5" customHeight="1">
      <c r="A139" s="36"/>
      <c r="B139" s="37"/>
      <c r="C139" s="216" t="s">
        <v>208</v>
      </c>
      <c r="D139" s="216" t="s">
        <v>168</v>
      </c>
      <c r="E139" s="217" t="s">
        <v>209</v>
      </c>
      <c r="F139" s="218" t="s">
        <v>210</v>
      </c>
      <c r="G139" s="219" t="s">
        <v>168</v>
      </c>
      <c r="H139" s="220">
        <v>25</v>
      </c>
      <c r="I139" s="221"/>
      <c r="J139" s="222">
        <f>ROUND(I139*H139,2)</f>
        <v>0</v>
      </c>
      <c r="K139" s="218" t="s">
        <v>172</v>
      </c>
      <c r="L139" s="223"/>
      <c r="M139" s="224" t="s">
        <v>20</v>
      </c>
      <c r="N139" s="225" t="s">
        <v>49</v>
      </c>
      <c r="O139" s="82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9" t="s">
        <v>173</v>
      </c>
      <c r="AT139" s="209" t="s">
        <v>168</v>
      </c>
      <c r="AU139" s="209" t="s">
        <v>148</v>
      </c>
      <c r="AY139" s="15" t="s">
        <v>149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5" t="s">
        <v>148</v>
      </c>
      <c r="BK139" s="210">
        <f>ROUND(I139*H139,2)</f>
        <v>0</v>
      </c>
      <c r="BL139" s="15" t="s">
        <v>158</v>
      </c>
      <c r="BM139" s="209" t="s">
        <v>211</v>
      </c>
    </row>
    <row r="140" s="2" customFormat="1" ht="16.5" customHeight="1">
      <c r="A140" s="36"/>
      <c r="B140" s="37"/>
      <c r="C140" s="216" t="s">
        <v>212</v>
      </c>
      <c r="D140" s="216" t="s">
        <v>168</v>
      </c>
      <c r="E140" s="217" t="s">
        <v>213</v>
      </c>
      <c r="F140" s="218" t="s">
        <v>214</v>
      </c>
      <c r="G140" s="219" t="s">
        <v>171</v>
      </c>
      <c r="H140" s="220">
        <v>50</v>
      </c>
      <c r="I140" s="221"/>
      <c r="J140" s="222">
        <f>ROUND(I140*H140,2)</f>
        <v>0</v>
      </c>
      <c r="K140" s="218" t="s">
        <v>172</v>
      </c>
      <c r="L140" s="223"/>
      <c r="M140" s="224" t="s">
        <v>20</v>
      </c>
      <c r="N140" s="225" t="s">
        <v>49</v>
      </c>
      <c r="O140" s="82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9" t="s">
        <v>173</v>
      </c>
      <c r="AT140" s="209" t="s">
        <v>168</v>
      </c>
      <c r="AU140" s="209" t="s">
        <v>148</v>
      </c>
      <c r="AY140" s="15" t="s">
        <v>149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5" t="s">
        <v>148</v>
      </c>
      <c r="BK140" s="210">
        <f>ROUND(I140*H140,2)</f>
        <v>0</v>
      </c>
      <c r="BL140" s="15" t="s">
        <v>158</v>
      </c>
      <c r="BM140" s="209" t="s">
        <v>215</v>
      </c>
    </row>
    <row r="141" s="2" customFormat="1" ht="16.5" customHeight="1">
      <c r="A141" s="36"/>
      <c r="B141" s="37"/>
      <c r="C141" s="216" t="s">
        <v>216</v>
      </c>
      <c r="D141" s="216" t="s">
        <v>168</v>
      </c>
      <c r="E141" s="217" t="s">
        <v>217</v>
      </c>
      <c r="F141" s="218" t="s">
        <v>218</v>
      </c>
      <c r="G141" s="219" t="s">
        <v>171</v>
      </c>
      <c r="H141" s="220">
        <v>66</v>
      </c>
      <c r="I141" s="221"/>
      <c r="J141" s="222">
        <f>ROUND(I141*H141,2)</f>
        <v>0</v>
      </c>
      <c r="K141" s="218" t="s">
        <v>172</v>
      </c>
      <c r="L141" s="223"/>
      <c r="M141" s="224" t="s">
        <v>20</v>
      </c>
      <c r="N141" s="225" t="s">
        <v>49</v>
      </c>
      <c r="O141" s="82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9" t="s">
        <v>173</v>
      </c>
      <c r="AT141" s="209" t="s">
        <v>168</v>
      </c>
      <c r="AU141" s="209" t="s">
        <v>148</v>
      </c>
      <c r="AY141" s="15" t="s">
        <v>149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5" t="s">
        <v>148</v>
      </c>
      <c r="BK141" s="210">
        <f>ROUND(I141*H141,2)</f>
        <v>0</v>
      </c>
      <c r="BL141" s="15" t="s">
        <v>158</v>
      </c>
      <c r="BM141" s="209" t="s">
        <v>219</v>
      </c>
    </row>
    <row r="142" s="2" customFormat="1" ht="16.5" customHeight="1">
      <c r="A142" s="36"/>
      <c r="B142" s="37"/>
      <c r="C142" s="216" t="s">
        <v>220</v>
      </c>
      <c r="D142" s="216" t="s">
        <v>168</v>
      </c>
      <c r="E142" s="217" t="s">
        <v>221</v>
      </c>
      <c r="F142" s="218" t="s">
        <v>222</v>
      </c>
      <c r="G142" s="219" t="s">
        <v>171</v>
      </c>
      <c r="H142" s="220">
        <v>20</v>
      </c>
      <c r="I142" s="221"/>
      <c r="J142" s="222">
        <f>ROUND(I142*H142,2)</f>
        <v>0</v>
      </c>
      <c r="K142" s="218" t="s">
        <v>172</v>
      </c>
      <c r="L142" s="223"/>
      <c r="M142" s="224" t="s">
        <v>20</v>
      </c>
      <c r="N142" s="225" t="s">
        <v>49</v>
      </c>
      <c r="O142" s="82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9" t="s">
        <v>173</v>
      </c>
      <c r="AT142" s="209" t="s">
        <v>168</v>
      </c>
      <c r="AU142" s="209" t="s">
        <v>148</v>
      </c>
      <c r="AY142" s="15" t="s">
        <v>149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5" t="s">
        <v>148</v>
      </c>
      <c r="BK142" s="210">
        <f>ROUND(I142*H142,2)</f>
        <v>0</v>
      </c>
      <c r="BL142" s="15" t="s">
        <v>158</v>
      </c>
      <c r="BM142" s="209" t="s">
        <v>223</v>
      </c>
    </row>
    <row r="143" s="2" customFormat="1" ht="16.5" customHeight="1">
      <c r="A143" s="36"/>
      <c r="B143" s="37"/>
      <c r="C143" s="216" t="s">
        <v>224</v>
      </c>
      <c r="D143" s="216" t="s">
        <v>168</v>
      </c>
      <c r="E143" s="217" t="s">
        <v>225</v>
      </c>
      <c r="F143" s="218" t="s">
        <v>226</v>
      </c>
      <c r="G143" s="219" t="s">
        <v>171</v>
      </c>
      <c r="H143" s="220">
        <v>42</v>
      </c>
      <c r="I143" s="221"/>
      <c r="J143" s="222">
        <f>ROUND(I143*H143,2)</f>
        <v>0</v>
      </c>
      <c r="K143" s="218" t="s">
        <v>172</v>
      </c>
      <c r="L143" s="223"/>
      <c r="M143" s="224" t="s">
        <v>20</v>
      </c>
      <c r="N143" s="225" t="s">
        <v>49</v>
      </c>
      <c r="O143" s="82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9" t="s">
        <v>173</v>
      </c>
      <c r="AT143" s="209" t="s">
        <v>168</v>
      </c>
      <c r="AU143" s="209" t="s">
        <v>148</v>
      </c>
      <c r="AY143" s="15" t="s">
        <v>149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5" t="s">
        <v>148</v>
      </c>
      <c r="BK143" s="210">
        <f>ROUND(I143*H143,2)</f>
        <v>0</v>
      </c>
      <c r="BL143" s="15" t="s">
        <v>158</v>
      </c>
      <c r="BM143" s="209" t="s">
        <v>227</v>
      </c>
    </row>
    <row r="144" s="12" customFormat="1" ht="22.8" customHeight="1">
      <c r="A144" s="12"/>
      <c r="B144" s="182"/>
      <c r="C144" s="183"/>
      <c r="D144" s="184" t="s">
        <v>76</v>
      </c>
      <c r="E144" s="196" t="s">
        <v>228</v>
      </c>
      <c r="F144" s="196" t="s">
        <v>229</v>
      </c>
      <c r="G144" s="183"/>
      <c r="H144" s="183"/>
      <c r="I144" s="186"/>
      <c r="J144" s="197">
        <f>BK144</f>
        <v>0</v>
      </c>
      <c r="K144" s="183"/>
      <c r="L144" s="188"/>
      <c r="M144" s="189"/>
      <c r="N144" s="190"/>
      <c r="O144" s="190"/>
      <c r="P144" s="191">
        <f>SUM(P145:P156)</f>
        <v>0</v>
      </c>
      <c r="Q144" s="190"/>
      <c r="R144" s="191">
        <f>SUM(R145:R156)</f>
        <v>0</v>
      </c>
      <c r="S144" s="190"/>
      <c r="T144" s="192">
        <f>SUM(T145:T156)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3" t="s">
        <v>148</v>
      </c>
      <c r="AT144" s="194" t="s">
        <v>76</v>
      </c>
      <c r="AU144" s="194" t="s">
        <v>22</v>
      </c>
      <c r="AY144" s="193" t="s">
        <v>149</v>
      </c>
      <c r="BK144" s="195">
        <f>SUM(BK145:BK156)</f>
        <v>0</v>
      </c>
    </row>
    <row r="145" s="2" customFormat="1" ht="21.75" customHeight="1">
      <c r="A145" s="36"/>
      <c r="B145" s="37"/>
      <c r="C145" s="198" t="s">
        <v>230</v>
      </c>
      <c r="D145" s="198" t="s">
        <v>153</v>
      </c>
      <c r="E145" s="199" t="s">
        <v>194</v>
      </c>
      <c r="F145" s="200" t="s">
        <v>195</v>
      </c>
      <c r="G145" s="201" t="s">
        <v>196</v>
      </c>
      <c r="H145" s="202">
        <v>6</v>
      </c>
      <c r="I145" s="203"/>
      <c r="J145" s="204">
        <f>ROUND(I145*H145,2)</f>
        <v>0</v>
      </c>
      <c r="K145" s="200" t="s">
        <v>157</v>
      </c>
      <c r="L145" s="42"/>
      <c r="M145" s="205" t="s">
        <v>20</v>
      </c>
      <c r="N145" s="206" t="s">
        <v>49</v>
      </c>
      <c r="O145" s="82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9" t="s">
        <v>158</v>
      </c>
      <c r="AT145" s="209" t="s">
        <v>153</v>
      </c>
      <c r="AU145" s="209" t="s">
        <v>148</v>
      </c>
      <c r="AY145" s="15" t="s">
        <v>149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5" t="s">
        <v>148</v>
      </c>
      <c r="BK145" s="210">
        <f>ROUND(I145*H145,2)</f>
        <v>0</v>
      </c>
      <c r="BL145" s="15" t="s">
        <v>158</v>
      </c>
      <c r="BM145" s="209" t="s">
        <v>231</v>
      </c>
    </row>
    <row r="146" s="2" customFormat="1">
      <c r="A146" s="36"/>
      <c r="B146" s="37"/>
      <c r="C146" s="38"/>
      <c r="D146" s="211" t="s">
        <v>160</v>
      </c>
      <c r="E146" s="38"/>
      <c r="F146" s="212" t="s">
        <v>198</v>
      </c>
      <c r="G146" s="38"/>
      <c r="H146" s="38"/>
      <c r="I146" s="213"/>
      <c r="J146" s="38"/>
      <c r="K146" s="38"/>
      <c r="L146" s="42"/>
      <c r="M146" s="214"/>
      <c r="N146" s="215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160</v>
      </c>
      <c r="AU146" s="15" t="s">
        <v>148</v>
      </c>
    </row>
    <row r="147" s="2" customFormat="1" ht="16.5" customHeight="1">
      <c r="A147" s="36"/>
      <c r="B147" s="37"/>
      <c r="C147" s="198" t="s">
        <v>232</v>
      </c>
      <c r="D147" s="198" t="s">
        <v>153</v>
      </c>
      <c r="E147" s="199" t="s">
        <v>200</v>
      </c>
      <c r="F147" s="200" t="s">
        <v>201</v>
      </c>
      <c r="G147" s="201" t="s">
        <v>196</v>
      </c>
      <c r="H147" s="202">
        <v>6</v>
      </c>
      <c r="I147" s="203"/>
      <c r="J147" s="204">
        <f>ROUND(I147*H147,2)</f>
        <v>0</v>
      </c>
      <c r="K147" s="200" t="s">
        <v>157</v>
      </c>
      <c r="L147" s="42"/>
      <c r="M147" s="205" t="s">
        <v>20</v>
      </c>
      <c r="N147" s="206" t="s">
        <v>49</v>
      </c>
      <c r="O147" s="82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9" t="s">
        <v>158</v>
      </c>
      <c r="AT147" s="209" t="s">
        <v>153</v>
      </c>
      <c r="AU147" s="209" t="s">
        <v>148</v>
      </c>
      <c r="AY147" s="15" t="s">
        <v>149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5" t="s">
        <v>148</v>
      </c>
      <c r="BK147" s="210">
        <f>ROUND(I147*H147,2)</f>
        <v>0</v>
      </c>
      <c r="BL147" s="15" t="s">
        <v>158</v>
      </c>
      <c r="BM147" s="209" t="s">
        <v>233</v>
      </c>
    </row>
    <row r="148" s="2" customFormat="1">
      <c r="A148" s="36"/>
      <c r="B148" s="37"/>
      <c r="C148" s="38"/>
      <c r="D148" s="211" t="s">
        <v>160</v>
      </c>
      <c r="E148" s="38"/>
      <c r="F148" s="212" t="s">
        <v>203</v>
      </c>
      <c r="G148" s="38"/>
      <c r="H148" s="38"/>
      <c r="I148" s="213"/>
      <c r="J148" s="38"/>
      <c r="K148" s="38"/>
      <c r="L148" s="42"/>
      <c r="M148" s="214"/>
      <c r="N148" s="215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160</v>
      </c>
      <c r="AU148" s="15" t="s">
        <v>148</v>
      </c>
    </row>
    <row r="149" s="2" customFormat="1" ht="16.5" customHeight="1">
      <c r="A149" s="36"/>
      <c r="B149" s="37"/>
      <c r="C149" s="216" t="s">
        <v>234</v>
      </c>
      <c r="D149" s="216" t="s">
        <v>168</v>
      </c>
      <c r="E149" s="217" t="s">
        <v>205</v>
      </c>
      <c r="F149" s="218" t="s">
        <v>206</v>
      </c>
      <c r="G149" s="219" t="s">
        <v>168</v>
      </c>
      <c r="H149" s="220">
        <v>6</v>
      </c>
      <c r="I149" s="221"/>
      <c r="J149" s="222">
        <f>ROUND(I149*H149,2)</f>
        <v>0</v>
      </c>
      <c r="K149" s="218" t="s">
        <v>172</v>
      </c>
      <c r="L149" s="223"/>
      <c r="M149" s="224" t="s">
        <v>20</v>
      </c>
      <c r="N149" s="225" t="s">
        <v>49</v>
      </c>
      <c r="O149" s="82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9" t="s">
        <v>173</v>
      </c>
      <c r="AT149" s="209" t="s">
        <v>168</v>
      </c>
      <c r="AU149" s="209" t="s">
        <v>148</v>
      </c>
      <c r="AY149" s="15" t="s">
        <v>149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5" t="s">
        <v>148</v>
      </c>
      <c r="BK149" s="210">
        <f>ROUND(I149*H149,2)</f>
        <v>0</v>
      </c>
      <c r="BL149" s="15" t="s">
        <v>158</v>
      </c>
      <c r="BM149" s="209" t="s">
        <v>235</v>
      </c>
    </row>
    <row r="150" s="2" customFormat="1" ht="16.5" customHeight="1">
      <c r="A150" s="36"/>
      <c r="B150" s="37"/>
      <c r="C150" s="216" t="s">
        <v>236</v>
      </c>
      <c r="D150" s="216" t="s">
        <v>168</v>
      </c>
      <c r="E150" s="217" t="s">
        <v>209</v>
      </c>
      <c r="F150" s="218" t="s">
        <v>210</v>
      </c>
      <c r="G150" s="219" t="s">
        <v>168</v>
      </c>
      <c r="H150" s="220">
        <v>6</v>
      </c>
      <c r="I150" s="221"/>
      <c r="J150" s="222">
        <f>ROUND(I150*H150,2)</f>
        <v>0</v>
      </c>
      <c r="K150" s="218" t="s">
        <v>172</v>
      </c>
      <c r="L150" s="223"/>
      <c r="M150" s="224" t="s">
        <v>20</v>
      </c>
      <c r="N150" s="225" t="s">
        <v>49</v>
      </c>
      <c r="O150" s="82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9" t="s">
        <v>173</v>
      </c>
      <c r="AT150" s="209" t="s">
        <v>168</v>
      </c>
      <c r="AU150" s="209" t="s">
        <v>148</v>
      </c>
      <c r="AY150" s="15" t="s">
        <v>149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5" t="s">
        <v>148</v>
      </c>
      <c r="BK150" s="210">
        <f>ROUND(I150*H150,2)</f>
        <v>0</v>
      </c>
      <c r="BL150" s="15" t="s">
        <v>158</v>
      </c>
      <c r="BM150" s="209" t="s">
        <v>237</v>
      </c>
    </row>
    <row r="151" s="2" customFormat="1" ht="16.5" customHeight="1">
      <c r="A151" s="36"/>
      <c r="B151" s="37"/>
      <c r="C151" s="216" t="s">
        <v>238</v>
      </c>
      <c r="D151" s="216" t="s">
        <v>168</v>
      </c>
      <c r="E151" s="217" t="s">
        <v>213</v>
      </c>
      <c r="F151" s="218" t="s">
        <v>214</v>
      </c>
      <c r="G151" s="219" t="s">
        <v>171</v>
      </c>
      <c r="H151" s="220">
        <v>12</v>
      </c>
      <c r="I151" s="221"/>
      <c r="J151" s="222">
        <f>ROUND(I151*H151,2)</f>
        <v>0</v>
      </c>
      <c r="K151" s="218" t="s">
        <v>172</v>
      </c>
      <c r="L151" s="223"/>
      <c r="M151" s="224" t="s">
        <v>20</v>
      </c>
      <c r="N151" s="225" t="s">
        <v>49</v>
      </c>
      <c r="O151" s="82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9" t="s">
        <v>173</v>
      </c>
      <c r="AT151" s="209" t="s">
        <v>168</v>
      </c>
      <c r="AU151" s="209" t="s">
        <v>148</v>
      </c>
      <c r="AY151" s="15" t="s">
        <v>149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5" t="s">
        <v>148</v>
      </c>
      <c r="BK151" s="210">
        <f>ROUND(I151*H151,2)</f>
        <v>0</v>
      </c>
      <c r="BL151" s="15" t="s">
        <v>158</v>
      </c>
      <c r="BM151" s="209" t="s">
        <v>239</v>
      </c>
    </row>
    <row r="152" s="2" customFormat="1" ht="16.5" customHeight="1">
      <c r="A152" s="36"/>
      <c r="B152" s="37"/>
      <c r="C152" s="216" t="s">
        <v>240</v>
      </c>
      <c r="D152" s="216" t="s">
        <v>168</v>
      </c>
      <c r="E152" s="217" t="s">
        <v>217</v>
      </c>
      <c r="F152" s="218" t="s">
        <v>218</v>
      </c>
      <c r="G152" s="219" t="s">
        <v>171</v>
      </c>
      <c r="H152" s="220">
        <v>14</v>
      </c>
      <c r="I152" s="221"/>
      <c r="J152" s="222">
        <f>ROUND(I152*H152,2)</f>
        <v>0</v>
      </c>
      <c r="K152" s="218" t="s">
        <v>172</v>
      </c>
      <c r="L152" s="223"/>
      <c r="M152" s="224" t="s">
        <v>20</v>
      </c>
      <c r="N152" s="225" t="s">
        <v>49</v>
      </c>
      <c r="O152" s="82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9" t="s">
        <v>173</v>
      </c>
      <c r="AT152" s="209" t="s">
        <v>168</v>
      </c>
      <c r="AU152" s="209" t="s">
        <v>148</v>
      </c>
      <c r="AY152" s="15" t="s">
        <v>149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5" t="s">
        <v>148</v>
      </c>
      <c r="BK152" s="210">
        <f>ROUND(I152*H152,2)</f>
        <v>0</v>
      </c>
      <c r="BL152" s="15" t="s">
        <v>158</v>
      </c>
      <c r="BM152" s="209" t="s">
        <v>241</v>
      </c>
    </row>
    <row r="153" s="2" customFormat="1" ht="16.5" customHeight="1">
      <c r="A153" s="36"/>
      <c r="B153" s="37"/>
      <c r="C153" s="216" t="s">
        <v>242</v>
      </c>
      <c r="D153" s="216" t="s">
        <v>168</v>
      </c>
      <c r="E153" s="217" t="s">
        <v>243</v>
      </c>
      <c r="F153" s="218" t="s">
        <v>244</v>
      </c>
      <c r="G153" s="219" t="s">
        <v>171</v>
      </c>
      <c r="H153" s="220">
        <v>16</v>
      </c>
      <c r="I153" s="221"/>
      <c r="J153" s="222">
        <f>ROUND(I153*H153,2)</f>
        <v>0</v>
      </c>
      <c r="K153" s="218" t="s">
        <v>172</v>
      </c>
      <c r="L153" s="223"/>
      <c r="M153" s="224" t="s">
        <v>20</v>
      </c>
      <c r="N153" s="225" t="s">
        <v>49</v>
      </c>
      <c r="O153" s="82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9" t="s">
        <v>173</v>
      </c>
      <c r="AT153" s="209" t="s">
        <v>168</v>
      </c>
      <c r="AU153" s="209" t="s">
        <v>148</v>
      </c>
      <c r="AY153" s="15" t="s">
        <v>149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5" t="s">
        <v>148</v>
      </c>
      <c r="BK153" s="210">
        <f>ROUND(I153*H153,2)</f>
        <v>0</v>
      </c>
      <c r="BL153" s="15" t="s">
        <v>158</v>
      </c>
      <c r="BM153" s="209" t="s">
        <v>245</v>
      </c>
    </row>
    <row r="154" s="2" customFormat="1" ht="16.5" customHeight="1">
      <c r="A154" s="36"/>
      <c r="B154" s="37"/>
      <c r="C154" s="216" t="s">
        <v>246</v>
      </c>
      <c r="D154" s="216" t="s">
        <v>168</v>
      </c>
      <c r="E154" s="217" t="s">
        <v>247</v>
      </c>
      <c r="F154" s="218" t="s">
        <v>248</v>
      </c>
      <c r="G154" s="219" t="s">
        <v>171</v>
      </c>
      <c r="H154" s="220">
        <v>8</v>
      </c>
      <c r="I154" s="221"/>
      <c r="J154" s="222">
        <f>ROUND(I154*H154,2)</f>
        <v>0</v>
      </c>
      <c r="K154" s="218" t="s">
        <v>172</v>
      </c>
      <c r="L154" s="223"/>
      <c r="M154" s="224" t="s">
        <v>20</v>
      </c>
      <c r="N154" s="225" t="s">
        <v>49</v>
      </c>
      <c r="O154" s="82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9" t="s">
        <v>173</v>
      </c>
      <c r="AT154" s="209" t="s">
        <v>168</v>
      </c>
      <c r="AU154" s="209" t="s">
        <v>148</v>
      </c>
      <c r="AY154" s="15" t="s">
        <v>149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5" t="s">
        <v>148</v>
      </c>
      <c r="BK154" s="210">
        <f>ROUND(I154*H154,2)</f>
        <v>0</v>
      </c>
      <c r="BL154" s="15" t="s">
        <v>158</v>
      </c>
      <c r="BM154" s="209" t="s">
        <v>249</v>
      </c>
    </row>
    <row r="155" s="2" customFormat="1" ht="24.15" customHeight="1">
      <c r="A155" s="36"/>
      <c r="B155" s="37"/>
      <c r="C155" s="216" t="s">
        <v>250</v>
      </c>
      <c r="D155" s="216" t="s">
        <v>168</v>
      </c>
      <c r="E155" s="217" t="s">
        <v>251</v>
      </c>
      <c r="F155" s="218" t="s">
        <v>252</v>
      </c>
      <c r="G155" s="219" t="s">
        <v>171</v>
      </c>
      <c r="H155" s="220">
        <v>8</v>
      </c>
      <c r="I155" s="221"/>
      <c r="J155" s="222">
        <f>ROUND(I155*H155,2)</f>
        <v>0</v>
      </c>
      <c r="K155" s="218" t="s">
        <v>172</v>
      </c>
      <c r="L155" s="223"/>
      <c r="M155" s="224" t="s">
        <v>20</v>
      </c>
      <c r="N155" s="225" t="s">
        <v>49</v>
      </c>
      <c r="O155" s="82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9" t="s">
        <v>173</v>
      </c>
      <c r="AT155" s="209" t="s">
        <v>168</v>
      </c>
      <c r="AU155" s="209" t="s">
        <v>148</v>
      </c>
      <c r="AY155" s="15" t="s">
        <v>149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5" t="s">
        <v>148</v>
      </c>
      <c r="BK155" s="210">
        <f>ROUND(I155*H155,2)</f>
        <v>0</v>
      </c>
      <c r="BL155" s="15" t="s">
        <v>158</v>
      </c>
      <c r="BM155" s="209" t="s">
        <v>253</v>
      </c>
    </row>
    <row r="156" s="2" customFormat="1" ht="16.5" customHeight="1">
      <c r="A156" s="36"/>
      <c r="B156" s="37"/>
      <c r="C156" s="216" t="s">
        <v>254</v>
      </c>
      <c r="D156" s="216" t="s">
        <v>168</v>
      </c>
      <c r="E156" s="217" t="s">
        <v>255</v>
      </c>
      <c r="F156" s="218" t="s">
        <v>256</v>
      </c>
      <c r="G156" s="219" t="s">
        <v>168</v>
      </c>
      <c r="H156" s="220">
        <v>10</v>
      </c>
      <c r="I156" s="221"/>
      <c r="J156" s="222">
        <f>ROUND(I156*H156,2)</f>
        <v>0</v>
      </c>
      <c r="K156" s="218" t="s">
        <v>172</v>
      </c>
      <c r="L156" s="223"/>
      <c r="M156" s="224" t="s">
        <v>20</v>
      </c>
      <c r="N156" s="225" t="s">
        <v>49</v>
      </c>
      <c r="O156" s="82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9" t="s">
        <v>173</v>
      </c>
      <c r="AT156" s="209" t="s">
        <v>168</v>
      </c>
      <c r="AU156" s="209" t="s">
        <v>148</v>
      </c>
      <c r="AY156" s="15" t="s">
        <v>149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5" t="s">
        <v>148</v>
      </c>
      <c r="BK156" s="210">
        <f>ROUND(I156*H156,2)</f>
        <v>0</v>
      </c>
      <c r="BL156" s="15" t="s">
        <v>158</v>
      </c>
      <c r="BM156" s="209" t="s">
        <v>257</v>
      </c>
    </row>
    <row r="157" s="12" customFormat="1" ht="22.8" customHeight="1">
      <c r="A157" s="12"/>
      <c r="B157" s="182"/>
      <c r="C157" s="183"/>
      <c r="D157" s="184" t="s">
        <v>76</v>
      </c>
      <c r="E157" s="196" t="s">
        <v>258</v>
      </c>
      <c r="F157" s="196" t="s">
        <v>259</v>
      </c>
      <c r="G157" s="183"/>
      <c r="H157" s="183"/>
      <c r="I157" s="186"/>
      <c r="J157" s="197">
        <f>BK157</f>
        <v>0</v>
      </c>
      <c r="K157" s="183"/>
      <c r="L157" s="188"/>
      <c r="M157" s="189"/>
      <c r="N157" s="190"/>
      <c r="O157" s="190"/>
      <c r="P157" s="191">
        <f>SUM(P158:P163)</f>
        <v>0</v>
      </c>
      <c r="Q157" s="190"/>
      <c r="R157" s="191">
        <f>SUM(R158:R163)</f>
        <v>0</v>
      </c>
      <c r="S157" s="190"/>
      <c r="T157" s="192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3" t="s">
        <v>148</v>
      </c>
      <c r="AT157" s="194" t="s">
        <v>76</v>
      </c>
      <c r="AU157" s="194" t="s">
        <v>22</v>
      </c>
      <c r="AY157" s="193" t="s">
        <v>149</v>
      </c>
      <c r="BK157" s="195">
        <f>SUM(BK158:BK163)</f>
        <v>0</v>
      </c>
    </row>
    <row r="158" s="2" customFormat="1" ht="21.75" customHeight="1">
      <c r="A158" s="36"/>
      <c r="B158" s="37"/>
      <c r="C158" s="198" t="s">
        <v>260</v>
      </c>
      <c r="D158" s="198" t="s">
        <v>153</v>
      </c>
      <c r="E158" s="199" t="s">
        <v>194</v>
      </c>
      <c r="F158" s="200" t="s">
        <v>195</v>
      </c>
      <c r="G158" s="201" t="s">
        <v>196</v>
      </c>
      <c r="H158" s="202">
        <v>30</v>
      </c>
      <c r="I158" s="203"/>
      <c r="J158" s="204">
        <f>ROUND(I158*H158,2)</f>
        <v>0</v>
      </c>
      <c r="K158" s="200" t="s">
        <v>157</v>
      </c>
      <c r="L158" s="42"/>
      <c r="M158" s="205" t="s">
        <v>20</v>
      </c>
      <c r="N158" s="206" t="s">
        <v>49</v>
      </c>
      <c r="O158" s="82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9" t="s">
        <v>158</v>
      </c>
      <c r="AT158" s="209" t="s">
        <v>153</v>
      </c>
      <c r="AU158" s="209" t="s">
        <v>148</v>
      </c>
      <c r="AY158" s="15" t="s">
        <v>149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5" t="s">
        <v>148</v>
      </c>
      <c r="BK158" s="210">
        <f>ROUND(I158*H158,2)</f>
        <v>0</v>
      </c>
      <c r="BL158" s="15" t="s">
        <v>158</v>
      </c>
      <c r="BM158" s="209" t="s">
        <v>261</v>
      </c>
    </row>
    <row r="159" s="2" customFormat="1">
      <c r="A159" s="36"/>
      <c r="B159" s="37"/>
      <c r="C159" s="38"/>
      <c r="D159" s="211" t="s">
        <v>160</v>
      </c>
      <c r="E159" s="38"/>
      <c r="F159" s="212" t="s">
        <v>198</v>
      </c>
      <c r="G159" s="38"/>
      <c r="H159" s="38"/>
      <c r="I159" s="213"/>
      <c r="J159" s="38"/>
      <c r="K159" s="38"/>
      <c r="L159" s="42"/>
      <c r="M159" s="214"/>
      <c r="N159" s="215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160</v>
      </c>
      <c r="AU159" s="15" t="s">
        <v>148</v>
      </c>
    </row>
    <row r="160" s="2" customFormat="1" ht="21.75" customHeight="1">
      <c r="A160" s="36"/>
      <c r="B160" s="37"/>
      <c r="C160" s="216" t="s">
        <v>262</v>
      </c>
      <c r="D160" s="216" t="s">
        <v>168</v>
      </c>
      <c r="E160" s="217" t="s">
        <v>263</v>
      </c>
      <c r="F160" s="218" t="s">
        <v>264</v>
      </c>
      <c r="G160" s="219" t="s">
        <v>168</v>
      </c>
      <c r="H160" s="220">
        <v>30</v>
      </c>
      <c r="I160" s="221"/>
      <c r="J160" s="222">
        <f>ROUND(I160*H160,2)</f>
        <v>0</v>
      </c>
      <c r="K160" s="218" t="s">
        <v>172</v>
      </c>
      <c r="L160" s="223"/>
      <c r="M160" s="224" t="s">
        <v>20</v>
      </c>
      <c r="N160" s="225" t="s">
        <v>49</v>
      </c>
      <c r="O160" s="82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9" t="s">
        <v>173</v>
      </c>
      <c r="AT160" s="209" t="s">
        <v>168</v>
      </c>
      <c r="AU160" s="209" t="s">
        <v>148</v>
      </c>
      <c r="AY160" s="15" t="s">
        <v>149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5" t="s">
        <v>148</v>
      </c>
      <c r="BK160" s="210">
        <f>ROUND(I160*H160,2)</f>
        <v>0</v>
      </c>
      <c r="BL160" s="15" t="s">
        <v>158</v>
      </c>
      <c r="BM160" s="209" t="s">
        <v>265</v>
      </c>
    </row>
    <row r="161" s="2" customFormat="1" ht="24.15" customHeight="1">
      <c r="A161" s="36"/>
      <c r="B161" s="37"/>
      <c r="C161" s="216" t="s">
        <v>266</v>
      </c>
      <c r="D161" s="216" t="s">
        <v>168</v>
      </c>
      <c r="E161" s="217" t="s">
        <v>267</v>
      </c>
      <c r="F161" s="218" t="s">
        <v>268</v>
      </c>
      <c r="G161" s="219" t="s">
        <v>171</v>
      </c>
      <c r="H161" s="220">
        <v>20</v>
      </c>
      <c r="I161" s="221"/>
      <c r="J161" s="222">
        <f>ROUND(I161*H161,2)</f>
        <v>0</v>
      </c>
      <c r="K161" s="218" t="s">
        <v>172</v>
      </c>
      <c r="L161" s="223"/>
      <c r="M161" s="224" t="s">
        <v>20</v>
      </c>
      <c r="N161" s="225" t="s">
        <v>49</v>
      </c>
      <c r="O161" s="82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9" t="s">
        <v>173</v>
      </c>
      <c r="AT161" s="209" t="s">
        <v>168</v>
      </c>
      <c r="AU161" s="209" t="s">
        <v>148</v>
      </c>
      <c r="AY161" s="15" t="s">
        <v>149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5" t="s">
        <v>148</v>
      </c>
      <c r="BK161" s="210">
        <f>ROUND(I161*H161,2)</f>
        <v>0</v>
      </c>
      <c r="BL161" s="15" t="s">
        <v>158</v>
      </c>
      <c r="BM161" s="209" t="s">
        <v>269</v>
      </c>
    </row>
    <row r="162" s="2" customFormat="1" ht="24.15" customHeight="1">
      <c r="A162" s="36"/>
      <c r="B162" s="37"/>
      <c r="C162" s="216" t="s">
        <v>270</v>
      </c>
      <c r="D162" s="216" t="s">
        <v>168</v>
      </c>
      <c r="E162" s="217" t="s">
        <v>271</v>
      </c>
      <c r="F162" s="218" t="s">
        <v>272</v>
      </c>
      <c r="G162" s="219" t="s">
        <v>171</v>
      </c>
      <c r="H162" s="220">
        <v>60</v>
      </c>
      <c r="I162" s="221"/>
      <c r="J162" s="222">
        <f>ROUND(I162*H162,2)</f>
        <v>0</v>
      </c>
      <c r="K162" s="218" t="s">
        <v>172</v>
      </c>
      <c r="L162" s="223"/>
      <c r="M162" s="224" t="s">
        <v>20</v>
      </c>
      <c r="N162" s="225" t="s">
        <v>49</v>
      </c>
      <c r="O162" s="82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9" t="s">
        <v>173</v>
      </c>
      <c r="AT162" s="209" t="s">
        <v>168</v>
      </c>
      <c r="AU162" s="209" t="s">
        <v>148</v>
      </c>
      <c r="AY162" s="15" t="s">
        <v>149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5" t="s">
        <v>148</v>
      </c>
      <c r="BK162" s="210">
        <f>ROUND(I162*H162,2)</f>
        <v>0</v>
      </c>
      <c r="BL162" s="15" t="s">
        <v>158</v>
      </c>
      <c r="BM162" s="209" t="s">
        <v>273</v>
      </c>
    </row>
    <row r="163" s="2" customFormat="1" ht="16.5" customHeight="1">
      <c r="A163" s="36"/>
      <c r="B163" s="37"/>
      <c r="C163" s="216" t="s">
        <v>274</v>
      </c>
      <c r="D163" s="216" t="s">
        <v>168</v>
      </c>
      <c r="E163" s="217" t="s">
        <v>275</v>
      </c>
      <c r="F163" s="218" t="s">
        <v>276</v>
      </c>
      <c r="G163" s="219" t="s">
        <v>171</v>
      </c>
      <c r="H163" s="220">
        <v>30</v>
      </c>
      <c r="I163" s="221"/>
      <c r="J163" s="222">
        <f>ROUND(I163*H163,2)</f>
        <v>0</v>
      </c>
      <c r="K163" s="218" t="s">
        <v>172</v>
      </c>
      <c r="L163" s="223"/>
      <c r="M163" s="224" t="s">
        <v>20</v>
      </c>
      <c r="N163" s="225" t="s">
        <v>49</v>
      </c>
      <c r="O163" s="82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9" t="s">
        <v>173</v>
      </c>
      <c r="AT163" s="209" t="s">
        <v>168</v>
      </c>
      <c r="AU163" s="209" t="s">
        <v>148</v>
      </c>
      <c r="AY163" s="15" t="s">
        <v>149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5" t="s">
        <v>148</v>
      </c>
      <c r="BK163" s="210">
        <f>ROUND(I163*H163,2)</f>
        <v>0</v>
      </c>
      <c r="BL163" s="15" t="s">
        <v>158</v>
      </c>
      <c r="BM163" s="209" t="s">
        <v>277</v>
      </c>
    </row>
    <row r="164" s="12" customFormat="1" ht="22.8" customHeight="1">
      <c r="A164" s="12"/>
      <c r="B164" s="182"/>
      <c r="C164" s="183"/>
      <c r="D164" s="184" t="s">
        <v>76</v>
      </c>
      <c r="E164" s="196" t="s">
        <v>278</v>
      </c>
      <c r="F164" s="196" t="s">
        <v>279</v>
      </c>
      <c r="G164" s="183"/>
      <c r="H164" s="183"/>
      <c r="I164" s="186"/>
      <c r="J164" s="197">
        <f>BK164</f>
        <v>0</v>
      </c>
      <c r="K164" s="183"/>
      <c r="L164" s="188"/>
      <c r="M164" s="189"/>
      <c r="N164" s="190"/>
      <c r="O164" s="190"/>
      <c r="P164" s="191">
        <f>SUM(P165:P168)</f>
        <v>0</v>
      </c>
      <c r="Q164" s="190"/>
      <c r="R164" s="191">
        <f>SUM(R165:R168)</f>
        <v>0</v>
      </c>
      <c r="S164" s="190"/>
      <c r="T164" s="192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3" t="s">
        <v>148</v>
      </c>
      <c r="AT164" s="194" t="s">
        <v>76</v>
      </c>
      <c r="AU164" s="194" t="s">
        <v>22</v>
      </c>
      <c r="AY164" s="193" t="s">
        <v>149</v>
      </c>
      <c r="BK164" s="195">
        <f>SUM(BK165:BK168)</f>
        <v>0</v>
      </c>
    </row>
    <row r="165" s="2" customFormat="1" ht="24.15" customHeight="1">
      <c r="A165" s="36"/>
      <c r="B165" s="37"/>
      <c r="C165" s="198" t="s">
        <v>280</v>
      </c>
      <c r="D165" s="198" t="s">
        <v>153</v>
      </c>
      <c r="E165" s="199" t="s">
        <v>281</v>
      </c>
      <c r="F165" s="200" t="s">
        <v>282</v>
      </c>
      <c r="G165" s="201" t="s">
        <v>196</v>
      </c>
      <c r="H165" s="202">
        <v>40</v>
      </c>
      <c r="I165" s="203"/>
      <c r="J165" s="204">
        <f>ROUND(I165*H165,2)</f>
        <v>0</v>
      </c>
      <c r="K165" s="200" t="s">
        <v>157</v>
      </c>
      <c r="L165" s="42"/>
      <c r="M165" s="205" t="s">
        <v>20</v>
      </c>
      <c r="N165" s="206" t="s">
        <v>49</v>
      </c>
      <c r="O165" s="82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9" t="s">
        <v>158</v>
      </c>
      <c r="AT165" s="209" t="s">
        <v>153</v>
      </c>
      <c r="AU165" s="209" t="s">
        <v>148</v>
      </c>
      <c r="AY165" s="15" t="s">
        <v>149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5" t="s">
        <v>148</v>
      </c>
      <c r="BK165" s="210">
        <f>ROUND(I165*H165,2)</f>
        <v>0</v>
      </c>
      <c r="BL165" s="15" t="s">
        <v>158</v>
      </c>
      <c r="BM165" s="209" t="s">
        <v>283</v>
      </c>
    </row>
    <row r="166" s="2" customFormat="1">
      <c r="A166" s="36"/>
      <c r="B166" s="37"/>
      <c r="C166" s="38"/>
      <c r="D166" s="211" t="s">
        <v>160</v>
      </c>
      <c r="E166" s="38"/>
      <c r="F166" s="212" t="s">
        <v>284</v>
      </c>
      <c r="G166" s="38"/>
      <c r="H166" s="38"/>
      <c r="I166" s="213"/>
      <c r="J166" s="38"/>
      <c r="K166" s="38"/>
      <c r="L166" s="42"/>
      <c r="M166" s="214"/>
      <c r="N166" s="215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160</v>
      </c>
      <c r="AU166" s="15" t="s">
        <v>148</v>
      </c>
    </row>
    <row r="167" s="2" customFormat="1" ht="16.5" customHeight="1">
      <c r="A167" s="36"/>
      <c r="B167" s="37"/>
      <c r="C167" s="216" t="s">
        <v>285</v>
      </c>
      <c r="D167" s="216" t="s">
        <v>168</v>
      </c>
      <c r="E167" s="217" t="s">
        <v>286</v>
      </c>
      <c r="F167" s="218" t="s">
        <v>287</v>
      </c>
      <c r="G167" s="219" t="s">
        <v>168</v>
      </c>
      <c r="H167" s="220">
        <v>20</v>
      </c>
      <c r="I167" s="221"/>
      <c r="J167" s="222">
        <f>ROUND(I167*H167,2)</f>
        <v>0</v>
      </c>
      <c r="K167" s="218" t="s">
        <v>172</v>
      </c>
      <c r="L167" s="223"/>
      <c r="M167" s="224" t="s">
        <v>20</v>
      </c>
      <c r="N167" s="225" t="s">
        <v>49</v>
      </c>
      <c r="O167" s="82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9" t="s">
        <v>173</v>
      </c>
      <c r="AT167" s="209" t="s">
        <v>168</v>
      </c>
      <c r="AU167" s="209" t="s">
        <v>148</v>
      </c>
      <c r="AY167" s="15" t="s">
        <v>149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5" t="s">
        <v>148</v>
      </c>
      <c r="BK167" s="210">
        <f>ROUND(I167*H167,2)</f>
        <v>0</v>
      </c>
      <c r="BL167" s="15" t="s">
        <v>158</v>
      </c>
      <c r="BM167" s="209" t="s">
        <v>288</v>
      </c>
    </row>
    <row r="168" s="2" customFormat="1" ht="16.5" customHeight="1">
      <c r="A168" s="36"/>
      <c r="B168" s="37"/>
      <c r="C168" s="216" t="s">
        <v>289</v>
      </c>
      <c r="D168" s="216" t="s">
        <v>168</v>
      </c>
      <c r="E168" s="217" t="s">
        <v>290</v>
      </c>
      <c r="F168" s="218" t="s">
        <v>291</v>
      </c>
      <c r="G168" s="219" t="s">
        <v>168</v>
      </c>
      <c r="H168" s="220">
        <v>20</v>
      </c>
      <c r="I168" s="221"/>
      <c r="J168" s="222">
        <f>ROUND(I168*H168,2)</f>
        <v>0</v>
      </c>
      <c r="K168" s="218" t="s">
        <v>172</v>
      </c>
      <c r="L168" s="223"/>
      <c r="M168" s="224" t="s">
        <v>20</v>
      </c>
      <c r="N168" s="225" t="s">
        <v>49</v>
      </c>
      <c r="O168" s="82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9" t="s">
        <v>173</v>
      </c>
      <c r="AT168" s="209" t="s">
        <v>168</v>
      </c>
      <c r="AU168" s="209" t="s">
        <v>148</v>
      </c>
      <c r="AY168" s="15" t="s">
        <v>149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5" t="s">
        <v>148</v>
      </c>
      <c r="BK168" s="210">
        <f>ROUND(I168*H168,2)</f>
        <v>0</v>
      </c>
      <c r="BL168" s="15" t="s">
        <v>158</v>
      </c>
      <c r="BM168" s="209" t="s">
        <v>292</v>
      </c>
    </row>
    <row r="169" s="12" customFormat="1" ht="22.8" customHeight="1">
      <c r="A169" s="12"/>
      <c r="B169" s="182"/>
      <c r="C169" s="183"/>
      <c r="D169" s="184" t="s">
        <v>76</v>
      </c>
      <c r="E169" s="196" t="s">
        <v>293</v>
      </c>
      <c r="F169" s="196" t="s">
        <v>294</v>
      </c>
      <c r="G169" s="183"/>
      <c r="H169" s="183"/>
      <c r="I169" s="186"/>
      <c r="J169" s="197">
        <f>BK169</f>
        <v>0</v>
      </c>
      <c r="K169" s="183"/>
      <c r="L169" s="188"/>
      <c r="M169" s="189"/>
      <c r="N169" s="190"/>
      <c r="O169" s="190"/>
      <c r="P169" s="191">
        <f>SUM(P170:P172)</f>
        <v>0</v>
      </c>
      <c r="Q169" s="190"/>
      <c r="R169" s="191">
        <f>SUM(R170:R172)</f>
        <v>0</v>
      </c>
      <c r="S169" s="190"/>
      <c r="T169" s="192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3" t="s">
        <v>148</v>
      </c>
      <c r="AT169" s="194" t="s">
        <v>76</v>
      </c>
      <c r="AU169" s="194" t="s">
        <v>22</v>
      </c>
      <c r="AY169" s="193" t="s">
        <v>149</v>
      </c>
      <c r="BK169" s="195">
        <f>SUM(BK170:BK172)</f>
        <v>0</v>
      </c>
    </row>
    <row r="170" s="2" customFormat="1" ht="24.15" customHeight="1">
      <c r="A170" s="36"/>
      <c r="B170" s="37"/>
      <c r="C170" s="198" t="s">
        <v>295</v>
      </c>
      <c r="D170" s="198" t="s">
        <v>153</v>
      </c>
      <c r="E170" s="199" t="s">
        <v>281</v>
      </c>
      <c r="F170" s="200" t="s">
        <v>282</v>
      </c>
      <c r="G170" s="201" t="s">
        <v>196</v>
      </c>
      <c r="H170" s="202">
        <v>55</v>
      </c>
      <c r="I170" s="203"/>
      <c r="J170" s="204">
        <f>ROUND(I170*H170,2)</f>
        <v>0</v>
      </c>
      <c r="K170" s="200" t="s">
        <v>157</v>
      </c>
      <c r="L170" s="42"/>
      <c r="M170" s="205" t="s">
        <v>20</v>
      </c>
      <c r="N170" s="206" t="s">
        <v>49</v>
      </c>
      <c r="O170" s="82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9" t="s">
        <v>158</v>
      </c>
      <c r="AT170" s="209" t="s">
        <v>153</v>
      </c>
      <c r="AU170" s="209" t="s">
        <v>148</v>
      </c>
      <c r="AY170" s="15" t="s">
        <v>149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5" t="s">
        <v>148</v>
      </c>
      <c r="BK170" s="210">
        <f>ROUND(I170*H170,2)</f>
        <v>0</v>
      </c>
      <c r="BL170" s="15" t="s">
        <v>158</v>
      </c>
      <c r="BM170" s="209" t="s">
        <v>296</v>
      </c>
    </row>
    <row r="171" s="2" customFormat="1">
      <c r="A171" s="36"/>
      <c r="B171" s="37"/>
      <c r="C171" s="38"/>
      <c r="D171" s="211" t="s">
        <v>160</v>
      </c>
      <c r="E171" s="38"/>
      <c r="F171" s="212" t="s">
        <v>284</v>
      </c>
      <c r="G171" s="38"/>
      <c r="H171" s="38"/>
      <c r="I171" s="213"/>
      <c r="J171" s="38"/>
      <c r="K171" s="38"/>
      <c r="L171" s="42"/>
      <c r="M171" s="214"/>
      <c r="N171" s="215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160</v>
      </c>
      <c r="AU171" s="15" t="s">
        <v>148</v>
      </c>
    </row>
    <row r="172" s="2" customFormat="1" ht="16.5" customHeight="1">
      <c r="A172" s="36"/>
      <c r="B172" s="37"/>
      <c r="C172" s="216" t="s">
        <v>297</v>
      </c>
      <c r="D172" s="216" t="s">
        <v>168</v>
      </c>
      <c r="E172" s="217" t="s">
        <v>298</v>
      </c>
      <c r="F172" s="218" t="s">
        <v>299</v>
      </c>
      <c r="G172" s="219" t="s">
        <v>168</v>
      </c>
      <c r="H172" s="220">
        <v>55</v>
      </c>
      <c r="I172" s="221"/>
      <c r="J172" s="222">
        <f>ROUND(I172*H172,2)</f>
        <v>0</v>
      </c>
      <c r="K172" s="218" t="s">
        <v>172</v>
      </c>
      <c r="L172" s="223"/>
      <c r="M172" s="224" t="s">
        <v>20</v>
      </c>
      <c r="N172" s="225" t="s">
        <v>49</v>
      </c>
      <c r="O172" s="82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9" t="s">
        <v>173</v>
      </c>
      <c r="AT172" s="209" t="s">
        <v>168</v>
      </c>
      <c r="AU172" s="209" t="s">
        <v>148</v>
      </c>
      <c r="AY172" s="15" t="s">
        <v>149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5" t="s">
        <v>148</v>
      </c>
      <c r="BK172" s="210">
        <f>ROUND(I172*H172,2)</f>
        <v>0</v>
      </c>
      <c r="BL172" s="15" t="s">
        <v>158</v>
      </c>
      <c r="BM172" s="209" t="s">
        <v>300</v>
      </c>
    </row>
    <row r="173" s="12" customFormat="1" ht="22.8" customHeight="1">
      <c r="A173" s="12"/>
      <c r="B173" s="182"/>
      <c r="C173" s="183"/>
      <c r="D173" s="184" t="s">
        <v>76</v>
      </c>
      <c r="E173" s="196" t="s">
        <v>301</v>
      </c>
      <c r="F173" s="196" t="s">
        <v>302</v>
      </c>
      <c r="G173" s="183"/>
      <c r="H173" s="183"/>
      <c r="I173" s="186"/>
      <c r="J173" s="197">
        <f>BK173</f>
        <v>0</v>
      </c>
      <c r="K173" s="183"/>
      <c r="L173" s="188"/>
      <c r="M173" s="189"/>
      <c r="N173" s="190"/>
      <c r="O173" s="190"/>
      <c r="P173" s="191">
        <f>SUM(P174:P176)</f>
        <v>0</v>
      </c>
      <c r="Q173" s="190"/>
      <c r="R173" s="191">
        <f>SUM(R174:R176)</f>
        <v>0</v>
      </c>
      <c r="S173" s="190"/>
      <c r="T173" s="192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3" t="s">
        <v>148</v>
      </c>
      <c r="AT173" s="194" t="s">
        <v>76</v>
      </c>
      <c r="AU173" s="194" t="s">
        <v>22</v>
      </c>
      <c r="AY173" s="193" t="s">
        <v>149</v>
      </c>
      <c r="BK173" s="195">
        <f>SUM(BK174:BK176)</f>
        <v>0</v>
      </c>
    </row>
    <row r="174" s="2" customFormat="1" ht="24.15" customHeight="1">
      <c r="A174" s="36"/>
      <c r="B174" s="37"/>
      <c r="C174" s="198" t="s">
        <v>303</v>
      </c>
      <c r="D174" s="198" t="s">
        <v>153</v>
      </c>
      <c r="E174" s="199" t="s">
        <v>281</v>
      </c>
      <c r="F174" s="200" t="s">
        <v>282</v>
      </c>
      <c r="G174" s="201" t="s">
        <v>196</v>
      </c>
      <c r="H174" s="202">
        <v>210</v>
      </c>
      <c r="I174" s="203"/>
      <c r="J174" s="204">
        <f>ROUND(I174*H174,2)</f>
        <v>0</v>
      </c>
      <c r="K174" s="200" t="s">
        <v>157</v>
      </c>
      <c r="L174" s="42"/>
      <c r="M174" s="205" t="s">
        <v>20</v>
      </c>
      <c r="N174" s="206" t="s">
        <v>49</v>
      </c>
      <c r="O174" s="82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9" t="s">
        <v>158</v>
      </c>
      <c r="AT174" s="209" t="s">
        <v>153</v>
      </c>
      <c r="AU174" s="209" t="s">
        <v>148</v>
      </c>
      <c r="AY174" s="15" t="s">
        <v>149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5" t="s">
        <v>148</v>
      </c>
      <c r="BK174" s="210">
        <f>ROUND(I174*H174,2)</f>
        <v>0</v>
      </c>
      <c r="BL174" s="15" t="s">
        <v>158</v>
      </c>
      <c r="BM174" s="209" t="s">
        <v>304</v>
      </c>
    </row>
    <row r="175" s="2" customFormat="1">
      <c r="A175" s="36"/>
      <c r="B175" s="37"/>
      <c r="C175" s="38"/>
      <c r="D175" s="211" t="s">
        <v>160</v>
      </c>
      <c r="E175" s="38"/>
      <c r="F175" s="212" t="s">
        <v>284</v>
      </c>
      <c r="G175" s="38"/>
      <c r="H175" s="38"/>
      <c r="I175" s="213"/>
      <c r="J175" s="38"/>
      <c r="K175" s="38"/>
      <c r="L175" s="42"/>
      <c r="M175" s="214"/>
      <c r="N175" s="215"/>
      <c r="O175" s="82"/>
      <c r="P175" s="82"/>
      <c r="Q175" s="82"/>
      <c r="R175" s="82"/>
      <c r="S175" s="82"/>
      <c r="T175" s="83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160</v>
      </c>
      <c r="AU175" s="15" t="s">
        <v>148</v>
      </c>
    </row>
    <row r="176" s="2" customFormat="1" ht="16.5" customHeight="1">
      <c r="A176" s="36"/>
      <c r="B176" s="37"/>
      <c r="C176" s="216" t="s">
        <v>305</v>
      </c>
      <c r="D176" s="216" t="s">
        <v>168</v>
      </c>
      <c r="E176" s="217" t="s">
        <v>286</v>
      </c>
      <c r="F176" s="218" t="s">
        <v>287</v>
      </c>
      <c r="G176" s="219" t="s">
        <v>168</v>
      </c>
      <c r="H176" s="220">
        <v>210</v>
      </c>
      <c r="I176" s="221"/>
      <c r="J176" s="222">
        <f>ROUND(I176*H176,2)</f>
        <v>0</v>
      </c>
      <c r="K176" s="218" t="s">
        <v>172</v>
      </c>
      <c r="L176" s="223"/>
      <c r="M176" s="224" t="s">
        <v>20</v>
      </c>
      <c r="N176" s="225" t="s">
        <v>49</v>
      </c>
      <c r="O176" s="82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9" t="s">
        <v>173</v>
      </c>
      <c r="AT176" s="209" t="s">
        <v>168</v>
      </c>
      <c r="AU176" s="209" t="s">
        <v>148</v>
      </c>
      <c r="AY176" s="15" t="s">
        <v>149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5" t="s">
        <v>148</v>
      </c>
      <c r="BK176" s="210">
        <f>ROUND(I176*H176,2)</f>
        <v>0</v>
      </c>
      <c r="BL176" s="15" t="s">
        <v>158</v>
      </c>
      <c r="BM176" s="209" t="s">
        <v>306</v>
      </c>
    </row>
    <row r="177" s="12" customFormat="1" ht="22.8" customHeight="1">
      <c r="A177" s="12"/>
      <c r="B177" s="182"/>
      <c r="C177" s="183"/>
      <c r="D177" s="184" t="s">
        <v>76</v>
      </c>
      <c r="E177" s="196" t="s">
        <v>307</v>
      </c>
      <c r="F177" s="196" t="s">
        <v>308</v>
      </c>
      <c r="G177" s="183"/>
      <c r="H177" s="183"/>
      <c r="I177" s="186"/>
      <c r="J177" s="197">
        <f>BK177</f>
        <v>0</v>
      </c>
      <c r="K177" s="183"/>
      <c r="L177" s="188"/>
      <c r="M177" s="189"/>
      <c r="N177" s="190"/>
      <c r="O177" s="190"/>
      <c r="P177" s="191">
        <f>SUM(P178:P180)</f>
        <v>0</v>
      </c>
      <c r="Q177" s="190"/>
      <c r="R177" s="191">
        <f>SUM(R178:R180)</f>
        <v>0</v>
      </c>
      <c r="S177" s="190"/>
      <c r="T177" s="192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3" t="s">
        <v>148</v>
      </c>
      <c r="AT177" s="194" t="s">
        <v>76</v>
      </c>
      <c r="AU177" s="194" t="s">
        <v>22</v>
      </c>
      <c r="AY177" s="193" t="s">
        <v>149</v>
      </c>
      <c r="BK177" s="195">
        <f>SUM(BK178:BK180)</f>
        <v>0</v>
      </c>
    </row>
    <row r="178" s="2" customFormat="1" ht="24.15" customHeight="1">
      <c r="A178" s="36"/>
      <c r="B178" s="37"/>
      <c r="C178" s="198" t="s">
        <v>309</v>
      </c>
      <c r="D178" s="198" t="s">
        <v>153</v>
      </c>
      <c r="E178" s="199" t="s">
        <v>310</v>
      </c>
      <c r="F178" s="200" t="s">
        <v>311</v>
      </c>
      <c r="G178" s="201" t="s">
        <v>196</v>
      </c>
      <c r="H178" s="202">
        <v>30</v>
      </c>
      <c r="I178" s="203"/>
      <c r="J178" s="204">
        <f>ROUND(I178*H178,2)</f>
        <v>0</v>
      </c>
      <c r="K178" s="200" t="s">
        <v>157</v>
      </c>
      <c r="L178" s="42"/>
      <c r="M178" s="205" t="s">
        <v>20</v>
      </c>
      <c r="N178" s="206" t="s">
        <v>49</v>
      </c>
      <c r="O178" s="82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9" t="s">
        <v>158</v>
      </c>
      <c r="AT178" s="209" t="s">
        <v>153</v>
      </c>
      <c r="AU178" s="209" t="s">
        <v>148</v>
      </c>
      <c r="AY178" s="15" t="s">
        <v>149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5" t="s">
        <v>148</v>
      </c>
      <c r="BK178" s="210">
        <f>ROUND(I178*H178,2)</f>
        <v>0</v>
      </c>
      <c r="BL178" s="15" t="s">
        <v>158</v>
      </c>
      <c r="BM178" s="209" t="s">
        <v>312</v>
      </c>
    </row>
    <row r="179" s="2" customFormat="1">
      <c r="A179" s="36"/>
      <c r="B179" s="37"/>
      <c r="C179" s="38"/>
      <c r="D179" s="211" t="s">
        <v>160</v>
      </c>
      <c r="E179" s="38"/>
      <c r="F179" s="212" t="s">
        <v>313</v>
      </c>
      <c r="G179" s="38"/>
      <c r="H179" s="38"/>
      <c r="I179" s="213"/>
      <c r="J179" s="38"/>
      <c r="K179" s="38"/>
      <c r="L179" s="42"/>
      <c r="M179" s="214"/>
      <c r="N179" s="215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160</v>
      </c>
      <c r="AU179" s="15" t="s">
        <v>148</v>
      </c>
    </row>
    <row r="180" s="2" customFormat="1" ht="16.5" customHeight="1">
      <c r="A180" s="36"/>
      <c r="B180" s="37"/>
      <c r="C180" s="216" t="s">
        <v>314</v>
      </c>
      <c r="D180" s="216" t="s">
        <v>168</v>
      </c>
      <c r="E180" s="217" t="s">
        <v>315</v>
      </c>
      <c r="F180" s="218" t="s">
        <v>316</v>
      </c>
      <c r="G180" s="219" t="s">
        <v>168</v>
      </c>
      <c r="H180" s="220">
        <v>30</v>
      </c>
      <c r="I180" s="221"/>
      <c r="J180" s="222">
        <f>ROUND(I180*H180,2)</f>
        <v>0</v>
      </c>
      <c r="K180" s="218" t="s">
        <v>172</v>
      </c>
      <c r="L180" s="223"/>
      <c r="M180" s="224" t="s">
        <v>20</v>
      </c>
      <c r="N180" s="225" t="s">
        <v>49</v>
      </c>
      <c r="O180" s="82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9" t="s">
        <v>173</v>
      </c>
      <c r="AT180" s="209" t="s">
        <v>168</v>
      </c>
      <c r="AU180" s="209" t="s">
        <v>148</v>
      </c>
      <c r="AY180" s="15" t="s">
        <v>149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5" t="s">
        <v>148</v>
      </c>
      <c r="BK180" s="210">
        <f>ROUND(I180*H180,2)</f>
        <v>0</v>
      </c>
      <c r="BL180" s="15" t="s">
        <v>158</v>
      </c>
      <c r="BM180" s="209" t="s">
        <v>317</v>
      </c>
    </row>
    <row r="181" s="12" customFormat="1" ht="22.8" customHeight="1">
      <c r="A181" s="12"/>
      <c r="B181" s="182"/>
      <c r="C181" s="183"/>
      <c r="D181" s="184" t="s">
        <v>76</v>
      </c>
      <c r="E181" s="196" t="s">
        <v>318</v>
      </c>
      <c r="F181" s="196" t="s">
        <v>319</v>
      </c>
      <c r="G181" s="183"/>
      <c r="H181" s="183"/>
      <c r="I181" s="186"/>
      <c r="J181" s="197">
        <f>BK181</f>
        <v>0</v>
      </c>
      <c r="K181" s="183"/>
      <c r="L181" s="188"/>
      <c r="M181" s="189"/>
      <c r="N181" s="190"/>
      <c r="O181" s="190"/>
      <c r="P181" s="191">
        <f>SUM(P182:P184)</f>
        <v>0</v>
      </c>
      <c r="Q181" s="190"/>
      <c r="R181" s="191">
        <f>SUM(R182:R184)</f>
        <v>0</v>
      </c>
      <c r="S181" s="190"/>
      <c r="T181" s="192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3" t="s">
        <v>148</v>
      </c>
      <c r="AT181" s="194" t="s">
        <v>76</v>
      </c>
      <c r="AU181" s="194" t="s">
        <v>22</v>
      </c>
      <c r="AY181" s="193" t="s">
        <v>149</v>
      </c>
      <c r="BK181" s="195">
        <f>SUM(BK182:BK184)</f>
        <v>0</v>
      </c>
    </row>
    <row r="182" s="2" customFormat="1" ht="24.15" customHeight="1">
      <c r="A182" s="36"/>
      <c r="B182" s="37"/>
      <c r="C182" s="198" t="s">
        <v>320</v>
      </c>
      <c r="D182" s="198" t="s">
        <v>153</v>
      </c>
      <c r="E182" s="199" t="s">
        <v>321</v>
      </c>
      <c r="F182" s="200" t="s">
        <v>322</v>
      </c>
      <c r="G182" s="201" t="s">
        <v>196</v>
      </c>
      <c r="H182" s="202">
        <v>40</v>
      </c>
      <c r="I182" s="203"/>
      <c r="J182" s="204">
        <f>ROUND(I182*H182,2)</f>
        <v>0</v>
      </c>
      <c r="K182" s="200" t="s">
        <v>157</v>
      </c>
      <c r="L182" s="42"/>
      <c r="M182" s="205" t="s">
        <v>20</v>
      </c>
      <c r="N182" s="206" t="s">
        <v>49</v>
      </c>
      <c r="O182" s="82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9" t="s">
        <v>158</v>
      </c>
      <c r="AT182" s="209" t="s">
        <v>153</v>
      </c>
      <c r="AU182" s="209" t="s">
        <v>148</v>
      </c>
      <c r="AY182" s="15" t="s">
        <v>149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5" t="s">
        <v>148</v>
      </c>
      <c r="BK182" s="210">
        <f>ROUND(I182*H182,2)</f>
        <v>0</v>
      </c>
      <c r="BL182" s="15" t="s">
        <v>158</v>
      </c>
      <c r="BM182" s="209" t="s">
        <v>323</v>
      </c>
    </row>
    <row r="183" s="2" customFormat="1">
      <c r="A183" s="36"/>
      <c r="B183" s="37"/>
      <c r="C183" s="38"/>
      <c r="D183" s="211" t="s">
        <v>160</v>
      </c>
      <c r="E183" s="38"/>
      <c r="F183" s="212" t="s">
        <v>324</v>
      </c>
      <c r="G183" s="38"/>
      <c r="H183" s="38"/>
      <c r="I183" s="213"/>
      <c r="J183" s="38"/>
      <c r="K183" s="38"/>
      <c r="L183" s="42"/>
      <c r="M183" s="214"/>
      <c r="N183" s="215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160</v>
      </c>
      <c r="AU183" s="15" t="s">
        <v>148</v>
      </c>
    </row>
    <row r="184" s="2" customFormat="1" ht="16.5" customHeight="1">
      <c r="A184" s="36"/>
      <c r="B184" s="37"/>
      <c r="C184" s="216" t="s">
        <v>325</v>
      </c>
      <c r="D184" s="216" t="s">
        <v>168</v>
      </c>
      <c r="E184" s="217" t="s">
        <v>326</v>
      </c>
      <c r="F184" s="218" t="s">
        <v>327</v>
      </c>
      <c r="G184" s="219" t="s">
        <v>168</v>
      </c>
      <c r="H184" s="220">
        <v>40</v>
      </c>
      <c r="I184" s="221"/>
      <c r="J184" s="222">
        <f>ROUND(I184*H184,2)</f>
        <v>0</v>
      </c>
      <c r="K184" s="218" t="s">
        <v>172</v>
      </c>
      <c r="L184" s="223"/>
      <c r="M184" s="224" t="s">
        <v>20</v>
      </c>
      <c r="N184" s="225" t="s">
        <v>49</v>
      </c>
      <c r="O184" s="82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9" t="s">
        <v>173</v>
      </c>
      <c r="AT184" s="209" t="s">
        <v>168</v>
      </c>
      <c r="AU184" s="209" t="s">
        <v>148</v>
      </c>
      <c r="AY184" s="15" t="s">
        <v>149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5" t="s">
        <v>148</v>
      </c>
      <c r="BK184" s="210">
        <f>ROUND(I184*H184,2)</f>
        <v>0</v>
      </c>
      <c r="BL184" s="15" t="s">
        <v>158</v>
      </c>
      <c r="BM184" s="209" t="s">
        <v>328</v>
      </c>
    </row>
    <row r="185" s="12" customFormat="1" ht="22.8" customHeight="1">
      <c r="A185" s="12"/>
      <c r="B185" s="182"/>
      <c r="C185" s="183"/>
      <c r="D185" s="184" t="s">
        <v>76</v>
      </c>
      <c r="E185" s="196" t="s">
        <v>329</v>
      </c>
      <c r="F185" s="196" t="s">
        <v>330</v>
      </c>
      <c r="G185" s="183"/>
      <c r="H185" s="183"/>
      <c r="I185" s="186"/>
      <c r="J185" s="197">
        <f>BK185</f>
        <v>0</v>
      </c>
      <c r="K185" s="183"/>
      <c r="L185" s="188"/>
      <c r="M185" s="189"/>
      <c r="N185" s="190"/>
      <c r="O185" s="190"/>
      <c r="P185" s="191">
        <f>SUM(P186:P188)</f>
        <v>0</v>
      </c>
      <c r="Q185" s="190"/>
      <c r="R185" s="191">
        <f>SUM(R186:R188)</f>
        <v>0</v>
      </c>
      <c r="S185" s="190"/>
      <c r="T185" s="192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3" t="s">
        <v>148</v>
      </c>
      <c r="AT185" s="194" t="s">
        <v>76</v>
      </c>
      <c r="AU185" s="194" t="s">
        <v>22</v>
      </c>
      <c r="AY185" s="193" t="s">
        <v>149</v>
      </c>
      <c r="BK185" s="195">
        <f>SUM(BK186:BK188)</f>
        <v>0</v>
      </c>
    </row>
    <row r="186" s="2" customFormat="1" ht="24.15" customHeight="1">
      <c r="A186" s="36"/>
      <c r="B186" s="37"/>
      <c r="C186" s="198" t="s">
        <v>331</v>
      </c>
      <c r="D186" s="198" t="s">
        <v>153</v>
      </c>
      <c r="E186" s="199" t="s">
        <v>332</v>
      </c>
      <c r="F186" s="200" t="s">
        <v>333</v>
      </c>
      <c r="G186" s="201" t="s">
        <v>196</v>
      </c>
      <c r="H186" s="202">
        <v>120</v>
      </c>
      <c r="I186" s="203"/>
      <c r="J186" s="204">
        <f>ROUND(I186*H186,2)</f>
        <v>0</v>
      </c>
      <c r="K186" s="200" t="s">
        <v>157</v>
      </c>
      <c r="L186" s="42"/>
      <c r="M186" s="205" t="s">
        <v>20</v>
      </c>
      <c r="N186" s="206" t="s">
        <v>49</v>
      </c>
      <c r="O186" s="82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9" t="s">
        <v>158</v>
      </c>
      <c r="AT186" s="209" t="s">
        <v>153</v>
      </c>
      <c r="AU186" s="209" t="s">
        <v>148</v>
      </c>
      <c r="AY186" s="15" t="s">
        <v>149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5" t="s">
        <v>148</v>
      </c>
      <c r="BK186" s="210">
        <f>ROUND(I186*H186,2)</f>
        <v>0</v>
      </c>
      <c r="BL186" s="15" t="s">
        <v>158</v>
      </c>
      <c r="BM186" s="209" t="s">
        <v>334</v>
      </c>
    </row>
    <row r="187" s="2" customFormat="1">
      <c r="A187" s="36"/>
      <c r="B187" s="37"/>
      <c r="C187" s="38"/>
      <c r="D187" s="211" t="s">
        <v>160</v>
      </c>
      <c r="E187" s="38"/>
      <c r="F187" s="212" t="s">
        <v>335</v>
      </c>
      <c r="G187" s="38"/>
      <c r="H187" s="38"/>
      <c r="I187" s="213"/>
      <c r="J187" s="38"/>
      <c r="K187" s="38"/>
      <c r="L187" s="42"/>
      <c r="M187" s="214"/>
      <c r="N187" s="215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160</v>
      </c>
      <c r="AU187" s="15" t="s">
        <v>148</v>
      </c>
    </row>
    <row r="188" s="2" customFormat="1" ht="16.5" customHeight="1">
      <c r="A188" s="36"/>
      <c r="B188" s="37"/>
      <c r="C188" s="216" t="s">
        <v>336</v>
      </c>
      <c r="D188" s="216" t="s">
        <v>168</v>
      </c>
      <c r="E188" s="217" t="s">
        <v>337</v>
      </c>
      <c r="F188" s="218" t="s">
        <v>338</v>
      </c>
      <c r="G188" s="219" t="s">
        <v>168</v>
      </c>
      <c r="H188" s="220">
        <v>120</v>
      </c>
      <c r="I188" s="221"/>
      <c r="J188" s="222">
        <f>ROUND(I188*H188,2)</f>
        <v>0</v>
      </c>
      <c r="K188" s="218" t="s">
        <v>172</v>
      </c>
      <c r="L188" s="223"/>
      <c r="M188" s="224" t="s">
        <v>20</v>
      </c>
      <c r="N188" s="225" t="s">
        <v>49</v>
      </c>
      <c r="O188" s="82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9" t="s">
        <v>173</v>
      </c>
      <c r="AT188" s="209" t="s">
        <v>168</v>
      </c>
      <c r="AU188" s="209" t="s">
        <v>148</v>
      </c>
      <c r="AY188" s="15" t="s">
        <v>149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5" t="s">
        <v>148</v>
      </c>
      <c r="BK188" s="210">
        <f>ROUND(I188*H188,2)</f>
        <v>0</v>
      </c>
      <c r="BL188" s="15" t="s">
        <v>158</v>
      </c>
      <c r="BM188" s="209" t="s">
        <v>339</v>
      </c>
    </row>
    <row r="189" s="12" customFormat="1" ht="22.8" customHeight="1">
      <c r="A189" s="12"/>
      <c r="B189" s="182"/>
      <c r="C189" s="183"/>
      <c r="D189" s="184" t="s">
        <v>76</v>
      </c>
      <c r="E189" s="196" t="s">
        <v>340</v>
      </c>
      <c r="F189" s="196" t="s">
        <v>341</v>
      </c>
      <c r="G189" s="183"/>
      <c r="H189" s="183"/>
      <c r="I189" s="186"/>
      <c r="J189" s="197">
        <f>BK189</f>
        <v>0</v>
      </c>
      <c r="K189" s="183"/>
      <c r="L189" s="188"/>
      <c r="M189" s="189"/>
      <c r="N189" s="190"/>
      <c r="O189" s="190"/>
      <c r="P189" s="191">
        <f>SUM(P190:P192)</f>
        <v>0</v>
      </c>
      <c r="Q189" s="190"/>
      <c r="R189" s="191">
        <f>SUM(R190:R192)</f>
        <v>0</v>
      </c>
      <c r="S189" s="190"/>
      <c r="T189" s="192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3" t="s">
        <v>148</v>
      </c>
      <c r="AT189" s="194" t="s">
        <v>76</v>
      </c>
      <c r="AU189" s="194" t="s">
        <v>22</v>
      </c>
      <c r="AY189" s="193" t="s">
        <v>149</v>
      </c>
      <c r="BK189" s="195">
        <f>SUM(BK190:BK192)</f>
        <v>0</v>
      </c>
    </row>
    <row r="190" s="2" customFormat="1" ht="24.15" customHeight="1">
      <c r="A190" s="36"/>
      <c r="B190" s="37"/>
      <c r="C190" s="198" t="s">
        <v>342</v>
      </c>
      <c r="D190" s="198" t="s">
        <v>153</v>
      </c>
      <c r="E190" s="199" t="s">
        <v>332</v>
      </c>
      <c r="F190" s="200" t="s">
        <v>333</v>
      </c>
      <c r="G190" s="201" t="s">
        <v>196</v>
      </c>
      <c r="H190" s="202">
        <v>195</v>
      </c>
      <c r="I190" s="203"/>
      <c r="J190" s="204">
        <f>ROUND(I190*H190,2)</f>
        <v>0</v>
      </c>
      <c r="K190" s="200" t="s">
        <v>157</v>
      </c>
      <c r="L190" s="42"/>
      <c r="M190" s="205" t="s">
        <v>20</v>
      </c>
      <c r="N190" s="206" t="s">
        <v>49</v>
      </c>
      <c r="O190" s="82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9" t="s">
        <v>158</v>
      </c>
      <c r="AT190" s="209" t="s">
        <v>153</v>
      </c>
      <c r="AU190" s="209" t="s">
        <v>148</v>
      </c>
      <c r="AY190" s="15" t="s">
        <v>149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5" t="s">
        <v>148</v>
      </c>
      <c r="BK190" s="210">
        <f>ROUND(I190*H190,2)</f>
        <v>0</v>
      </c>
      <c r="BL190" s="15" t="s">
        <v>158</v>
      </c>
      <c r="BM190" s="209" t="s">
        <v>343</v>
      </c>
    </row>
    <row r="191" s="2" customFormat="1">
      <c r="A191" s="36"/>
      <c r="B191" s="37"/>
      <c r="C191" s="38"/>
      <c r="D191" s="211" t="s">
        <v>160</v>
      </c>
      <c r="E191" s="38"/>
      <c r="F191" s="212" t="s">
        <v>335</v>
      </c>
      <c r="G191" s="38"/>
      <c r="H191" s="38"/>
      <c r="I191" s="213"/>
      <c r="J191" s="38"/>
      <c r="K191" s="38"/>
      <c r="L191" s="42"/>
      <c r="M191" s="214"/>
      <c r="N191" s="215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160</v>
      </c>
      <c r="AU191" s="15" t="s">
        <v>148</v>
      </c>
    </row>
    <row r="192" s="2" customFormat="1" ht="16.5" customHeight="1">
      <c r="A192" s="36"/>
      <c r="B192" s="37"/>
      <c r="C192" s="216" t="s">
        <v>344</v>
      </c>
      <c r="D192" s="216" t="s">
        <v>168</v>
      </c>
      <c r="E192" s="217" t="s">
        <v>345</v>
      </c>
      <c r="F192" s="218" t="s">
        <v>346</v>
      </c>
      <c r="G192" s="219" t="s">
        <v>168</v>
      </c>
      <c r="H192" s="220">
        <v>195</v>
      </c>
      <c r="I192" s="221"/>
      <c r="J192" s="222">
        <f>ROUND(I192*H192,2)</f>
        <v>0</v>
      </c>
      <c r="K192" s="218" t="s">
        <v>172</v>
      </c>
      <c r="L192" s="223"/>
      <c r="M192" s="224" t="s">
        <v>20</v>
      </c>
      <c r="N192" s="225" t="s">
        <v>49</v>
      </c>
      <c r="O192" s="82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9" t="s">
        <v>173</v>
      </c>
      <c r="AT192" s="209" t="s">
        <v>168</v>
      </c>
      <c r="AU192" s="209" t="s">
        <v>148</v>
      </c>
      <c r="AY192" s="15" t="s">
        <v>149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5" t="s">
        <v>148</v>
      </c>
      <c r="BK192" s="210">
        <f>ROUND(I192*H192,2)</f>
        <v>0</v>
      </c>
      <c r="BL192" s="15" t="s">
        <v>158</v>
      </c>
      <c r="BM192" s="209" t="s">
        <v>347</v>
      </c>
    </row>
    <row r="193" s="12" customFormat="1" ht="22.8" customHeight="1">
      <c r="A193" s="12"/>
      <c r="B193" s="182"/>
      <c r="C193" s="183"/>
      <c r="D193" s="184" t="s">
        <v>76</v>
      </c>
      <c r="E193" s="196" t="s">
        <v>348</v>
      </c>
      <c r="F193" s="196" t="s">
        <v>349</v>
      </c>
      <c r="G193" s="183"/>
      <c r="H193" s="183"/>
      <c r="I193" s="186"/>
      <c r="J193" s="197">
        <f>BK193</f>
        <v>0</v>
      </c>
      <c r="K193" s="183"/>
      <c r="L193" s="188"/>
      <c r="M193" s="189"/>
      <c r="N193" s="190"/>
      <c r="O193" s="190"/>
      <c r="P193" s="191">
        <f>SUM(P194:P196)</f>
        <v>0</v>
      </c>
      <c r="Q193" s="190"/>
      <c r="R193" s="191">
        <f>SUM(R194:R196)</f>
        <v>0</v>
      </c>
      <c r="S193" s="190"/>
      <c r="T193" s="192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3" t="s">
        <v>148</v>
      </c>
      <c r="AT193" s="194" t="s">
        <v>76</v>
      </c>
      <c r="AU193" s="194" t="s">
        <v>22</v>
      </c>
      <c r="AY193" s="193" t="s">
        <v>149</v>
      </c>
      <c r="BK193" s="195">
        <f>SUM(BK194:BK196)</f>
        <v>0</v>
      </c>
    </row>
    <row r="194" s="2" customFormat="1" ht="24.15" customHeight="1">
      <c r="A194" s="36"/>
      <c r="B194" s="37"/>
      <c r="C194" s="198" t="s">
        <v>350</v>
      </c>
      <c r="D194" s="198" t="s">
        <v>153</v>
      </c>
      <c r="E194" s="199" t="s">
        <v>332</v>
      </c>
      <c r="F194" s="200" t="s">
        <v>333</v>
      </c>
      <c r="G194" s="201" t="s">
        <v>196</v>
      </c>
      <c r="H194" s="202">
        <v>30</v>
      </c>
      <c r="I194" s="203"/>
      <c r="J194" s="204">
        <f>ROUND(I194*H194,2)</f>
        <v>0</v>
      </c>
      <c r="K194" s="200" t="s">
        <v>157</v>
      </c>
      <c r="L194" s="42"/>
      <c r="M194" s="205" t="s">
        <v>20</v>
      </c>
      <c r="N194" s="206" t="s">
        <v>49</v>
      </c>
      <c r="O194" s="82"/>
      <c r="P194" s="207">
        <f>O194*H194</f>
        <v>0</v>
      </c>
      <c r="Q194" s="207">
        <v>0</v>
      </c>
      <c r="R194" s="207">
        <f>Q194*H194</f>
        <v>0</v>
      </c>
      <c r="S194" s="207">
        <v>0</v>
      </c>
      <c r="T194" s="20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9" t="s">
        <v>158</v>
      </c>
      <c r="AT194" s="209" t="s">
        <v>153</v>
      </c>
      <c r="AU194" s="209" t="s">
        <v>148</v>
      </c>
      <c r="AY194" s="15" t="s">
        <v>149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5" t="s">
        <v>148</v>
      </c>
      <c r="BK194" s="210">
        <f>ROUND(I194*H194,2)</f>
        <v>0</v>
      </c>
      <c r="BL194" s="15" t="s">
        <v>158</v>
      </c>
      <c r="BM194" s="209" t="s">
        <v>351</v>
      </c>
    </row>
    <row r="195" s="2" customFormat="1">
      <c r="A195" s="36"/>
      <c r="B195" s="37"/>
      <c r="C195" s="38"/>
      <c r="D195" s="211" t="s">
        <v>160</v>
      </c>
      <c r="E195" s="38"/>
      <c r="F195" s="212" t="s">
        <v>335</v>
      </c>
      <c r="G195" s="38"/>
      <c r="H195" s="38"/>
      <c r="I195" s="213"/>
      <c r="J195" s="38"/>
      <c r="K195" s="38"/>
      <c r="L195" s="42"/>
      <c r="M195" s="214"/>
      <c r="N195" s="215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160</v>
      </c>
      <c r="AU195" s="15" t="s">
        <v>148</v>
      </c>
    </row>
    <row r="196" s="2" customFormat="1" ht="16.5" customHeight="1">
      <c r="A196" s="36"/>
      <c r="B196" s="37"/>
      <c r="C196" s="216" t="s">
        <v>352</v>
      </c>
      <c r="D196" s="216" t="s">
        <v>168</v>
      </c>
      <c r="E196" s="217" t="s">
        <v>353</v>
      </c>
      <c r="F196" s="218" t="s">
        <v>354</v>
      </c>
      <c r="G196" s="219" t="s">
        <v>168</v>
      </c>
      <c r="H196" s="220">
        <v>30</v>
      </c>
      <c r="I196" s="221"/>
      <c r="J196" s="222">
        <f>ROUND(I196*H196,2)</f>
        <v>0</v>
      </c>
      <c r="K196" s="218" t="s">
        <v>172</v>
      </c>
      <c r="L196" s="223"/>
      <c r="M196" s="224" t="s">
        <v>20</v>
      </c>
      <c r="N196" s="225" t="s">
        <v>49</v>
      </c>
      <c r="O196" s="82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9" t="s">
        <v>173</v>
      </c>
      <c r="AT196" s="209" t="s">
        <v>168</v>
      </c>
      <c r="AU196" s="209" t="s">
        <v>148</v>
      </c>
      <c r="AY196" s="15" t="s">
        <v>149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5" t="s">
        <v>148</v>
      </c>
      <c r="BK196" s="210">
        <f>ROUND(I196*H196,2)</f>
        <v>0</v>
      </c>
      <c r="BL196" s="15" t="s">
        <v>158</v>
      </c>
      <c r="BM196" s="209" t="s">
        <v>355</v>
      </c>
    </row>
    <row r="197" s="12" customFormat="1" ht="22.8" customHeight="1">
      <c r="A197" s="12"/>
      <c r="B197" s="182"/>
      <c r="C197" s="183"/>
      <c r="D197" s="184" t="s">
        <v>76</v>
      </c>
      <c r="E197" s="196" t="s">
        <v>356</v>
      </c>
      <c r="F197" s="196" t="s">
        <v>357</v>
      </c>
      <c r="G197" s="183"/>
      <c r="H197" s="183"/>
      <c r="I197" s="186"/>
      <c r="J197" s="197">
        <f>BK197</f>
        <v>0</v>
      </c>
      <c r="K197" s="183"/>
      <c r="L197" s="188"/>
      <c r="M197" s="189"/>
      <c r="N197" s="190"/>
      <c r="O197" s="190"/>
      <c r="P197" s="191">
        <f>SUM(P198:P200)</f>
        <v>0</v>
      </c>
      <c r="Q197" s="190"/>
      <c r="R197" s="191">
        <f>SUM(R198:R200)</f>
        <v>0</v>
      </c>
      <c r="S197" s="190"/>
      <c r="T197" s="192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3" t="s">
        <v>148</v>
      </c>
      <c r="AT197" s="194" t="s">
        <v>76</v>
      </c>
      <c r="AU197" s="194" t="s">
        <v>22</v>
      </c>
      <c r="AY197" s="193" t="s">
        <v>149</v>
      </c>
      <c r="BK197" s="195">
        <f>SUM(BK198:BK200)</f>
        <v>0</v>
      </c>
    </row>
    <row r="198" s="2" customFormat="1" ht="24.15" customHeight="1">
      <c r="A198" s="36"/>
      <c r="B198" s="37"/>
      <c r="C198" s="198" t="s">
        <v>358</v>
      </c>
      <c r="D198" s="198" t="s">
        <v>153</v>
      </c>
      <c r="E198" s="199" t="s">
        <v>332</v>
      </c>
      <c r="F198" s="200" t="s">
        <v>333</v>
      </c>
      <c r="G198" s="201" t="s">
        <v>196</v>
      </c>
      <c r="H198" s="202">
        <v>30</v>
      </c>
      <c r="I198" s="203"/>
      <c r="J198" s="204">
        <f>ROUND(I198*H198,2)</f>
        <v>0</v>
      </c>
      <c r="K198" s="200" t="s">
        <v>157</v>
      </c>
      <c r="L198" s="42"/>
      <c r="M198" s="205" t="s">
        <v>20</v>
      </c>
      <c r="N198" s="206" t="s">
        <v>49</v>
      </c>
      <c r="O198" s="82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9" t="s">
        <v>158</v>
      </c>
      <c r="AT198" s="209" t="s">
        <v>153</v>
      </c>
      <c r="AU198" s="209" t="s">
        <v>148</v>
      </c>
      <c r="AY198" s="15" t="s">
        <v>149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5" t="s">
        <v>148</v>
      </c>
      <c r="BK198" s="210">
        <f>ROUND(I198*H198,2)</f>
        <v>0</v>
      </c>
      <c r="BL198" s="15" t="s">
        <v>158</v>
      </c>
      <c r="BM198" s="209" t="s">
        <v>359</v>
      </c>
    </row>
    <row r="199" s="2" customFormat="1">
      <c r="A199" s="36"/>
      <c r="B199" s="37"/>
      <c r="C199" s="38"/>
      <c r="D199" s="211" t="s">
        <v>160</v>
      </c>
      <c r="E199" s="38"/>
      <c r="F199" s="212" t="s">
        <v>335</v>
      </c>
      <c r="G199" s="38"/>
      <c r="H199" s="38"/>
      <c r="I199" s="213"/>
      <c r="J199" s="38"/>
      <c r="K199" s="38"/>
      <c r="L199" s="42"/>
      <c r="M199" s="214"/>
      <c r="N199" s="215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160</v>
      </c>
      <c r="AU199" s="15" t="s">
        <v>148</v>
      </c>
    </row>
    <row r="200" s="2" customFormat="1" ht="16.5" customHeight="1">
      <c r="A200" s="36"/>
      <c r="B200" s="37"/>
      <c r="C200" s="216" t="s">
        <v>360</v>
      </c>
      <c r="D200" s="216" t="s">
        <v>168</v>
      </c>
      <c r="E200" s="217" t="s">
        <v>361</v>
      </c>
      <c r="F200" s="218" t="s">
        <v>362</v>
      </c>
      <c r="G200" s="219" t="s">
        <v>168</v>
      </c>
      <c r="H200" s="220">
        <v>30</v>
      </c>
      <c r="I200" s="221"/>
      <c r="J200" s="222">
        <f>ROUND(I200*H200,2)</f>
        <v>0</v>
      </c>
      <c r="K200" s="218" t="s">
        <v>172</v>
      </c>
      <c r="L200" s="223"/>
      <c r="M200" s="224" t="s">
        <v>20</v>
      </c>
      <c r="N200" s="225" t="s">
        <v>49</v>
      </c>
      <c r="O200" s="82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9" t="s">
        <v>173</v>
      </c>
      <c r="AT200" s="209" t="s">
        <v>168</v>
      </c>
      <c r="AU200" s="209" t="s">
        <v>148</v>
      </c>
      <c r="AY200" s="15" t="s">
        <v>149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5" t="s">
        <v>148</v>
      </c>
      <c r="BK200" s="210">
        <f>ROUND(I200*H200,2)</f>
        <v>0</v>
      </c>
      <c r="BL200" s="15" t="s">
        <v>158</v>
      </c>
      <c r="BM200" s="209" t="s">
        <v>363</v>
      </c>
    </row>
    <row r="201" s="12" customFormat="1" ht="22.8" customHeight="1">
      <c r="A201" s="12"/>
      <c r="B201" s="182"/>
      <c r="C201" s="183"/>
      <c r="D201" s="184" t="s">
        <v>76</v>
      </c>
      <c r="E201" s="196" t="s">
        <v>364</v>
      </c>
      <c r="F201" s="196" t="s">
        <v>365</v>
      </c>
      <c r="G201" s="183"/>
      <c r="H201" s="183"/>
      <c r="I201" s="186"/>
      <c r="J201" s="197">
        <f>BK201</f>
        <v>0</v>
      </c>
      <c r="K201" s="183"/>
      <c r="L201" s="188"/>
      <c r="M201" s="189"/>
      <c r="N201" s="190"/>
      <c r="O201" s="190"/>
      <c r="P201" s="191">
        <f>SUM(P202:P204)</f>
        <v>0</v>
      </c>
      <c r="Q201" s="190"/>
      <c r="R201" s="191">
        <f>SUM(R202:R204)</f>
        <v>0</v>
      </c>
      <c r="S201" s="190"/>
      <c r="T201" s="192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3" t="s">
        <v>148</v>
      </c>
      <c r="AT201" s="194" t="s">
        <v>76</v>
      </c>
      <c r="AU201" s="194" t="s">
        <v>22</v>
      </c>
      <c r="AY201" s="193" t="s">
        <v>149</v>
      </c>
      <c r="BK201" s="195">
        <f>SUM(BK202:BK204)</f>
        <v>0</v>
      </c>
    </row>
    <row r="202" s="2" customFormat="1" ht="24.15" customHeight="1">
      <c r="A202" s="36"/>
      <c r="B202" s="37"/>
      <c r="C202" s="198" t="s">
        <v>366</v>
      </c>
      <c r="D202" s="198" t="s">
        <v>153</v>
      </c>
      <c r="E202" s="199" t="s">
        <v>367</v>
      </c>
      <c r="F202" s="200" t="s">
        <v>368</v>
      </c>
      <c r="G202" s="201" t="s">
        <v>196</v>
      </c>
      <c r="H202" s="202">
        <v>102</v>
      </c>
      <c r="I202" s="203"/>
      <c r="J202" s="204">
        <f>ROUND(I202*H202,2)</f>
        <v>0</v>
      </c>
      <c r="K202" s="200" t="s">
        <v>157</v>
      </c>
      <c r="L202" s="42"/>
      <c r="M202" s="205" t="s">
        <v>20</v>
      </c>
      <c r="N202" s="206" t="s">
        <v>49</v>
      </c>
      <c r="O202" s="82"/>
      <c r="P202" s="207">
        <f>O202*H202</f>
        <v>0</v>
      </c>
      <c r="Q202" s="207">
        <v>0</v>
      </c>
      <c r="R202" s="207">
        <f>Q202*H202</f>
        <v>0</v>
      </c>
      <c r="S202" s="207">
        <v>0</v>
      </c>
      <c r="T202" s="20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9" t="s">
        <v>158</v>
      </c>
      <c r="AT202" s="209" t="s">
        <v>153</v>
      </c>
      <c r="AU202" s="209" t="s">
        <v>148</v>
      </c>
      <c r="AY202" s="15" t="s">
        <v>149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5" t="s">
        <v>148</v>
      </c>
      <c r="BK202" s="210">
        <f>ROUND(I202*H202,2)</f>
        <v>0</v>
      </c>
      <c r="BL202" s="15" t="s">
        <v>158</v>
      </c>
      <c r="BM202" s="209" t="s">
        <v>369</v>
      </c>
    </row>
    <row r="203" s="2" customFormat="1">
      <c r="A203" s="36"/>
      <c r="B203" s="37"/>
      <c r="C203" s="38"/>
      <c r="D203" s="211" t="s">
        <v>160</v>
      </c>
      <c r="E203" s="38"/>
      <c r="F203" s="212" t="s">
        <v>370</v>
      </c>
      <c r="G203" s="38"/>
      <c r="H203" s="38"/>
      <c r="I203" s="213"/>
      <c r="J203" s="38"/>
      <c r="K203" s="38"/>
      <c r="L203" s="42"/>
      <c r="M203" s="214"/>
      <c r="N203" s="215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160</v>
      </c>
      <c r="AU203" s="15" t="s">
        <v>148</v>
      </c>
    </row>
    <row r="204" s="2" customFormat="1" ht="21.75" customHeight="1">
      <c r="A204" s="36"/>
      <c r="B204" s="37"/>
      <c r="C204" s="216" t="s">
        <v>371</v>
      </c>
      <c r="D204" s="216" t="s">
        <v>168</v>
      </c>
      <c r="E204" s="217" t="s">
        <v>372</v>
      </c>
      <c r="F204" s="218" t="s">
        <v>373</v>
      </c>
      <c r="G204" s="219" t="s">
        <v>168</v>
      </c>
      <c r="H204" s="220">
        <v>102</v>
      </c>
      <c r="I204" s="221"/>
      <c r="J204" s="222">
        <f>ROUND(I204*H204,2)</f>
        <v>0</v>
      </c>
      <c r="K204" s="218" t="s">
        <v>172</v>
      </c>
      <c r="L204" s="223"/>
      <c r="M204" s="224" t="s">
        <v>20</v>
      </c>
      <c r="N204" s="225" t="s">
        <v>49</v>
      </c>
      <c r="O204" s="82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9" t="s">
        <v>173</v>
      </c>
      <c r="AT204" s="209" t="s">
        <v>168</v>
      </c>
      <c r="AU204" s="209" t="s">
        <v>148</v>
      </c>
      <c r="AY204" s="15" t="s">
        <v>149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5" t="s">
        <v>148</v>
      </c>
      <c r="BK204" s="210">
        <f>ROUND(I204*H204,2)</f>
        <v>0</v>
      </c>
      <c r="BL204" s="15" t="s">
        <v>158</v>
      </c>
      <c r="BM204" s="209" t="s">
        <v>374</v>
      </c>
    </row>
    <row r="205" s="12" customFormat="1" ht="22.8" customHeight="1">
      <c r="A205" s="12"/>
      <c r="B205" s="182"/>
      <c r="C205" s="183"/>
      <c r="D205" s="184" t="s">
        <v>76</v>
      </c>
      <c r="E205" s="196" t="s">
        <v>375</v>
      </c>
      <c r="F205" s="196" t="s">
        <v>376</v>
      </c>
      <c r="G205" s="183"/>
      <c r="H205" s="183"/>
      <c r="I205" s="186"/>
      <c r="J205" s="197">
        <f>BK205</f>
        <v>0</v>
      </c>
      <c r="K205" s="183"/>
      <c r="L205" s="188"/>
      <c r="M205" s="189"/>
      <c r="N205" s="190"/>
      <c r="O205" s="190"/>
      <c r="P205" s="191">
        <f>SUM(P206:P208)</f>
        <v>0</v>
      </c>
      <c r="Q205" s="190"/>
      <c r="R205" s="191">
        <f>SUM(R206:R208)</f>
        <v>0</v>
      </c>
      <c r="S205" s="190"/>
      <c r="T205" s="192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3" t="s">
        <v>148</v>
      </c>
      <c r="AT205" s="194" t="s">
        <v>76</v>
      </c>
      <c r="AU205" s="194" t="s">
        <v>22</v>
      </c>
      <c r="AY205" s="193" t="s">
        <v>149</v>
      </c>
      <c r="BK205" s="195">
        <f>SUM(BK206:BK208)</f>
        <v>0</v>
      </c>
    </row>
    <row r="206" s="2" customFormat="1" ht="24.15" customHeight="1">
      <c r="A206" s="36"/>
      <c r="B206" s="37"/>
      <c r="C206" s="198" t="s">
        <v>377</v>
      </c>
      <c r="D206" s="198" t="s">
        <v>153</v>
      </c>
      <c r="E206" s="199" t="s">
        <v>378</v>
      </c>
      <c r="F206" s="200" t="s">
        <v>379</v>
      </c>
      <c r="G206" s="201" t="s">
        <v>196</v>
      </c>
      <c r="H206" s="202">
        <v>65</v>
      </c>
      <c r="I206" s="203"/>
      <c r="J206" s="204">
        <f>ROUND(I206*H206,2)</f>
        <v>0</v>
      </c>
      <c r="K206" s="200" t="s">
        <v>157</v>
      </c>
      <c r="L206" s="42"/>
      <c r="M206" s="205" t="s">
        <v>20</v>
      </c>
      <c r="N206" s="206" t="s">
        <v>49</v>
      </c>
      <c r="O206" s="82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9" t="s">
        <v>158</v>
      </c>
      <c r="AT206" s="209" t="s">
        <v>153</v>
      </c>
      <c r="AU206" s="209" t="s">
        <v>148</v>
      </c>
      <c r="AY206" s="15" t="s">
        <v>149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5" t="s">
        <v>148</v>
      </c>
      <c r="BK206" s="210">
        <f>ROUND(I206*H206,2)</f>
        <v>0</v>
      </c>
      <c r="BL206" s="15" t="s">
        <v>158</v>
      </c>
      <c r="BM206" s="209" t="s">
        <v>380</v>
      </c>
    </row>
    <row r="207" s="2" customFormat="1">
      <c r="A207" s="36"/>
      <c r="B207" s="37"/>
      <c r="C207" s="38"/>
      <c r="D207" s="211" t="s">
        <v>160</v>
      </c>
      <c r="E207" s="38"/>
      <c r="F207" s="212" t="s">
        <v>381</v>
      </c>
      <c r="G207" s="38"/>
      <c r="H207" s="38"/>
      <c r="I207" s="213"/>
      <c r="J207" s="38"/>
      <c r="K207" s="38"/>
      <c r="L207" s="42"/>
      <c r="M207" s="214"/>
      <c r="N207" s="215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160</v>
      </c>
      <c r="AU207" s="15" t="s">
        <v>148</v>
      </c>
    </row>
    <row r="208" s="2" customFormat="1" ht="16.5" customHeight="1">
      <c r="A208" s="36"/>
      <c r="B208" s="37"/>
      <c r="C208" s="216" t="s">
        <v>382</v>
      </c>
      <c r="D208" s="216" t="s">
        <v>168</v>
      </c>
      <c r="E208" s="217" t="s">
        <v>383</v>
      </c>
      <c r="F208" s="218" t="s">
        <v>384</v>
      </c>
      <c r="G208" s="219" t="s">
        <v>168</v>
      </c>
      <c r="H208" s="220">
        <v>65</v>
      </c>
      <c r="I208" s="221"/>
      <c r="J208" s="222">
        <f>ROUND(I208*H208,2)</f>
        <v>0</v>
      </c>
      <c r="K208" s="218" t="s">
        <v>172</v>
      </c>
      <c r="L208" s="223"/>
      <c r="M208" s="224" t="s">
        <v>20</v>
      </c>
      <c r="N208" s="225" t="s">
        <v>49</v>
      </c>
      <c r="O208" s="82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9" t="s">
        <v>173</v>
      </c>
      <c r="AT208" s="209" t="s">
        <v>168</v>
      </c>
      <c r="AU208" s="209" t="s">
        <v>148</v>
      </c>
      <c r="AY208" s="15" t="s">
        <v>149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5" t="s">
        <v>148</v>
      </c>
      <c r="BK208" s="210">
        <f>ROUND(I208*H208,2)</f>
        <v>0</v>
      </c>
      <c r="BL208" s="15" t="s">
        <v>158</v>
      </c>
      <c r="BM208" s="209" t="s">
        <v>385</v>
      </c>
    </row>
    <row r="209" s="12" customFormat="1" ht="22.8" customHeight="1">
      <c r="A209" s="12"/>
      <c r="B209" s="182"/>
      <c r="C209" s="183"/>
      <c r="D209" s="184" t="s">
        <v>76</v>
      </c>
      <c r="E209" s="196" t="s">
        <v>386</v>
      </c>
      <c r="F209" s="196" t="s">
        <v>387</v>
      </c>
      <c r="G209" s="183"/>
      <c r="H209" s="183"/>
      <c r="I209" s="186"/>
      <c r="J209" s="197">
        <f>BK209</f>
        <v>0</v>
      </c>
      <c r="K209" s="183"/>
      <c r="L209" s="188"/>
      <c r="M209" s="189"/>
      <c r="N209" s="190"/>
      <c r="O209" s="190"/>
      <c r="P209" s="191">
        <f>SUM(P210:P212)</f>
        <v>0</v>
      </c>
      <c r="Q209" s="190"/>
      <c r="R209" s="191">
        <f>SUM(R210:R212)</f>
        <v>0</v>
      </c>
      <c r="S209" s="190"/>
      <c r="T209" s="192">
        <f>SUM(T210:T212)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3" t="s">
        <v>148</v>
      </c>
      <c r="AT209" s="194" t="s">
        <v>76</v>
      </c>
      <c r="AU209" s="194" t="s">
        <v>22</v>
      </c>
      <c r="AY209" s="193" t="s">
        <v>149</v>
      </c>
      <c r="BK209" s="195">
        <f>SUM(BK210:BK212)</f>
        <v>0</v>
      </c>
    </row>
    <row r="210" s="2" customFormat="1" ht="24.15" customHeight="1">
      <c r="A210" s="36"/>
      <c r="B210" s="37"/>
      <c r="C210" s="198" t="s">
        <v>388</v>
      </c>
      <c r="D210" s="198" t="s">
        <v>153</v>
      </c>
      <c r="E210" s="199" t="s">
        <v>378</v>
      </c>
      <c r="F210" s="200" t="s">
        <v>379</v>
      </c>
      <c r="G210" s="201" t="s">
        <v>196</v>
      </c>
      <c r="H210" s="202">
        <v>40</v>
      </c>
      <c r="I210" s="203"/>
      <c r="J210" s="204">
        <f>ROUND(I210*H210,2)</f>
        <v>0</v>
      </c>
      <c r="K210" s="200" t="s">
        <v>157</v>
      </c>
      <c r="L210" s="42"/>
      <c r="M210" s="205" t="s">
        <v>20</v>
      </c>
      <c r="N210" s="206" t="s">
        <v>49</v>
      </c>
      <c r="O210" s="82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9" t="s">
        <v>158</v>
      </c>
      <c r="AT210" s="209" t="s">
        <v>153</v>
      </c>
      <c r="AU210" s="209" t="s">
        <v>148</v>
      </c>
      <c r="AY210" s="15" t="s">
        <v>149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5" t="s">
        <v>148</v>
      </c>
      <c r="BK210" s="210">
        <f>ROUND(I210*H210,2)</f>
        <v>0</v>
      </c>
      <c r="BL210" s="15" t="s">
        <v>158</v>
      </c>
      <c r="BM210" s="209" t="s">
        <v>389</v>
      </c>
    </row>
    <row r="211" s="2" customFormat="1">
      <c r="A211" s="36"/>
      <c r="B211" s="37"/>
      <c r="C211" s="38"/>
      <c r="D211" s="211" t="s">
        <v>160</v>
      </c>
      <c r="E211" s="38"/>
      <c r="F211" s="212" t="s">
        <v>381</v>
      </c>
      <c r="G211" s="38"/>
      <c r="H211" s="38"/>
      <c r="I211" s="213"/>
      <c r="J211" s="38"/>
      <c r="K211" s="38"/>
      <c r="L211" s="42"/>
      <c r="M211" s="214"/>
      <c r="N211" s="215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160</v>
      </c>
      <c r="AU211" s="15" t="s">
        <v>148</v>
      </c>
    </row>
    <row r="212" s="2" customFormat="1" ht="16.5" customHeight="1">
      <c r="A212" s="36"/>
      <c r="B212" s="37"/>
      <c r="C212" s="216" t="s">
        <v>390</v>
      </c>
      <c r="D212" s="216" t="s">
        <v>168</v>
      </c>
      <c r="E212" s="217" t="s">
        <v>391</v>
      </c>
      <c r="F212" s="218" t="s">
        <v>392</v>
      </c>
      <c r="G212" s="219" t="s">
        <v>168</v>
      </c>
      <c r="H212" s="220">
        <v>40</v>
      </c>
      <c r="I212" s="221"/>
      <c r="J212" s="222">
        <f>ROUND(I212*H212,2)</f>
        <v>0</v>
      </c>
      <c r="K212" s="218" t="s">
        <v>172</v>
      </c>
      <c r="L212" s="223"/>
      <c r="M212" s="224" t="s">
        <v>20</v>
      </c>
      <c r="N212" s="225" t="s">
        <v>49</v>
      </c>
      <c r="O212" s="82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9" t="s">
        <v>173</v>
      </c>
      <c r="AT212" s="209" t="s">
        <v>168</v>
      </c>
      <c r="AU212" s="209" t="s">
        <v>148</v>
      </c>
      <c r="AY212" s="15" t="s">
        <v>149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5" t="s">
        <v>148</v>
      </c>
      <c r="BK212" s="210">
        <f>ROUND(I212*H212,2)</f>
        <v>0</v>
      </c>
      <c r="BL212" s="15" t="s">
        <v>158</v>
      </c>
      <c r="BM212" s="209" t="s">
        <v>393</v>
      </c>
    </row>
    <row r="213" s="12" customFormat="1" ht="22.8" customHeight="1">
      <c r="A213" s="12"/>
      <c r="B213" s="182"/>
      <c r="C213" s="183"/>
      <c r="D213" s="184" t="s">
        <v>76</v>
      </c>
      <c r="E213" s="196" t="s">
        <v>394</v>
      </c>
      <c r="F213" s="196" t="s">
        <v>395</v>
      </c>
      <c r="G213" s="183"/>
      <c r="H213" s="183"/>
      <c r="I213" s="186"/>
      <c r="J213" s="197">
        <f>BK213</f>
        <v>0</v>
      </c>
      <c r="K213" s="183"/>
      <c r="L213" s="188"/>
      <c r="M213" s="189"/>
      <c r="N213" s="190"/>
      <c r="O213" s="190"/>
      <c r="P213" s="191">
        <f>SUM(P214:P216)</f>
        <v>0</v>
      </c>
      <c r="Q213" s="190"/>
      <c r="R213" s="191">
        <f>SUM(R214:R216)</f>
        <v>0</v>
      </c>
      <c r="S213" s="190"/>
      <c r="T213" s="192">
        <f>SUM(T214:T216)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3" t="s">
        <v>148</v>
      </c>
      <c r="AT213" s="194" t="s">
        <v>76</v>
      </c>
      <c r="AU213" s="194" t="s">
        <v>22</v>
      </c>
      <c r="AY213" s="193" t="s">
        <v>149</v>
      </c>
      <c r="BK213" s="195">
        <f>SUM(BK214:BK216)</f>
        <v>0</v>
      </c>
    </row>
    <row r="214" s="2" customFormat="1" ht="24.15" customHeight="1">
      <c r="A214" s="36"/>
      <c r="B214" s="37"/>
      <c r="C214" s="198" t="s">
        <v>396</v>
      </c>
      <c r="D214" s="198" t="s">
        <v>153</v>
      </c>
      <c r="E214" s="199" t="s">
        <v>397</v>
      </c>
      <c r="F214" s="200" t="s">
        <v>398</v>
      </c>
      <c r="G214" s="201" t="s">
        <v>156</v>
      </c>
      <c r="H214" s="202">
        <v>1</v>
      </c>
      <c r="I214" s="203"/>
      <c r="J214" s="204">
        <f>ROUND(I214*H214,2)</f>
        <v>0</v>
      </c>
      <c r="K214" s="200" t="s">
        <v>157</v>
      </c>
      <c r="L214" s="42"/>
      <c r="M214" s="205" t="s">
        <v>20</v>
      </c>
      <c r="N214" s="206" t="s">
        <v>49</v>
      </c>
      <c r="O214" s="82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9" t="s">
        <v>158</v>
      </c>
      <c r="AT214" s="209" t="s">
        <v>153</v>
      </c>
      <c r="AU214" s="209" t="s">
        <v>148</v>
      </c>
      <c r="AY214" s="15" t="s">
        <v>149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5" t="s">
        <v>148</v>
      </c>
      <c r="BK214" s="210">
        <f>ROUND(I214*H214,2)</f>
        <v>0</v>
      </c>
      <c r="BL214" s="15" t="s">
        <v>158</v>
      </c>
      <c r="BM214" s="209" t="s">
        <v>399</v>
      </c>
    </row>
    <row r="215" s="2" customFormat="1">
      <c r="A215" s="36"/>
      <c r="B215" s="37"/>
      <c r="C215" s="38"/>
      <c r="D215" s="211" t="s">
        <v>160</v>
      </c>
      <c r="E215" s="38"/>
      <c r="F215" s="212" t="s">
        <v>400</v>
      </c>
      <c r="G215" s="38"/>
      <c r="H215" s="38"/>
      <c r="I215" s="213"/>
      <c r="J215" s="38"/>
      <c r="K215" s="38"/>
      <c r="L215" s="42"/>
      <c r="M215" s="214"/>
      <c r="N215" s="215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160</v>
      </c>
      <c r="AU215" s="15" t="s">
        <v>148</v>
      </c>
    </row>
    <row r="216" s="2" customFormat="1" ht="16.5" customHeight="1">
      <c r="A216" s="36"/>
      <c r="B216" s="37"/>
      <c r="C216" s="216" t="s">
        <v>401</v>
      </c>
      <c r="D216" s="216" t="s">
        <v>168</v>
      </c>
      <c r="E216" s="217" t="s">
        <v>402</v>
      </c>
      <c r="F216" s="218" t="s">
        <v>403</v>
      </c>
      <c r="G216" s="219" t="s">
        <v>171</v>
      </c>
      <c r="H216" s="220">
        <v>1</v>
      </c>
      <c r="I216" s="221"/>
      <c r="J216" s="222">
        <f>ROUND(I216*H216,2)</f>
        <v>0</v>
      </c>
      <c r="K216" s="218" t="s">
        <v>172</v>
      </c>
      <c r="L216" s="223"/>
      <c r="M216" s="224" t="s">
        <v>20</v>
      </c>
      <c r="N216" s="225" t="s">
        <v>49</v>
      </c>
      <c r="O216" s="82"/>
      <c r="P216" s="207">
        <f>O216*H216</f>
        <v>0</v>
      </c>
      <c r="Q216" s="207">
        <v>0</v>
      </c>
      <c r="R216" s="207">
        <f>Q216*H216</f>
        <v>0</v>
      </c>
      <c r="S216" s="207">
        <v>0</v>
      </c>
      <c r="T216" s="20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9" t="s">
        <v>173</v>
      </c>
      <c r="AT216" s="209" t="s">
        <v>168</v>
      </c>
      <c r="AU216" s="209" t="s">
        <v>148</v>
      </c>
      <c r="AY216" s="15" t="s">
        <v>149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5" t="s">
        <v>148</v>
      </c>
      <c r="BK216" s="210">
        <f>ROUND(I216*H216,2)</f>
        <v>0</v>
      </c>
      <c r="BL216" s="15" t="s">
        <v>158</v>
      </c>
      <c r="BM216" s="209" t="s">
        <v>404</v>
      </c>
    </row>
    <row r="217" s="12" customFormat="1" ht="22.8" customHeight="1">
      <c r="A217" s="12"/>
      <c r="B217" s="182"/>
      <c r="C217" s="183"/>
      <c r="D217" s="184" t="s">
        <v>76</v>
      </c>
      <c r="E217" s="196" t="s">
        <v>405</v>
      </c>
      <c r="F217" s="196" t="s">
        <v>406</v>
      </c>
      <c r="G217" s="183"/>
      <c r="H217" s="183"/>
      <c r="I217" s="186"/>
      <c r="J217" s="197">
        <f>BK217</f>
        <v>0</v>
      </c>
      <c r="K217" s="183"/>
      <c r="L217" s="188"/>
      <c r="M217" s="189"/>
      <c r="N217" s="190"/>
      <c r="O217" s="190"/>
      <c r="P217" s="191">
        <f>SUM(P218:P221)</f>
        <v>0</v>
      </c>
      <c r="Q217" s="190"/>
      <c r="R217" s="191">
        <f>SUM(R218:R221)</f>
        <v>0</v>
      </c>
      <c r="S217" s="190"/>
      <c r="T217" s="192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3" t="s">
        <v>148</v>
      </c>
      <c r="AT217" s="194" t="s">
        <v>76</v>
      </c>
      <c r="AU217" s="194" t="s">
        <v>22</v>
      </c>
      <c r="AY217" s="193" t="s">
        <v>149</v>
      </c>
      <c r="BK217" s="195">
        <f>SUM(BK218:BK221)</f>
        <v>0</v>
      </c>
    </row>
    <row r="218" s="2" customFormat="1" ht="16.5" customHeight="1">
      <c r="A218" s="36"/>
      <c r="B218" s="37"/>
      <c r="C218" s="198" t="s">
        <v>407</v>
      </c>
      <c r="D218" s="198" t="s">
        <v>153</v>
      </c>
      <c r="E218" s="199" t="s">
        <v>408</v>
      </c>
      <c r="F218" s="200" t="s">
        <v>409</v>
      </c>
      <c r="G218" s="201" t="s">
        <v>156</v>
      </c>
      <c r="H218" s="202">
        <v>2</v>
      </c>
      <c r="I218" s="203"/>
      <c r="J218" s="204">
        <f>ROUND(I218*H218,2)</f>
        <v>0</v>
      </c>
      <c r="K218" s="200" t="s">
        <v>157</v>
      </c>
      <c r="L218" s="42"/>
      <c r="M218" s="205" t="s">
        <v>20</v>
      </c>
      <c r="N218" s="206" t="s">
        <v>49</v>
      </c>
      <c r="O218" s="82"/>
      <c r="P218" s="207">
        <f>O218*H218</f>
        <v>0</v>
      </c>
      <c r="Q218" s="207">
        <v>0</v>
      </c>
      <c r="R218" s="207">
        <f>Q218*H218</f>
        <v>0</v>
      </c>
      <c r="S218" s="207">
        <v>0</v>
      </c>
      <c r="T218" s="20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9" t="s">
        <v>158</v>
      </c>
      <c r="AT218" s="209" t="s">
        <v>153</v>
      </c>
      <c r="AU218" s="209" t="s">
        <v>148</v>
      </c>
      <c r="AY218" s="15" t="s">
        <v>149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5" t="s">
        <v>148</v>
      </c>
      <c r="BK218" s="210">
        <f>ROUND(I218*H218,2)</f>
        <v>0</v>
      </c>
      <c r="BL218" s="15" t="s">
        <v>158</v>
      </c>
      <c r="BM218" s="209" t="s">
        <v>410</v>
      </c>
    </row>
    <row r="219" s="2" customFormat="1">
      <c r="A219" s="36"/>
      <c r="B219" s="37"/>
      <c r="C219" s="38"/>
      <c r="D219" s="211" t="s">
        <v>160</v>
      </c>
      <c r="E219" s="38"/>
      <c r="F219" s="212" t="s">
        <v>411</v>
      </c>
      <c r="G219" s="38"/>
      <c r="H219" s="38"/>
      <c r="I219" s="213"/>
      <c r="J219" s="38"/>
      <c r="K219" s="38"/>
      <c r="L219" s="42"/>
      <c r="M219" s="214"/>
      <c r="N219" s="215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160</v>
      </c>
      <c r="AU219" s="15" t="s">
        <v>148</v>
      </c>
    </row>
    <row r="220" s="2" customFormat="1" ht="24.15" customHeight="1">
      <c r="A220" s="36"/>
      <c r="B220" s="37"/>
      <c r="C220" s="216" t="s">
        <v>412</v>
      </c>
      <c r="D220" s="216" t="s">
        <v>168</v>
      </c>
      <c r="E220" s="217" t="s">
        <v>413</v>
      </c>
      <c r="F220" s="218" t="s">
        <v>414</v>
      </c>
      <c r="G220" s="219" t="s">
        <v>171</v>
      </c>
      <c r="H220" s="220">
        <v>1</v>
      </c>
      <c r="I220" s="221"/>
      <c r="J220" s="222">
        <f>ROUND(I220*H220,2)</f>
        <v>0</v>
      </c>
      <c r="K220" s="218" t="s">
        <v>172</v>
      </c>
      <c r="L220" s="223"/>
      <c r="M220" s="224" t="s">
        <v>20</v>
      </c>
      <c r="N220" s="225" t="s">
        <v>49</v>
      </c>
      <c r="O220" s="82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9" t="s">
        <v>173</v>
      </c>
      <c r="AT220" s="209" t="s">
        <v>168</v>
      </c>
      <c r="AU220" s="209" t="s">
        <v>148</v>
      </c>
      <c r="AY220" s="15" t="s">
        <v>149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5" t="s">
        <v>148</v>
      </c>
      <c r="BK220" s="210">
        <f>ROUND(I220*H220,2)</f>
        <v>0</v>
      </c>
      <c r="BL220" s="15" t="s">
        <v>158</v>
      </c>
      <c r="BM220" s="209" t="s">
        <v>415</v>
      </c>
    </row>
    <row r="221" s="2" customFormat="1" ht="24.15" customHeight="1">
      <c r="A221" s="36"/>
      <c r="B221" s="37"/>
      <c r="C221" s="216" t="s">
        <v>416</v>
      </c>
      <c r="D221" s="216" t="s">
        <v>168</v>
      </c>
      <c r="E221" s="217" t="s">
        <v>417</v>
      </c>
      <c r="F221" s="218" t="s">
        <v>418</v>
      </c>
      <c r="G221" s="219" t="s">
        <v>171</v>
      </c>
      <c r="H221" s="220">
        <v>1</v>
      </c>
      <c r="I221" s="221"/>
      <c r="J221" s="222">
        <f>ROUND(I221*H221,2)</f>
        <v>0</v>
      </c>
      <c r="K221" s="218" t="s">
        <v>172</v>
      </c>
      <c r="L221" s="223"/>
      <c r="M221" s="224" t="s">
        <v>20</v>
      </c>
      <c r="N221" s="225" t="s">
        <v>49</v>
      </c>
      <c r="O221" s="82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9" t="s">
        <v>173</v>
      </c>
      <c r="AT221" s="209" t="s">
        <v>168</v>
      </c>
      <c r="AU221" s="209" t="s">
        <v>148</v>
      </c>
      <c r="AY221" s="15" t="s">
        <v>149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5" t="s">
        <v>148</v>
      </c>
      <c r="BK221" s="210">
        <f>ROUND(I221*H221,2)</f>
        <v>0</v>
      </c>
      <c r="BL221" s="15" t="s">
        <v>158</v>
      </c>
      <c r="BM221" s="209" t="s">
        <v>419</v>
      </c>
    </row>
    <row r="222" s="12" customFormat="1" ht="22.8" customHeight="1">
      <c r="A222" s="12"/>
      <c r="B222" s="182"/>
      <c r="C222" s="183"/>
      <c r="D222" s="184" t="s">
        <v>76</v>
      </c>
      <c r="E222" s="196" t="s">
        <v>420</v>
      </c>
      <c r="F222" s="196" t="s">
        <v>421</v>
      </c>
      <c r="G222" s="183"/>
      <c r="H222" s="183"/>
      <c r="I222" s="186"/>
      <c r="J222" s="197">
        <f>BK222</f>
        <v>0</v>
      </c>
      <c r="K222" s="183"/>
      <c r="L222" s="188"/>
      <c r="M222" s="189"/>
      <c r="N222" s="190"/>
      <c r="O222" s="190"/>
      <c r="P222" s="191">
        <f>SUM(P223:P227)</f>
        <v>0</v>
      </c>
      <c r="Q222" s="190"/>
      <c r="R222" s="191">
        <f>SUM(R223:R227)</f>
        <v>0</v>
      </c>
      <c r="S222" s="190"/>
      <c r="T222" s="192">
        <f>SUM(T223:T227)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3" t="s">
        <v>148</v>
      </c>
      <c r="AT222" s="194" t="s">
        <v>76</v>
      </c>
      <c r="AU222" s="194" t="s">
        <v>22</v>
      </c>
      <c r="AY222" s="193" t="s">
        <v>149</v>
      </c>
      <c r="BK222" s="195">
        <f>SUM(BK223:BK227)</f>
        <v>0</v>
      </c>
    </row>
    <row r="223" s="2" customFormat="1" ht="24.15" customHeight="1">
      <c r="A223" s="36"/>
      <c r="B223" s="37"/>
      <c r="C223" s="198" t="s">
        <v>422</v>
      </c>
      <c r="D223" s="198" t="s">
        <v>153</v>
      </c>
      <c r="E223" s="199" t="s">
        <v>423</v>
      </c>
      <c r="F223" s="200" t="s">
        <v>424</v>
      </c>
      <c r="G223" s="201" t="s">
        <v>156</v>
      </c>
      <c r="H223" s="202">
        <v>1</v>
      </c>
      <c r="I223" s="203"/>
      <c r="J223" s="204">
        <f>ROUND(I223*H223,2)</f>
        <v>0</v>
      </c>
      <c r="K223" s="200" t="s">
        <v>157</v>
      </c>
      <c r="L223" s="42"/>
      <c r="M223" s="205" t="s">
        <v>20</v>
      </c>
      <c r="N223" s="206" t="s">
        <v>49</v>
      </c>
      <c r="O223" s="82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9" t="s">
        <v>158</v>
      </c>
      <c r="AT223" s="209" t="s">
        <v>153</v>
      </c>
      <c r="AU223" s="209" t="s">
        <v>148</v>
      </c>
      <c r="AY223" s="15" t="s">
        <v>149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5" t="s">
        <v>148</v>
      </c>
      <c r="BK223" s="210">
        <f>ROUND(I223*H223,2)</f>
        <v>0</v>
      </c>
      <c r="BL223" s="15" t="s">
        <v>158</v>
      </c>
      <c r="BM223" s="209" t="s">
        <v>425</v>
      </c>
    </row>
    <row r="224" s="2" customFormat="1">
      <c r="A224" s="36"/>
      <c r="B224" s="37"/>
      <c r="C224" s="38"/>
      <c r="D224" s="211" t="s">
        <v>160</v>
      </c>
      <c r="E224" s="38"/>
      <c r="F224" s="212" t="s">
        <v>426</v>
      </c>
      <c r="G224" s="38"/>
      <c r="H224" s="38"/>
      <c r="I224" s="213"/>
      <c r="J224" s="38"/>
      <c r="K224" s="38"/>
      <c r="L224" s="42"/>
      <c r="M224" s="214"/>
      <c r="N224" s="215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160</v>
      </c>
      <c r="AU224" s="15" t="s">
        <v>148</v>
      </c>
    </row>
    <row r="225" s="2" customFormat="1" ht="24.15" customHeight="1">
      <c r="A225" s="36"/>
      <c r="B225" s="37"/>
      <c r="C225" s="198" t="s">
        <v>427</v>
      </c>
      <c r="D225" s="198" t="s">
        <v>153</v>
      </c>
      <c r="E225" s="199" t="s">
        <v>428</v>
      </c>
      <c r="F225" s="200" t="s">
        <v>429</v>
      </c>
      <c r="G225" s="201" t="s">
        <v>156</v>
      </c>
      <c r="H225" s="202">
        <v>2</v>
      </c>
      <c r="I225" s="203"/>
      <c r="J225" s="204">
        <f>ROUND(I225*H225,2)</f>
        <v>0</v>
      </c>
      <c r="K225" s="200" t="s">
        <v>157</v>
      </c>
      <c r="L225" s="42"/>
      <c r="M225" s="205" t="s">
        <v>20</v>
      </c>
      <c r="N225" s="206" t="s">
        <v>49</v>
      </c>
      <c r="O225" s="82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9" t="s">
        <v>158</v>
      </c>
      <c r="AT225" s="209" t="s">
        <v>153</v>
      </c>
      <c r="AU225" s="209" t="s">
        <v>148</v>
      </c>
      <c r="AY225" s="15" t="s">
        <v>149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5" t="s">
        <v>148</v>
      </c>
      <c r="BK225" s="210">
        <f>ROUND(I225*H225,2)</f>
        <v>0</v>
      </c>
      <c r="BL225" s="15" t="s">
        <v>158</v>
      </c>
      <c r="BM225" s="209" t="s">
        <v>430</v>
      </c>
    </row>
    <row r="226" s="2" customFormat="1">
      <c r="A226" s="36"/>
      <c r="B226" s="37"/>
      <c r="C226" s="38"/>
      <c r="D226" s="211" t="s">
        <v>160</v>
      </c>
      <c r="E226" s="38"/>
      <c r="F226" s="212" t="s">
        <v>431</v>
      </c>
      <c r="G226" s="38"/>
      <c r="H226" s="38"/>
      <c r="I226" s="213"/>
      <c r="J226" s="38"/>
      <c r="K226" s="38"/>
      <c r="L226" s="42"/>
      <c r="M226" s="214"/>
      <c r="N226" s="215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160</v>
      </c>
      <c r="AU226" s="15" t="s">
        <v>148</v>
      </c>
    </row>
    <row r="227" s="2" customFormat="1" ht="24.15" customHeight="1">
      <c r="A227" s="36"/>
      <c r="B227" s="37"/>
      <c r="C227" s="216" t="s">
        <v>432</v>
      </c>
      <c r="D227" s="216" t="s">
        <v>168</v>
      </c>
      <c r="E227" s="217" t="s">
        <v>433</v>
      </c>
      <c r="F227" s="218" t="s">
        <v>434</v>
      </c>
      <c r="G227" s="219" t="s">
        <v>171</v>
      </c>
      <c r="H227" s="220">
        <v>1</v>
      </c>
      <c r="I227" s="221"/>
      <c r="J227" s="222">
        <f>ROUND(I227*H227,2)</f>
        <v>0</v>
      </c>
      <c r="K227" s="218" t="s">
        <v>172</v>
      </c>
      <c r="L227" s="223"/>
      <c r="M227" s="224" t="s">
        <v>20</v>
      </c>
      <c r="N227" s="225" t="s">
        <v>49</v>
      </c>
      <c r="O227" s="82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9" t="s">
        <v>173</v>
      </c>
      <c r="AT227" s="209" t="s">
        <v>168</v>
      </c>
      <c r="AU227" s="209" t="s">
        <v>148</v>
      </c>
      <c r="AY227" s="15" t="s">
        <v>149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5" t="s">
        <v>148</v>
      </c>
      <c r="BK227" s="210">
        <f>ROUND(I227*H227,2)</f>
        <v>0</v>
      </c>
      <c r="BL227" s="15" t="s">
        <v>158</v>
      </c>
      <c r="BM227" s="209" t="s">
        <v>435</v>
      </c>
    </row>
    <row r="228" s="12" customFormat="1" ht="22.8" customHeight="1">
      <c r="A228" s="12"/>
      <c r="B228" s="182"/>
      <c r="C228" s="183"/>
      <c r="D228" s="184" t="s">
        <v>76</v>
      </c>
      <c r="E228" s="196" t="s">
        <v>436</v>
      </c>
      <c r="F228" s="196" t="s">
        <v>437</v>
      </c>
      <c r="G228" s="183"/>
      <c r="H228" s="183"/>
      <c r="I228" s="186"/>
      <c r="J228" s="197">
        <f>BK228</f>
        <v>0</v>
      </c>
      <c r="K228" s="183"/>
      <c r="L228" s="188"/>
      <c r="M228" s="189"/>
      <c r="N228" s="190"/>
      <c r="O228" s="190"/>
      <c r="P228" s="191">
        <f>SUM(P229:P230)</f>
        <v>0</v>
      </c>
      <c r="Q228" s="190"/>
      <c r="R228" s="191">
        <f>SUM(R229:R230)</f>
        <v>0</v>
      </c>
      <c r="S228" s="190"/>
      <c r="T228" s="192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3" t="s">
        <v>148</v>
      </c>
      <c r="AT228" s="194" t="s">
        <v>76</v>
      </c>
      <c r="AU228" s="194" t="s">
        <v>22</v>
      </c>
      <c r="AY228" s="193" t="s">
        <v>149</v>
      </c>
      <c r="BK228" s="195">
        <f>SUM(BK229:BK230)</f>
        <v>0</v>
      </c>
    </row>
    <row r="229" s="2" customFormat="1" ht="24.15" customHeight="1">
      <c r="A229" s="36"/>
      <c r="B229" s="37"/>
      <c r="C229" s="198" t="s">
        <v>438</v>
      </c>
      <c r="D229" s="198" t="s">
        <v>153</v>
      </c>
      <c r="E229" s="199" t="s">
        <v>439</v>
      </c>
      <c r="F229" s="200" t="s">
        <v>440</v>
      </c>
      <c r="G229" s="201" t="s">
        <v>441</v>
      </c>
      <c r="H229" s="202">
        <v>25</v>
      </c>
      <c r="I229" s="203"/>
      <c r="J229" s="204">
        <f>ROUND(I229*H229,2)</f>
        <v>0</v>
      </c>
      <c r="K229" s="200" t="s">
        <v>157</v>
      </c>
      <c r="L229" s="42"/>
      <c r="M229" s="205" t="s">
        <v>20</v>
      </c>
      <c r="N229" s="206" t="s">
        <v>49</v>
      </c>
      <c r="O229" s="82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9" t="s">
        <v>442</v>
      </c>
      <c r="AT229" s="209" t="s">
        <v>153</v>
      </c>
      <c r="AU229" s="209" t="s">
        <v>148</v>
      </c>
      <c r="AY229" s="15" t="s">
        <v>149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5" t="s">
        <v>148</v>
      </c>
      <c r="BK229" s="210">
        <f>ROUND(I229*H229,2)</f>
        <v>0</v>
      </c>
      <c r="BL229" s="15" t="s">
        <v>442</v>
      </c>
      <c r="BM229" s="209" t="s">
        <v>443</v>
      </c>
    </row>
    <row r="230" s="2" customFormat="1">
      <c r="A230" s="36"/>
      <c r="B230" s="37"/>
      <c r="C230" s="38"/>
      <c r="D230" s="211" t="s">
        <v>160</v>
      </c>
      <c r="E230" s="38"/>
      <c r="F230" s="212" t="s">
        <v>444</v>
      </c>
      <c r="G230" s="38"/>
      <c r="H230" s="38"/>
      <c r="I230" s="213"/>
      <c r="J230" s="38"/>
      <c r="K230" s="38"/>
      <c r="L230" s="42"/>
      <c r="M230" s="214"/>
      <c r="N230" s="215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160</v>
      </c>
      <c r="AU230" s="15" t="s">
        <v>148</v>
      </c>
    </row>
    <row r="231" s="12" customFormat="1" ht="22.8" customHeight="1">
      <c r="A231" s="12"/>
      <c r="B231" s="182"/>
      <c r="C231" s="183"/>
      <c r="D231" s="184" t="s">
        <v>76</v>
      </c>
      <c r="E231" s="196" t="s">
        <v>445</v>
      </c>
      <c r="F231" s="196" t="s">
        <v>446</v>
      </c>
      <c r="G231" s="183"/>
      <c r="H231" s="183"/>
      <c r="I231" s="186"/>
      <c r="J231" s="197">
        <f>BK231</f>
        <v>0</v>
      </c>
      <c r="K231" s="183"/>
      <c r="L231" s="188"/>
      <c r="M231" s="189"/>
      <c r="N231" s="190"/>
      <c r="O231" s="190"/>
      <c r="P231" s="191">
        <f>SUM(P232:P234)</f>
        <v>0</v>
      </c>
      <c r="Q231" s="190"/>
      <c r="R231" s="191">
        <f>SUM(R232:R234)</f>
        <v>0</v>
      </c>
      <c r="S231" s="190"/>
      <c r="T231" s="192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93" t="s">
        <v>148</v>
      </c>
      <c r="AT231" s="194" t="s">
        <v>76</v>
      </c>
      <c r="AU231" s="194" t="s">
        <v>22</v>
      </c>
      <c r="AY231" s="193" t="s">
        <v>149</v>
      </c>
      <c r="BK231" s="195">
        <f>SUM(BK232:BK234)</f>
        <v>0</v>
      </c>
    </row>
    <row r="232" s="2" customFormat="1" ht="24.15" customHeight="1">
      <c r="A232" s="36"/>
      <c r="B232" s="37"/>
      <c r="C232" s="198" t="s">
        <v>447</v>
      </c>
      <c r="D232" s="198" t="s">
        <v>153</v>
      </c>
      <c r="E232" s="199" t="s">
        <v>448</v>
      </c>
      <c r="F232" s="200" t="s">
        <v>449</v>
      </c>
      <c r="G232" s="201" t="s">
        <v>156</v>
      </c>
      <c r="H232" s="202">
        <v>2</v>
      </c>
      <c r="I232" s="203"/>
      <c r="J232" s="204">
        <f>ROUND(I232*H232,2)</f>
        <v>0</v>
      </c>
      <c r="K232" s="200" t="s">
        <v>157</v>
      </c>
      <c r="L232" s="42"/>
      <c r="M232" s="205" t="s">
        <v>20</v>
      </c>
      <c r="N232" s="206" t="s">
        <v>49</v>
      </c>
      <c r="O232" s="82"/>
      <c r="P232" s="207">
        <f>O232*H232</f>
        <v>0</v>
      </c>
      <c r="Q232" s="207">
        <v>0</v>
      </c>
      <c r="R232" s="207">
        <f>Q232*H232</f>
        <v>0</v>
      </c>
      <c r="S232" s="207">
        <v>0</v>
      </c>
      <c r="T232" s="208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9" t="s">
        <v>158</v>
      </c>
      <c r="AT232" s="209" t="s">
        <v>153</v>
      </c>
      <c r="AU232" s="209" t="s">
        <v>148</v>
      </c>
      <c r="AY232" s="15" t="s">
        <v>149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5" t="s">
        <v>148</v>
      </c>
      <c r="BK232" s="210">
        <f>ROUND(I232*H232,2)</f>
        <v>0</v>
      </c>
      <c r="BL232" s="15" t="s">
        <v>158</v>
      </c>
      <c r="BM232" s="209" t="s">
        <v>450</v>
      </c>
    </row>
    <row r="233" s="2" customFormat="1">
      <c r="A233" s="36"/>
      <c r="B233" s="37"/>
      <c r="C233" s="38"/>
      <c r="D233" s="211" t="s">
        <v>160</v>
      </c>
      <c r="E233" s="38"/>
      <c r="F233" s="212" t="s">
        <v>451</v>
      </c>
      <c r="G233" s="38"/>
      <c r="H233" s="38"/>
      <c r="I233" s="213"/>
      <c r="J233" s="38"/>
      <c r="K233" s="38"/>
      <c r="L233" s="42"/>
      <c r="M233" s="214"/>
      <c r="N233" s="215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160</v>
      </c>
      <c r="AU233" s="15" t="s">
        <v>148</v>
      </c>
    </row>
    <row r="234" s="2" customFormat="1" ht="24.15" customHeight="1">
      <c r="A234" s="36"/>
      <c r="B234" s="37"/>
      <c r="C234" s="216" t="s">
        <v>452</v>
      </c>
      <c r="D234" s="216" t="s">
        <v>168</v>
      </c>
      <c r="E234" s="217" t="s">
        <v>453</v>
      </c>
      <c r="F234" s="218" t="s">
        <v>454</v>
      </c>
      <c r="G234" s="219" t="s">
        <v>171</v>
      </c>
      <c r="H234" s="220">
        <v>2</v>
      </c>
      <c r="I234" s="221"/>
      <c r="J234" s="222">
        <f>ROUND(I234*H234,2)</f>
        <v>0</v>
      </c>
      <c r="K234" s="218" t="s">
        <v>172</v>
      </c>
      <c r="L234" s="223"/>
      <c r="M234" s="224" t="s">
        <v>20</v>
      </c>
      <c r="N234" s="225" t="s">
        <v>49</v>
      </c>
      <c r="O234" s="82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9" t="s">
        <v>173</v>
      </c>
      <c r="AT234" s="209" t="s">
        <v>168</v>
      </c>
      <c r="AU234" s="209" t="s">
        <v>148</v>
      </c>
      <c r="AY234" s="15" t="s">
        <v>149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5" t="s">
        <v>148</v>
      </c>
      <c r="BK234" s="210">
        <f>ROUND(I234*H234,2)</f>
        <v>0</v>
      </c>
      <c r="BL234" s="15" t="s">
        <v>158</v>
      </c>
      <c r="BM234" s="209" t="s">
        <v>455</v>
      </c>
    </row>
    <row r="235" s="12" customFormat="1" ht="22.8" customHeight="1">
      <c r="A235" s="12"/>
      <c r="B235" s="182"/>
      <c r="C235" s="183"/>
      <c r="D235" s="184" t="s">
        <v>76</v>
      </c>
      <c r="E235" s="196" t="s">
        <v>456</v>
      </c>
      <c r="F235" s="196" t="s">
        <v>457</v>
      </c>
      <c r="G235" s="183"/>
      <c r="H235" s="183"/>
      <c r="I235" s="186"/>
      <c r="J235" s="197">
        <f>BK235</f>
        <v>0</v>
      </c>
      <c r="K235" s="183"/>
      <c r="L235" s="188"/>
      <c r="M235" s="189"/>
      <c r="N235" s="190"/>
      <c r="O235" s="190"/>
      <c r="P235" s="191">
        <f>SUM(P236:P238)</f>
        <v>0</v>
      </c>
      <c r="Q235" s="190"/>
      <c r="R235" s="191">
        <f>SUM(R236:R238)</f>
        <v>0</v>
      </c>
      <c r="S235" s="190"/>
      <c r="T235" s="192">
        <f>SUM(T236:T238)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3" t="s">
        <v>148</v>
      </c>
      <c r="AT235" s="194" t="s">
        <v>76</v>
      </c>
      <c r="AU235" s="194" t="s">
        <v>22</v>
      </c>
      <c r="AY235" s="193" t="s">
        <v>149</v>
      </c>
      <c r="BK235" s="195">
        <f>SUM(BK236:BK238)</f>
        <v>0</v>
      </c>
    </row>
    <row r="236" s="2" customFormat="1" ht="24.15" customHeight="1">
      <c r="A236" s="36"/>
      <c r="B236" s="37"/>
      <c r="C236" s="198" t="s">
        <v>458</v>
      </c>
      <c r="D236" s="198" t="s">
        <v>153</v>
      </c>
      <c r="E236" s="199" t="s">
        <v>459</v>
      </c>
      <c r="F236" s="200" t="s">
        <v>460</v>
      </c>
      <c r="G236" s="201" t="s">
        <v>156</v>
      </c>
      <c r="H236" s="202">
        <v>9</v>
      </c>
      <c r="I236" s="203"/>
      <c r="J236" s="204">
        <f>ROUND(I236*H236,2)</f>
        <v>0</v>
      </c>
      <c r="K236" s="200" t="s">
        <v>157</v>
      </c>
      <c r="L236" s="42"/>
      <c r="M236" s="205" t="s">
        <v>20</v>
      </c>
      <c r="N236" s="206" t="s">
        <v>49</v>
      </c>
      <c r="O236" s="82"/>
      <c r="P236" s="207">
        <f>O236*H236</f>
        <v>0</v>
      </c>
      <c r="Q236" s="207">
        <v>0</v>
      </c>
      <c r="R236" s="207">
        <f>Q236*H236</f>
        <v>0</v>
      </c>
      <c r="S236" s="207">
        <v>0</v>
      </c>
      <c r="T236" s="208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9" t="s">
        <v>158</v>
      </c>
      <c r="AT236" s="209" t="s">
        <v>153</v>
      </c>
      <c r="AU236" s="209" t="s">
        <v>148</v>
      </c>
      <c r="AY236" s="15" t="s">
        <v>149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5" t="s">
        <v>148</v>
      </c>
      <c r="BK236" s="210">
        <f>ROUND(I236*H236,2)</f>
        <v>0</v>
      </c>
      <c r="BL236" s="15" t="s">
        <v>158</v>
      </c>
      <c r="BM236" s="209" t="s">
        <v>461</v>
      </c>
    </row>
    <row r="237" s="2" customFormat="1">
      <c r="A237" s="36"/>
      <c r="B237" s="37"/>
      <c r="C237" s="38"/>
      <c r="D237" s="211" t="s">
        <v>160</v>
      </c>
      <c r="E237" s="38"/>
      <c r="F237" s="212" t="s">
        <v>462</v>
      </c>
      <c r="G237" s="38"/>
      <c r="H237" s="38"/>
      <c r="I237" s="213"/>
      <c r="J237" s="38"/>
      <c r="K237" s="38"/>
      <c r="L237" s="42"/>
      <c r="M237" s="214"/>
      <c r="N237" s="215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160</v>
      </c>
      <c r="AU237" s="15" t="s">
        <v>148</v>
      </c>
    </row>
    <row r="238" s="2" customFormat="1" ht="24.15" customHeight="1">
      <c r="A238" s="36"/>
      <c r="B238" s="37"/>
      <c r="C238" s="216" t="s">
        <v>463</v>
      </c>
      <c r="D238" s="216" t="s">
        <v>168</v>
      </c>
      <c r="E238" s="217" t="s">
        <v>464</v>
      </c>
      <c r="F238" s="218" t="s">
        <v>465</v>
      </c>
      <c r="G238" s="219" t="s">
        <v>171</v>
      </c>
      <c r="H238" s="220">
        <v>9</v>
      </c>
      <c r="I238" s="221"/>
      <c r="J238" s="222">
        <f>ROUND(I238*H238,2)</f>
        <v>0</v>
      </c>
      <c r="K238" s="218" t="s">
        <v>172</v>
      </c>
      <c r="L238" s="223"/>
      <c r="M238" s="224" t="s">
        <v>20</v>
      </c>
      <c r="N238" s="225" t="s">
        <v>49</v>
      </c>
      <c r="O238" s="82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9" t="s">
        <v>173</v>
      </c>
      <c r="AT238" s="209" t="s">
        <v>168</v>
      </c>
      <c r="AU238" s="209" t="s">
        <v>148</v>
      </c>
      <c r="AY238" s="15" t="s">
        <v>149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5" t="s">
        <v>148</v>
      </c>
      <c r="BK238" s="210">
        <f>ROUND(I238*H238,2)</f>
        <v>0</v>
      </c>
      <c r="BL238" s="15" t="s">
        <v>158</v>
      </c>
      <c r="BM238" s="209" t="s">
        <v>466</v>
      </c>
    </row>
    <row r="239" s="12" customFormat="1" ht="22.8" customHeight="1">
      <c r="A239" s="12"/>
      <c r="B239" s="182"/>
      <c r="C239" s="183"/>
      <c r="D239" s="184" t="s">
        <v>76</v>
      </c>
      <c r="E239" s="196" t="s">
        <v>467</v>
      </c>
      <c r="F239" s="196" t="s">
        <v>468</v>
      </c>
      <c r="G239" s="183"/>
      <c r="H239" s="183"/>
      <c r="I239" s="186"/>
      <c r="J239" s="197">
        <f>BK239</f>
        <v>0</v>
      </c>
      <c r="K239" s="183"/>
      <c r="L239" s="188"/>
      <c r="M239" s="189"/>
      <c r="N239" s="190"/>
      <c r="O239" s="190"/>
      <c r="P239" s="191">
        <f>SUM(P240:P241)</f>
        <v>0</v>
      </c>
      <c r="Q239" s="190"/>
      <c r="R239" s="191">
        <f>SUM(R240:R241)</f>
        <v>0</v>
      </c>
      <c r="S239" s="190"/>
      <c r="T239" s="192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3" t="s">
        <v>148</v>
      </c>
      <c r="AT239" s="194" t="s">
        <v>76</v>
      </c>
      <c r="AU239" s="194" t="s">
        <v>22</v>
      </c>
      <c r="AY239" s="193" t="s">
        <v>149</v>
      </c>
      <c r="BK239" s="195">
        <f>SUM(BK240:BK241)</f>
        <v>0</v>
      </c>
    </row>
    <row r="240" s="2" customFormat="1" ht="21.75" customHeight="1">
      <c r="A240" s="36"/>
      <c r="B240" s="37"/>
      <c r="C240" s="198" t="s">
        <v>469</v>
      </c>
      <c r="D240" s="198" t="s">
        <v>153</v>
      </c>
      <c r="E240" s="199" t="s">
        <v>163</v>
      </c>
      <c r="F240" s="200" t="s">
        <v>164</v>
      </c>
      <c r="G240" s="201" t="s">
        <v>156</v>
      </c>
      <c r="H240" s="202">
        <v>199</v>
      </c>
      <c r="I240" s="203"/>
      <c r="J240" s="204">
        <f>ROUND(I240*H240,2)</f>
        <v>0</v>
      </c>
      <c r="K240" s="200" t="s">
        <v>157</v>
      </c>
      <c r="L240" s="42"/>
      <c r="M240" s="205" t="s">
        <v>20</v>
      </c>
      <c r="N240" s="206" t="s">
        <v>49</v>
      </c>
      <c r="O240" s="82"/>
      <c r="P240" s="207">
        <f>O240*H240</f>
        <v>0</v>
      </c>
      <c r="Q240" s="207">
        <v>0</v>
      </c>
      <c r="R240" s="207">
        <f>Q240*H240</f>
        <v>0</v>
      </c>
      <c r="S240" s="207">
        <v>0</v>
      </c>
      <c r="T240" s="20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9" t="s">
        <v>158</v>
      </c>
      <c r="AT240" s="209" t="s">
        <v>153</v>
      </c>
      <c r="AU240" s="209" t="s">
        <v>148</v>
      </c>
      <c r="AY240" s="15" t="s">
        <v>149</v>
      </c>
      <c r="BE240" s="210">
        <f>IF(N240="základní",J240,0)</f>
        <v>0</v>
      </c>
      <c r="BF240" s="210">
        <f>IF(N240="snížená",J240,0)</f>
        <v>0</v>
      </c>
      <c r="BG240" s="210">
        <f>IF(N240="zákl. přenesená",J240,0)</f>
        <v>0</v>
      </c>
      <c r="BH240" s="210">
        <f>IF(N240="sníž. přenesená",J240,0)</f>
        <v>0</v>
      </c>
      <c r="BI240" s="210">
        <f>IF(N240="nulová",J240,0)</f>
        <v>0</v>
      </c>
      <c r="BJ240" s="15" t="s">
        <v>148</v>
      </c>
      <c r="BK240" s="210">
        <f>ROUND(I240*H240,2)</f>
        <v>0</v>
      </c>
      <c r="BL240" s="15" t="s">
        <v>158</v>
      </c>
      <c r="BM240" s="209" t="s">
        <v>470</v>
      </c>
    </row>
    <row r="241" s="2" customFormat="1">
      <c r="A241" s="36"/>
      <c r="B241" s="37"/>
      <c r="C241" s="38"/>
      <c r="D241" s="211" t="s">
        <v>160</v>
      </c>
      <c r="E241" s="38"/>
      <c r="F241" s="212" t="s">
        <v>166</v>
      </c>
      <c r="G241" s="38"/>
      <c r="H241" s="38"/>
      <c r="I241" s="213"/>
      <c r="J241" s="38"/>
      <c r="K241" s="38"/>
      <c r="L241" s="42"/>
      <c r="M241" s="214"/>
      <c r="N241" s="215"/>
      <c r="O241" s="82"/>
      <c r="P241" s="82"/>
      <c r="Q241" s="82"/>
      <c r="R241" s="82"/>
      <c r="S241" s="82"/>
      <c r="T241" s="83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160</v>
      </c>
      <c r="AU241" s="15" t="s">
        <v>148</v>
      </c>
    </row>
    <row r="242" s="12" customFormat="1" ht="22.8" customHeight="1">
      <c r="A242" s="12"/>
      <c r="B242" s="182"/>
      <c r="C242" s="183"/>
      <c r="D242" s="184" t="s">
        <v>76</v>
      </c>
      <c r="E242" s="196" t="s">
        <v>471</v>
      </c>
      <c r="F242" s="196" t="s">
        <v>472</v>
      </c>
      <c r="G242" s="183"/>
      <c r="H242" s="183"/>
      <c r="I242" s="186"/>
      <c r="J242" s="197">
        <f>BK242</f>
        <v>0</v>
      </c>
      <c r="K242" s="183"/>
      <c r="L242" s="188"/>
      <c r="M242" s="189"/>
      <c r="N242" s="190"/>
      <c r="O242" s="190"/>
      <c r="P242" s="191">
        <f>SUM(P243:P244)</f>
        <v>0</v>
      </c>
      <c r="Q242" s="190"/>
      <c r="R242" s="191">
        <f>SUM(R243:R244)</f>
        <v>0</v>
      </c>
      <c r="S242" s="190"/>
      <c r="T242" s="192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3" t="s">
        <v>148</v>
      </c>
      <c r="AT242" s="194" t="s">
        <v>76</v>
      </c>
      <c r="AU242" s="194" t="s">
        <v>22</v>
      </c>
      <c r="AY242" s="193" t="s">
        <v>149</v>
      </c>
      <c r="BK242" s="195">
        <f>SUM(BK243:BK244)</f>
        <v>0</v>
      </c>
    </row>
    <row r="243" s="2" customFormat="1" ht="21.75" customHeight="1">
      <c r="A243" s="36"/>
      <c r="B243" s="37"/>
      <c r="C243" s="198" t="s">
        <v>473</v>
      </c>
      <c r="D243" s="198" t="s">
        <v>153</v>
      </c>
      <c r="E243" s="199" t="s">
        <v>183</v>
      </c>
      <c r="F243" s="200" t="s">
        <v>184</v>
      </c>
      <c r="G243" s="201" t="s">
        <v>156</v>
      </c>
      <c r="H243" s="202">
        <v>10</v>
      </c>
      <c r="I243" s="203"/>
      <c r="J243" s="204">
        <f>ROUND(I243*H243,2)</f>
        <v>0</v>
      </c>
      <c r="K243" s="200" t="s">
        <v>157</v>
      </c>
      <c r="L243" s="42"/>
      <c r="M243" s="205" t="s">
        <v>20</v>
      </c>
      <c r="N243" s="206" t="s">
        <v>49</v>
      </c>
      <c r="O243" s="82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9" t="s">
        <v>158</v>
      </c>
      <c r="AT243" s="209" t="s">
        <v>153</v>
      </c>
      <c r="AU243" s="209" t="s">
        <v>148</v>
      </c>
      <c r="AY243" s="15" t="s">
        <v>149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5" t="s">
        <v>148</v>
      </c>
      <c r="BK243" s="210">
        <f>ROUND(I243*H243,2)</f>
        <v>0</v>
      </c>
      <c r="BL243" s="15" t="s">
        <v>158</v>
      </c>
      <c r="BM243" s="209" t="s">
        <v>474</v>
      </c>
    </row>
    <row r="244" s="2" customFormat="1">
      <c r="A244" s="36"/>
      <c r="B244" s="37"/>
      <c r="C244" s="38"/>
      <c r="D244" s="211" t="s">
        <v>160</v>
      </c>
      <c r="E244" s="38"/>
      <c r="F244" s="212" t="s">
        <v>186</v>
      </c>
      <c r="G244" s="38"/>
      <c r="H244" s="38"/>
      <c r="I244" s="213"/>
      <c r="J244" s="38"/>
      <c r="K244" s="38"/>
      <c r="L244" s="42"/>
      <c r="M244" s="214"/>
      <c r="N244" s="215"/>
      <c r="O244" s="82"/>
      <c r="P244" s="82"/>
      <c r="Q244" s="82"/>
      <c r="R244" s="82"/>
      <c r="S244" s="82"/>
      <c r="T244" s="83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160</v>
      </c>
      <c r="AU244" s="15" t="s">
        <v>148</v>
      </c>
    </row>
    <row r="245" s="12" customFormat="1" ht="22.8" customHeight="1">
      <c r="A245" s="12"/>
      <c r="B245" s="182"/>
      <c r="C245" s="183"/>
      <c r="D245" s="184" t="s">
        <v>76</v>
      </c>
      <c r="E245" s="196" t="s">
        <v>475</v>
      </c>
      <c r="F245" s="196" t="s">
        <v>476</v>
      </c>
      <c r="G245" s="183"/>
      <c r="H245" s="183"/>
      <c r="I245" s="186"/>
      <c r="J245" s="197">
        <f>BK245</f>
        <v>0</v>
      </c>
      <c r="K245" s="183"/>
      <c r="L245" s="188"/>
      <c r="M245" s="189"/>
      <c r="N245" s="190"/>
      <c r="O245" s="190"/>
      <c r="P245" s="191">
        <f>SUM(P246:P247)</f>
        <v>0</v>
      </c>
      <c r="Q245" s="190"/>
      <c r="R245" s="191">
        <f>SUM(R246:R247)</f>
        <v>0</v>
      </c>
      <c r="S245" s="190"/>
      <c r="T245" s="192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3" t="s">
        <v>148</v>
      </c>
      <c r="AT245" s="194" t="s">
        <v>76</v>
      </c>
      <c r="AU245" s="194" t="s">
        <v>22</v>
      </c>
      <c r="AY245" s="193" t="s">
        <v>149</v>
      </c>
      <c r="BK245" s="195">
        <f>SUM(BK246:BK247)</f>
        <v>0</v>
      </c>
    </row>
    <row r="246" s="2" customFormat="1" ht="24.15" customHeight="1">
      <c r="A246" s="36"/>
      <c r="B246" s="37"/>
      <c r="C246" s="216" t="s">
        <v>477</v>
      </c>
      <c r="D246" s="216" t="s">
        <v>168</v>
      </c>
      <c r="E246" s="217" t="s">
        <v>478</v>
      </c>
      <c r="F246" s="218" t="s">
        <v>479</v>
      </c>
      <c r="G246" s="219" t="s">
        <v>171</v>
      </c>
      <c r="H246" s="220">
        <v>5</v>
      </c>
      <c r="I246" s="221"/>
      <c r="J246" s="222">
        <f>ROUND(I246*H246,2)</f>
        <v>0</v>
      </c>
      <c r="K246" s="218" t="s">
        <v>172</v>
      </c>
      <c r="L246" s="223"/>
      <c r="M246" s="224" t="s">
        <v>20</v>
      </c>
      <c r="N246" s="225" t="s">
        <v>49</v>
      </c>
      <c r="O246" s="82"/>
      <c r="P246" s="207">
        <f>O246*H246</f>
        <v>0</v>
      </c>
      <c r="Q246" s="207">
        <v>0</v>
      </c>
      <c r="R246" s="207">
        <f>Q246*H246</f>
        <v>0</v>
      </c>
      <c r="S246" s="207">
        <v>0</v>
      </c>
      <c r="T246" s="208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9" t="s">
        <v>173</v>
      </c>
      <c r="AT246" s="209" t="s">
        <v>168</v>
      </c>
      <c r="AU246" s="209" t="s">
        <v>148</v>
      </c>
      <c r="AY246" s="15" t="s">
        <v>149</v>
      </c>
      <c r="BE246" s="210">
        <f>IF(N246="základní",J246,0)</f>
        <v>0</v>
      </c>
      <c r="BF246" s="210">
        <f>IF(N246="snížená",J246,0)</f>
        <v>0</v>
      </c>
      <c r="BG246" s="210">
        <f>IF(N246="zákl. přenesená",J246,0)</f>
        <v>0</v>
      </c>
      <c r="BH246" s="210">
        <f>IF(N246="sníž. přenesená",J246,0)</f>
        <v>0</v>
      </c>
      <c r="BI246" s="210">
        <f>IF(N246="nulová",J246,0)</f>
        <v>0</v>
      </c>
      <c r="BJ246" s="15" t="s">
        <v>148</v>
      </c>
      <c r="BK246" s="210">
        <f>ROUND(I246*H246,2)</f>
        <v>0</v>
      </c>
      <c r="BL246" s="15" t="s">
        <v>158</v>
      </c>
      <c r="BM246" s="209" t="s">
        <v>480</v>
      </c>
    </row>
    <row r="247" s="2" customFormat="1" ht="24.15" customHeight="1">
      <c r="A247" s="36"/>
      <c r="B247" s="37"/>
      <c r="C247" s="216" t="s">
        <v>481</v>
      </c>
      <c r="D247" s="216" t="s">
        <v>168</v>
      </c>
      <c r="E247" s="217" t="s">
        <v>482</v>
      </c>
      <c r="F247" s="218" t="s">
        <v>483</v>
      </c>
      <c r="G247" s="219" t="s">
        <v>171</v>
      </c>
      <c r="H247" s="220">
        <v>2</v>
      </c>
      <c r="I247" s="221"/>
      <c r="J247" s="222">
        <f>ROUND(I247*H247,2)</f>
        <v>0</v>
      </c>
      <c r="K247" s="218" t="s">
        <v>172</v>
      </c>
      <c r="L247" s="223"/>
      <c r="M247" s="224" t="s">
        <v>20</v>
      </c>
      <c r="N247" s="225" t="s">
        <v>49</v>
      </c>
      <c r="O247" s="82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9" t="s">
        <v>173</v>
      </c>
      <c r="AT247" s="209" t="s">
        <v>168</v>
      </c>
      <c r="AU247" s="209" t="s">
        <v>148</v>
      </c>
      <c r="AY247" s="15" t="s">
        <v>149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5" t="s">
        <v>148</v>
      </c>
      <c r="BK247" s="210">
        <f>ROUND(I247*H247,2)</f>
        <v>0</v>
      </c>
      <c r="BL247" s="15" t="s">
        <v>158</v>
      </c>
      <c r="BM247" s="209" t="s">
        <v>484</v>
      </c>
    </row>
    <row r="248" s="12" customFormat="1" ht="22.8" customHeight="1">
      <c r="A248" s="12"/>
      <c r="B248" s="182"/>
      <c r="C248" s="183"/>
      <c r="D248" s="184" t="s">
        <v>76</v>
      </c>
      <c r="E248" s="196" t="s">
        <v>485</v>
      </c>
      <c r="F248" s="196" t="s">
        <v>486</v>
      </c>
      <c r="G248" s="183"/>
      <c r="H248" s="183"/>
      <c r="I248" s="186"/>
      <c r="J248" s="197">
        <f>BK248</f>
        <v>0</v>
      </c>
      <c r="K248" s="183"/>
      <c r="L248" s="188"/>
      <c r="M248" s="189"/>
      <c r="N248" s="190"/>
      <c r="O248" s="190"/>
      <c r="P248" s="191">
        <f>SUM(P249:P251)</f>
        <v>0</v>
      </c>
      <c r="Q248" s="190"/>
      <c r="R248" s="191">
        <f>SUM(R249:R251)</f>
        <v>0</v>
      </c>
      <c r="S248" s="190"/>
      <c r="T248" s="192">
        <f>SUM(T249:T251)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93" t="s">
        <v>148</v>
      </c>
      <c r="AT248" s="194" t="s">
        <v>76</v>
      </c>
      <c r="AU248" s="194" t="s">
        <v>22</v>
      </c>
      <c r="AY248" s="193" t="s">
        <v>149</v>
      </c>
      <c r="BK248" s="195">
        <f>SUM(BK249:BK251)</f>
        <v>0</v>
      </c>
    </row>
    <row r="249" s="2" customFormat="1" ht="24.15" customHeight="1">
      <c r="A249" s="36"/>
      <c r="B249" s="37"/>
      <c r="C249" s="198" t="s">
        <v>487</v>
      </c>
      <c r="D249" s="198" t="s">
        <v>153</v>
      </c>
      <c r="E249" s="199" t="s">
        <v>397</v>
      </c>
      <c r="F249" s="200" t="s">
        <v>398</v>
      </c>
      <c r="G249" s="201" t="s">
        <v>156</v>
      </c>
      <c r="H249" s="202">
        <v>2</v>
      </c>
      <c r="I249" s="203"/>
      <c r="J249" s="204">
        <f>ROUND(I249*H249,2)</f>
        <v>0</v>
      </c>
      <c r="K249" s="200" t="s">
        <v>157</v>
      </c>
      <c r="L249" s="42"/>
      <c r="M249" s="205" t="s">
        <v>20</v>
      </c>
      <c r="N249" s="206" t="s">
        <v>49</v>
      </c>
      <c r="O249" s="82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9" t="s">
        <v>158</v>
      </c>
      <c r="AT249" s="209" t="s">
        <v>153</v>
      </c>
      <c r="AU249" s="209" t="s">
        <v>148</v>
      </c>
      <c r="AY249" s="15" t="s">
        <v>149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5" t="s">
        <v>148</v>
      </c>
      <c r="BK249" s="210">
        <f>ROUND(I249*H249,2)</f>
        <v>0</v>
      </c>
      <c r="BL249" s="15" t="s">
        <v>158</v>
      </c>
      <c r="BM249" s="209" t="s">
        <v>488</v>
      </c>
    </row>
    <row r="250" s="2" customFormat="1">
      <c r="A250" s="36"/>
      <c r="B250" s="37"/>
      <c r="C250" s="38"/>
      <c r="D250" s="211" t="s">
        <v>160</v>
      </c>
      <c r="E250" s="38"/>
      <c r="F250" s="212" t="s">
        <v>400</v>
      </c>
      <c r="G250" s="38"/>
      <c r="H250" s="38"/>
      <c r="I250" s="213"/>
      <c r="J250" s="38"/>
      <c r="K250" s="38"/>
      <c r="L250" s="42"/>
      <c r="M250" s="214"/>
      <c r="N250" s="215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160</v>
      </c>
      <c r="AU250" s="15" t="s">
        <v>148</v>
      </c>
    </row>
    <row r="251" s="2" customFormat="1" ht="24.15" customHeight="1">
      <c r="A251" s="36"/>
      <c r="B251" s="37"/>
      <c r="C251" s="216" t="s">
        <v>489</v>
      </c>
      <c r="D251" s="216" t="s">
        <v>168</v>
      </c>
      <c r="E251" s="217" t="s">
        <v>490</v>
      </c>
      <c r="F251" s="218" t="s">
        <v>491</v>
      </c>
      <c r="G251" s="219" t="s">
        <v>171</v>
      </c>
      <c r="H251" s="220">
        <v>2</v>
      </c>
      <c r="I251" s="221"/>
      <c r="J251" s="222">
        <f>ROUND(I251*H251,2)</f>
        <v>0</v>
      </c>
      <c r="K251" s="218" t="s">
        <v>172</v>
      </c>
      <c r="L251" s="223"/>
      <c r="M251" s="224" t="s">
        <v>20</v>
      </c>
      <c r="N251" s="225" t="s">
        <v>49</v>
      </c>
      <c r="O251" s="82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9" t="s">
        <v>173</v>
      </c>
      <c r="AT251" s="209" t="s">
        <v>168</v>
      </c>
      <c r="AU251" s="209" t="s">
        <v>148</v>
      </c>
      <c r="AY251" s="15" t="s">
        <v>149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5" t="s">
        <v>148</v>
      </c>
      <c r="BK251" s="210">
        <f>ROUND(I251*H251,2)</f>
        <v>0</v>
      </c>
      <c r="BL251" s="15" t="s">
        <v>158</v>
      </c>
      <c r="BM251" s="209" t="s">
        <v>492</v>
      </c>
    </row>
    <row r="252" s="12" customFormat="1" ht="22.8" customHeight="1">
      <c r="A252" s="12"/>
      <c r="B252" s="182"/>
      <c r="C252" s="183"/>
      <c r="D252" s="184" t="s">
        <v>76</v>
      </c>
      <c r="E252" s="196" t="s">
        <v>493</v>
      </c>
      <c r="F252" s="196" t="s">
        <v>494</v>
      </c>
      <c r="G252" s="183"/>
      <c r="H252" s="183"/>
      <c r="I252" s="186"/>
      <c r="J252" s="197">
        <f>BK252</f>
        <v>0</v>
      </c>
      <c r="K252" s="183"/>
      <c r="L252" s="188"/>
      <c r="M252" s="189"/>
      <c r="N252" s="190"/>
      <c r="O252" s="190"/>
      <c r="P252" s="191">
        <f>SUM(P253:P255)</f>
        <v>0</v>
      </c>
      <c r="Q252" s="190"/>
      <c r="R252" s="191">
        <f>SUM(R253:R255)</f>
        <v>0</v>
      </c>
      <c r="S252" s="190"/>
      <c r="T252" s="192">
        <f>SUM(T253:T255)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3" t="s">
        <v>148</v>
      </c>
      <c r="AT252" s="194" t="s">
        <v>76</v>
      </c>
      <c r="AU252" s="194" t="s">
        <v>22</v>
      </c>
      <c r="AY252" s="193" t="s">
        <v>149</v>
      </c>
      <c r="BK252" s="195">
        <f>SUM(BK253:BK255)</f>
        <v>0</v>
      </c>
    </row>
    <row r="253" s="2" customFormat="1" ht="16.5" customHeight="1">
      <c r="A253" s="36"/>
      <c r="B253" s="37"/>
      <c r="C253" s="198" t="s">
        <v>495</v>
      </c>
      <c r="D253" s="198" t="s">
        <v>153</v>
      </c>
      <c r="E253" s="199" t="s">
        <v>496</v>
      </c>
      <c r="F253" s="200" t="s">
        <v>497</v>
      </c>
      <c r="G253" s="201" t="s">
        <v>441</v>
      </c>
      <c r="H253" s="202">
        <v>20</v>
      </c>
      <c r="I253" s="203"/>
      <c r="J253" s="204">
        <f>ROUND(I253*H253,2)</f>
        <v>0</v>
      </c>
      <c r="K253" s="200" t="s">
        <v>157</v>
      </c>
      <c r="L253" s="42"/>
      <c r="M253" s="205" t="s">
        <v>20</v>
      </c>
      <c r="N253" s="206" t="s">
        <v>49</v>
      </c>
      <c r="O253" s="82"/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9" t="s">
        <v>442</v>
      </c>
      <c r="AT253" s="209" t="s">
        <v>153</v>
      </c>
      <c r="AU253" s="209" t="s">
        <v>148</v>
      </c>
      <c r="AY253" s="15" t="s">
        <v>149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5" t="s">
        <v>148</v>
      </c>
      <c r="BK253" s="210">
        <f>ROUND(I253*H253,2)</f>
        <v>0</v>
      </c>
      <c r="BL253" s="15" t="s">
        <v>442</v>
      </c>
      <c r="BM253" s="209" t="s">
        <v>498</v>
      </c>
    </row>
    <row r="254" s="2" customFormat="1">
      <c r="A254" s="36"/>
      <c r="B254" s="37"/>
      <c r="C254" s="38"/>
      <c r="D254" s="211" t="s">
        <v>160</v>
      </c>
      <c r="E254" s="38"/>
      <c r="F254" s="212" t="s">
        <v>499</v>
      </c>
      <c r="G254" s="38"/>
      <c r="H254" s="38"/>
      <c r="I254" s="213"/>
      <c r="J254" s="38"/>
      <c r="K254" s="38"/>
      <c r="L254" s="42"/>
      <c r="M254" s="214"/>
      <c r="N254" s="215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160</v>
      </c>
      <c r="AU254" s="15" t="s">
        <v>148</v>
      </c>
    </row>
    <row r="255" s="2" customFormat="1" ht="24.15" customHeight="1">
      <c r="A255" s="36"/>
      <c r="B255" s="37"/>
      <c r="C255" s="216" t="s">
        <v>500</v>
      </c>
      <c r="D255" s="216" t="s">
        <v>168</v>
      </c>
      <c r="E255" s="217" t="s">
        <v>501</v>
      </c>
      <c r="F255" s="218" t="s">
        <v>502</v>
      </c>
      <c r="G255" s="219" t="s">
        <v>503</v>
      </c>
      <c r="H255" s="220">
        <v>1</v>
      </c>
      <c r="I255" s="221"/>
      <c r="J255" s="222">
        <f>ROUND(I255*H255,2)</f>
        <v>0</v>
      </c>
      <c r="K255" s="218" t="s">
        <v>172</v>
      </c>
      <c r="L255" s="223"/>
      <c r="M255" s="224" t="s">
        <v>20</v>
      </c>
      <c r="N255" s="225" t="s">
        <v>49</v>
      </c>
      <c r="O255" s="82"/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9" t="s">
        <v>173</v>
      </c>
      <c r="AT255" s="209" t="s">
        <v>168</v>
      </c>
      <c r="AU255" s="209" t="s">
        <v>148</v>
      </c>
      <c r="AY255" s="15" t="s">
        <v>149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5" t="s">
        <v>148</v>
      </c>
      <c r="BK255" s="210">
        <f>ROUND(I255*H255,2)</f>
        <v>0</v>
      </c>
      <c r="BL255" s="15" t="s">
        <v>158</v>
      </c>
      <c r="BM255" s="209" t="s">
        <v>504</v>
      </c>
    </row>
    <row r="256" s="12" customFormat="1" ht="22.8" customHeight="1">
      <c r="A256" s="12"/>
      <c r="B256" s="182"/>
      <c r="C256" s="183"/>
      <c r="D256" s="184" t="s">
        <v>76</v>
      </c>
      <c r="E256" s="196" t="s">
        <v>505</v>
      </c>
      <c r="F256" s="196" t="s">
        <v>506</v>
      </c>
      <c r="G256" s="183"/>
      <c r="H256" s="183"/>
      <c r="I256" s="186"/>
      <c r="J256" s="197">
        <f>BK256</f>
        <v>0</v>
      </c>
      <c r="K256" s="183"/>
      <c r="L256" s="188"/>
      <c r="M256" s="189"/>
      <c r="N256" s="190"/>
      <c r="O256" s="190"/>
      <c r="P256" s="191">
        <f>SUM(P257:P259)</f>
        <v>0</v>
      </c>
      <c r="Q256" s="190"/>
      <c r="R256" s="191">
        <f>SUM(R257:R259)</f>
        <v>0</v>
      </c>
      <c r="S256" s="190"/>
      <c r="T256" s="192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3" t="s">
        <v>148</v>
      </c>
      <c r="AT256" s="194" t="s">
        <v>76</v>
      </c>
      <c r="AU256" s="194" t="s">
        <v>22</v>
      </c>
      <c r="AY256" s="193" t="s">
        <v>149</v>
      </c>
      <c r="BK256" s="195">
        <f>SUM(BK257:BK259)</f>
        <v>0</v>
      </c>
    </row>
    <row r="257" s="2" customFormat="1" ht="16.5" customHeight="1">
      <c r="A257" s="36"/>
      <c r="B257" s="37"/>
      <c r="C257" s="198" t="s">
        <v>507</v>
      </c>
      <c r="D257" s="198" t="s">
        <v>153</v>
      </c>
      <c r="E257" s="199" t="s">
        <v>496</v>
      </c>
      <c r="F257" s="200" t="s">
        <v>497</v>
      </c>
      <c r="G257" s="201" t="s">
        <v>441</v>
      </c>
      <c r="H257" s="202">
        <v>10</v>
      </c>
      <c r="I257" s="203"/>
      <c r="J257" s="204">
        <f>ROUND(I257*H257,2)</f>
        <v>0</v>
      </c>
      <c r="K257" s="200" t="s">
        <v>157</v>
      </c>
      <c r="L257" s="42"/>
      <c r="M257" s="205" t="s">
        <v>20</v>
      </c>
      <c r="N257" s="206" t="s">
        <v>49</v>
      </c>
      <c r="O257" s="82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09" t="s">
        <v>442</v>
      </c>
      <c r="AT257" s="209" t="s">
        <v>153</v>
      </c>
      <c r="AU257" s="209" t="s">
        <v>148</v>
      </c>
      <c r="AY257" s="15" t="s">
        <v>149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5" t="s">
        <v>148</v>
      </c>
      <c r="BK257" s="210">
        <f>ROUND(I257*H257,2)</f>
        <v>0</v>
      </c>
      <c r="BL257" s="15" t="s">
        <v>442</v>
      </c>
      <c r="BM257" s="209" t="s">
        <v>508</v>
      </c>
    </row>
    <row r="258" s="2" customFormat="1">
      <c r="A258" s="36"/>
      <c r="B258" s="37"/>
      <c r="C258" s="38"/>
      <c r="D258" s="211" t="s">
        <v>160</v>
      </c>
      <c r="E258" s="38"/>
      <c r="F258" s="212" t="s">
        <v>499</v>
      </c>
      <c r="G258" s="38"/>
      <c r="H258" s="38"/>
      <c r="I258" s="213"/>
      <c r="J258" s="38"/>
      <c r="K258" s="38"/>
      <c r="L258" s="42"/>
      <c r="M258" s="214"/>
      <c r="N258" s="215"/>
      <c r="O258" s="82"/>
      <c r="P258" s="82"/>
      <c r="Q258" s="82"/>
      <c r="R258" s="82"/>
      <c r="S258" s="82"/>
      <c r="T258" s="83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160</v>
      </c>
      <c r="AU258" s="15" t="s">
        <v>148</v>
      </c>
    </row>
    <row r="259" s="2" customFormat="1" ht="24.15" customHeight="1">
      <c r="A259" s="36"/>
      <c r="B259" s="37"/>
      <c r="C259" s="216" t="s">
        <v>509</v>
      </c>
      <c r="D259" s="216" t="s">
        <v>168</v>
      </c>
      <c r="E259" s="217" t="s">
        <v>510</v>
      </c>
      <c r="F259" s="218" t="s">
        <v>511</v>
      </c>
      <c r="G259" s="219" t="s">
        <v>503</v>
      </c>
      <c r="H259" s="220">
        <v>1</v>
      </c>
      <c r="I259" s="221"/>
      <c r="J259" s="222">
        <f>ROUND(I259*H259,2)</f>
        <v>0</v>
      </c>
      <c r="K259" s="218" t="s">
        <v>172</v>
      </c>
      <c r="L259" s="223"/>
      <c r="M259" s="224" t="s">
        <v>20</v>
      </c>
      <c r="N259" s="225" t="s">
        <v>49</v>
      </c>
      <c r="O259" s="82"/>
      <c r="P259" s="207">
        <f>O259*H259</f>
        <v>0</v>
      </c>
      <c r="Q259" s="207">
        <v>0</v>
      </c>
      <c r="R259" s="207">
        <f>Q259*H259</f>
        <v>0</v>
      </c>
      <c r="S259" s="207">
        <v>0</v>
      </c>
      <c r="T259" s="208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09" t="s">
        <v>173</v>
      </c>
      <c r="AT259" s="209" t="s">
        <v>168</v>
      </c>
      <c r="AU259" s="209" t="s">
        <v>148</v>
      </c>
      <c r="AY259" s="15" t="s">
        <v>149</v>
      </c>
      <c r="BE259" s="210">
        <f>IF(N259="základní",J259,0)</f>
        <v>0</v>
      </c>
      <c r="BF259" s="210">
        <f>IF(N259="snížená",J259,0)</f>
        <v>0</v>
      </c>
      <c r="BG259" s="210">
        <f>IF(N259="zákl. přenesená",J259,0)</f>
        <v>0</v>
      </c>
      <c r="BH259" s="210">
        <f>IF(N259="sníž. přenesená",J259,0)</f>
        <v>0</v>
      </c>
      <c r="BI259" s="210">
        <f>IF(N259="nulová",J259,0)</f>
        <v>0</v>
      </c>
      <c r="BJ259" s="15" t="s">
        <v>148</v>
      </c>
      <c r="BK259" s="210">
        <f>ROUND(I259*H259,2)</f>
        <v>0</v>
      </c>
      <c r="BL259" s="15" t="s">
        <v>158</v>
      </c>
      <c r="BM259" s="209" t="s">
        <v>512</v>
      </c>
    </row>
    <row r="260" s="12" customFormat="1" ht="22.8" customHeight="1">
      <c r="A260" s="12"/>
      <c r="B260" s="182"/>
      <c r="C260" s="183"/>
      <c r="D260" s="184" t="s">
        <v>76</v>
      </c>
      <c r="E260" s="196" t="s">
        <v>513</v>
      </c>
      <c r="F260" s="196" t="s">
        <v>514</v>
      </c>
      <c r="G260" s="183"/>
      <c r="H260" s="183"/>
      <c r="I260" s="186"/>
      <c r="J260" s="197">
        <f>BK260</f>
        <v>0</v>
      </c>
      <c r="K260" s="183"/>
      <c r="L260" s="188"/>
      <c r="M260" s="189"/>
      <c r="N260" s="190"/>
      <c r="O260" s="190"/>
      <c r="P260" s="191">
        <f>SUM(P261:P263)</f>
        <v>0</v>
      </c>
      <c r="Q260" s="190"/>
      <c r="R260" s="191">
        <f>SUM(R261:R263)</f>
        <v>0</v>
      </c>
      <c r="S260" s="190"/>
      <c r="T260" s="192">
        <f>SUM(T261:T263)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3" t="s">
        <v>515</v>
      </c>
      <c r="AT260" s="194" t="s">
        <v>76</v>
      </c>
      <c r="AU260" s="194" t="s">
        <v>22</v>
      </c>
      <c r="AY260" s="193" t="s">
        <v>149</v>
      </c>
      <c r="BK260" s="195">
        <f>SUM(BK261:BK263)</f>
        <v>0</v>
      </c>
    </row>
    <row r="261" s="2" customFormat="1" ht="16.5" customHeight="1">
      <c r="A261" s="36"/>
      <c r="B261" s="37"/>
      <c r="C261" s="198" t="s">
        <v>516</v>
      </c>
      <c r="D261" s="198" t="s">
        <v>153</v>
      </c>
      <c r="E261" s="199" t="s">
        <v>496</v>
      </c>
      <c r="F261" s="200" t="s">
        <v>497</v>
      </c>
      <c r="G261" s="201" t="s">
        <v>441</v>
      </c>
      <c r="H261" s="202">
        <v>6</v>
      </c>
      <c r="I261" s="203"/>
      <c r="J261" s="204">
        <f>ROUND(I261*H261,2)</f>
        <v>0</v>
      </c>
      <c r="K261" s="200" t="s">
        <v>157</v>
      </c>
      <c r="L261" s="42"/>
      <c r="M261" s="205" t="s">
        <v>20</v>
      </c>
      <c r="N261" s="206" t="s">
        <v>49</v>
      </c>
      <c r="O261" s="82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09" t="s">
        <v>442</v>
      </c>
      <c r="AT261" s="209" t="s">
        <v>153</v>
      </c>
      <c r="AU261" s="209" t="s">
        <v>148</v>
      </c>
      <c r="AY261" s="15" t="s">
        <v>149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5" t="s">
        <v>148</v>
      </c>
      <c r="BK261" s="210">
        <f>ROUND(I261*H261,2)</f>
        <v>0</v>
      </c>
      <c r="BL261" s="15" t="s">
        <v>442</v>
      </c>
      <c r="BM261" s="209" t="s">
        <v>517</v>
      </c>
    </row>
    <row r="262" s="2" customFormat="1">
      <c r="A262" s="36"/>
      <c r="B262" s="37"/>
      <c r="C262" s="38"/>
      <c r="D262" s="211" t="s">
        <v>160</v>
      </c>
      <c r="E262" s="38"/>
      <c r="F262" s="212" t="s">
        <v>499</v>
      </c>
      <c r="G262" s="38"/>
      <c r="H262" s="38"/>
      <c r="I262" s="213"/>
      <c r="J262" s="38"/>
      <c r="K262" s="38"/>
      <c r="L262" s="42"/>
      <c r="M262" s="214"/>
      <c r="N262" s="215"/>
      <c r="O262" s="82"/>
      <c r="P262" s="82"/>
      <c r="Q262" s="82"/>
      <c r="R262" s="82"/>
      <c r="S262" s="82"/>
      <c r="T262" s="83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5" t="s">
        <v>160</v>
      </c>
      <c r="AU262" s="15" t="s">
        <v>148</v>
      </c>
    </row>
    <row r="263" s="2" customFormat="1" ht="16.5" customHeight="1">
      <c r="A263" s="36"/>
      <c r="B263" s="37"/>
      <c r="C263" s="216" t="s">
        <v>518</v>
      </c>
      <c r="D263" s="216" t="s">
        <v>168</v>
      </c>
      <c r="E263" s="217" t="s">
        <v>519</v>
      </c>
      <c r="F263" s="218" t="s">
        <v>520</v>
      </c>
      <c r="G263" s="219" t="s">
        <v>171</v>
      </c>
      <c r="H263" s="220">
        <v>1</v>
      </c>
      <c r="I263" s="221"/>
      <c r="J263" s="222">
        <f>ROUND(I263*H263,2)</f>
        <v>0</v>
      </c>
      <c r="K263" s="218" t="s">
        <v>172</v>
      </c>
      <c r="L263" s="223"/>
      <c r="M263" s="224" t="s">
        <v>20</v>
      </c>
      <c r="N263" s="225" t="s">
        <v>49</v>
      </c>
      <c r="O263" s="82"/>
      <c r="P263" s="207">
        <f>O263*H263</f>
        <v>0</v>
      </c>
      <c r="Q263" s="207">
        <v>0</v>
      </c>
      <c r="R263" s="207">
        <f>Q263*H263</f>
        <v>0</v>
      </c>
      <c r="S263" s="207">
        <v>0</v>
      </c>
      <c r="T263" s="208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09" t="s">
        <v>173</v>
      </c>
      <c r="AT263" s="209" t="s">
        <v>168</v>
      </c>
      <c r="AU263" s="209" t="s">
        <v>148</v>
      </c>
      <c r="AY263" s="15" t="s">
        <v>149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5" t="s">
        <v>148</v>
      </c>
      <c r="BK263" s="210">
        <f>ROUND(I263*H263,2)</f>
        <v>0</v>
      </c>
      <c r="BL263" s="15" t="s">
        <v>158</v>
      </c>
      <c r="BM263" s="209" t="s">
        <v>521</v>
      </c>
    </row>
    <row r="264" s="12" customFormat="1" ht="22.8" customHeight="1">
      <c r="A264" s="12"/>
      <c r="B264" s="182"/>
      <c r="C264" s="183"/>
      <c r="D264" s="184" t="s">
        <v>76</v>
      </c>
      <c r="E264" s="196" t="s">
        <v>522</v>
      </c>
      <c r="F264" s="196" t="s">
        <v>523</v>
      </c>
      <c r="G264" s="183"/>
      <c r="H264" s="183"/>
      <c r="I264" s="186"/>
      <c r="J264" s="197">
        <f>BK264</f>
        <v>0</v>
      </c>
      <c r="K264" s="183"/>
      <c r="L264" s="188"/>
      <c r="M264" s="189"/>
      <c r="N264" s="190"/>
      <c r="O264" s="190"/>
      <c r="P264" s="191">
        <f>SUM(P265:P286)</f>
        <v>0</v>
      </c>
      <c r="Q264" s="190"/>
      <c r="R264" s="191">
        <f>SUM(R265:R286)</f>
        <v>0</v>
      </c>
      <c r="S264" s="190"/>
      <c r="T264" s="192">
        <f>SUM(T265:T286)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3" t="s">
        <v>515</v>
      </c>
      <c r="AT264" s="194" t="s">
        <v>76</v>
      </c>
      <c r="AU264" s="194" t="s">
        <v>22</v>
      </c>
      <c r="AY264" s="193" t="s">
        <v>149</v>
      </c>
      <c r="BK264" s="195">
        <f>SUM(BK265:BK286)</f>
        <v>0</v>
      </c>
    </row>
    <row r="265" s="2" customFormat="1" ht="16.5" customHeight="1">
      <c r="A265" s="36"/>
      <c r="B265" s="37"/>
      <c r="C265" s="198" t="s">
        <v>524</v>
      </c>
      <c r="D265" s="198" t="s">
        <v>153</v>
      </c>
      <c r="E265" s="199" t="s">
        <v>496</v>
      </c>
      <c r="F265" s="200" t="s">
        <v>497</v>
      </c>
      <c r="G265" s="201" t="s">
        <v>441</v>
      </c>
      <c r="H265" s="202">
        <v>24</v>
      </c>
      <c r="I265" s="203"/>
      <c r="J265" s="204">
        <f>ROUND(I265*H265,2)</f>
        <v>0</v>
      </c>
      <c r="K265" s="200" t="s">
        <v>157</v>
      </c>
      <c r="L265" s="42"/>
      <c r="M265" s="205" t="s">
        <v>20</v>
      </c>
      <c r="N265" s="206" t="s">
        <v>49</v>
      </c>
      <c r="O265" s="82"/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09" t="s">
        <v>442</v>
      </c>
      <c r="AT265" s="209" t="s">
        <v>153</v>
      </c>
      <c r="AU265" s="209" t="s">
        <v>148</v>
      </c>
      <c r="AY265" s="15" t="s">
        <v>149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5" t="s">
        <v>148</v>
      </c>
      <c r="BK265" s="210">
        <f>ROUND(I265*H265,2)</f>
        <v>0</v>
      </c>
      <c r="BL265" s="15" t="s">
        <v>442</v>
      </c>
      <c r="BM265" s="209" t="s">
        <v>525</v>
      </c>
    </row>
    <row r="266" s="2" customFormat="1">
      <c r="A266" s="36"/>
      <c r="B266" s="37"/>
      <c r="C266" s="38"/>
      <c r="D266" s="211" t="s">
        <v>160</v>
      </c>
      <c r="E266" s="38"/>
      <c r="F266" s="212" t="s">
        <v>499</v>
      </c>
      <c r="G266" s="38"/>
      <c r="H266" s="38"/>
      <c r="I266" s="213"/>
      <c r="J266" s="38"/>
      <c r="K266" s="38"/>
      <c r="L266" s="42"/>
      <c r="M266" s="214"/>
      <c r="N266" s="215"/>
      <c r="O266" s="82"/>
      <c r="P266" s="82"/>
      <c r="Q266" s="82"/>
      <c r="R266" s="82"/>
      <c r="S266" s="82"/>
      <c r="T266" s="83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160</v>
      </c>
      <c r="AU266" s="15" t="s">
        <v>148</v>
      </c>
    </row>
    <row r="267" s="2" customFormat="1" ht="21.75" customHeight="1">
      <c r="A267" s="36"/>
      <c r="B267" s="37"/>
      <c r="C267" s="198" t="s">
        <v>526</v>
      </c>
      <c r="D267" s="198" t="s">
        <v>153</v>
      </c>
      <c r="E267" s="199" t="s">
        <v>527</v>
      </c>
      <c r="F267" s="200" t="s">
        <v>528</v>
      </c>
      <c r="G267" s="201" t="s">
        <v>156</v>
      </c>
      <c r="H267" s="202">
        <v>1</v>
      </c>
      <c r="I267" s="203"/>
      <c r="J267" s="204">
        <f>ROUND(I267*H267,2)</f>
        <v>0</v>
      </c>
      <c r="K267" s="200" t="s">
        <v>157</v>
      </c>
      <c r="L267" s="42"/>
      <c r="M267" s="205" t="s">
        <v>20</v>
      </c>
      <c r="N267" s="206" t="s">
        <v>49</v>
      </c>
      <c r="O267" s="82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09" t="s">
        <v>158</v>
      </c>
      <c r="AT267" s="209" t="s">
        <v>153</v>
      </c>
      <c r="AU267" s="209" t="s">
        <v>148</v>
      </c>
      <c r="AY267" s="15" t="s">
        <v>149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5" t="s">
        <v>148</v>
      </c>
      <c r="BK267" s="210">
        <f>ROUND(I267*H267,2)</f>
        <v>0</v>
      </c>
      <c r="BL267" s="15" t="s">
        <v>158</v>
      </c>
      <c r="BM267" s="209" t="s">
        <v>529</v>
      </c>
    </row>
    <row r="268" s="2" customFormat="1">
      <c r="A268" s="36"/>
      <c r="B268" s="37"/>
      <c r="C268" s="38"/>
      <c r="D268" s="211" t="s">
        <v>160</v>
      </c>
      <c r="E268" s="38"/>
      <c r="F268" s="212" t="s">
        <v>530</v>
      </c>
      <c r="G268" s="38"/>
      <c r="H268" s="38"/>
      <c r="I268" s="213"/>
      <c r="J268" s="38"/>
      <c r="K268" s="38"/>
      <c r="L268" s="42"/>
      <c r="M268" s="214"/>
      <c r="N268" s="215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160</v>
      </c>
      <c r="AU268" s="15" t="s">
        <v>148</v>
      </c>
    </row>
    <row r="269" s="2" customFormat="1" ht="24.15" customHeight="1">
      <c r="A269" s="36"/>
      <c r="B269" s="37"/>
      <c r="C269" s="216" t="s">
        <v>531</v>
      </c>
      <c r="D269" s="216" t="s">
        <v>168</v>
      </c>
      <c r="E269" s="217" t="s">
        <v>532</v>
      </c>
      <c r="F269" s="218" t="s">
        <v>533</v>
      </c>
      <c r="G269" s="219" t="s">
        <v>171</v>
      </c>
      <c r="H269" s="220">
        <v>1</v>
      </c>
      <c r="I269" s="221"/>
      <c r="J269" s="222">
        <f>ROUND(I269*H269,2)</f>
        <v>0</v>
      </c>
      <c r="K269" s="218" t="s">
        <v>172</v>
      </c>
      <c r="L269" s="223"/>
      <c r="M269" s="224" t="s">
        <v>20</v>
      </c>
      <c r="N269" s="225" t="s">
        <v>49</v>
      </c>
      <c r="O269" s="82"/>
      <c r="P269" s="207">
        <f>O269*H269</f>
        <v>0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9" t="s">
        <v>173</v>
      </c>
      <c r="AT269" s="209" t="s">
        <v>168</v>
      </c>
      <c r="AU269" s="209" t="s">
        <v>148</v>
      </c>
      <c r="AY269" s="15" t="s">
        <v>149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5" t="s">
        <v>148</v>
      </c>
      <c r="BK269" s="210">
        <f>ROUND(I269*H269,2)</f>
        <v>0</v>
      </c>
      <c r="BL269" s="15" t="s">
        <v>158</v>
      </c>
      <c r="BM269" s="209" t="s">
        <v>534</v>
      </c>
    </row>
    <row r="270" s="2" customFormat="1" ht="24.15" customHeight="1">
      <c r="A270" s="36"/>
      <c r="B270" s="37"/>
      <c r="C270" s="216" t="s">
        <v>535</v>
      </c>
      <c r="D270" s="216" t="s">
        <v>168</v>
      </c>
      <c r="E270" s="217" t="s">
        <v>536</v>
      </c>
      <c r="F270" s="218" t="s">
        <v>537</v>
      </c>
      <c r="G270" s="219" t="s">
        <v>171</v>
      </c>
      <c r="H270" s="220">
        <v>1</v>
      </c>
      <c r="I270" s="221"/>
      <c r="J270" s="222">
        <f>ROUND(I270*H270,2)</f>
        <v>0</v>
      </c>
      <c r="K270" s="218" t="s">
        <v>172</v>
      </c>
      <c r="L270" s="223"/>
      <c r="M270" s="224" t="s">
        <v>20</v>
      </c>
      <c r="N270" s="225" t="s">
        <v>49</v>
      </c>
      <c r="O270" s="82"/>
      <c r="P270" s="207">
        <f>O270*H270</f>
        <v>0</v>
      </c>
      <c r="Q270" s="207">
        <v>0</v>
      </c>
      <c r="R270" s="207">
        <f>Q270*H270</f>
        <v>0</v>
      </c>
      <c r="S270" s="207">
        <v>0</v>
      </c>
      <c r="T270" s="20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9" t="s">
        <v>173</v>
      </c>
      <c r="AT270" s="209" t="s">
        <v>168</v>
      </c>
      <c r="AU270" s="209" t="s">
        <v>148</v>
      </c>
      <c r="AY270" s="15" t="s">
        <v>149</v>
      </c>
      <c r="BE270" s="210">
        <f>IF(N270="základní",J270,0)</f>
        <v>0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5" t="s">
        <v>148</v>
      </c>
      <c r="BK270" s="210">
        <f>ROUND(I270*H270,2)</f>
        <v>0</v>
      </c>
      <c r="BL270" s="15" t="s">
        <v>158</v>
      </c>
      <c r="BM270" s="209" t="s">
        <v>538</v>
      </c>
    </row>
    <row r="271" s="2" customFormat="1" ht="24.15" customHeight="1">
      <c r="A271" s="36"/>
      <c r="B271" s="37"/>
      <c r="C271" s="216" t="s">
        <v>539</v>
      </c>
      <c r="D271" s="216" t="s">
        <v>168</v>
      </c>
      <c r="E271" s="217" t="s">
        <v>540</v>
      </c>
      <c r="F271" s="218" t="s">
        <v>541</v>
      </c>
      <c r="G271" s="219" t="s">
        <v>171</v>
      </c>
      <c r="H271" s="220">
        <v>1</v>
      </c>
      <c r="I271" s="221"/>
      <c r="J271" s="222">
        <f>ROUND(I271*H271,2)</f>
        <v>0</v>
      </c>
      <c r="K271" s="218" t="s">
        <v>172</v>
      </c>
      <c r="L271" s="223"/>
      <c r="M271" s="224" t="s">
        <v>20</v>
      </c>
      <c r="N271" s="225" t="s">
        <v>49</v>
      </c>
      <c r="O271" s="82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9" t="s">
        <v>173</v>
      </c>
      <c r="AT271" s="209" t="s">
        <v>168</v>
      </c>
      <c r="AU271" s="209" t="s">
        <v>148</v>
      </c>
      <c r="AY271" s="15" t="s">
        <v>149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5" t="s">
        <v>148</v>
      </c>
      <c r="BK271" s="210">
        <f>ROUND(I271*H271,2)</f>
        <v>0</v>
      </c>
      <c r="BL271" s="15" t="s">
        <v>158</v>
      </c>
      <c r="BM271" s="209" t="s">
        <v>542</v>
      </c>
    </row>
    <row r="272" s="2" customFormat="1" ht="21.75" customHeight="1">
      <c r="A272" s="36"/>
      <c r="B272" s="37"/>
      <c r="C272" s="216" t="s">
        <v>543</v>
      </c>
      <c r="D272" s="216" t="s">
        <v>168</v>
      </c>
      <c r="E272" s="217" t="s">
        <v>544</v>
      </c>
      <c r="F272" s="218" t="s">
        <v>545</v>
      </c>
      <c r="G272" s="219" t="s">
        <v>171</v>
      </c>
      <c r="H272" s="220">
        <v>1</v>
      </c>
      <c r="I272" s="221"/>
      <c r="J272" s="222">
        <f>ROUND(I272*H272,2)</f>
        <v>0</v>
      </c>
      <c r="K272" s="218" t="s">
        <v>172</v>
      </c>
      <c r="L272" s="223"/>
      <c r="M272" s="224" t="s">
        <v>20</v>
      </c>
      <c r="N272" s="225" t="s">
        <v>49</v>
      </c>
      <c r="O272" s="82"/>
      <c r="P272" s="207">
        <f>O272*H272</f>
        <v>0</v>
      </c>
      <c r="Q272" s="207">
        <v>0</v>
      </c>
      <c r="R272" s="207">
        <f>Q272*H272</f>
        <v>0</v>
      </c>
      <c r="S272" s="207">
        <v>0</v>
      </c>
      <c r="T272" s="208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9" t="s">
        <v>173</v>
      </c>
      <c r="AT272" s="209" t="s">
        <v>168</v>
      </c>
      <c r="AU272" s="209" t="s">
        <v>148</v>
      </c>
      <c r="AY272" s="15" t="s">
        <v>149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5" t="s">
        <v>148</v>
      </c>
      <c r="BK272" s="210">
        <f>ROUND(I272*H272,2)</f>
        <v>0</v>
      </c>
      <c r="BL272" s="15" t="s">
        <v>158</v>
      </c>
      <c r="BM272" s="209" t="s">
        <v>546</v>
      </c>
    </row>
    <row r="273" s="2" customFormat="1" ht="24.15" customHeight="1">
      <c r="A273" s="36"/>
      <c r="B273" s="37"/>
      <c r="C273" s="216" t="s">
        <v>547</v>
      </c>
      <c r="D273" s="216" t="s">
        <v>168</v>
      </c>
      <c r="E273" s="217" t="s">
        <v>548</v>
      </c>
      <c r="F273" s="218" t="s">
        <v>549</v>
      </c>
      <c r="G273" s="219" t="s">
        <v>171</v>
      </c>
      <c r="H273" s="220">
        <v>1</v>
      </c>
      <c r="I273" s="221"/>
      <c r="J273" s="222">
        <f>ROUND(I273*H273,2)</f>
        <v>0</v>
      </c>
      <c r="K273" s="218" t="s">
        <v>172</v>
      </c>
      <c r="L273" s="223"/>
      <c r="M273" s="224" t="s">
        <v>20</v>
      </c>
      <c r="N273" s="225" t="s">
        <v>49</v>
      </c>
      <c r="O273" s="82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9" t="s">
        <v>173</v>
      </c>
      <c r="AT273" s="209" t="s">
        <v>168</v>
      </c>
      <c r="AU273" s="209" t="s">
        <v>148</v>
      </c>
      <c r="AY273" s="15" t="s">
        <v>149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5" t="s">
        <v>148</v>
      </c>
      <c r="BK273" s="210">
        <f>ROUND(I273*H273,2)</f>
        <v>0</v>
      </c>
      <c r="BL273" s="15" t="s">
        <v>158</v>
      </c>
      <c r="BM273" s="209" t="s">
        <v>550</v>
      </c>
    </row>
    <row r="274" s="2" customFormat="1" ht="16.5" customHeight="1">
      <c r="A274" s="36"/>
      <c r="B274" s="37"/>
      <c r="C274" s="216" t="s">
        <v>551</v>
      </c>
      <c r="D274" s="216" t="s">
        <v>168</v>
      </c>
      <c r="E274" s="217" t="s">
        <v>552</v>
      </c>
      <c r="F274" s="218" t="s">
        <v>553</v>
      </c>
      <c r="G274" s="219" t="s">
        <v>171</v>
      </c>
      <c r="H274" s="220">
        <v>1</v>
      </c>
      <c r="I274" s="221"/>
      <c r="J274" s="222">
        <f>ROUND(I274*H274,2)</f>
        <v>0</v>
      </c>
      <c r="K274" s="218" t="s">
        <v>172</v>
      </c>
      <c r="L274" s="223"/>
      <c r="M274" s="224" t="s">
        <v>20</v>
      </c>
      <c r="N274" s="225" t="s">
        <v>49</v>
      </c>
      <c r="O274" s="82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9" t="s">
        <v>173</v>
      </c>
      <c r="AT274" s="209" t="s">
        <v>168</v>
      </c>
      <c r="AU274" s="209" t="s">
        <v>148</v>
      </c>
      <c r="AY274" s="15" t="s">
        <v>149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5" t="s">
        <v>148</v>
      </c>
      <c r="BK274" s="210">
        <f>ROUND(I274*H274,2)</f>
        <v>0</v>
      </c>
      <c r="BL274" s="15" t="s">
        <v>158</v>
      </c>
      <c r="BM274" s="209" t="s">
        <v>554</v>
      </c>
    </row>
    <row r="275" s="2" customFormat="1" ht="16.5" customHeight="1">
      <c r="A275" s="36"/>
      <c r="B275" s="37"/>
      <c r="C275" s="216" t="s">
        <v>555</v>
      </c>
      <c r="D275" s="216" t="s">
        <v>168</v>
      </c>
      <c r="E275" s="217" t="s">
        <v>556</v>
      </c>
      <c r="F275" s="218" t="s">
        <v>557</v>
      </c>
      <c r="G275" s="219" t="s">
        <v>171</v>
      </c>
      <c r="H275" s="220">
        <v>3</v>
      </c>
      <c r="I275" s="221"/>
      <c r="J275" s="222">
        <f>ROUND(I275*H275,2)</f>
        <v>0</v>
      </c>
      <c r="K275" s="218" t="s">
        <v>172</v>
      </c>
      <c r="L275" s="223"/>
      <c r="M275" s="224" t="s">
        <v>20</v>
      </c>
      <c r="N275" s="225" t="s">
        <v>49</v>
      </c>
      <c r="O275" s="82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9" t="s">
        <v>173</v>
      </c>
      <c r="AT275" s="209" t="s">
        <v>168</v>
      </c>
      <c r="AU275" s="209" t="s">
        <v>148</v>
      </c>
      <c r="AY275" s="15" t="s">
        <v>149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5" t="s">
        <v>148</v>
      </c>
      <c r="BK275" s="210">
        <f>ROUND(I275*H275,2)</f>
        <v>0</v>
      </c>
      <c r="BL275" s="15" t="s">
        <v>158</v>
      </c>
      <c r="BM275" s="209" t="s">
        <v>558</v>
      </c>
    </row>
    <row r="276" s="2" customFormat="1" ht="24.15" customHeight="1">
      <c r="A276" s="36"/>
      <c r="B276" s="37"/>
      <c r="C276" s="216" t="s">
        <v>559</v>
      </c>
      <c r="D276" s="216" t="s">
        <v>168</v>
      </c>
      <c r="E276" s="217" t="s">
        <v>560</v>
      </c>
      <c r="F276" s="218" t="s">
        <v>561</v>
      </c>
      <c r="G276" s="219" t="s">
        <v>171</v>
      </c>
      <c r="H276" s="220">
        <v>2</v>
      </c>
      <c r="I276" s="221"/>
      <c r="J276" s="222">
        <f>ROUND(I276*H276,2)</f>
        <v>0</v>
      </c>
      <c r="K276" s="218" t="s">
        <v>172</v>
      </c>
      <c r="L276" s="223"/>
      <c r="M276" s="224" t="s">
        <v>20</v>
      </c>
      <c r="N276" s="225" t="s">
        <v>49</v>
      </c>
      <c r="O276" s="82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9" t="s">
        <v>173</v>
      </c>
      <c r="AT276" s="209" t="s">
        <v>168</v>
      </c>
      <c r="AU276" s="209" t="s">
        <v>148</v>
      </c>
      <c r="AY276" s="15" t="s">
        <v>149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5" t="s">
        <v>148</v>
      </c>
      <c r="BK276" s="210">
        <f>ROUND(I276*H276,2)</f>
        <v>0</v>
      </c>
      <c r="BL276" s="15" t="s">
        <v>158</v>
      </c>
      <c r="BM276" s="209" t="s">
        <v>562</v>
      </c>
    </row>
    <row r="277" s="2" customFormat="1" ht="24.15" customHeight="1">
      <c r="A277" s="36"/>
      <c r="B277" s="37"/>
      <c r="C277" s="216" t="s">
        <v>563</v>
      </c>
      <c r="D277" s="216" t="s">
        <v>168</v>
      </c>
      <c r="E277" s="217" t="s">
        <v>564</v>
      </c>
      <c r="F277" s="218" t="s">
        <v>565</v>
      </c>
      <c r="G277" s="219" t="s">
        <v>171</v>
      </c>
      <c r="H277" s="220">
        <v>2</v>
      </c>
      <c r="I277" s="221"/>
      <c r="J277" s="222">
        <f>ROUND(I277*H277,2)</f>
        <v>0</v>
      </c>
      <c r="K277" s="218" t="s">
        <v>172</v>
      </c>
      <c r="L277" s="223"/>
      <c r="M277" s="224" t="s">
        <v>20</v>
      </c>
      <c r="N277" s="225" t="s">
        <v>49</v>
      </c>
      <c r="O277" s="82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9" t="s">
        <v>173</v>
      </c>
      <c r="AT277" s="209" t="s">
        <v>168</v>
      </c>
      <c r="AU277" s="209" t="s">
        <v>148</v>
      </c>
      <c r="AY277" s="15" t="s">
        <v>149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5" t="s">
        <v>148</v>
      </c>
      <c r="BK277" s="210">
        <f>ROUND(I277*H277,2)</f>
        <v>0</v>
      </c>
      <c r="BL277" s="15" t="s">
        <v>158</v>
      </c>
      <c r="BM277" s="209" t="s">
        <v>566</v>
      </c>
    </row>
    <row r="278" s="2" customFormat="1" ht="24.15" customHeight="1">
      <c r="A278" s="36"/>
      <c r="B278" s="37"/>
      <c r="C278" s="216" t="s">
        <v>567</v>
      </c>
      <c r="D278" s="216" t="s">
        <v>168</v>
      </c>
      <c r="E278" s="217" t="s">
        <v>568</v>
      </c>
      <c r="F278" s="218" t="s">
        <v>569</v>
      </c>
      <c r="G278" s="219" t="s">
        <v>171</v>
      </c>
      <c r="H278" s="220">
        <v>1</v>
      </c>
      <c r="I278" s="221"/>
      <c r="J278" s="222">
        <f>ROUND(I278*H278,2)</f>
        <v>0</v>
      </c>
      <c r="K278" s="218" t="s">
        <v>172</v>
      </c>
      <c r="L278" s="223"/>
      <c r="M278" s="224" t="s">
        <v>20</v>
      </c>
      <c r="N278" s="225" t="s">
        <v>49</v>
      </c>
      <c r="O278" s="82"/>
      <c r="P278" s="207">
        <f>O278*H278</f>
        <v>0</v>
      </c>
      <c r="Q278" s="207">
        <v>0</v>
      </c>
      <c r="R278" s="207">
        <f>Q278*H278</f>
        <v>0</v>
      </c>
      <c r="S278" s="207">
        <v>0</v>
      </c>
      <c r="T278" s="20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9" t="s">
        <v>442</v>
      </c>
      <c r="AT278" s="209" t="s">
        <v>168</v>
      </c>
      <c r="AU278" s="209" t="s">
        <v>148</v>
      </c>
      <c r="AY278" s="15" t="s">
        <v>149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5" t="s">
        <v>148</v>
      </c>
      <c r="BK278" s="210">
        <f>ROUND(I278*H278,2)</f>
        <v>0</v>
      </c>
      <c r="BL278" s="15" t="s">
        <v>442</v>
      </c>
      <c r="BM278" s="209" t="s">
        <v>570</v>
      </c>
    </row>
    <row r="279" s="2" customFormat="1" ht="16.5" customHeight="1">
      <c r="A279" s="36"/>
      <c r="B279" s="37"/>
      <c r="C279" s="216" t="s">
        <v>571</v>
      </c>
      <c r="D279" s="216" t="s">
        <v>168</v>
      </c>
      <c r="E279" s="217" t="s">
        <v>572</v>
      </c>
      <c r="F279" s="218" t="s">
        <v>573</v>
      </c>
      <c r="G279" s="219" t="s">
        <v>171</v>
      </c>
      <c r="H279" s="220">
        <v>2</v>
      </c>
      <c r="I279" s="221"/>
      <c r="J279" s="222">
        <f>ROUND(I279*H279,2)</f>
        <v>0</v>
      </c>
      <c r="K279" s="218" t="s">
        <v>172</v>
      </c>
      <c r="L279" s="223"/>
      <c r="M279" s="224" t="s">
        <v>20</v>
      </c>
      <c r="N279" s="225" t="s">
        <v>49</v>
      </c>
      <c r="O279" s="82"/>
      <c r="P279" s="207">
        <f>O279*H279</f>
        <v>0</v>
      </c>
      <c r="Q279" s="207">
        <v>0</v>
      </c>
      <c r="R279" s="207">
        <f>Q279*H279</f>
        <v>0</v>
      </c>
      <c r="S279" s="207">
        <v>0</v>
      </c>
      <c r="T279" s="20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9" t="s">
        <v>173</v>
      </c>
      <c r="AT279" s="209" t="s">
        <v>168</v>
      </c>
      <c r="AU279" s="209" t="s">
        <v>148</v>
      </c>
      <c r="AY279" s="15" t="s">
        <v>149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5" t="s">
        <v>148</v>
      </c>
      <c r="BK279" s="210">
        <f>ROUND(I279*H279,2)</f>
        <v>0</v>
      </c>
      <c r="BL279" s="15" t="s">
        <v>158</v>
      </c>
      <c r="BM279" s="209" t="s">
        <v>574</v>
      </c>
    </row>
    <row r="280" s="2" customFormat="1" ht="16.5" customHeight="1">
      <c r="A280" s="36"/>
      <c r="B280" s="37"/>
      <c r="C280" s="216" t="s">
        <v>575</v>
      </c>
      <c r="D280" s="216" t="s">
        <v>168</v>
      </c>
      <c r="E280" s="217" t="s">
        <v>576</v>
      </c>
      <c r="F280" s="218" t="s">
        <v>577</v>
      </c>
      <c r="G280" s="219" t="s">
        <v>171</v>
      </c>
      <c r="H280" s="220">
        <v>3</v>
      </c>
      <c r="I280" s="221"/>
      <c r="J280" s="222">
        <f>ROUND(I280*H280,2)</f>
        <v>0</v>
      </c>
      <c r="K280" s="218" t="s">
        <v>172</v>
      </c>
      <c r="L280" s="223"/>
      <c r="M280" s="224" t="s">
        <v>20</v>
      </c>
      <c r="N280" s="225" t="s">
        <v>49</v>
      </c>
      <c r="O280" s="82"/>
      <c r="P280" s="207">
        <f>O280*H280</f>
        <v>0</v>
      </c>
      <c r="Q280" s="207">
        <v>0</v>
      </c>
      <c r="R280" s="207">
        <f>Q280*H280</f>
        <v>0</v>
      </c>
      <c r="S280" s="207">
        <v>0</v>
      </c>
      <c r="T280" s="20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9" t="s">
        <v>173</v>
      </c>
      <c r="AT280" s="209" t="s">
        <v>168</v>
      </c>
      <c r="AU280" s="209" t="s">
        <v>148</v>
      </c>
      <c r="AY280" s="15" t="s">
        <v>149</v>
      </c>
      <c r="BE280" s="210">
        <f>IF(N280="základní",J280,0)</f>
        <v>0</v>
      </c>
      <c r="BF280" s="210">
        <f>IF(N280="snížená",J280,0)</f>
        <v>0</v>
      </c>
      <c r="BG280" s="210">
        <f>IF(N280="zákl. přenesená",J280,0)</f>
        <v>0</v>
      </c>
      <c r="BH280" s="210">
        <f>IF(N280="sníž. přenesená",J280,0)</f>
        <v>0</v>
      </c>
      <c r="BI280" s="210">
        <f>IF(N280="nulová",J280,0)</f>
        <v>0</v>
      </c>
      <c r="BJ280" s="15" t="s">
        <v>148</v>
      </c>
      <c r="BK280" s="210">
        <f>ROUND(I280*H280,2)</f>
        <v>0</v>
      </c>
      <c r="BL280" s="15" t="s">
        <v>158</v>
      </c>
      <c r="BM280" s="209" t="s">
        <v>578</v>
      </c>
    </row>
    <row r="281" s="2" customFormat="1" ht="24.15" customHeight="1">
      <c r="A281" s="36"/>
      <c r="B281" s="37"/>
      <c r="C281" s="216" t="s">
        <v>579</v>
      </c>
      <c r="D281" s="216" t="s">
        <v>168</v>
      </c>
      <c r="E281" s="217" t="s">
        <v>580</v>
      </c>
      <c r="F281" s="218" t="s">
        <v>581</v>
      </c>
      <c r="G281" s="219" t="s">
        <v>171</v>
      </c>
      <c r="H281" s="220">
        <v>6</v>
      </c>
      <c r="I281" s="221"/>
      <c r="J281" s="222">
        <f>ROUND(I281*H281,2)</f>
        <v>0</v>
      </c>
      <c r="K281" s="218" t="s">
        <v>172</v>
      </c>
      <c r="L281" s="223"/>
      <c r="M281" s="224" t="s">
        <v>20</v>
      </c>
      <c r="N281" s="225" t="s">
        <v>49</v>
      </c>
      <c r="O281" s="82"/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9" t="s">
        <v>173</v>
      </c>
      <c r="AT281" s="209" t="s">
        <v>168</v>
      </c>
      <c r="AU281" s="209" t="s">
        <v>148</v>
      </c>
      <c r="AY281" s="15" t="s">
        <v>149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5" t="s">
        <v>148</v>
      </c>
      <c r="BK281" s="210">
        <f>ROUND(I281*H281,2)</f>
        <v>0</v>
      </c>
      <c r="BL281" s="15" t="s">
        <v>158</v>
      </c>
      <c r="BM281" s="209" t="s">
        <v>582</v>
      </c>
    </row>
    <row r="282" s="2" customFormat="1" ht="24.15" customHeight="1">
      <c r="A282" s="36"/>
      <c r="B282" s="37"/>
      <c r="C282" s="216" t="s">
        <v>583</v>
      </c>
      <c r="D282" s="216" t="s">
        <v>168</v>
      </c>
      <c r="E282" s="217" t="s">
        <v>584</v>
      </c>
      <c r="F282" s="218" t="s">
        <v>585</v>
      </c>
      <c r="G282" s="219" t="s">
        <v>171</v>
      </c>
      <c r="H282" s="220">
        <v>2</v>
      </c>
      <c r="I282" s="221"/>
      <c r="J282" s="222">
        <f>ROUND(I282*H282,2)</f>
        <v>0</v>
      </c>
      <c r="K282" s="218" t="s">
        <v>172</v>
      </c>
      <c r="L282" s="223"/>
      <c r="M282" s="224" t="s">
        <v>20</v>
      </c>
      <c r="N282" s="225" t="s">
        <v>49</v>
      </c>
      <c r="O282" s="82"/>
      <c r="P282" s="207">
        <f>O282*H282</f>
        <v>0</v>
      </c>
      <c r="Q282" s="207">
        <v>0</v>
      </c>
      <c r="R282" s="207">
        <f>Q282*H282</f>
        <v>0</v>
      </c>
      <c r="S282" s="207">
        <v>0</v>
      </c>
      <c r="T282" s="208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9" t="s">
        <v>173</v>
      </c>
      <c r="AT282" s="209" t="s">
        <v>168</v>
      </c>
      <c r="AU282" s="209" t="s">
        <v>148</v>
      </c>
      <c r="AY282" s="15" t="s">
        <v>149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5" t="s">
        <v>148</v>
      </c>
      <c r="BK282" s="210">
        <f>ROUND(I282*H282,2)</f>
        <v>0</v>
      </c>
      <c r="BL282" s="15" t="s">
        <v>158</v>
      </c>
      <c r="BM282" s="209" t="s">
        <v>586</v>
      </c>
    </row>
    <row r="283" s="2" customFormat="1" ht="16.5" customHeight="1">
      <c r="A283" s="36"/>
      <c r="B283" s="37"/>
      <c r="C283" s="216" t="s">
        <v>587</v>
      </c>
      <c r="D283" s="216" t="s">
        <v>168</v>
      </c>
      <c r="E283" s="217" t="s">
        <v>588</v>
      </c>
      <c r="F283" s="218" t="s">
        <v>589</v>
      </c>
      <c r="G283" s="219" t="s">
        <v>171</v>
      </c>
      <c r="H283" s="220">
        <v>1</v>
      </c>
      <c r="I283" s="221"/>
      <c r="J283" s="222">
        <f>ROUND(I283*H283,2)</f>
        <v>0</v>
      </c>
      <c r="K283" s="218" t="s">
        <v>172</v>
      </c>
      <c r="L283" s="223"/>
      <c r="M283" s="224" t="s">
        <v>20</v>
      </c>
      <c r="N283" s="225" t="s">
        <v>49</v>
      </c>
      <c r="O283" s="82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9" t="s">
        <v>173</v>
      </c>
      <c r="AT283" s="209" t="s">
        <v>168</v>
      </c>
      <c r="AU283" s="209" t="s">
        <v>148</v>
      </c>
      <c r="AY283" s="15" t="s">
        <v>149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5" t="s">
        <v>148</v>
      </c>
      <c r="BK283" s="210">
        <f>ROUND(I283*H283,2)</f>
        <v>0</v>
      </c>
      <c r="BL283" s="15" t="s">
        <v>158</v>
      </c>
      <c r="BM283" s="209" t="s">
        <v>590</v>
      </c>
    </row>
    <row r="284" s="2" customFormat="1" ht="16.5" customHeight="1">
      <c r="A284" s="36"/>
      <c r="B284" s="37"/>
      <c r="C284" s="216" t="s">
        <v>591</v>
      </c>
      <c r="D284" s="216" t="s">
        <v>168</v>
      </c>
      <c r="E284" s="217" t="s">
        <v>592</v>
      </c>
      <c r="F284" s="218" t="s">
        <v>593</v>
      </c>
      <c r="G284" s="219" t="s">
        <v>171</v>
      </c>
      <c r="H284" s="220">
        <v>3</v>
      </c>
      <c r="I284" s="221"/>
      <c r="J284" s="222">
        <f>ROUND(I284*H284,2)</f>
        <v>0</v>
      </c>
      <c r="K284" s="218" t="s">
        <v>172</v>
      </c>
      <c r="L284" s="223"/>
      <c r="M284" s="224" t="s">
        <v>20</v>
      </c>
      <c r="N284" s="225" t="s">
        <v>49</v>
      </c>
      <c r="O284" s="82"/>
      <c r="P284" s="207">
        <f>O284*H284</f>
        <v>0</v>
      </c>
      <c r="Q284" s="207">
        <v>0</v>
      </c>
      <c r="R284" s="207">
        <f>Q284*H284</f>
        <v>0</v>
      </c>
      <c r="S284" s="207">
        <v>0</v>
      </c>
      <c r="T284" s="208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9" t="s">
        <v>173</v>
      </c>
      <c r="AT284" s="209" t="s">
        <v>168</v>
      </c>
      <c r="AU284" s="209" t="s">
        <v>148</v>
      </c>
      <c r="AY284" s="15" t="s">
        <v>149</v>
      </c>
      <c r="BE284" s="210">
        <f>IF(N284="základní",J284,0)</f>
        <v>0</v>
      </c>
      <c r="BF284" s="210">
        <f>IF(N284="snížená",J284,0)</f>
        <v>0</v>
      </c>
      <c r="BG284" s="210">
        <f>IF(N284="zákl. přenesená",J284,0)</f>
        <v>0</v>
      </c>
      <c r="BH284" s="210">
        <f>IF(N284="sníž. přenesená",J284,0)</f>
        <v>0</v>
      </c>
      <c r="BI284" s="210">
        <f>IF(N284="nulová",J284,0)</f>
        <v>0</v>
      </c>
      <c r="BJ284" s="15" t="s">
        <v>148</v>
      </c>
      <c r="BK284" s="210">
        <f>ROUND(I284*H284,2)</f>
        <v>0</v>
      </c>
      <c r="BL284" s="15" t="s">
        <v>158</v>
      </c>
      <c r="BM284" s="209" t="s">
        <v>594</v>
      </c>
    </row>
    <row r="285" s="2" customFormat="1" ht="16.5" customHeight="1">
      <c r="A285" s="36"/>
      <c r="B285" s="37"/>
      <c r="C285" s="216" t="s">
        <v>595</v>
      </c>
      <c r="D285" s="216" t="s">
        <v>168</v>
      </c>
      <c r="E285" s="217" t="s">
        <v>596</v>
      </c>
      <c r="F285" s="218" t="s">
        <v>597</v>
      </c>
      <c r="G285" s="219" t="s">
        <v>171</v>
      </c>
      <c r="H285" s="220">
        <v>57</v>
      </c>
      <c r="I285" s="221"/>
      <c r="J285" s="222">
        <f>ROUND(I285*H285,2)</f>
        <v>0</v>
      </c>
      <c r="K285" s="218" t="s">
        <v>172</v>
      </c>
      <c r="L285" s="223"/>
      <c r="M285" s="224" t="s">
        <v>20</v>
      </c>
      <c r="N285" s="225" t="s">
        <v>49</v>
      </c>
      <c r="O285" s="82"/>
      <c r="P285" s="207">
        <f>O285*H285</f>
        <v>0</v>
      </c>
      <c r="Q285" s="207">
        <v>0</v>
      </c>
      <c r="R285" s="207">
        <f>Q285*H285</f>
        <v>0</v>
      </c>
      <c r="S285" s="207">
        <v>0</v>
      </c>
      <c r="T285" s="208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9" t="s">
        <v>173</v>
      </c>
      <c r="AT285" s="209" t="s">
        <v>168</v>
      </c>
      <c r="AU285" s="209" t="s">
        <v>148</v>
      </c>
      <c r="AY285" s="15" t="s">
        <v>149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5" t="s">
        <v>148</v>
      </c>
      <c r="BK285" s="210">
        <f>ROUND(I285*H285,2)</f>
        <v>0</v>
      </c>
      <c r="BL285" s="15" t="s">
        <v>158</v>
      </c>
      <c r="BM285" s="209" t="s">
        <v>598</v>
      </c>
    </row>
    <row r="286" s="2" customFormat="1" ht="16.5" customHeight="1">
      <c r="A286" s="36"/>
      <c r="B286" s="37"/>
      <c r="C286" s="216" t="s">
        <v>599</v>
      </c>
      <c r="D286" s="216" t="s">
        <v>168</v>
      </c>
      <c r="E286" s="217" t="s">
        <v>600</v>
      </c>
      <c r="F286" s="218" t="s">
        <v>601</v>
      </c>
      <c r="G286" s="219" t="s">
        <v>171</v>
      </c>
      <c r="H286" s="220">
        <v>4</v>
      </c>
      <c r="I286" s="221"/>
      <c r="J286" s="222">
        <f>ROUND(I286*H286,2)</f>
        <v>0</v>
      </c>
      <c r="K286" s="218" t="s">
        <v>172</v>
      </c>
      <c r="L286" s="223"/>
      <c r="M286" s="224" t="s">
        <v>20</v>
      </c>
      <c r="N286" s="225" t="s">
        <v>49</v>
      </c>
      <c r="O286" s="82"/>
      <c r="P286" s="207">
        <f>O286*H286</f>
        <v>0</v>
      </c>
      <c r="Q286" s="207">
        <v>0</v>
      </c>
      <c r="R286" s="207">
        <f>Q286*H286</f>
        <v>0</v>
      </c>
      <c r="S286" s="207">
        <v>0</v>
      </c>
      <c r="T286" s="208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9" t="s">
        <v>173</v>
      </c>
      <c r="AT286" s="209" t="s">
        <v>168</v>
      </c>
      <c r="AU286" s="209" t="s">
        <v>148</v>
      </c>
      <c r="AY286" s="15" t="s">
        <v>149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5" t="s">
        <v>148</v>
      </c>
      <c r="BK286" s="210">
        <f>ROUND(I286*H286,2)</f>
        <v>0</v>
      </c>
      <c r="BL286" s="15" t="s">
        <v>158</v>
      </c>
      <c r="BM286" s="209" t="s">
        <v>602</v>
      </c>
    </row>
    <row r="287" s="12" customFormat="1" ht="25.92" customHeight="1">
      <c r="A287" s="12"/>
      <c r="B287" s="182"/>
      <c r="C287" s="183"/>
      <c r="D287" s="184" t="s">
        <v>76</v>
      </c>
      <c r="E287" s="185" t="s">
        <v>168</v>
      </c>
      <c r="F287" s="185" t="s">
        <v>603</v>
      </c>
      <c r="G287" s="183"/>
      <c r="H287" s="183"/>
      <c r="I287" s="186"/>
      <c r="J287" s="187">
        <f>BK287</f>
        <v>0</v>
      </c>
      <c r="K287" s="183"/>
      <c r="L287" s="188"/>
      <c r="M287" s="189"/>
      <c r="N287" s="190"/>
      <c r="O287" s="190"/>
      <c r="P287" s="191">
        <f>P288+P292+P305</f>
        <v>0</v>
      </c>
      <c r="Q287" s="190"/>
      <c r="R287" s="191">
        <f>R288+R292+R305</f>
        <v>0</v>
      </c>
      <c r="S287" s="190"/>
      <c r="T287" s="192">
        <f>T288+T292+T305</f>
        <v>0.032000000000000001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93" t="s">
        <v>604</v>
      </c>
      <c r="AT287" s="194" t="s">
        <v>76</v>
      </c>
      <c r="AU287" s="194" t="s">
        <v>77</v>
      </c>
      <c r="AY287" s="193" t="s">
        <v>149</v>
      </c>
      <c r="BK287" s="195">
        <f>BK288+BK292+BK305</f>
        <v>0</v>
      </c>
    </row>
    <row r="288" s="12" customFormat="1" ht="22.8" customHeight="1">
      <c r="A288" s="12"/>
      <c r="B288" s="182"/>
      <c r="C288" s="183"/>
      <c r="D288" s="184" t="s">
        <v>76</v>
      </c>
      <c r="E288" s="196" t="s">
        <v>605</v>
      </c>
      <c r="F288" s="196" t="s">
        <v>606</v>
      </c>
      <c r="G288" s="183"/>
      <c r="H288" s="183"/>
      <c r="I288" s="186"/>
      <c r="J288" s="197">
        <f>BK288</f>
        <v>0</v>
      </c>
      <c r="K288" s="183"/>
      <c r="L288" s="188"/>
      <c r="M288" s="189"/>
      <c r="N288" s="190"/>
      <c r="O288" s="190"/>
      <c r="P288" s="191">
        <f>SUM(P289:P291)</f>
        <v>0</v>
      </c>
      <c r="Q288" s="190"/>
      <c r="R288" s="191">
        <f>SUM(R289:R291)</f>
        <v>0</v>
      </c>
      <c r="S288" s="190"/>
      <c r="T288" s="192">
        <f>SUM(T289:T291)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93" t="s">
        <v>604</v>
      </c>
      <c r="AT288" s="194" t="s">
        <v>76</v>
      </c>
      <c r="AU288" s="194" t="s">
        <v>22</v>
      </c>
      <c r="AY288" s="193" t="s">
        <v>149</v>
      </c>
      <c r="BK288" s="195">
        <f>SUM(BK289:BK291)</f>
        <v>0</v>
      </c>
    </row>
    <row r="289" s="2" customFormat="1" ht="16.5" customHeight="1">
      <c r="A289" s="36"/>
      <c r="B289" s="37"/>
      <c r="C289" s="198" t="s">
        <v>607</v>
      </c>
      <c r="D289" s="198" t="s">
        <v>153</v>
      </c>
      <c r="E289" s="199" t="s">
        <v>608</v>
      </c>
      <c r="F289" s="200" t="s">
        <v>609</v>
      </c>
      <c r="G289" s="201" t="s">
        <v>156</v>
      </c>
      <c r="H289" s="202">
        <v>4</v>
      </c>
      <c r="I289" s="203"/>
      <c r="J289" s="204">
        <f>ROUND(I289*H289,2)</f>
        <v>0</v>
      </c>
      <c r="K289" s="200" t="s">
        <v>157</v>
      </c>
      <c r="L289" s="42"/>
      <c r="M289" s="205" t="s">
        <v>20</v>
      </c>
      <c r="N289" s="206" t="s">
        <v>49</v>
      </c>
      <c r="O289" s="82"/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9" t="s">
        <v>595</v>
      </c>
      <c r="AT289" s="209" t="s">
        <v>153</v>
      </c>
      <c r="AU289" s="209" t="s">
        <v>148</v>
      </c>
      <c r="AY289" s="15" t="s">
        <v>149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5" t="s">
        <v>148</v>
      </c>
      <c r="BK289" s="210">
        <f>ROUND(I289*H289,2)</f>
        <v>0</v>
      </c>
      <c r="BL289" s="15" t="s">
        <v>595</v>
      </c>
      <c r="BM289" s="209" t="s">
        <v>610</v>
      </c>
    </row>
    <row r="290" s="2" customFormat="1">
      <c r="A290" s="36"/>
      <c r="B290" s="37"/>
      <c r="C290" s="38"/>
      <c r="D290" s="211" t="s">
        <v>160</v>
      </c>
      <c r="E290" s="38"/>
      <c r="F290" s="212" t="s">
        <v>611</v>
      </c>
      <c r="G290" s="38"/>
      <c r="H290" s="38"/>
      <c r="I290" s="213"/>
      <c r="J290" s="38"/>
      <c r="K290" s="38"/>
      <c r="L290" s="42"/>
      <c r="M290" s="214"/>
      <c r="N290" s="215"/>
      <c r="O290" s="82"/>
      <c r="P290" s="82"/>
      <c r="Q290" s="82"/>
      <c r="R290" s="82"/>
      <c r="S290" s="82"/>
      <c r="T290" s="83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160</v>
      </c>
      <c r="AU290" s="15" t="s">
        <v>148</v>
      </c>
    </row>
    <row r="291" s="2" customFormat="1" ht="16.5" customHeight="1">
      <c r="A291" s="36"/>
      <c r="B291" s="37"/>
      <c r="C291" s="216" t="s">
        <v>612</v>
      </c>
      <c r="D291" s="216" t="s">
        <v>168</v>
      </c>
      <c r="E291" s="217" t="s">
        <v>613</v>
      </c>
      <c r="F291" s="218" t="s">
        <v>614</v>
      </c>
      <c r="G291" s="219" t="s">
        <v>171</v>
      </c>
      <c r="H291" s="220">
        <v>4</v>
      </c>
      <c r="I291" s="221"/>
      <c r="J291" s="222">
        <f>ROUND(I291*H291,2)</f>
        <v>0</v>
      </c>
      <c r="K291" s="218" t="s">
        <v>172</v>
      </c>
      <c r="L291" s="223"/>
      <c r="M291" s="224" t="s">
        <v>20</v>
      </c>
      <c r="N291" s="225" t="s">
        <v>49</v>
      </c>
      <c r="O291" s="82"/>
      <c r="P291" s="207">
        <f>O291*H291</f>
        <v>0</v>
      </c>
      <c r="Q291" s="207">
        <v>0</v>
      </c>
      <c r="R291" s="207">
        <f>Q291*H291</f>
        <v>0</v>
      </c>
      <c r="S291" s="207">
        <v>0</v>
      </c>
      <c r="T291" s="20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9" t="s">
        <v>173</v>
      </c>
      <c r="AT291" s="209" t="s">
        <v>168</v>
      </c>
      <c r="AU291" s="209" t="s">
        <v>148</v>
      </c>
      <c r="AY291" s="15" t="s">
        <v>149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5" t="s">
        <v>148</v>
      </c>
      <c r="BK291" s="210">
        <f>ROUND(I291*H291,2)</f>
        <v>0</v>
      </c>
      <c r="BL291" s="15" t="s">
        <v>158</v>
      </c>
      <c r="BM291" s="209" t="s">
        <v>615</v>
      </c>
    </row>
    <row r="292" s="12" customFormat="1" ht="22.8" customHeight="1">
      <c r="A292" s="12"/>
      <c r="B292" s="182"/>
      <c r="C292" s="183"/>
      <c r="D292" s="184" t="s">
        <v>76</v>
      </c>
      <c r="E292" s="196" t="s">
        <v>616</v>
      </c>
      <c r="F292" s="196" t="s">
        <v>617</v>
      </c>
      <c r="G292" s="183"/>
      <c r="H292" s="183"/>
      <c r="I292" s="186"/>
      <c r="J292" s="197">
        <f>BK292</f>
        <v>0</v>
      </c>
      <c r="K292" s="183"/>
      <c r="L292" s="188"/>
      <c r="M292" s="189"/>
      <c r="N292" s="190"/>
      <c r="O292" s="190"/>
      <c r="P292" s="191">
        <f>SUM(P293:P304)</f>
        <v>0</v>
      </c>
      <c r="Q292" s="190"/>
      <c r="R292" s="191">
        <f>SUM(R293:R304)</f>
        <v>0</v>
      </c>
      <c r="S292" s="190"/>
      <c r="T292" s="192">
        <f>SUM(T293:T304)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93" t="s">
        <v>604</v>
      </c>
      <c r="AT292" s="194" t="s">
        <v>76</v>
      </c>
      <c r="AU292" s="194" t="s">
        <v>22</v>
      </c>
      <c r="AY292" s="193" t="s">
        <v>149</v>
      </c>
      <c r="BK292" s="195">
        <f>SUM(BK293:BK304)</f>
        <v>0</v>
      </c>
    </row>
    <row r="293" s="2" customFormat="1" ht="16.5" customHeight="1">
      <c r="A293" s="36"/>
      <c r="B293" s="37"/>
      <c r="C293" s="198" t="s">
        <v>618</v>
      </c>
      <c r="D293" s="198" t="s">
        <v>153</v>
      </c>
      <c r="E293" s="199" t="s">
        <v>619</v>
      </c>
      <c r="F293" s="200" t="s">
        <v>497</v>
      </c>
      <c r="G293" s="201" t="s">
        <v>441</v>
      </c>
      <c r="H293" s="202">
        <v>10</v>
      </c>
      <c r="I293" s="203"/>
      <c r="J293" s="204">
        <f>ROUND(I293*H293,2)</f>
        <v>0</v>
      </c>
      <c r="K293" s="200" t="s">
        <v>157</v>
      </c>
      <c r="L293" s="42"/>
      <c r="M293" s="205" t="s">
        <v>20</v>
      </c>
      <c r="N293" s="206" t="s">
        <v>49</v>
      </c>
      <c r="O293" s="82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9" t="s">
        <v>442</v>
      </c>
      <c r="AT293" s="209" t="s">
        <v>153</v>
      </c>
      <c r="AU293" s="209" t="s">
        <v>148</v>
      </c>
      <c r="AY293" s="15" t="s">
        <v>149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5" t="s">
        <v>148</v>
      </c>
      <c r="BK293" s="210">
        <f>ROUND(I293*H293,2)</f>
        <v>0</v>
      </c>
      <c r="BL293" s="15" t="s">
        <v>442</v>
      </c>
      <c r="BM293" s="209" t="s">
        <v>620</v>
      </c>
    </row>
    <row r="294" s="2" customFormat="1">
      <c r="A294" s="36"/>
      <c r="B294" s="37"/>
      <c r="C294" s="38"/>
      <c r="D294" s="211" t="s">
        <v>160</v>
      </c>
      <c r="E294" s="38"/>
      <c r="F294" s="212" t="s">
        <v>621</v>
      </c>
      <c r="G294" s="38"/>
      <c r="H294" s="38"/>
      <c r="I294" s="213"/>
      <c r="J294" s="38"/>
      <c r="K294" s="38"/>
      <c r="L294" s="42"/>
      <c r="M294" s="214"/>
      <c r="N294" s="215"/>
      <c r="O294" s="82"/>
      <c r="P294" s="82"/>
      <c r="Q294" s="82"/>
      <c r="R294" s="82"/>
      <c r="S294" s="82"/>
      <c r="T294" s="83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160</v>
      </c>
      <c r="AU294" s="15" t="s">
        <v>148</v>
      </c>
    </row>
    <row r="295" s="2" customFormat="1" ht="24.15" customHeight="1">
      <c r="A295" s="36"/>
      <c r="B295" s="37"/>
      <c r="C295" s="216" t="s">
        <v>622</v>
      </c>
      <c r="D295" s="216" t="s">
        <v>168</v>
      </c>
      <c r="E295" s="217" t="s">
        <v>623</v>
      </c>
      <c r="F295" s="218" t="s">
        <v>624</v>
      </c>
      <c r="G295" s="219" t="s">
        <v>171</v>
      </c>
      <c r="H295" s="220">
        <v>1</v>
      </c>
      <c r="I295" s="221"/>
      <c r="J295" s="222">
        <f>ROUND(I295*H295,2)</f>
        <v>0</v>
      </c>
      <c r="K295" s="218" t="s">
        <v>172</v>
      </c>
      <c r="L295" s="223"/>
      <c r="M295" s="224" t="s">
        <v>20</v>
      </c>
      <c r="N295" s="225" t="s">
        <v>49</v>
      </c>
      <c r="O295" s="82"/>
      <c r="P295" s="207">
        <f>O295*H295</f>
        <v>0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9" t="s">
        <v>173</v>
      </c>
      <c r="AT295" s="209" t="s">
        <v>168</v>
      </c>
      <c r="AU295" s="209" t="s">
        <v>148</v>
      </c>
      <c r="AY295" s="15" t="s">
        <v>149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5" t="s">
        <v>148</v>
      </c>
      <c r="BK295" s="210">
        <f>ROUND(I295*H295,2)</f>
        <v>0</v>
      </c>
      <c r="BL295" s="15" t="s">
        <v>158</v>
      </c>
      <c r="BM295" s="209" t="s">
        <v>625</v>
      </c>
    </row>
    <row r="296" s="2" customFormat="1">
      <c r="A296" s="36"/>
      <c r="B296" s="37"/>
      <c r="C296" s="38"/>
      <c r="D296" s="226" t="s">
        <v>626</v>
      </c>
      <c r="E296" s="38"/>
      <c r="F296" s="227" t="s">
        <v>627</v>
      </c>
      <c r="G296" s="38"/>
      <c r="H296" s="38"/>
      <c r="I296" s="213"/>
      <c r="J296" s="38"/>
      <c r="K296" s="38"/>
      <c r="L296" s="42"/>
      <c r="M296" s="214"/>
      <c r="N296" s="215"/>
      <c r="O296" s="82"/>
      <c r="P296" s="82"/>
      <c r="Q296" s="82"/>
      <c r="R296" s="82"/>
      <c r="S296" s="82"/>
      <c r="T296" s="83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626</v>
      </c>
      <c r="AU296" s="15" t="s">
        <v>148</v>
      </c>
    </row>
    <row r="297" s="2" customFormat="1" ht="24.15" customHeight="1">
      <c r="A297" s="36"/>
      <c r="B297" s="37"/>
      <c r="C297" s="216" t="s">
        <v>628</v>
      </c>
      <c r="D297" s="216" t="s">
        <v>168</v>
      </c>
      <c r="E297" s="217" t="s">
        <v>629</v>
      </c>
      <c r="F297" s="218" t="s">
        <v>630</v>
      </c>
      <c r="G297" s="219" t="s">
        <v>171</v>
      </c>
      <c r="H297" s="220">
        <v>1</v>
      </c>
      <c r="I297" s="221"/>
      <c r="J297" s="222">
        <f>ROUND(I297*H297,2)</f>
        <v>0</v>
      </c>
      <c r="K297" s="218" t="s">
        <v>172</v>
      </c>
      <c r="L297" s="223"/>
      <c r="M297" s="224" t="s">
        <v>20</v>
      </c>
      <c r="N297" s="225" t="s">
        <v>49</v>
      </c>
      <c r="O297" s="82"/>
      <c r="P297" s="207">
        <f>O297*H297</f>
        <v>0</v>
      </c>
      <c r="Q297" s="207">
        <v>0</v>
      </c>
      <c r="R297" s="207">
        <f>Q297*H297</f>
        <v>0</v>
      </c>
      <c r="S297" s="207">
        <v>0</v>
      </c>
      <c r="T297" s="208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09" t="s">
        <v>173</v>
      </c>
      <c r="AT297" s="209" t="s">
        <v>168</v>
      </c>
      <c r="AU297" s="209" t="s">
        <v>148</v>
      </c>
      <c r="AY297" s="15" t="s">
        <v>149</v>
      </c>
      <c r="BE297" s="210">
        <f>IF(N297="základní",J297,0)</f>
        <v>0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5" t="s">
        <v>148</v>
      </c>
      <c r="BK297" s="210">
        <f>ROUND(I297*H297,2)</f>
        <v>0</v>
      </c>
      <c r="BL297" s="15" t="s">
        <v>158</v>
      </c>
      <c r="BM297" s="209" t="s">
        <v>631</v>
      </c>
    </row>
    <row r="298" s="2" customFormat="1" ht="33" customHeight="1">
      <c r="A298" s="36"/>
      <c r="B298" s="37"/>
      <c r="C298" s="216" t="s">
        <v>632</v>
      </c>
      <c r="D298" s="216" t="s">
        <v>168</v>
      </c>
      <c r="E298" s="217" t="s">
        <v>633</v>
      </c>
      <c r="F298" s="218" t="s">
        <v>634</v>
      </c>
      <c r="G298" s="219" t="s">
        <v>171</v>
      </c>
      <c r="H298" s="220">
        <v>1</v>
      </c>
      <c r="I298" s="221"/>
      <c r="J298" s="222">
        <f>ROUND(I298*H298,2)</f>
        <v>0</v>
      </c>
      <c r="K298" s="218" t="s">
        <v>172</v>
      </c>
      <c r="L298" s="223"/>
      <c r="M298" s="224" t="s">
        <v>20</v>
      </c>
      <c r="N298" s="225" t="s">
        <v>49</v>
      </c>
      <c r="O298" s="82"/>
      <c r="P298" s="207">
        <f>O298*H298</f>
        <v>0</v>
      </c>
      <c r="Q298" s="207">
        <v>0</v>
      </c>
      <c r="R298" s="207">
        <f>Q298*H298</f>
        <v>0</v>
      </c>
      <c r="S298" s="207">
        <v>0</v>
      </c>
      <c r="T298" s="20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9" t="s">
        <v>173</v>
      </c>
      <c r="AT298" s="209" t="s">
        <v>168</v>
      </c>
      <c r="AU298" s="209" t="s">
        <v>148</v>
      </c>
      <c r="AY298" s="15" t="s">
        <v>149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5" t="s">
        <v>148</v>
      </c>
      <c r="BK298" s="210">
        <f>ROUND(I298*H298,2)</f>
        <v>0</v>
      </c>
      <c r="BL298" s="15" t="s">
        <v>158</v>
      </c>
      <c r="BM298" s="209" t="s">
        <v>635</v>
      </c>
    </row>
    <row r="299" s="2" customFormat="1" ht="24.15" customHeight="1">
      <c r="A299" s="36"/>
      <c r="B299" s="37"/>
      <c r="C299" s="216" t="s">
        <v>636</v>
      </c>
      <c r="D299" s="216" t="s">
        <v>168</v>
      </c>
      <c r="E299" s="217" t="s">
        <v>637</v>
      </c>
      <c r="F299" s="218" t="s">
        <v>638</v>
      </c>
      <c r="G299" s="219" t="s">
        <v>171</v>
      </c>
      <c r="H299" s="220">
        <v>1</v>
      </c>
      <c r="I299" s="221"/>
      <c r="J299" s="222">
        <f>ROUND(I299*H299,2)</f>
        <v>0</v>
      </c>
      <c r="K299" s="218" t="s">
        <v>172</v>
      </c>
      <c r="L299" s="223"/>
      <c r="M299" s="224" t="s">
        <v>20</v>
      </c>
      <c r="N299" s="225" t="s">
        <v>49</v>
      </c>
      <c r="O299" s="82"/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8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9" t="s">
        <v>173</v>
      </c>
      <c r="AT299" s="209" t="s">
        <v>168</v>
      </c>
      <c r="AU299" s="209" t="s">
        <v>148</v>
      </c>
      <c r="AY299" s="15" t="s">
        <v>149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5" t="s">
        <v>148</v>
      </c>
      <c r="BK299" s="210">
        <f>ROUND(I299*H299,2)</f>
        <v>0</v>
      </c>
      <c r="BL299" s="15" t="s">
        <v>158</v>
      </c>
      <c r="BM299" s="209" t="s">
        <v>639</v>
      </c>
    </row>
    <row r="300" s="2" customFormat="1" ht="24.15" customHeight="1">
      <c r="A300" s="36"/>
      <c r="B300" s="37"/>
      <c r="C300" s="216" t="s">
        <v>640</v>
      </c>
      <c r="D300" s="216" t="s">
        <v>168</v>
      </c>
      <c r="E300" s="217" t="s">
        <v>641</v>
      </c>
      <c r="F300" s="218" t="s">
        <v>642</v>
      </c>
      <c r="G300" s="219" t="s">
        <v>171</v>
      </c>
      <c r="H300" s="220">
        <v>1</v>
      </c>
      <c r="I300" s="221"/>
      <c r="J300" s="222">
        <f>ROUND(I300*H300,2)</f>
        <v>0</v>
      </c>
      <c r="K300" s="218" t="s">
        <v>172</v>
      </c>
      <c r="L300" s="223"/>
      <c r="M300" s="224" t="s">
        <v>20</v>
      </c>
      <c r="N300" s="225" t="s">
        <v>49</v>
      </c>
      <c r="O300" s="82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9" t="s">
        <v>173</v>
      </c>
      <c r="AT300" s="209" t="s">
        <v>168</v>
      </c>
      <c r="AU300" s="209" t="s">
        <v>148</v>
      </c>
      <c r="AY300" s="15" t="s">
        <v>149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5" t="s">
        <v>148</v>
      </c>
      <c r="BK300" s="210">
        <f>ROUND(I300*H300,2)</f>
        <v>0</v>
      </c>
      <c r="BL300" s="15" t="s">
        <v>158</v>
      </c>
      <c r="BM300" s="209" t="s">
        <v>643</v>
      </c>
    </row>
    <row r="301" s="2" customFormat="1" ht="33" customHeight="1">
      <c r="A301" s="36"/>
      <c r="B301" s="37"/>
      <c r="C301" s="216" t="s">
        <v>644</v>
      </c>
      <c r="D301" s="216" t="s">
        <v>168</v>
      </c>
      <c r="E301" s="217" t="s">
        <v>645</v>
      </c>
      <c r="F301" s="218" t="s">
        <v>646</v>
      </c>
      <c r="G301" s="219" t="s">
        <v>171</v>
      </c>
      <c r="H301" s="220">
        <v>1</v>
      </c>
      <c r="I301" s="221"/>
      <c r="J301" s="222">
        <f>ROUND(I301*H301,2)</f>
        <v>0</v>
      </c>
      <c r="K301" s="218" t="s">
        <v>172</v>
      </c>
      <c r="L301" s="223"/>
      <c r="M301" s="224" t="s">
        <v>20</v>
      </c>
      <c r="N301" s="225" t="s">
        <v>49</v>
      </c>
      <c r="O301" s="82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9" t="s">
        <v>173</v>
      </c>
      <c r="AT301" s="209" t="s">
        <v>168</v>
      </c>
      <c r="AU301" s="209" t="s">
        <v>148</v>
      </c>
      <c r="AY301" s="15" t="s">
        <v>149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5" t="s">
        <v>148</v>
      </c>
      <c r="BK301" s="210">
        <f>ROUND(I301*H301,2)</f>
        <v>0</v>
      </c>
      <c r="BL301" s="15" t="s">
        <v>158</v>
      </c>
      <c r="BM301" s="209" t="s">
        <v>647</v>
      </c>
    </row>
    <row r="302" s="2" customFormat="1" ht="24.15" customHeight="1">
      <c r="A302" s="36"/>
      <c r="B302" s="37"/>
      <c r="C302" s="216" t="s">
        <v>648</v>
      </c>
      <c r="D302" s="216" t="s">
        <v>168</v>
      </c>
      <c r="E302" s="217" t="s">
        <v>649</v>
      </c>
      <c r="F302" s="218" t="s">
        <v>650</v>
      </c>
      <c r="G302" s="219" t="s">
        <v>171</v>
      </c>
      <c r="H302" s="220">
        <v>1</v>
      </c>
      <c r="I302" s="221"/>
      <c r="J302" s="222">
        <f>ROUND(I302*H302,2)</f>
        <v>0</v>
      </c>
      <c r="K302" s="218" t="s">
        <v>172</v>
      </c>
      <c r="L302" s="223"/>
      <c r="M302" s="224" t="s">
        <v>20</v>
      </c>
      <c r="N302" s="225" t="s">
        <v>49</v>
      </c>
      <c r="O302" s="82"/>
      <c r="P302" s="207">
        <f>O302*H302</f>
        <v>0</v>
      </c>
      <c r="Q302" s="207">
        <v>0</v>
      </c>
      <c r="R302" s="207">
        <f>Q302*H302</f>
        <v>0</v>
      </c>
      <c r="S302" s="207">
        <v>0</v>
      </c>
      <c r="T302" s="208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9" t="s">
        <v>173</v>
      </c>
      <c r="AT302" s="209" t="s">
        <v>168</v>
      </c>
      <c r="AU302" s="209" t="s">
        <v>148</v>
      </c>
      <c r="AY302" s="15" t="s">
        <v>149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5" t="s">
        <v>148</v>
      </c>
      <c r="BK302" s="210">
        <f>ROUND(I302*H302,2)</f>
        <v>0</v>
      </c>
      <c r="BL302" s="15" t="s">
        <v>158</v>
      </c>
      <c r="BM302" s="209" t="s">
        <v>651</v>
      </c>
    </row>
    <row r="303" s="2" customFormat="1" ht="24.15" customHeight="1">
      <c r="A303" s="36"/>
      <c r="B303" s="37"/>
      <c r="C303" s="216" t="s">
        <v>652</v>
      </c>
      <c r="D303" s="216" t="s">
        <v>168</v>
      </c>
      <c r="E303" s="217" t="s">
        <v>653</v>
      </c>
      <c r="F303" s="218" t="s">
        <v>654</v>
      </c>
      <c r="G303" s="219" t="s">
        <v>171</v>
      </c>
      <c r="H303" s="220">
        <v>1</v>
      </c>
      <c r="I303" s="221"/>
      <c r="J303" s="222">
        <f>ROUND(I303*H303,2)</f>
        <v>0</v>
      </c>
      <c r="K303" s="218" t="s">
        <v>172</v>
      </c>
      <c r="L303" s="223"/>
      <c r="M303" s="224" t="s">
        <v>20</v>
      </c>
      <c r="N303" s="225" t="s">
        <v>49</v>
      </c>
      <c r="O303" s="82"/>
      <c r="P303" s="207">
        <f>O303*H303</f>
        <v>0</v>
      </c>
      <c r="Q303" s="207">
        <v>0</v>
      </c>
      <c r="R303" s="207">
        <f>Q303*H303</f>
        <v>0</v>
      </c>
      <c r="S303" s="207">
        <v>0</v>
      </c>
      <c r="T303" s="20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9" t="s">
        <v>173</v>
      </c>
      <c r="AT303" s="209" t="s">
        <v>168</v>
      </c>
      <c r="AU303" s="209" t="s">
        <v>148</v>
      </c>
      <c r="AY303" s="15" t="s">
        <v>149</v>
      </c>
      <c r="BE303" s="210">
        <f>IF(N303="základní",J303,0)</f>
        <v>0</v>
      </c>
      <c r="BF303" s="210">
        <f>IF(N303="snížená",J303,0)</f>
        <v>0</v>
      </c>
      <c r="BG303" s="210">
        <f>IF(N303="zákl. přenesená",J303,0)</f>
        <v>0</v>
      </c>
      <c r="BH303" s="210">
        <f>IF(N303="sníž. přenesená",J303,0)</f>
        <v>0</v>
      </c>
      <c r="BI303" s="210">
        <f>IF(N303="nulová",J303,0)</f>
        <v>0</v>
      </c>
      <c r="BJ303" s="15" t="s">
        <v>148</v>
      </c>
      <c r="BK303" s="210">
        <f>ROUND(I303*H303,2)</f>
        <v>0</v>
      </c>
      <c r="BL303" s="15" t="s">
        <v>158</v>
      </c>
      <c r="BM303" s="209" t="s">
        <v>655</v>
      </c>
    </row>
    <row r="304" s="2" customFormat="1" ht="24.15" customHeight="1">
      <c r="A304" s="36"/>
      <c r="B304" s="37"/>
      <c r="C304" s="216" t="s">
        <v>656</v>
      </c>
      <c r="D304" s="216" t="s">
        <v>168</v>
      </c>
      <c r="E304" s="217" t="s">
        <v>657</v>
      </c>
      <c r="F304" s="218" t="s">
        <v>658</v>
      </c>
      <c r="G304" s="219" t="s">
        <v>171</v>
      </c>
      <c r="H304" s="220">
        <v>1</v>
      </c>
      <c r="I304" s="221"/>
      <c r="J304" s="222">
        <f>ROUND(I304*H304,2)</f>
        <v>0</v>
      </c>
      <c r="K304" s="218" t="s">
        <v>172</v>
      </c>
      <c r="L304" s="223"/>
      <c r="M304" s="224" t="s">
        <v>20</v>
      </c>
      <c r="N304" s="225" t="s">
        <v>49</v>
      </c>
      <c r="O304" s="82"/>
      <c r="P304" s="207">
        <f>O304*H304</f>
        <v>0</v>
      </c>
      <c r="Q304" s="207">
        <v>0</v>
      </c>
      <c r="R304" s="207">
        <f>Q304*H304</f>
        <v>0</v>
      </c>
      <c r="S304" s="207">
        <v>0</v>
      </c>
      <c r="T304" s="20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9" t="s">
        <v>173</v>
      </c>
      <c r="AT304" s="209" t="s">
        <v>168</v>
      </c>
      <c r="AU304" s="209" t="s">
        <v>148</v>
      </c>
      <c r="AY304" s="15" t="s">
        <v>149</v>
      </c>
      <c r="BE304" s="210">
        <f>IF(N304="základní",J304,0)</f>
        <v>0</v>
      </c>
      <c r="BF304" s="210">
        <f>IF(N304="snížená",J304,0)</f>
        <v>0</v>
      </c>
      <c r="BG304" s="210">
        <f>IF(N304="zákl. přenesená",J304,0)</f>
        <v>0</v>
      </c>
      <c r="BH304" s="210">
        <f>IF(N304="sníž. přenesená",J304,0)</f>
        <v>0</v>
      </c>
      <c r="BI304" s="210">
        <f>IF(N304="nulová",J304,0)</f>
        <v>0</v>
      </c>
      <c r="BJ304" s="15" t="s">
        <v>148</v>
      </c>
      <c r="BK304" s="210">
        <f>ROUND(I304*H304,2)</f>
        <v>0</v>
      </c>
      <c r="BL304" s="15" t="s">
        <v>158</v>
      </c>
      <c r="BM304" s="209" t="s">
        <v>659</v>
      </c>
    </row>
    <row r="305" s="12" customFormat="1" ht="22.8" customHeight="1">
      <c r="A305" s="12"/>
      <c r="B305" s="182"/>
      <c r="C305" s="183"/>
      <c r="D305" s="184" t="s">
        <v>76</v>
      </c>
      <c r="E305" s="196" t="s">
        <v>660</v>
      </c>
      <c r="F305" s="196" t="s">
        <v>661</v>
      </c>
      <c r="G305" s="183"/>
      <c r="H305" s="183"/>
      <c r="I305" s="186"/>
      <c r="J305" s="197">
        <f>BK305</f>
        <v>0</v>
      </c>
      <c r="K305" s="183"/>
      <c r="L305" s="188"/>
      <c r="M305" s="189"/>
      <c r="N305" s="190"/>
      <c r="O305" s="190"/>
      <c r="P305" s="191">
        <f>SUM(P306:P307)</f>
        <v>0</v>
      </c>
      <c r="Q305" s="190"/>
      <c r="R305" s="191">
        <f>SUM(R306:R307)</f>
        <v>0</v>
      </c>
      <c r="S305" s="190"/>
      <c r="T305" s="192">
        <f>SUM(T306:T307)</f>
        <v>0.032000000000000001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3" t="s">
        <v>604</v>
      </c>
      <c r="AT305" s="194" t="s">
        <v>76</v>
      </c>
      <c r="AU305" s="194" t="s">
        <v>22</v>
      </c>
      <c r="AY305" s="193" t="s">
        <v>149</v>
      </c>
      <c r="BK305" s="195">
        <f>SUM(BK306:BK307)</f>
        <v>0</v>
      </c>
    </row>
    <row r="306" s="2" customFormat="1" ht="16.5" customHeight="1">
      <c r="A306" s="36"/>
      <c r="B306" s="37"/>
      <c r="C306" s="198" t="s">
        <v>662</v>
      </c>
      <c r="D306" s="198" t="s">
        <v>153</v>
      </c>
      <c r="E306" s="199" t="s">
        <v>663</v>
      </c>
      <c r="F306" s="200" t="s">
        <v>664</v>
      </c>
      <c r="G306" s="201" t="s">
        <v>156</v>
      </c>
      <c r="H306" s="202">
        <v>4</v>
      </c>
      <c r="I306" s="203"/>
      <c r="J306" s="204">
        <f>ROUND(I306*H306,2)</f>
        <v>0</v>
      </c>
      <c r="K306" s="200" t="s">
        <v>157</v>
      </c>
      <c r="L306" s="42"/>
      <c r="M306" s="205" t="s">
        <v>20</v>
      </c>
      <c r="N306" s="206" t="s">
        <v>49</v>
      </c>
      <c r="O306" s="82"/>
      <c r="P306" s="207">
        <f>O306*H306</f>
        <v>0</v>
      </c>
      <c r="Q306" s="207">
        <v>0</v>
      </c>
      <c r="R306" s="207">
        <f>Q306*H306</f>
        <v>0</v>
      </c>
      <c r="S306" s="207">
        <v>0.0080000000000000002</v>
      </c>
      <c r="T306" s="208">
        <f>S306*H306</f>
        <v>0.032000000000000001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9" t="s">
        <v>595</v>
      </c>
      <c r="AT306" s="209" t="s">
        <v>153</v>
      </c>
      <c r="AU306" s="209" t="s">
        <v>148</v>
      </c>
      <c r="AY306" s="15" t="s">
        <v>149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5" t="s">
        <v>148</v>
      </c>
      <c r="BK306" s="210">
        <f>ROUND(I306*H306,2)</f>
        <v>0</v>
      </c>
      <c r="BL306" s="15" t="s">
        <v>595</v>
      </c>
      <c r="BM306" s="209" t="s">
        <v>665</v>
      </c>
    </row>
    <row r="307" s="2" customFormat="1">
      <c r="A307" s="36"/>
      <c r="B307" s="37"/>
      <c r="C307" s="38"/>
      <c r="D307" s="211" t="s">
        <v>160</v>
      </c>
      <c r="E307" s="38"/>
      <c r="F307" s="212" t="s">
        <v>666</v>
      </c>
      <c r="G307" s="38"/>
      <c r="H307" s="38"/>
      <c r="I307" s="213"/>
      <c r="J307" s="38"/>
      <c r="K307" s="38"/>
      <c r="L307" s="42"/>
      <c r="M307" s="214"/>
      <c r="N307" s="215"/>
      <c r="O307" s="82"/>
      <c r="P307" s="82"/>
      <c r="Q307" s="82"/>
      <c r="R307" s="82"/>
      <c r="S307" s="82"/>
      <c r="T307" s="83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160</v>
      </c>
      <c r="AU307" s="15" t="s">
        <v>148</v>
      </c>
    </row>
    <row r="308" s="12" customFormat="1" ht="25.92" customHeight="1">
      <c r="A308" s="12"/>
      <c r="B308" s="182"/>
      <c r="C308" s="183"/>
      <c r="D308" s="184" t="s">
        <v>76</v>
      </c>
      <c r="E308" s="185" t="s">
        <v>667</v>
      </c>
      <c r="F308" s="185" t="s">
        <v>668</v>
      </c>
      <c r="G308" s="183"/>
      <c r="H308" s="183"/>
      <c r="I308" s="186"/>
      <c r="J308" s="187">
        <f>BK308</f>
        <v>0</v>
      </c>
      <c r="K308" s="183"/>
      <c r="L308" s="188"/>
      <c r="M308" s="189"/>
      <c r="N308" s="190"/>
      <c r="O308" s="190"/>
      <c r="P308" s="191">
        <f>P309+P312+P315</f>
        <v>0</v>
      </c>
      <c r="Q308" s="190"/>
      <c r="R308" s="191">
        <f>R309+R312+R315</f>
        <v>0</v>
      </c>
      <c r="S308" s="190"/>
      <c r="T308" s="192">
        <f>T309+T312+T315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3" t="s">
        <v>515</v>
      </c>
      <c r="AT308" s="194" t="s">
        <v>76</v>
      </c>
      <c r="AU308" s="194" t="s">
        <v>77</v>
      </c>
      <c r="AY308" s="193" t="s">
        <v>149</v>
      </c>
      <c r="BK308" s="195">
        <f>BK309+BK312+BK315</f>
        <v>0</v>
      </c>
    </row>
    <row r="309" s="12" customFormat="1" ht="22.8" customHeight="1">
      <c r="A309" s="12"/>
      <c r="B309" s="182"/>
      <c r="C309" s="183"/>
      <c r="D309" s="184" t="s">
        <v>76</v>
      </c>
      <c r="E309" s="196" t="s">
        <v>669</v>
      </c>
      <c r="F309" s="196" t="s">
        <v>670</v>
      </c>
      <c r="G309" s="183"/>
      <c r="H309" s="183"/>
      <c r="I309" s="186"/>
      <c r="J309" s="197">
        <f>BK309</f>
        <v>0</v>
      </c>
      <c r="K309" s="183"/>
      <c r="L309" s="188"/>
      <c r="M309" s="189"/>
      <c r="N309" s="190"/>
      <c r="O309" s="190"/>
      <c r="P309" s="191">
        <f>SUM(P310:P311)</f>
        <v>0</v>
      </c>
      <c r="Q309" s="190"/>
      <c r="R309" s="191">
        <f>SUM(R310:R311)</f>
        <v>0</v>
      </c>
      <c r="S309" s="190"/>
      <c r="T309" s="192">
        <f>SUM(T310:T311)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93" t="s">
        <v>515</v>
      </c>
      <c r="AT309" s="194" t="s">
        <v>76</v>
      </c>
      <c r="AU309" s="194" t="s">
        <v>22</v>
      </c>
      <c r="AY309" s="193" t="s">
        <v>149</v>
      </c>
      <c r="BK309" s="195">
        <f>SUM(BK310:BK311)</f>
        <v>0</v>
      </c>
    </row>
    <row r="310" s="2" customFormat="1" ht="24.15" customHeight="1">
      <c r="A310" s="36"/>
      <c r="B310" s="37"/>
      <c r="C310" s="198" t="s">
        <v>8</v>
      </c>
      <c r="D310" s="198" t="s">
        <v>153</v>
      </c>
      <c r="E310" s="199" t="s">
        <v>439</v>
      </c>
      <c r="F310" s="200" t="s">
        <v>440</v>
      </c>
      <c r="G310" s="201" t="s">
        <v>441</v>
      </c>
      <c r="H310" s="202">
        <v>16</v>
      </c>
      <c r="I310" s="203"/>
      <c r="J310" s="204">
        <f>ROUND(I310*H310,2)</f>
        <v>0</v>
      </c>
      <c r="K310" s="200" t="s">
        <v>157</v>
      </c>
      <c r="L310" s="42"/>
      <c r="M310" s="205" t="s">
        <v>20</v>
      </c>
      <c r="N310" s="206" t="s">
        <v>49</v>
      </c>
      <c r="O310" s="82"/>
      <c r="P310" s="207">
        <f>O310*H310</f>
        <v>0</v>
      </c>
      <c r="Q310" s="207">
        <v>0</v>
      </c>
      <c r="R310" s="207">
        <f>Q310*H310</f>
        <v>0</v>
      </c>
      <c r="S310" s="207">
        <v>0</v>
      </c>
      <c r="T310" s="208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9" t="s">
        <v>442</v>
      </c>
      <c r="AT310" s="209" t="s">
        <v>153</v>
      </c>
      <c r="AU310" s="209" t="s">
        <v>148</v>
      </c>
      <c r="AY310" s="15" t="s">
        <v>149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5" t="s">
        <v>148</v>
      </c>
      <c r="BK310" s="210">
        <f>ROUND(I310*H310,2)</f>
        <v>0</v>
      </c>
      <c r="BL310" s="15" t="s">
        <v>442</v>
      </c>
      <c r="BM310" s="209" t="s">
        <v>671</v>
      </c>
    </row>
    <row r="311" s="2" customFormat="1">
      <c r="A311" s="36"/>
      <c r="B311" s="37"/>
      <c r="C311" s="38"/>
      <c r="D311" s="211" t="s">
        <v>160</v>
      </c>
      <c r="E311" s="38"/>
      <c r="F311" s="212" t="s">
        <v>444</v>
      </c>
      <c r="G311" s="38"/>
      <c r="H311" s="38"/>
      <c r="I311" s="213"/>
      <c r="J311" s="38"/>
      <c r="K311" s="38"/>
      <c r="L311" s="42"/>
      <c r="M311" s="214"/>
      <c r="N311" s="215"/>
      <c r="O311" s="82"/>
      <c r="P311" s="82"/>
      <c r="Q311" s="82"/>
      <c r="R311" s="82"/>
      <c r="S311" s="82"/>
      <c r="T311" s="83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160</v>
      </c>
      <c r="AU311" s="15" t="s">
        <v>148</v>
      </c>
    </row>
    <row r="312" s="12" customFormat="1" ht="22.8" customHeight="1">
      <c r="A312" s="12"/>
      <c r="B312" s="182"/>
      <c r="C312" s="183"/>
      <c r="D312" s="184" t="s">
        <v>76</v>
      </c>
      <c r="E312" s="196" t="s">
        <v>672</v>
      </c>
      <c r="F312" s="196" t="s">
        <v>673</v>
      </c>
      <c r="G312" s="183"/>
      <c r="H312" s="183"/>
      <c r="I312" s="186"/>
      <c r="J312" s="197">
        <f>BK312</f>
        <v>0</v>
      </c>
      <c r="K312" s="183"/>
      <c r="L312" s="188"/>
      <c r="M312" s="189"/>
      <c r="N312" s="190"/>
      <c r="O312" s="190"/>
      <c r="P312" s="191">
        <f>SUM(P313:P314)</f>
        <v>0</v>
      </c>
      <c r="Q312" s="190"/>
      <c r="R312" s="191">
        <f>SUM(R313:R314)</f>
        <v>0</v>
      </c>
      <c r="S312" s="190"/>
      <c r="T312" s="192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93" t="s">
        <v>515</v>
      </c>
      <c r="AT312" s="194" t="s">
        <v>76</v>
      </c>
      <c r="AU312" s="194" t="s">
        <v>22</v>
      </c>
      <c r="AY312" s="193" t="s">
        <v>149</v>
      </c>
      <c r="BK312" s="195">
        <f>SUM(BK313:BK314)</f>
        <v>0</v>
      </c>
    </row>
    <row r="313" s="2" customFormat="1" ht="16.5" customHeight="1">
      <c r="A313" s="36"/>
      <c r="B313" s="37"/>
      <c r="C313" s="198" t="s">
        <v>158</v>
      </c>
      <c r="D313" s="198" t="s">
        <v>153</v>
      </c>
      <c r="E313" s="199" t="s">
        <v>674</v>
      </c>
      <c r="F313" s="200" t="s">
        <v>675</v>
      </c>
      <c r="G313" s="201" t="s">
        <v>441</v>
      </c>
      <c r="H313" s="202">
        <v>20</v>
      </c>
      <c r="I313" s="203"/>
      <c r="J313" s="204">
        <f>ROUND(I313*H313,2)</f>
        <v>0</v>
      </c>
      <c r="K313" s="200" t="s">
        <v>157</v>
      </c>
      <c r="L313" s="42"/>
      <c r="M313" s="205" t="s">
        <v>20</v>
      </c>
      <c r="N313" s="206" t="s">
        <v>49</v>
      </c>
      <c r="O313" s="82"/>
      <c r="P313" s="207">
        <f>O313*H313</f>
        <v>0</v>
      </c>
      <c r="Q313" s="207">
        <v>0</v>
      </c>
      <c r="R313" s="207">
        <f>Q313*H313</f>
        <v>0</v>
      </c>
      <c r="S313" s="207">
        <v>0</v>
      </c>
      <c r="T313" s="208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9" t="s">
        <v>442</v>
      </c>
      <c r="AT313" s="209" t="s">
        <v>153</v>
      </c>
      <c r="AU313" s="209" t="s">
        <v>148</v>
      </c>
      <c r="AY313" s="15" t="s">
        <v>149</v>
      </c>
      <c r="BE313" s="210">
        <f>IF(N313="základní",J313,0)</f>
        <v>0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5" t="s">
        <v>148</v>
      </c>
      <c r="BK313" s="210">
        <f>ROUND(I313*H313,2)</f>
        <v>0</v>
      </c>
      <c r="BL313" s="15" t="s">
        <v>442</v>
      </c>
      <c r="BM313" s="209" t="s">
        <v>676</v>
      </c>
    </row>
    <row r="314" s="2" customFormat="1">
      <c r="A314" s="36"/>
      <c r="B314" s="37"/>
      <c r="C314" s="38"/>
      <c r="D314" s="211" t="s">
        <v>160</v>
      </c>
      <c r="E314" s="38"/>
      <c r="F314" s="212" t="s">
        <v>677</v>
      </c>
      <c r="G314" s="38"/>
      <c r="H314" s="38"/>
      <c r="I314" s="213"/>
      <c r="J314" s="38"/>
      <c r="K314" s="38"/>
      <c r="L314" s="42"/>
      <c r="M314" s="214"/>
      <c r="N314" s="215"/>
      <c r="O314" s="82"/>
      <c r="P314" s="82"/>
      <c r="Q314" s="82"/>
      <c r="R314" s="82"/>
      <c r="S314" s="82"/>
      <c r="T314" s="83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160</v>
      </c>
      <c r="AU314" s="15" t="s">
        <v>148</v>
      </c>
    </row>
    <row r="315" s="12" customFormat="1" ht="22.8" customHeight="1">
      <c r="A315" s="12"/>
      <c r="B315" s="182"/>
      <c r="C315" s="183"/>
      <c r="D315" s="184" t="s">
        <v>76</v>
      </c>
      <c r="E315" s="196" t="s">
        <v>678</v>
      </c>
      <c r="F315" s="196" t="s">
        <v>679</v>
      </c>
      <c r="G315" s="183"/>
      <c r="H315" s="183"/>
      <c r="I315" s="186"/>
      <c r="J315" s="197">
        <f>BK315</f>
        <v>0</v>
      </c>
      <c r="K315" s="183"/>
      <c r="L315" s="188"/>
      <c r="M315" s="189"/>
      <c r="N315" s="190"/>
      <c r="O315" s="190"/>
      <c r="P315" s="191">
        <f>SUM(P316:P317)</f>
        <v>0</v>
      </c>
      <c r="Q315" s="190"/>
      <c r="R315" s="191">
        <f>SUM(R316:R317)</f>
        <v>0</v>
      </c>
      <c r="S315" s="190"/>
      <c r="T315" s="192">
        <f>SUM(T316:T317)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93" t="s">
        <v>515</v>
      </c>
      <c r="AT315" s="194" t="s">
        <v>76</v>
      </c>
      <c r="AU315" s="194" t="s">
        <v>22</v>
      </c>
      <c r="AY315" s="193" t="s">
        <v>149</v>
      </c>
      <c r="BK315" s="195">
        <f>SUM(BK316:BK317)</f>
        <v>0</v>
      </c>
    </row>
    <row r="316" s="2" customFormat="1" ht="16.5" customHeight="1">
      <c r="A316" s="36"/>
      <c r="B316" s="37"/>
      <c r="C316" s="198" t="s">
        <v>680</v>
      </c>
      <c r="D316" s="198" t="s">
        <v>153</v>
      </c>
      <c r="E316" s="199" t="s">
        <v>681</v>
      </c>
      <c r="F316" s="200" t="s">
        <v>682</v>
      </c>
      <c r="G316" s="201" t="s">
        <v>441</v>
      </c>
      <c r="H316" s="202">
        <v>30</v>
      </c>
      <c r="I316" s="203"/>
      <c r="J316" s="204">
        <f>ROUND(I316*H316,2)</f>
        <v>0</v>
      </c>
      <c r="K316" s="200" t="s">
        <v>157</v>
      </c>
      <c r="L316" s="42"/>
      <c r="M316" s="205" t="s">
        <v>20</v>
      </c>
      <c r="N316" s="206" t="s">
        <v>49</v>
      </c>
      <c r="O316" s="82"/>
      <c r="P316" s="207">
        <f>O316*H316</f>
        <v>0</v>
      </c>
      <c r="Q316" s="207">
        <v>0</v>
      </c>
      <c r="R316" s="207">
        <f>Q316*H316</f>
        <v>0</v>
      </c>
      <c r="S316" s="207">
        <v>0</v>
      </c>
      <c r="T316" s="208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09" t="s">
        <v>442</v>
      </c>
      <c r="AT316" s="209" t="s">
        <v>153</v>
      </c>
      <c r="AU316" s="209" t="s">
        <v>148</v>
      </c>
      <c r="AY316" s="15" t="s">
        <v>149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5" t="s">
        <v>148</v>
      </c>
      <c r="BK316" s="210">
        <f>ROUND(I316*H316,2)</f>
        <v>0</v>
      </c>
      <c r="BL316" s="15" t="s">
        <v>442</v>
      </c>
      <c r="BM316" s="209" t="s">
        <v>683</v>
      </c>
    </row>
    <row r="317" s="2" customFormat="1">
      <c r="A317" s="36"/>
      <c r="B317" s="37"/>
      <c r="C317" s="38"/>
      <c r="D317" s="211" t="s">
        <v>160</v>
      </c>
      <c r="E317" s="38"/>
      <c r="F317" s="212" t="s">
        <v>684</v>
      </c>
      <c r="G317" s="38"/>
      <c r="H317" s="38"/>
      <c r="I317" s="213"/>
      <c r="J317" s="38"/>
      <c r="K317" s="38"/>
      <c r="L317" s="42"/>
      <c r="M317" s="228"/>
      <c r="N317" s="229"/>
      <c r="O317" s="230"/>
      <c r="P317" s="230"/>
      <c r="Q317" s="230"/>
      <c r="R317" s="230"/>
      <c r="S317" s="230"/>
      <c r="T317" s="231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160</v>
      </c>
      <c r="AU317" s="15" t="s">
        <v>148</v>
      </c>
    </row>
    <row r="318" s="2" customFormat="1" ht="6.96" customHeight="1">
      <c r="A318" s="36"/>
      <c r="B318" s="57"/>
      <c r="C318" s="58"/>
      <c r="D318" s="58"/>
      <c r="E318" s="58"/>
      <c r="F318" s="58"/>
      <c r="G318" s="58"/>
      <c r="H318" s="58"/>
      <c r="I318" s="58"/>
      <c r="J318" s="58"/>
      <c r="K318" s="58"/>
      <c r="L318" s="42"/>
      <c r="M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</row>
  </sheetData>
  <sheetProtection sheet="1" autoFilter="0" formatColumns="0" formatRows="0" objects="1" scenarios="1" spinCount="100000" saltValue="/iV6gPhhwW61y+haLoZt6vrf1bTzMfGSTtySqs0q+Rzf79IIV+BwGbc/5O+IVuON9HVtd+ngdV0Qz61PSjEbeA==" hashValue="R2dr0TjQP4n3JL7T/HdAPzGwKPEoquC5TR7keihspgxiDb6BRhn+aoc6T++DvNc0WSV0y46SSQCVYyo0t3gWCg==" algorithmName="SHA-512" password="CC35"/>
  <autoFilter ref="C118:K317"/>
  <mergeCells count="9">
    <mergeCell ref="E7:H7"/>
    <mergeCell ref="E9:H9"/>
    <mergeCell ref="E18:H18"/>
    <mergeCell ref="E27:H27"/>
    <mergeCell ref="E48:H48"/>
    <mergeCell ref="E50:H50"/>
    <mergeCell ref="E109:H109"/>
    <mergeCell ref="E111:H111"/>
    <mergeCell ref="L2:V2"/>
  </mergeCells>
  <hyperlinks>
    <hyperlink ref="F123" r:id="rId1" display="https://podminky.urs.cz/item/CS_URS_2022_02/741112021"/>
    <hyperlink ref="F125" r:id="rId2" display="https://podminky.urs.cz/item/CS_URS_2022_02/741130001"/>
    <hyperlink ref="F129" r:id="rId3" display="https://podminky.urs.cz/item/CS_URS_2022_02/741420031"/>
    <hyperlink ref="F131" r:id="rId4" display="https://podminky.urs.cz/item/CS_URS_2022_02/741130004"/>
    <hyperlink ref="F135" r:id="rId5" display="https://podminky.urs.cz/item/CS_URS_2022_02/741910412"/>
    <hyperlink ref="F137" r:id="rId6" display="https://podminky.urs.cz/item/CS_URS_2022_02/741910421"/>
    <hyperlink ref="F146" r:id="rId7" display="https://podminky.urs.cz/item/CS_URS_2022_02/741910412"/>
    <hyperlink ref="F148" r:id="rId8" display="https://podminky.urs.cz/item/CS_URS_2022_02/741910421"/>
    <hyperlink ref="F159" r:id="rId9" display="https://podminky.urs.cz/item/CS_URS_2022_02/741910412"/>
    <hyperlink ref="F166" r:id="rId10" display="https://podminky.urs.cz/item/CS_URS_2022_02/741122611"/>
    <hyperlink ref="F171" r:id="rId11" display="https://podminky.urs.cz/item/CS_URS_2022_02/741122611"/>
    <hyperlink ref="F175" r:id="rId12" display="https://podminky.urs.cz/item/CS_URS_2022_02/741122611"/>
    <hyperlink ref="F179" r:id="rId13" display="https://podminky.urs.cz/item/CS_URS_2022_02/741122641"/>
    <hyperlink ref="F183" r:id="rId14" display="https://podminky.urs.cz/item/CS_URS_2022_02/741122642"/>
    <hyperlink ref="F187" r:id="rId15" display="https://podminky.urs.cz/item/CS_URS_2022_02/741124701"/>
    <hyperlink ref="F191" r:id="rId16" display="https://podminky.urs.cz/item/CS_URS_2022_02/741124701"/>
    <hyperlink ref="F195" r:id="rId17" display="https://podminky.urs.cz/item/CS_URS_2022_02/741124701"/>
    <hyperlink ref="F199" r:id="rId18" display="https://podminky.urs.cz/item/CS_URS_2022_02/741124701"/>
    <hyperlink ref="F203" r:id="rId19" display="https://podminky.urs.cz/item/CS_URS_2022_02/741110511"/>
    <hyperlink ref="F207" r:id="rId20" display="https://podminky.urs.cz/item/CS_URS_2022_02/741120301"/>
    <hyperlink ref="F211" r:id="rId21" display="https://podminky.urs.cz/item/CS_URS_2022_02/741120301"/>
    <hyperlink ref="F215" r:id="rId22" display="https://podminky.urs.cz/item/CS_URS_2022_02/741372021"/>
    <hyperlink ref="F219" r:id="rId23" display="https://podminky.urs.cz/item/CS_URS_2022_02/741330371"/>
    <hyperlink ref="F224" r:id="rId24" display="https://podminky.urs.cz/item/CS_URS_2022_02/741112023"/>
    <hyperlink ref="F226" r:id="rId25" display="https://podminky.urs.cz/item/CS_URS_2022_02/741112352"/>
    <hyperlink ref="F230" r:id="rId26" display="https://podminky.urs.cz/item/CS_URS_2022_02/HZS3232"/>
    <hyperlink ref="F233" r:id="rId27" display="https://podminky.urs.cz/item/CS_URS_2022_02/741310042"/>
    <hyperlink ref="F237" r:id="rId28" display="https://podminky.urs.cz/item/CS_URS_2022_02/741313083"/>
    <hyperlink ref="F241" r:id="rId29" display="https://podminky.urs.cz/item/CS_URS_2022_02/741130001"/>
    <hyperlink ref="F244" r:id="rId30" display="https://podminky.urs.cz/item/CS_URS_2022_02/741130004"/>
    <hyperlink ref="F250" r:id="rId31" display="https://podminky.urs.cz/item/CS_URS_2022_02/741372021"/>
    <hyperlink ref="F254" r:id="rId32" display="https://podminky.urs.cz/item/CS_URS_2022_02/HZS2231"/>
    <hyperlink ref="F258" r:id="rId33" display="https://podminky.urs.cz/item/CS_URS_2022_02/HZS2231"/>
    <hyperlink ref="F262" r:id="rId34" display="https://podminky.urs.cz/item/CS_URS_2022_02/HZS2231"/>
    <hyperlink ref="F266" r:id="rId35" display="https://podminky.urs.cz/item/CS_URS_2022_02/HZS2231"/>
    <hyperlink ref="F268" r:id="rId36" display="https://podminky.urs.cz/item/CS_URS_2022_02/741210102"/>
    <hyperlink ref="F290" r:id="rId37" display="https://podminky.urs.cz/item/CS_URS_2022_02/220490845"/>
    <hyperlink ref="F294" r:id="rId38" display="https://podminky.urs.cz/item/CS_URS_2022_02/HZS2221"/>
    <hyperlink ref="F307" r:id="rId39" display="https://podminky.urs.cz/item/CS_URS_2022_02/468081312"/>
    <hyperlink ref="F311" r:id="rId40" display="https://podminky.urs.cz/item/CS_URS_2022_02/HZS3232"/>
    <hyperlink ref="F314" r:id="rId41" display="https://podminky.urs.cz/item/CS_URS_2022_02/HZS4211"/>
    <hyperlink ref="F317" r:id="rId42" display="https://podminky.urs.cz/item/CS_URS_2022_02/HZS22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2"/>
      <c r="C3" s="123"/>
      <c r="D3" s="123"/>
      <c r="E3" s="123"/>
      <c r="F3" s="123"/>
      <c r="G3" s="123"/>
      <c r="H3" s="18"/>
    </row>
    <row r="4" s="1" customFormat="1" ht="24.96" customHeight="1">
      <c r="B4" s="18"/>
      <c r="C4" s="124" t="s">
        <v>685</v>
      </c>
      <c r="H4" s="18"/>
    </row>
    <row r="5" s="1" customFormat="1" ht="12" customHeight="1">
      <c r="B5" s="18"/>
      <c r="C5" s="232" t="s">
        <v>13</v>
      </c>
      <c r="D5" s="134" t="s">
        <v>14</v>
      </c>
      <c r="E5" s="1"/>
      <c r="F5" s="1"/>
      <c r="H5" s="18"/>
    </row>
    <row r="6" s="1" customFormat="1" ht="36.96" customHeight="1">
      <c r="B6" s="18"/>
      <c r="C6" s="233" t="s">
        <v>16</v>
      </c>
      <c r="D6" s="234" t="s">
        <v>17</v>
      </c>
      <c r="E6" s="1"/>
      <c r="F6" s="1"/>
      <c r="H6" s="18"/>
    </row>
    <row r="7" s="1" customFormat="1" ht="16.5" customHeight="1">
      <c r="B7" s="18"/>
      <c r="C7" s="126" t="s">
        <v>25</v>
      </c>
      <c r="D7" s="131" t="str">
        <f>'Rekapitulace stavby'!AN8</f>
        <v>25. 3. 2023</v>
      </c>
      <c r="H7" s="18"/>
    </row>
    <row r="8" s="2" customFormat="1" ht="10.8" customHeight="1">
      <c r="A8" s="36"/>
      <c r="B8" s="42"/>
      <c r="C8" s="36"/>
      <c r="D8" s="36"/>
      <c r="E8" s="36"/>
      <c r="F8" s="36"/>
      <c r="G8" s="36"/>
      <c r="H8" s="42"/>
    </row>
    <row r="9" s="11" customFormat="1" ht="29.28" customHeight="1">
      <c r="A9" s="171"/>
      <c r="B9" s="235"/>
      <c r="C9" s="236" t="s">
        <v>58</v>
      </c>
      <c r="D9" s="237" t="s">
        <v>59</v>
      </c>
      <c r="E9" s="237" t="s">
        <v>135</v>
      </c>
      <c r="F9" s="238" t="s">
        <v>686</v>
      </c>
      <c r="G9" s="171"/>
      <c r="H9" s="235"/>
    </row>
    <row r="10" s="2" customFormat="1" ht="26.4" customHeight="1">
      <c r="A10" s="36"/>
      <c r="B10" s="42"/>
      <c r="C10" s="239" t="s">
        <v>687</v>
      </c>
      <c r="D10" s="239" t="s">
        <v>83</v>
      </c>
      <c r="E10" s="36"/>
      <c r="F10" s="36"/>
      <c r="G10" s="36"/>
      <c r="H10" s="42"/>
    </row>
    <row r="11" s="2" customFormat="1" ht="16.8" customHeight="1">
      <c r="A11" s="36"/>
      <c r="B11" s="42"/>
      <c r="C11" s="240" t="s">
        <v>688</v>
      </c>
      <c r="D11" s="241" t="s">
        <v>689</v>
      </c>
      <c r="E11" s="242" t="s">
        <v>690</v>
      </c>
      <c r="F11" s="243">
        <v>0.248</v>
      </c>
      <c r="G11" s="36"/>
      <c r="H11" s="42"/>
    </row>
    <row r="12" s="2" customFormat="1" ht="16.8" customHeight="1">
      <c r="A12" s="36"/>
      <c r="B12" s="42"/>
      <c r="C12" s="244" t="s">
        <v>20</v>
      </c>
      <c r="D12" s="244" t="s">
        <v>691</v>
      </c>
      <c r="E12" s="15" t="s">
        <v>20</v>
      </c>
      <c r="F12" s="245">
        <v>0.248</v>
      </c>
      <c r="G12" s="36"/>
      <c r="H12" s="42"/>
    </row>
    <row r="13" s="2" customFormat="1" ht="16.8" customHeight="1">
      <c r="A13" s="36"/>
      <c r="B13" s="42"/>
      <c r="C13" s="244" t="s">
        <v>20</v>
      </c>
      <c r="D13" s="244" t="s">
        <v>692</v>
      </c>
      <c r="E13" s="15" t="s">
        <v>20</v>
      </c>
      <c r="F13" s="245">
        <v>0.248</v>
      </c>
      <c r="G13" s="36"/>
      <c r="H13" s="42"/>
    </row>
    <row r="14" s="2" customFormat="1" ht="7.44" customHeight="1">
      <c r="A14" s="36"/>
      <c r="B14" s="150"/>
      <c r="C14" s="151"/>
      <c r="D14" s="151"/>
      <c r="E14" s="151"/>
      <c r="F14" s="151"/>
      <c r="G14" s="151"/>
      <c r="H14" s="42"/>
    </row>
    <row r="15" s="2" customFormat="1">
      <c r="A15" s="36"/>
      <c r="B15" s="36"/>
      <c r="C15" s="36"/>
      <c r="D15" s="36"/>
      <c r="E15" s="36"/>
      <c r="F15" s="36"/>
      <c r="G15" s="36"/>
      <c r="H15" s="36"/>
    </row>
  </sheetData>
  <sheetProtection sheet="1" formatColumns="0" formatRows="0" objects="1" scenarios="1" spinCount="100000" saltValue="cx0JYXDsJsEuhDCDOdqSCmDkPAQs1RDwLESiz3nXQWlvQXj8HfCphjhM+jA7gbkU7U9uVqfqFAMLLMNSe6n7Sg==" hashValue="Eei9mscLsKTUVgdOb9S1vDW6HqSNKWrGFLeAV5ShnwrWRrZdwQS7eDLQvApa6roVR7xgwrdlRDBaI6bcEW4BE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3" customFormat="1" ht="45" customHeight="1">
      <c r="B3" s="250"/>
      <c r="C3" s="251" t="s">
        <v>693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694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695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696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697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698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699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700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701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702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703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84</v>
      </c>
      <c r="F18" s="257" t="s">
        <v>704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705</v>
      </c>
      <c r="F19" s="257" t="s">
        <v>706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707</v>
      </c>
      <c r="F20" s="257" t="s">
        <v>708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709</v>
      </c>
      <c r="F21" s="257" t="s">
        <v>710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711</v>
      </c>
      <c r="F22" s="257" t="s">
        <v>712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713</v>
      </c>
      <c r="F23" s="257" t="s">
        <v>714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715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716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717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718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719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720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721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722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723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134</v>
      </c>
      <c r="F36" s="257"/>
      <c r="G36" s="257" t="s">
        <v>724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725</v>
      </c>
      <c r="F37" s="257"/>
      <c r="G37" s="257" t="s">
        <v>726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58</v>
      </c>
      <c r="F38" s="257"/>
      <c r="G38" s="257" t="s">
        <v>727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59</v>
      </c>
      <c r="F39" s="257"/>
      <c r="G39" s="257" t="s">
        <v>728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135</v>
      </c>
      <c r="F40" s="257"/>
      <c r="G40" s="257" t="s">
        <v>729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136</v>
      </c>
      <c r="F41" s="257"/>
      <c r="G41" s="257" t="s">
        <v>730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731</v>
      </c>
      <c r="F42" s="257"/>
      <c r="G42" s="257" t="s">
        <v>732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733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734</v>
      </c>
      <c r="F44" s="257"/>
      <c r="G44" s="257" t="s">
        <v>735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138</v>
      </c>
      <c r="F45" s="257"/>
      <c r="G45" s="257" t="s">
        <v>736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737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738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739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740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741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742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743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744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745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746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747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748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749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750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751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752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753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754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755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756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757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758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759</v>
      </c>
      <c r="D76" s="275"/>
      <c r="E76" s="275"/>
      <c r="F76" s="275" t="s">
        <v>760</v>
      </c>
      <c r="G76" s="276"/>
      <c r="H76" s="275" t="s">
        <v>59</v>
      </c>
      <c r="I76" s="275" t="s">
        <v>62</v>
      </c>
      <c r="J76" s="275" t="s">
        <v>761</v>
      </c>
      <c r="K76" s="274"/>
    </row>
    <row r="77" s="1" customFormat="1" ht="17.25" customHeight="1">
      <c r="B77" s="272"/>
      <c r="C77" s="277" t="s">
        <v>762</v>
      </c>
      <c r="D77" s="277"/>
      <c r="E77" s="277"/>
      <c r="F77" s="278" t="s">
        <v>763</v>
      </c>
      <c r="G77" s="279"/>
      <c r="H77" s="277"/>
      <c r="I77" s="277"/>
      <c r="J77" s="277" t="s">
        <v>764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58</v>
      </c>
      <c r="D79" s="282"/>
      <c r="E79" s="282"/>
      <c r="F79" s="283" t="s">
        <v>765</v>
      </c>
      <c r="G79" s="284"/>
      <c r="H79" s="260" t="s">
        <v>766</v>
      </c>
      <c r="I79" s="260" t="s">
        <v>767</v>
      </c>
      <c r="J79" s="260">
        <v>20</v>
      </c>
      <c r="K79" s="274"/>
    </row>
    <row r="80" s="1" customFormat="1" ht="15" customHeight="1">
      <c r="B80" s="272"/>
      <c r="C80" s="260" t="s">
        <v>768</v>
      </c>
      <c r="D80" s="260"/>
      <c r="E80" s="260"/>
      <c r="F80" s="283" t="s">
        <v>765</v>
      </c>
      <c r="G80" s="284"/>
      <c r="H80" s="260" t="s">
        <v>769</v>
      </c>
      <c r="I80" s="260" t="s">
        <v>767</v>
      </c>
      <c r="J80" s="260">
        <v>120</v>
      </c>
      <c r="K80" s="274"/>
    </row>
    <row r="81" s="1" customFormat="1" ht="15" customHeight="1">
      <c r="B81" s="285"/>
      <c r="C81" s="260" t="s">
        <v>770</v>
      </c>
      <c r="D81" s="260"/>
      <c r="E81" s="260"/>
      <c r="F81" s="283" t="s">
        <v>771</v>
      </c>
      <c r="G81" s="284"/>
      <c r="H81" s="260" t="s">
        <v>772</v>
      </c>
      <c r="I81" s="260" t="s">
        <v>767</v>
      </c>
      <c r="J81" s="260">
        <v>50</v>
      </c>
      <c r="K81" s="274"/>
    </row>
    <row r="82" s="1" customFormat="1" ht="15" customHeight="1">
      <c r="B82" s="285"/>
      <c r="C82" s="260" t="s">
        <v>773</v>
      </c>
      <c r="D82" s="260"/>
      <c r="E82" s="260"/>
      <c r="F82" s="283" t="s">
        <v>765</v>
      </c>
      <c r="G82" s="284"/>
      <c r="H82" s="260" t="s">
        <v>774</v>
      </c>
      <c r="I82" s="260" t="s">
        <v>775</v>
      </c>
      <c r="J82" s="260"/>
      <c r="K82" s="274"/>
    </row>
    <row r="83" s="1" customFormat="1" ht="15" customHeight="1">
      <c r="B83" s="285"/>
      <c r="C83" s="286" t="s">
        <v>776</v>
      </c>
      <c r="D83" s="286"/>
      <c r="E83" s="286"/>
      <c r="F83" s="287" t="s">
        <v>771</v>
      </c>
      <c r="G83" s="286"/>
      <c r="H83" s="286" t="s">
        <v>777</v>
      </c>
      <c r="I83" s="286" t="s">
        <v>767</v>
      </c>
      <c r="J83" s="286">
        <v>15</v>
      </c>
      <c r="K83" s="274"/>
    </row>
    <row r="84" s="1" customFormat="1" ht="15" customHeight="1">
      <c r="B84" s="285"/>
      <c r="C84" s="286" t="s">
        <v>778</v>
      </c>
      <c r="D84" s="286"/>
      <c r="E84" s="286"/>
      <c r="F84" s="287" t="s">
        <v>771</v>
      </c>
      <c r="G84" s="286"/>
      <c r="H84" s="286" t="s">
        <v>779</v>
      </c>
      <c r="I84" s="286" t="s">
        <v>767</v>
      </c>
      <c r="J84" s="286">
        <v>15</v>
      </c>
      <c r="K84" s="274"/>
    </row>
    <row r="85" s="1" customFormat="1" ht="15" customHeight="1">
      <c r="B85" s="285"/>
      <c r="C85" s="286" t="s">
        <v>780</v>
      </c>
      <c r="D85" s="286"/>
      <c r="E85" s="286"/>
      <c r="F85" s="287" t="s">
        <v>771</v>
      </c>
      <c r="G85" s="286"/>
      <c r="H85" s="286" t="s">
        <v>781</v>
      </c>
      <c r="I85" s="286" t="s">
        <v>767</v>
      </c>
      <c r="J85" s="286">
        <v>20</v>
      </c>
      <c r="K85" s="274"/>
    </row>
    <row r="86" s="1" customFormat="1" ht="15" customHeight="1">
      <c r="B86" s="285"/>
      <c r="C86" s="286" t="s">
        <v>782</v>
      </c>
      <c r="D86" s="286"/>
      <c r="E86" s="286"/>
      <c r="F86" s="287" t="s">
        <v>771</v>
      </c>
      <c r="G86" s="286"/>
      <c r="H86" s="286" t="s">
        <v>783</v>
      </c>
      <c r="I86" s="286" t="s">
        <v>767</v>
      </c>
      <c r="J86" s="286">
        <v>20</v>
      </c>
      <c r="K86" s="274"/>
    </row>
    <row r="87" s="1" customFormat="1" ht="15" customHeight="1">
      <c r="B87" s="285"/>
      <c r="C87" s="260" t="s">
        <v>784</v>
      </c>
      <c r="D87" s="260"/>
      <c r="E87" s="260"/>
      <c r="F87" s="283" t="s">
        <v>771</v>
      </c>
      <c r="G87" s="284"/>
      <c r="H87" s="260" t="s">
        <v>785</v>
      </c>
      <c r="I87" s="260" t="s">
        <v>767</v>
      </c>
      <c r="J87" s="260">
        <v>50</v>
      </c>
      <c r="K87" s="274"/>
    </row>
    <row r="88" s="1" customFormat="1" ht="15" customHeight="1">
      <c r="B88" s="285"/>
      <c r="C88" s="260" t="s">
        <v>786</v>
      </c>
      <c r="D88" s="260"/>
      <c r="E88" s="260"/>
      <c r="F88" s="283" t="s">
        <v>771</v>
      </c>
      <c r="G88" s="284"/>
      <c r="H88" s="260" t="s">
        <v>787</v>
      </c>
      <c r="I88" s="260" t="s">
        <v>767</v>
      </c>
      <c r="J88" s="260">
        <v>20</v>
      </c>
      <c r="K88" s="274"/>
    </row>
    <row r="89" s="1" customFormat="1" ht="15" customHeight="1">
      <c r="B89" s="285"/>
      <c r="C89" s="260" t="s">
        <v>788</v>
      </c>
      <c r="D89" s="260"/>
      <c r="E89" s="260"/>
      <c r="F89" s="283" t="s">
        <v>771</v>
      </c>
      <c r="G89" s="284"/>
      <c r="H89" s="260" t="s">
        <v>789</v>
      </c>
      <c r="I89" s="260" t="s">
        <v>767</v>
      </c>
      <c r="J89" s="260">
        <v>20</v>
      </c>
      <c r="K89" s="274"/>
    </row>
    <row r="90" s="1" customFormat="1" ht="15" customHeight="1">
      <c r="B90" s="285"/>
      <c r="C90" s="260" t="s">
        <v>790</v>
      </c>
      <c r="D90" s="260"/>
      <c r="E90" s="260"/>
      <c r="F90" s="283" t="s">
        <v>771</v>
      </c>
      <c r="G90" s="284"/>
      <c r="H90" s="260" t="s">
        <v>791</v>
      </c>
      <c r="I90" s="260" t="s">
        <v>767</v>
      </c>
      <c r="J90" s="260">
        <v>50</v>
      </c>
      <c r="K90" s="274"/>
    </row>
    <row r="91" s="1" customFormat="1" ht="15" customHeight="1">
      <c r="B91" s="285"/>
      <c r="C91" s="260" t="s">
        <v>792</v>
      </c>
      <c r="D91" s="260"/>
      <c r="E91" s="260"/>
      <c r="F91" s="283" t="s">
        <v>771</v>
      </c>
      <c r="G91" s="284"/>
      <c r="H91" s="260" t="s">
        <v>792</v>
      </c>
      <c r="I91" s="260" t="s">
        <v>767</v>
      </c>
      <c r="J91" s="260">
        <v>50</v>
      </c>
      <c r="K91" s="274"/>
    </row>
    <row r="92" s="1" customFormat="1" ht="15" customHeight="1">
      <c r="B92" s="285"/>
      <c r="C92" s="260" t="s">
        <v>793</v>
      </c>
      <c r="D92" s="260"/>
      <c r="E92" s="260"/>
      <c r="F92" s="283" t="s">
        <v>771</v>
      </c>
      <c r="G92" s="284"/>
      <c r="H92" s="260" t="s">
        <v>794</v>
      </c>
      <c r="I92" s="260" t="s">
        <v>767</v>
      </c>
      <c r="J92" s="260">
        <v>255</v>
      </c>
      <c r="K92" s="274"/>
    </row>
    <row r="93" s="1" customFormat="1" ht="15" customHeight="1">
      <c r="B93" s="285"/>
      <c r="C93" s="260" t="s">
        <v>795</v>
      </c>
      <c r="D93" s="260"/>
      <c r="E93" s="260"/>
      <c r="F93" s="283" t="s">
        <v>765</v>
      </c>
      <c r="G93" s="284"/>
      <c r="H93" s="260" t="s">
        <v>796</v>
      </c>
      <c r="I93" s="260" t="s">
        <v>797</v>
      </c>
      <c r="J93" s="260"/>
      <c r="K93" s="274"/>
    </row>
    <row r="94" s="1" customFormat="1" ht="15" customHeight="1">
      <c r="B94" s="285"/>
      <c r="C94" s="260" t="s">
        <v>798</v>
      </c>
      <c r="D94" s="260"/>
      <c r="E94" s="260"/>
      <c r="F94" s="283" t="s">
        <v>765</v>
      </c>
      <c r="G94" s="284"/>
      <c r="H94" s="260" t="s">
        <v>799</v>
      </c>
      <c r="I94" s="260" t="s">
        <v>800</v>
      </c>
      <c r="J94" s="260"/>
      <c r="K94" s="274"/>
    </row>
    <row r="95" s="1" customFormat="1" ht="15" customHeight="1">
      <c r="B95" s="285"/>
      <c r="C95" s="260" t="s">
        <v>801</v>
      </c>
      <c r="D95" s="260"/>
      <c r="E95" s="260"/>
      <c r="F95" s="283" t="s">
        <v>765</v>
      </c>
      <c r="G95" s="284"/>
      <c r="H95" s="260" t="s">
        <v>801</v>
      </c>
      <c r="I95" s="260" t="s">
        <v>800</v>
      </c>
      <c r="J95" s="260"/>
      <c r="K95" s="274"/>
    </row>
    <row r="96" s="1" customFormat="1" ht="15" customHeight="1">
      <c r="B96" s="285"/>
      <c r="C96" s="260" t="s">
        <v>43</v>
      </c>
      <c r="D96" s="260"/>
      <c r="E96" s="260"/>
      <c r="F96" s="283" t="s">
        <v>765</v>
      </c>
      <c r="G96" s="284"/>
      <c r="H96" s="260" t="s">
        <v>802</v>
      </c>
      <c r="I96" s="260" t="s">
        <v>800</v>
      </c>
      <c r="J96" s="260"/>
      <c r="K96" s="274"/>
    </row>
    <row r="97" s="1" customFormat="1" ht="15" customHeight="1">
      <c r="B97" s="285"/>
      <c r="C97" s="260" t="s">
        <v>53</v>
      </c>
      <c r="D97" s="260"/>
      <c r="E97" s="260"/>
      <c r="F97" s="283" t="s">
        <v>765</v>
      </c>
      <c r="G97" s="284"/>
      <c r="H97" s="260" t="s">
        <v>803</v>
      </c>
      <c r="I97" s="260" t="s">
        <v>800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804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759</v>
      </c>
      <c r="D103" s="275"/>
      <c r="E103" s="275"/>
      <c r="F103" s="275" t="s">
        <v>760</v>
      </c>
      <c r="G103" s="276"/>
      <c r="H103" s="275" t="s">
        <v>59</v>
      </c>
      <c r="I103" s="275" t="s">
        <v>62</v>
      </c>
      <c r="J103" s="275" t="s">
        <v>761</v>
      </c>
      <c r="K103" s="274"/>
    </row>
    <row r="104" s="1" customFormat="1" ht="17.25" customHeight="1">
      <c r="B104" s="272"/>
      <c r="C104" s="277" t="s">
        <v>762</v>
      </c>
      <c r="D104" s="277"/>
      <c r="E104" s="277"/>
      <c r="F104" s="278" t="s">
        <v>763</v>
      </c>
      <c r="G104" s="279"/>
      <c r="H104" s="277"/>
      <c r="I104" s="277"/>
      <c r="J104" s="277" t="s">
        <v>764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58</v>
      </c>
      <c r="D106" s="282"/>
      <c r="E106" s="282"/>
      <c r="F106" s="283" t="s">
        <v>765</v>
      </c>
      <c r="G106" s="260"/>
      <c r="H106" s="260" t="s">
        <v>805</v>
      </c>
      <c r="I106" s="260" t="s">
        <v>767</v>
      </c>
      <c r="J106" s="260">
        <v>20</v>
      </c>
      <c r="K106" s="274"/>
    </row>
    <row r="107" s="1" customFormat="1" ht="15" customHeight="1">
      <c r="B107" s="272"/>
      <c r="C107" s="260" t="s">
        <v>768</v>
      </c>
      <c r="D107" s="260"/>
      <c r="E107" s="260"/>
      <c r="F107" s="283" t="s">
        <v>765</v>
      </c>
      <c r="G107" s="260"/>
      <c r="H107" s="260" t="s">
        <v>805</v>
      </c>
      <c r="I107" s="260" t="s">
        <v>767</v>
      </c>
      <c r="J107" s="260">
        <v>120</v>
      </c>
      <c r="K107" s="274"/>
    </row>
    <row r="108" s="1" customFormat="1" ht="15" customHeight="1">
      <c r="B108" s="285"/>
      <c r="C108" s="260" t="s">
        <v>770</v>
      </c>
      <c r="D108" s="260"/>
      <c r="E108" s="260"/>
      <c r="F108" s="283" t="s">
        <v>771</v>
      </c>
      <c r="G108" s="260"/>
      <c r="H108" s="260" t="s">
        <v>805</v>
      </c>
      <c r="I108" s="260" t="s">
        <v>767</v>
      </c>
      <c r="J108" s="260">
        <v>50</v>
      </c>
      <c r="K108" s="274"/>
    </row>
    <row r="109" s="1" customFormat="1" ht="15" customHeight="1">
      <c r="B109" s="285"/>
      <c r="C109" s="260" t="s">
        <v>773</v>
      </c>
      <c r="D109" s="260"/>
      <c r="E109" s="260"/>
      <c r="F109" s="283" t="s">
        <v>765</v>
      </c>
      <c r="G109" s="260"/>
      <c r="H109" s="260" t="s">
        <v>805</v>
      </c>
      <c r="I109" s="260" t="s">
        <v>775</v>
      </c>
      <c r="J109" s="260"/>
      <c r="K109" s="274"/>
    </row>
    <row r="110" s="1" customFormat="1" ht="15" customHeight="1">
      <c r="B110" s="285"/>
      <c r="C110" s="260" t="s">
        <v>784</v>
      </c>
      <c r="D110" s="260"/>
      <c r="E110" s="260"/>
      <c r="F110" s="283" t="s">
        <v>771</v>
      </c>
      <c r="G110" s="260"/>
      <c r="H110" s="260" t="s">
        <v>805</v>
      </c>
      <c r="I110" s="260" t="s">
        <v>767</v>
      </c>
      <c r="J110" s="260">
        <v>50</v>
      </c>
      <c r="K110" s="274"/>
    </row>
    <row r="111" s="1" customFormat="1" ht="15" customHeight="1">
      <c r="B111" s="285"/>
      <c r="C111" s="260" t="s">
        <v>792</v>
      </c>
      <c r="D111" s="260"/>
      <c r="E111" s="260"/>
      <c r="F111" s="283" t="s">
        <v>771</v>
      </c>
      <c r="G111" s="260"/>
      <c r="H111" s="260" t="s">
        <v>805</v>
      </c>
      <c r="I111" s="260" t="s">
        <v>767</v>
      </c>
      <c r="J111" s="260">
        <v>50</v>
      </c>
      <c r="K111" s="274"/>
    </row>
    <row r="112" s="1" customFormat="1" ht="15" customHeight="1">
      <c r="B112" s="285"/>
      <c r="C112" s="260" t="s">
        <v>790</v>
      </c>
      <c r="D112" s="260"/>
      <c r="E112" s="260"/>
      <c r="F112" s="283" t="s">
        <v>771</v>
      </c>
      <c r="G112" s="260"/>
      <c r="H112" s="260" t="s">
        <v>805</v>
      </c>
      <c r="I112" s="260" t="s">
        <v>767</v>
      </c>
      <c r="J112" s="260">
        <v>50</v>
      </c>
      <c r="K112" s="274"/>
    </row>
    <row r="113" s="1" customFormat="1" ht="15" customHeight="1">
      <c r="B113" s="285"/>
      <c r="C113" s="260" t="s">
        <v>58</v>
      </c>
      <c r="D113" s="260"/>
      <c r="E113" s="260"/>
      <c r="F113" s="283" t="s">
        <v>765</v>
      </c>
      <c r="G113" s="260"/>
      <c r="H113" s="260" t="s">
        <v>806</v>
      </c>
      <c r="I113" s="260" t="s">
        <v>767</v>
      </c>
      <c r="J113" s="260">
        <v>20</v>
      </c>
      <c r="K113" s="274"/>
    </row>
    <row r="114" s="1" customFormat="1" ht="15" customHeight="1">
      <c r="B114" s="285"/>
      <c r="C114" s="260" t="s">
        <v>807</v>
      </c>
      <c r="D114" s="260"/>
      <c r="E114" s="260"/>
      <c r="F114" s="283" t="s">
        <v>765</v>
      </c>
      <c r="G114" s="260"/>
      <c r="H114" s="260" t="s">
        <v>808</v>
      </c>
      <c r="I114" s="260" t="s">
        <v>767</v>
      </c>
      <c r="J114" s="260">
        <v>120</v>
      </c>
      <c r="K114" s="274"/>
    </row>
    <row r="115" s="1" customFormat="1" ht="15" customHeight="1">
      <c r="B115" s="285"/>
      <c r="C115" s="260" t="s">
        <v>43</v>
      </c>
      <c r="D115" s="260"/>
      <c r="E115" s="260"/>
      <c r="F115" s="283" t="s">
        <v>765</v>
      </c>
      <c r="G115" s="260"/>
      <c r="H115" s="260" t="s">
        <v>809</v>
      </c>
      <c r="I115" s="260" t="s">
        <v>800</v>
      </c>
      <c r="J115" s="260"/>
      <c r="K115" s="274"/>
    </row>
    <row r="116" s="1" customFormat="1" ht="15" customHeight="1">
      <c r="B116" s="285"/>
      <c r="C116" s="260" t="s">
        <v>53</v>
      </c>
      <c r="D116" s="260"/>
      <c r="E116" s="260"/>
      <c r="F116" s="283" t="s">
        <v>765</v>
      </c>
      <c r="G116" s="260"/>
      <c r="H116" s="260" t="s">
        <v>810</v>
      </c>
      <c r="I116" s="260" t="s">
        <v>800</v>
      </c>
      <c r="J116" s="260"/>
      <c r="K116" s="274"/>
    </row>
    <row r="117" s="1" customFormat="1" ht="15" customHeight="1">
      <c r="B117" s="285"/>
      <c r="C117" s="260" t="s">
        <v>62</v>
      </c>
      <c r="D117" s="260"/>
      <c r="E117" s="260"/>
      <c r="F117" s="283" t="s">
        <v>765</v>
      </c>
      <c r="G117" s="260"/>
      <c r="H117" s="260" t="s">
        <v>811</v>
      </c>
      <c r="I117" s="260" t="s">
        <v>812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813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759</v>
      </c>
      <c r="D123" s="275"/>
      <c r="E123" s="275"/>
      <c r="F123" s="275" t="s">
        <v>760</v>
      </c>
      <c r="G123" s="276"/>
      <c r="H123" s="275" t="s">
        <v>59</v>
      </c>
      <c r="I123" s="275" t="s">
        <v>62</v>
      </c>
      <c r="J123" s="275" t="s">
        <v>761</v>
      </c>
      <c r="K123" s="304"/>
    </row>
    <row r="124" s="1" customFormat="1" ht="17.25" customHeight="1">
      <c r="B124" s="303"/>
      <c r="C124" s="277" t="s">
        <v>762</v>
      </c>
      <c r="D124" s="277"/>
      <c r="E124" s="277"/>
      <c r="F124" s="278" t="s">
        <v>763</v>
      </c>
      <c r="G124" s="279"/>
      <c r="H124" s="277"/>
      <c r="I124" s="277"/>
      <c r="J124" s="277" t="s">
        <v>764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768</v>
      </c>
      <c r="D126" s="282"/>
      <c r="E126" s="282"/>
      <c r="F126" s="283" t="s">
        <v>765</v>
      </c>
      <c r="G126" s="260"/>
      <c r="H126" s="260" t="s">
        <v>805</v>
      </c>
      <c r="I126" s="260" t="s">
        <v>767</v>
      </c>
      <c r="J126" s="260">
        <v>120</v>
      </c>
      <c r="K126" s="308"/>
    </row>
    <row r="127" s="1" customFormat="1" ht="15" customHeight="1">
      <c r="B127" s="305"/>
      <c r="C127" s="260" t="s">
        <v>814</v>
      </c>
      <c r="D127" s="260"/>
      <c r="E127" s="260"/>
      <c r="F127" s="283" t="s">
        <v>765</v>
      </c>
      <c r="G127" s="260"/>
      <c r="H127" s="260" t="s">
        <v>815</v>
      </c>
      <c r="I127" s="260" t="s">
        <v>767</v>
      </c>
      <c r="J127" s="260" t="s">
        <v>816</v>
      </c>
      <c r="K127" s="308"/>
    </row>
    <row r="128" s="1" customFormat="1" ht="15" customHeight="1">
      <c r="B128" s="305"/>
      <c r="C128" s="260" t="s">
        <v>713</v>
      </c>
      <c r="D128" s="260"/>
      <c r="E128" s="260"/>
      <c r="F128" s="283" t="s">
        <v>765</v>
      </c>
      <c r="G128" s="260"/>
      <c r="H128" s="260" t="s">
        <v>817</v>
      </c>
      <c r="I128" s="260" t="s">
        <v>767</v>
      </c>
      <c r="J128" s="260" t="s">
        <v>816</v>
      </c>
      <c r="K128" s="308"/>
    </row>
    <row r="129" s="1" customFormat="1" ht="15" customHeight="1">
      <c r="B129" s="305"/>
      <c r="C129" s="260" t="s">
        <v>776</v>
      </c>
      <c r="D129" s="260"/>
      <c r="E129" s="260"/>
      <c r="F129" s="283" t="s">
        <v>771</v>
      </c>
      <c r="G129" s="260"/>
      <c r="H129" s="260" t="s">
        <v>777</v>
      </c>
      <c r="I129" s="260" t="s">
        <v>767</v>
      </c>
      <c r="J129" s="260">
        <v>15</v>
      </c>
      <c r="K129" s="308"/>
    </row>
    <row r="130" s="1" customFormat="1" ht="15" customHeight="1">
      <c r="B130" s="305"/>
      <c r="C130" s="286" t="s">
        <v>778</v>
      </c>
      <c r="D130" s="286"/>
      <c r="E130" s="286"/>
      <c r="F130" s="287" t="s">
        <v>771</v>
      </c>
      <c r="G130" s="286"/>
      <c r="H130" s="286" t="s">
        <v>779</v>
      </c>
      <c r="I130" s="286" t="s">
        <v>767</v>
      </c>
      <c r="J130" s="286">
        <v>15</v>
      </c>
      <c r="K130" s="308"/>
    </row>
    <row r="131" s="1" customFormat="1" ht="15" customHeight="1">
      <c r="B131" s="305"/>
      <c r="C131" s="286" t="s">
        <v>780</v>
      </c>
      <c r="D131" s="286"/>
      <c r="E131" s="286"/>
      <c r="F131" s="287" t="s">
        <v>771</v>
      </c>
      <c r="G131" s="286"/>
      <c r="H131" s="286" t="s">
        <v>781</v>
      </c>
      <c r="I131" s="286" t="s">
        <v>767</v>
      </c>
      <c r="J131" s="286">
        <v>20</v>
      </c>
      <c r="K131" s="308"/>
    </row>
    <row r="132" s="1" customFormat="1" ht="15" customHeight="1">
      <c r="B132" s="305"/>
      <c r="C132" s="286" t="s">
        <v>782</v>
      </c>
      <c r="D132" s="286"/>
      <c r="E132" s="286"/>
      <c r="F132" s="287" t="s">
        <v>771</v>
      </c>
      <c r="G132" s="286"/>
      <c r="H132" s="286" t="s">
        <v>783</v>
      </c>
      <c r="I132" s="286" t="s">
        <v>767</v>
      </c>
      <c r="J132" s="286">
        <v>20</v>
      </c>
      <c r="K132" s="308"/>
    </row>
    <row r="133" s="1" customFormat="1" ht="15" customHeight="1">
      <c r="B133" s="305"/>
      <c r="C133" s="260" t="s">
        <v>770</v>
      </c>
      <c r="D133" s="260"/>
      <c r="E133" s="260"/>
      <c r="F133" s="283" t="s">
        <v>771</v>
      </c>
      <c r="G133" s="260"/>
      <c r="H133" s="260" t="s">
        <v>805</v>
      </c>
      <c r="I133" s="260" t="s">
        <v>767</v>
      </c>
      <c r="J133" s="260">
        <v>50</v>
      </c>
      <c r="K133" s="308"/>
    </row>
    <row r="134" s="1" customFormat="1" ht="15" customHeight="1">
      <c r="B134" s="305"/>
      <c r="C134" s="260" t="s">
        <v>784</v>
      </c>
      <c r="D134" s="260"/>
      <c r="E134" s="260"/>
      <c r="F134" s="283" t="s">
        <v>771</v>
      </c>
      <c r="G134" s="260"/>
      <c r="H134" s="260" t="s">
        <v>805</v>
      </c>
      <c r="I134" s="260" t="s">
        <v>767</v>
      </c>
      <c r="J134" s="260">
        <v>50</v>
      </c>
      <c r="K134" s="308"/>
    </row>
    <row r="135" s="1" customFormat="1" ht="15" customHeight="1">
      <c r="B135" s="305"/>
      <c r="C135" s="260" t="s">
        <v>790</v>
      </c>
      <c r="D135" s="260"/>
      <c r="E135" s="260"/>
      <c r="F135" s="283" t="s">
        <v>771</v>
      </c>
      <c r="G135" s="260"/>
      <c r="H135" s="260" t="s">
        <v>805</v>
      </c>
      <c r="I135" s="260" t="s">
        <v>767</v>
      </c>
      <c r="J135" s="260">
        <v>50</v>
      </c>
      <c r="K135" s="308"/>
    </row>
    <row r="136" s="1" customFormat="1" ht="15" customHeight="1">
      <c r="B136" s="305"/>
      <c r="C136" s="260" t="s">
        <v>792</v>
      </c>
      <c r="D136" s="260"/>
      <c r="E136" s="260"/>
      <c r="F136" s="283" t="s">
        <v>771</v>
      </c>
      <c r="G136" s="260"/>
      <c r="H136" s="260" t="s">
        <v>805</v>
      </c>
      <c r="I136" s="260" t="s">
        <v>767</v>
      </c>
      <c r="J136" s="260">
        <v>50</v>
      </c>
      <c r="K136" s="308"/>
    </row>
    <row r="137" s="1" customFormat="1" ht="15" customHeight="1">
      <c r="B137" s="305"/>
      <c r="C137" s="260" t="s">
        <v>793</v>
      </c>
      <c r="D137" s="260"/>
      <c r="E137" s="260"/>
      <c r="F137" s="283" t="s">
        <v>771</v>
      </c>
      <c r="G137" s="260"/>
      <c r="H137" s="260" t="s">
        <v>818</v>
      </c>
      <c r="I137" s="260" t="s">
        <v>767</v>
      </c>
      <c r="J137" s="260">
        <v>255</v>
      </c>
      <c r="K137" s="308"/>
    </row>
    <row r="138" s="1" customFormat="1" ht="15" customHeight="1">
      <c r="B138" s="305"/>
      <c r="C138" s="260" t="s">
        <v>795</v>
      </c>
      <c r="D138" s="260"/>
      <c r="E138" s="260"/>
      <c r="F138" s="283" t="s">
        <v>765</v>
      </c>
      <c r="G138" s="260"/>
      <c r="H138" s="260" t="s">
        <v>819</v>
      </c>
      <c r="I138" s="260" t="s">
        <v>797</v>
      </c>
      <c r="J138" s="260"/>
      <c r="K138" s="308"/>
    </row>
    <row r="139" s="1" customFormat="1" ht="15" customHeight="1">
      <c r="B139" s="305"/>
      <c r="C139" s="260" t="s">
        <v>798</v>
      </c>
      <c r="D139" s="260"/>
      <c r="E139" s="260"/>
      <c r="F139" s="283" t="s">
        <v>765</v>
      </c>
      <c r="G139" s="260"/>
      <c r="H139" s="260" t="s">
        <v>820</v>
      </c>
      <c r="I139" s="260" t="s">
        <v>800</v>
      </c>
      <c r="J139" s="260"/>
      <c r="K139" s="308"/>
    </row>
    <row r="140" s="1" customFormat="1" ht="15" customHeight="1">
      <c r="B140" s="305"/>
      <c r="C140" s="260" t="s">
        <v>801</v>
      </c>
      <c r="D140" s="260"/>
      <c r="E140" s="260"/>
      <c r="F140" s="283" t="s">
        <v>765</v>
      </c>
      <c r="G140" s="260"/>
      <c r="H140" s="260" t="s">
        <v>801</v>
      </c>
      <c r="I140" s="260" t="s">
        <v>800</v>
      </c>
      <c r="J140" s="260"/>
      <c r="K140" s="308"/>
    </row>
    <row r="141" s="1" customFormat="1" ht="15" customHeight="1">
      <c r="B141" s="305"/>
      <c r="C141" s="260" t="s">
        <v>43</v>
      </c>
      <c r="D141" s="260"/>
      <c r="E141" s="260"/>
      <c r="F141" s="283" t="s">
        <v>765</v>
      </c>
      <c r="G141" s="260"/>
      <c r="H141" s="260" t="s">
        <v>821</v>
      </c>
      <c r="I141" s="260" t="s">
        <v>800</v>
      </c>
      <c r="J141" s="260"/>
      <c r="K141" s="308"/>
    </row>
    <row r="142" s="1" customFormat="1" ht="15" customHeight="1">
      <c r="B142" s="305"/>
      <c r="C142" s="260" t="s">
        <v>822</v>
      </c>
      <c r="D142" s="260"/>
      <c r="E142" s="260"/>
      <c r="F142" s="283" t="s">
        <v>765</v>
      </c>
      <c r="G142" s="260"/>
      <c r="H142" s="260" t="s">
        <v>823</v>
      </c>
      <c r="I142" s="260" t="s">
        <v>800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824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759</v>
      </c>
      <c r="D148" s="275"/>
      <c r="E148" s="275"/>
      <c r="F148" s="275" t="s">
        <v>760</v>
      </c>
      <c r="G148" s="276"/>
      <c r="H148" s="275" t="s">
        <v>59</v>
      </c>
      <c r="I148" s="275" t="s">
        <v>62</v>
      </c>
      <c r="J148" s="275" t="s">
        <v>761</v>
      </c>
      <c r="K148" s="274"/>
    </row>
    <row r="149" s="1" customFormat="1" ht="17.25" customHeight="1">
      <c r="B149" s="272"/>
      <c r="C149" s="277" t="s">
        <v>762</v>
      </c>
      <c r="D149" s="277"/>
      <c r="E149" s="277"/>
      <c r="F149" s="278" t="s">
        <v>763</v>
      </c>
      <c r="G149" s="279"/>
      <c r="H149" s="277"/>
      <c r="I149" s="277"/>
      <c r="J149" s="277" t="s">
        <v>764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768</v>
      </c>
      <c r="D151" s="260"/>
      <c r="E151" s="260"/>
      <c r="F151" s="313" t="s">
        <v>765</v>
      </c>
      <c r="G151" s="260"/>
      <c r="H151" s="312" t="s">
        <v>805</v>
      </c>
      <c r="I151" s="312" t="s">
        <v>767</v>
      </c>
      <c r="J151" s="312">
        <v>120</v>
      </c>
      <c r="K151" s="308"/>
    </row>
    <row r="152" s="1" customFormat="1" ht="15" customHeight="1">
      <c r="B152" s="285"/>
      <c r="C152" s="312" t="s">
        <v>814</v>
      </c>
      <c r="D152" s="260"/>
      <c r="E152" s="260"/>
      <c r="F152" s="313" t="s">
        <v>765</v>
      </c>
      <c r="G152" s="260"/>
      <c r="H152" s="312" t="s">
        <v>825</v>
      </c>
      <c r="I152" s="312" t="s">
        <v>767</v>
      </c>
      <c r="J152" s="312" t="s">
        <v>816</v>
      </c>
      <c r="K152" s="308"/>
    </row>
    <row r="153" s="1" customFormat="1" ht="15" customHeight="1">
      <c r="B153" s="285"/>
      <c r="C153" s="312" t="s">
        <v>713</v>
      </c>
      <c r="D153" s="260"/>
      <c r="E153" s="260"/>
      <c r="F153" s="313" t="s">
        <v>765</v>
      </c>
      <c r="G153" s="260"/>
      <c r="H153" s="312" t="s">
        <v>826</v>
      </c>
      <c r="I153" s="312" t="s">
        <v>767</v>
      </c>
      <c r="J153" s="312" t="s">
        <v>816</v>
      </c>
      <c r="K153" s="308"/>
    </row>
    <row r="154" s="1" customFormat="1" ht="15" customHeight="1">
      <c r="B154" s="285"/>
      <c r="C154" s="312" t="s">
        <v>770</v>
      </c>
      <c r="D154" s="260"/>
      <c r="E154" s="260"/>
      <c r="F154" s="313" t="s">
        <v>771</v>
      </c>
      <c r="G154" s="260"/>
      <c r="H154" s="312" t="s">
        <v>805</v>
      </c>
      <c r="I154" s="312" t="s">
        <v>767</v>
      </c>
      <c r="J154" s="312">
        <v>50</v>
      </c>
      <c r="K154" s="308"/>
    </row>
    <row r="155" s="1" customFormat="1" ht="15" customHeight="1">
      <c r="B155" s="285"/>
      <c r="C155" s="312" t="s">
        <v>773</v>
      </c>
      <c r="D155" s="260"/>
      <c r="E155" s="260"/>
      <c r="F155" s="313" t="s">
        <v>765</v>
      </c>
      <c r="G155" s="260"/>
      <c r="H155" s="312" t="s">
        <v>805</v>
      </c>
      <c r="I155" s="312" t="s">
        <v>775</v>
      </c>
      <c r="J155" s="312"/>
      <c r="K155" s="308"/>
    </row>
    <row r="156" s="1" customFormat="1" ht="15" customHeight="1">
      <c r="B156" s="285"/>
      <c r="C156" s="312" t="s">
        <v>784</v>
      </c>
      <c r="D156" s="260"/>
      <c r="E156" s="260"/>
      <c r="F156" s="313" t="s">
        <v>771</v>
      </c>
      <c r="G156" s="260"/>
      <c r="H156" s="312" t="s">
        <v>805</v>
      </c>
      <c r="I156" s="312" t="s">
        <v>767</v>
      </c>
      <c r="J156" s="312">
        <v>50</v>
      </c>
      <c r="K156" s="308"/>
    </row>
    <row r="157" s="1" customFormat="1" ht="15" customHeight="1">
      <c r="B157" s="285"/>
      <c r="C157" s="312" t="s">
        <v>792</v>
      </c>
      <c r="D157" s="260"/>
      <c r="E157" s="260"/>
      <c r="F157" s="313" t="s">
        <v>771</v>
      </c>
      <c r="G157" s="260"/>
      <c r="H157" s="312" t="s">
        <v>805</v>
      </c>
      <c r="I157" s="312" t="s">
        <v>767</v>
      </c>
      <c r="J157" s="312">
        <v>50</v>
      </c>
      <c r="K157" s="308"/>
    </row>
    <row r="158" s="1" customFormat="1" ht="15" customHeight="1">
      <c r="B158" s="285"/>
      <c r="C158" s="312" t="s">
        <v>790</v>
      </c>
      <c r="D158" s="260"/>
      <c r="E158" s="260"/>
      <c r="F158" s="313" t="s">
        <v>771</v>
      </c>
      <c r="G158" s="260"/>
      <c r="H158" s="312" t="s">
        <v>805</v>
      </c>
      <c r="I158" s="312" t="s">
        <v>767</v>
      </c>
      <c r="J158" s="312">
        <v>50</v>
      </c>
      <c r="K158" s="308"/>
    </row>
    <row r="159" s="1" customFormat="1" ht="15" customHeight="1">
      <c r="B159" s="285"/>
      <c r="C159" s="312" t="s">
        <v>90</v>
      </c>
      <c r="D159" s="260"/>
      <c r="E159" s="260"/>
      <c r="F159" s="313" t="s">
        <v>765</v>
      </c>
      <c r="G159" s="260"/>
      <c r="H159" s="312" t="s">
        <v>827</v>
      </c>
      <c r="I159" s="312" t="s">
        <v>767</v>
      </c>
      <c r="J159" s="312" t="s">
        <v>828</v>
      </c>
      <c r="K159" s="308"/>
    </row>
    <row r="160" s="1" customFormat="1" ht="15" customHeight="1">
      <c r="B160" s="285"/>
      <c r="C160" s="312" t="s">
        <v>829</v>
      </c>
      <c r="D160" s="260"/>
      <c r="E160" s="260"/>
      <c r="F160" s="313" t="s">
        <v>765</v>
      </c>
      <c r="G160" s="260"/>
      <c r="H160" s="312" t="s">
        <v>830</v>
      </c>
      <c r="I160" s="312" t="s">
        <v>800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831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759</v>
      </c>
      <c r="D166" s="275"/>
      <c r="E166" s="275"/>
      <c r="F166" s="275" t="s">
        <v>760</v>
      </c>
      <c r="G166" s="317"/>
      <c r="H166" s="318" t="s">
        <v>59</v>
      </c>
      <c r="I166" s="318" t="s">
        <v>62</v>
      </c>
      <c r="J166" s="275" t="s">
        <v>761</v>
      </c>
      <c r="K166" s="252"/>
    </row>
    <row r="167" s="1" customFormat="1" ht="17.25" customHeight="1">
      <c r="B167" s="253"/>
      <c r="C167" s="277" t="s">
        <v>762</v>
      </c>
      <c r="D167" s="277"/>
      <c r="E167" s="277"/>
      <c r="F167" s="278" t="s">
        <v>763</v>
      </c>
      <c r="G167" s="319"/>
      <c r="H167" s="320"/>
      <c r="I167" s="320"/>
      <c r="J167" s="277" t="s">
        <v>764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768</v>
      </c>
      <c r="D169" s="260"/>
      <c r="E169" s="260"/>
      <c r="F169" s="283" t="s">
        <v>765</v>
      </c>
      <c r="G169" s="260"/>
      <c r="H169" s="260" t="s">
        <v>805</v>
      </c>
      <c r="I169" s="260" t="s">
        <v>767</v>
      </c>
      <c r="J169" s="260">
        <v>120</v>
      </c>
      <c r="K169" s="308"/>
    </row>
    <row r="170" s="1" customFormat="1" ht="15" customHeight="1">
      <c r="B170" s="285"/>
      <c r="C170" s="260" t="s">
        <v>814</v>
      </c>
      <c r="D170" s="260"/>
      <c r="E170" s="260"/>
      <c r="F170" s="283" t="s">
        <v>765</v>
      </c>
      <c r="G170" s="260"/>
      <c r="H170" s="260" t="s">
        <v>815</v>
      </c>
      <c r="I170" s="260" t="s">
        <v>767</v>
      </c>
      <c r="J170" s="260" t="s">
        <v>816</v>
      </c>
      <c r="K170" s="308"/>
    </row>
    <row r="171" s="1" customFormat="1" ht="15" customHeight="1">
      <c r="B171" s="285"/>
      <c r="C171" s="260" t="s">
        <v>713</v>
      </c>
      <c r="D171" s="260"/>
      <c r="E171" s="260"/>
      <c r="F171" s="283" t="s">
        <v>765</v>
      </c>
      <c r="G171" s="260"/>
      <c r="H171" s="260" t="s">
        <v>832</v>
      </c>
      <c r="I171" s="260" t="s">
        <v>767</v>
      </c>
      <c r="J171" s="260" t="s">
        <v>816</v>
      </c>
      <c r="K171" s="308"/>
    </row>
    <row r="172" s="1" customFormat="1" ht="15" customHeight="1">
      <c r="B172" s="285"/>
      <c r="C172" s="260" t="s">
        <v>770</v>
      </c>
      <c r="D172" s="260"/>
      <c r="E172" s="260"/>
      <c r="F172" s="283" t="s">
        <v>771</v>
      </c>
      <c r="G172" s="260"/>
      <c r="H172" s="260" t="s">
        <v>832</v>
      </c>
      <c r="I172" s="260" t="s">
        <v>767</v>
      </c>
      <c r="J172" s="260">
        <v>50</v>
      </c>
      <c r="K172" s="308"/>
    </row>
    <row r="173" s="1" customFormat="1" ht="15" customHeight="1">
      <c r="B173" s="285"/>
      <c r="C173" s="260" t="s">
        <v>773</v>
      </c>
      <c r="D173" s="260"/>
      <c r="E173" s="260"/>
      <c r="F173" s="283" t="s">
        <v>765</v>
      </c>
      <c r="G173" s="260"/>
      <c r="H173" s="260" t="s">
        <v>832</v>
      </c>
      <c r="I173" s="260" t="s">
        <v>775</v>
      </c>
      <c r="J173" s="260"/>
      <c r="K173" s="308"/>
    </row>
    <row r="174" s="1" customFormat="1" ht="15" customHeight="1">
      <c r="B174" s="285"/>
      <c r="C174" s="260" t="s">
        <v>784</v>
      </c>
      <c r="D174" s="260"/>
      <c r="E174" s="260"/>
      <c r="F174" s="283" t="s">
        <v>771</v>
      </c>
      <c r="G174" s="260"/>
      <c r="H174" s="260" t="s">
        <v>832</v>
      </c>
      <c r="I174" s="260" t="s">
        <v>767</v>
      </c>
      <c r="J174" s="260">
        <v>50</v>
      </c>
      <c r="K174" s="308"/>
    </row>
    <row r="175" s="1" customFormat="1" ht="15" customHeight="1">
      <c r="B175" s="285"/>
      <c r="C175" s="260" t="s">
        <v>792</v>
      </c>
      <c r="D175" s="260"/>
      <c r="E175" s="260"/>
      <c r="F175" s="283" t="s">
        <v>771</v>
      </c>
      <c r="G175" s="260"/>
      <c r="H175" s="260" t="s">
        <v>832</v>
      </c>
      <c r="I175" s="260" t="s">
        <v>767</v>
      </c>
      <c r="J175" s="260">
        <v>50</v>
      </c>
      <c r="K175" s="308"/>
    </row>
    <row r="176" s="1" customFormat="1" ht="15" customHeight="1">
      <c r="B176" s="285"/>
      <c r="C176" s="260" t="s">
        <v>790</v>
      </c>
      <c r="D176" s="260"/>
      <c r="E176" s="260"/>
      <c r="F176" s="283" t="s">
        <v>771</v>
      </c>
      <c r="G176" s="260"/>
      <c r="H176" s="260" t="s">
        <v>832</v>
      </c>
      <c r="I176" s="260" t="s">
        <v>767</v>
      </c>
      <c r="J176" s="260">
        <v>50</v>
      </c>
      <c r="K176" s="308"/>
    </row>
    <row r="177" s="1" customFormat="1" ht="15" customHeight="1">
      <c r="B177" s="285"/>
      <c r="C177" s="260" t="s">
        <v>134</v>
      </c>
      <c r="D177" s="260"/>
      <c r="E177" s="260"/>
      <c r="F177" s="283" t="s">
        <v>765</v>
      </c>
      <c r="G177" s="260"/>
      <c r="H177" s="260" t="s">
        <v>833</v>
      </c>
      <c r="I177" s="260" t="s">
        <v>834</v>
      </c>
      <c r="J177" s="260"/>
      <c r="K177" s="308"/>
    </row>
    <row r="178" s="1" customFormat="1" ht="15" customHeight="1">
      <c r="B178" s="285"/>
      <c r="C178" s="260" t="s">
        <v>62</v>
      </c>
      <c r="D178" s="260"/>
      <c r="E178" s="260"/>
      <c r="F178" s="283" t="s">
        <v>765</v>
      </c>
      <c r="G178" s="260"/>
      <c r="H178" s="260" t="s">
        <v>835</v>
      </c>
      <c r="I178" s="260" t="s">
        <v>836</v>
      </c>
      <c r="J178" s="260">
        <v>1</v>
      </c>
      <c r="K178" s="308"/>
    </row>
    <row r="179" s="1" customFormat="1" ht="15" customHeight="1">
      <c r="B179" s="285"/>
      <c r="C179" s="260" t="s">
        <v>58</v>
      </c>
      <c r="D179" s="260"/>
      <c r="E179" s="260"/>
      <c r="F179" s="283" t="s">
        <v>765</v>
      </c>
      <c r="G179" s="260"/>
      <c r="H179" s="260" t="s">
        <v>837</v>
      </c>
      <c r="I179" s="260" t="s">
        <v>767</v>
      </c>
      <c r="J179" s="260">
        <v>20</v>
      </c>
      <c r="K179" s="308"/>
    </row>
    <row r="180" s="1" customFormat="1" ht="15" customHeight="1">
      <c r="B180" s="285"/>
      <c r="C180" s="260" t="s">
        <v>59</v>
      </c>
      <c r="D180" s="260"/>
      <c r="E180" s="260"/>
      <c r="F180" s="283" t="s">
        <v>765</v>
      </c>
      <c r="G180" s="260"/>
      <c r="H180" s="260" t="s">
        <v>838</v>
      </c>
      <c r="I180" s="260" t="s">
        <v>767</v>
      </c>
      <c r="J180" s="260">
        <v>255</v>
      </c>
      <c r="K180" s="308"/>
    </row>
    <row r="181" s="1" customFormat="1" ht="15" customHeight="1">
      <c r="B181" s="285"/>
      <c r="C181" s="260" t="s">
        <v>135</v>
      </c>
      <c r="D181" s="260"/>
      <c r="E181" s="260"/>
      <c r="F181" s="283" t="s">
        <v>765</v>
      </c>
      <c r="G181" s="260"/>
      <c r="H181" s="260" t="s">
        <v>729</v>
      </c>
      <c r="I181" s="260" t="s">
        <v>767</v>
      </c>
      <c r="J181" s="260">
        <v>10</v>
      </c>
      <c r="K181" s="308"/>
    </row>
    <row r="182" s="1" customFormat="1" ht="15" customHeight="1">
      <c r="B182" s="285"/>
      <c r="C182" s="260" t="s">
        <v>136</v>
      </c>
      <c r="D182" s="260"/>
      <c r="E182" s="260"/>
      <c r="F182" s="283" t="s">
        <v>765</v>
      </c>
      <c r="G182" s="260"/>
      <c r="H182" s="260" t="s">
        <v>839</v>
      </c>
      <c r="I182" s="260" t="s">
        <v>800</v>
      </c>
      <c r="J182" s="260"/>
      <c r="K182" s="308"/>
    </row>
    <row r="183" s="1" customFormat="1" ht="15" customHeight="1">
      <c r="B183" s="285"/>
      <c r="C183" s="260" t="s">
        <v>840</v>
      </c>
      <c r="D183" s="260"/>
      <c r="E183" s="260"/>
      <c r="F183" s="283" t="s">
        <v>765</v>
      </c>
      <c r="G183" s="260"/>
      <c r="H183" s="260" t="s">
        <v>841</v>
      </c>
      <c r="I183" s="260" t="s">
        <v>800</v>
      </c>
      <c r="J183" s="260"/>
      <c r="K183" s="308"/>
    </row>
    <row r="184" s="1" customFormat="1" ht="15" customHeight="1">
      <c r="B184" s="285"/>
      <c r="C184" s="260" t="s">
        <v>829</v>
      </c>
      <c r="D184" s="260"/>
      <c r="E184" s="260"/>
      <c r="F184" s="283" t="s">
        <v>765</v>
      </c>
      <c r="G184" s="260"/>
      <c r="H184" s="260" t="s">
        <v>842</v>
      </c>
      <c r="I184" s="260" t="s">
        <v>800</v>
      </c>
      <c r="J184" s="260"/>
      <c r="K184" s="308"/>
    </row>
    <row r="185" s="1" customFormat="1" ht="15" customHeight="1">
      <c r="B185" s="285"/>
      <c r="C185" s="260" t="s">
        <v>138</v>
      </c>
      <c r="D185" s="260"/>
      <c r="E185" s="260"/>
      <c r="F185" s="283" t="s">
        <v>771</v>
      </c>
      <c r="G185" s="260"/>
      <c r="H185" s="260" t="s">
        <v>843</v>
      </c>
      <c r="I185" s="260" t="s">
        <v>767</v>
      </c>
      <c r="J185" s="260">
        <v>50</v>
      </c>
      <c r="K185" s="308"/>
    </row>
    <row r="186" s="1" customFormat="1" ht="15" customHeight="1">
      <c r="B186" s="285"/>
      <c r="C186" s="260" t="s">
        <v>844</v>
      </c>
      <c r="D186" s="260"/>
      <c r="E186" s="260"/>
      <c r="F186" s="283" t="s">
        <v>771</v>
      </c>
      <c r="G186" s="260"/>
      <c r="H186" s="260" t="s">
        <v>845</v>
      </c>
      <c r="I186" s="260" t="s">
        <v>846</v>
      </c>
      <c r="J186" s="260"/>
      <c r="K186" s="308"/>
    </row>
    <row r="187" s="1" customFormat="1" ht="15" customHeight="1">
      <c r="B187" s="285"/>
      <c r="C187" s="260" t="s">
        <v>847</v>
      </c>
      <c r="D187" s="260"/>
      <c r="E187" s="260"/>
      <c r="F187" s="283" t="s">
        <v>771</v>
      </c>
      <c r="G187" s="260"/>
      <c r="H187" s="260" t="s">
        <v>848</v>
      </c>
      <c r="I187" s="260" t="s">
        <v>846</v>
      </c>
      <c r="J187" s="260"/>
      <c r="K187" s="308"/>
    </row>
    <row r="188" s="1" customFormat="1" ht="15" customHeight="1">
      <c r="B188" s="285"/>
      <c r="C188" s="260" t="s">
        <v>849</v>
      </c>
      <c r="D188" s="260"/>
      <c r="E188" s="260"/>
      <c r="F188" s="283" t="s">
        <v>771</v>
      </c>
      <c r="G188" s="260"/>
      <c r="H188" s="260" t="s">
        <v>850</v>
      </c>
      <c r="I188" s="260" t="s">
        <v>846</v>
      </c>
      <c r="J188" s="260"/>
      <c r="K188" s="308"/>
    </row>
    <row r="189" s="1" customFormat="1" ht="15" customHeight="1">
      <c r="B189" s="285"/>
      <c r="C189" s="321" t="s">
        <v>851</v>
      </c>
      <c r="D189" s="260"/>
      <c r="E189" s="260"/>
      <c r="F189" s="283" t="s">
        <v>771</v>
      </c>
      <c r="G189" s="260"/>
      <c r="H189" s="260" t="s">
        <v>852</v>
      </c>
      <c r="I189" s="260" t="s">
        <v>853</v>
      </c>
      <c r="J189" s="322" t="s">
        <v>854</v>
      </c>
      <c r="K189" s="308"/>
    </row>
    <row r="190" s="1" customFormat="1" ht="15" customHeight="1">
      <c r="B190" s="285"/>
      <c r="C190" s="321" t="s">
        <v>47</v>
      </c>
      <c r="D190" s="260"/>
      <c r="E190" s="260"/>
      <c r="F190" s="283" t="s">
        <v>765</v>
      </c>
      <c r="G190" s="260"/>
      <c r="H190" s="257" t="s">
        <v>855</v>
      </c>
      <c r="I190" s="260" t="s">
        <v>856</v>
      </c>
      <c r="J190" s="260"/>
      <c r="K190" s="308"/>
    </row>
    <row r="191" s="1" customFormat="1" ht="15" customHeight="1">
      <c r="B191" s="285"/>
      <c r="C191" s="321" t="s">
        <v>857</v>
      </c>
      <c r="D191" s="260"/>
      <c r="E191" s="260"/>
      <c r="F191" s="283" t="s">
        <v>765</v>
      </c>
      <c r="G191" s="260"/>
      <c r="H191" s="260" t="s">
        <v>858</v>
      </c>
      <c r="I191" s="260" t="s">
        <v>800</v>
      </c>
      <c r="J191" s="260"/>
      <c r="K191" s="308"/>
    </row>
    <row r="192" s="1" customFormat="1" ht="15" customHeight="1">
      <c r="B192" s="285"/>
      <c r="C192" s="321" t="s">
        <v>859</v>
      </c>
      <c r="D192" s="260"/>
      <c r="E192" s="260"/>
      <c r="F192" s="283" t="s">
        <v>765</v>
      </c>
      <c r="G192" s="260"/>
      <c r="H192" s="260" t="s">
        <v>860</v>
      </c>
      <c r="I192" s="260" t="s">
        <v>800</v>
      </c>
      <c r="J192" s="260"/>
      <c r="K192" s="308"/>
    </row>
    <row r="193" s="1" customFormat="1" ht="15" customHeight="1">
      <c r="B193" s="285"/>
      <c r="C193" s="321" t="s">
        <v>861</v>
      </c>
      <c r="D193" s="260"/>
      <c r="E193" s="260"/>
      <c r="F193" s="283" t="s">
        <v>771</v>
      </c>
      <c r="G193" s="260"/>
      <c r="H193" s="260" t="s">
        <v>862</v>
      </c>
      <c r="I193" s="260" t="s">
        <v>800</v>
      </c>
      <c r="J193" s="260"/>
      <c r="K193" s="308"/>
    </row>
    <row r="194" s="1" customFormat="1" ht="15" customHeight="1">
      <c r="B194" s="314"/>
      <c r="C194" s="323"/>
      <c r="D194" s="294"/>
      <c r="E194" s="294"/>
      <c r="F194" s="294"/>
      <c r="G194" s="294"/>
      <c r="H194" s="294"/>
      <c r="I194" s="294"/>
      <c r="J194" s="294"/>
      <c r="K194" s="315"/>
    </row>
    <row r="195" s="1" customFormat="1" ht="18.75" customHeight="1">
      <c r="B195" s="296"/>
      <c r="C195" s="306"/>
      <c r="D195" s="306"/>
      <c r="E195" s="306"/>
      <c r="F195" s="316"/>
      <c r="G195" s="306"/>
      <c r="H195" s="306"/>
      <c r="I195" s="306"/>
      <c r="J195" s="306"/>
      <c r="K195" s="296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68"/>
      <c r="C197" s="268"/>
      <c r="D197" s="268"/>
      <c r="E197" s="268"/>
      <c r="F197" s="268"/>
      <c r="G197" s="268"/>
      <c r="H197" s="268"/>
      <c r="I197" s="268"/>
      <c r="J197" s="268"/>
      <c r="K197" s="268"/>
    </row>
    <row r="198" s="1" customFormat="1" ht="13.5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s="1" customFormat="1" ht="21">
      <c r="B199" s="250"/>
      <c r="C199" s="251" t="s">
        <v>863</v>
      </c>
      <c r="D199" s="251"/>
      <c r="E199" s="251"/>
      <c r="F199" s="251"/>
      <c r="G199" s="251"/>
      <c r="H199" s="251"/>
      <c r="I199" s="251"/>
      <c r="J199" s="251"/>
      <c r="K199" s="252"/>
    </row>
    <row r="200" s="1" customFormat="1" ht="25.5" customHeight="1">
      <c r="B200" s="250"/>
      <c r="C200" s="324" t="s">
        <v>864</v>
      </c>
      <c r="D200" s="324"/>
      <c r="E200" s="324"/>
      <c r="F200" s="324" t="s">
        <v>865</v>
      </c>
      <c r="G200" s="325"/>
      <c r="H200" s="324" t="s">
        <v>866</v>
      </c>
      <c r="I200" s="324"/>
      <c r="J200" s="324"/>
      <c r="K200" s="252"/>
    </row>
    <row r="201" s="1" customFormat="1" ht="5.25" customHeight="1">
      <c r="B201" s="285"/>
      <c r="C201" s="280"/>
      <c r="D201" s="280"/>
      <c r="E201" s="280"/>
      <c r="F201" s="280"/>
      <c r="G201" s="306"/>
      <c r="H201" s="280"/>
      <c r="I201" s="280"/>
      <c r="J201" s="280"/>
      <c r="K201" s="308"/>
    </row>
    <row r="202" s="1" customFormat="1" ht="15" customHeight="1">
      <c r="B202" s="285"/>
      <c r="C202" s="260" t="s">
        <v>856</v>
      </c>
      <c r="D202" s="260"/>
      <c r="E202" s="260"/>
      <c r="F202" s="283" t="s">
        <v>48</v>
      </c>
      <c r="G202" s="260"/>
      <c r="H202" s="260" t="s">
        <v>867</v>
      </c>
      <c r="I202" s="260"/>
      <c r="J202" s="260"/>
      <c r="K202" s="308"/>
    </row>
    <row r="203" s="1" customFormat="1" ht="15" customHeight="1">
      <c r="B203" s="285"/>
      <c r="C203" s="260"/>
      <c r="D203" s="260"/>
      <c r="E203" s="260"/>
      <c r="F203" s="283" t="s">
        <v>49</v>
      </c>
      <c r="G203" s="260"/>
      <c r="H203" s="260" t="s">
        <v>868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52</v>
      </c>
      <c r="G204" s="260"/>
      <c r="H204" s="260" t="s">
        <v>869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50</v>
      </c>
      <c r="G205" s="260"/>
      <c r="H205" s="260" t="s">
        <v>870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51</v>
      </c>
      <c r="G206" s="260"/>
      <c r="H206" s="260" t="s">
        <v>871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/>
      <c r="G207" s="260"/>
      <c r="H207" s="260"/>
      <c r="I207" s="260"/>
      <c r="J207" s="260"/>
      <c r="K207" s="308"/>
    </row>
    <row r="208" s="1" customFormat="1" ht="15" customHeight="1">
      <c r="B208" s="285"/>
      <c r="C208" s="260" t="s">
        <v>812</v>
      </c>
      <c r="D208" s="260"/>
      <c r="E208" s="260"/>
      <c r="F208" s="283" t="s">
        <v>84</v>
      </c>
      <c r="G208" s="260"/>
      <c r="H208" s="260" t="s">
        <v>872</v>
      </c>
      <c r="I208" s="260"/>
      <c r="J208" s="260"/>
      <c r="K208" s="308"/>
    </row>
    <row r="209" s="1" customFormat="1" ht="15" customHeight="1">
      <c r="B209" s="285"/>
      <c r="C209" s="260"/>
      <c r="D209" s="260"/>
      <c r="E209" s="260"/>
      <c r="F209" s="283" t="s">
        <v>707</v>
      </c>
      <c r="G209" s="260"/>
      <c r="H209" s="260" t="s">
        <v>708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705</v>
      </c>
      <c r="G210" s="260"/>
      <c r="H210" s="260" t="s">
        <v>873</v>
      </c>
      <c r="I210" s="260"/>
      <c r="J210" s="260"/>
      <c r="K210" s="308"/>
    </row>
    <row r="211" s="1" customFormat="1" ht="15" customHeight="1">
      <c r="B211" s="326"/>
      <c r="C211" s="260"/>
      <c r="D211" s="260"/>
      <c r="E211" s="260"/>
      <c r="F211" s="283" t="s">
        <v>709</v>
      </c>
      <c r="G211" s="321"/>
      <c r="H211" s="312" t="s">
        <v>710</v>
      </c>
      <c r="I211" s="312"/>
      <c r="J211" s="312"/>
      <c r="K211" s="327"/>
    </row>
    <row r="212" s="1" customFormat="1" ht="15" customHeight="1">
      <c r="B212" s="326"/>
      <c r="C212" s="260"/>
      <c r="D212" s="260"/>
      <c r="E212" s="260"/>
      <c r="F212" s="283" t="s">
        <v>711</v>
      </c>
      <c r="G212" s="321"/>
      <c r="H212" s="312" t="s">
        <v>874</v>
      </c>
      <c r="I212" s="312"/>
      <c r="J212" s="312"/>
      <c r="K212" s="327"/>
    </row>
    <row r="213" s="1" customFormat="1" ht="15" customHeight="1">
      <c r="B213" s="326"/>
      <c r="C213" s="260"/>
      <c r="D213" s="260"/>
      <c r="E213" s="260"/>
      <c r="F213" s="283"/>
      <c r="G213" s="321"/>
      <c r="H213" s="312"/>
      <c r="I213" s="312"/>
      <c r="J213" s="312"/>
      <c r="K213" s="327"/>
    </row>
    <row r="214" s="1" customFormat="1" ht="15" customHeight="1">
      <c r="B214" s="326"/>
      <c r="C214" s="260" t="s">
        <v>836</v>
      </c>
      <c r="D214" s="260"/>
      <c r="E214" s="260"/>
      <c r="F214" s="283">
        <v>1</v>
      </c>
      <c r="G214" s="321"/>
      <c r="H214" s="312" t="s">
        <v>875</v>
      </c>
      <c r="I214" s="312"/>
      <c r="J214" s="312"/>
      <c r="K214" s="327"/>
    </row>
    <row r="215" s="1" customFormat="1" ht="15" customHeight="1">
      <c r="B215" s="326"/>
      <c r="C215" s="260"/>
      <c r="D215" s="260"/>
      <c r="E215" s="260"/>
      <c r="F215" s="283">
        <v>2</v>
      </c>
      <c r="G215" s="321"/>
      <c r="H215" s="312" t="s">
        <v>876</v>
      </c>
      <c r="I215" s="312"/>
      <c r="J215" s="312"/>
      <c r="K215" s="327"/>
    </row>
    <row r="216" s="1" customFormat="1" ht="15" customHeight="1">
      <c r="B216" s="326"/>
      <c r="C216" s="260"/>
      <c r="D216" s="260"/>
      <c r="E216" s="260"/>
      <c r="F216" s="283">
        <v>3</v>
      </c>
      <c r="G216" s="321"/>
      <c r="H216" s="312" t="s">
        <v>877</v>
      </c>
      <c r="I216" s="312"/>
      <c r="J216" s="312"/>
      <c r="K216" s="327"/>
    </row>
    <row r="217" s="1" customFormat="1" ht="15" customHeight="1">
      <c r="B217" s="326"/>
      <c r="C217" s="260"/>
      <c r="D217" s="260"/>
      <c r="E217" s="260"/>
      <c r="F217" s="283">
        <v>4</v>
      </c>
      <c r="G217" s="321"/>
      <c r="H217" s="312" t="s">
        <v>878</v>
      </c>
      <c r="I217" s="312"/>
      <c r="J217" s="312"/>
      <c r="K217" s="327"/>
    </row>
    <row r="218" s="1" customFormat="1" ht="12.75" customHeight="1">
      <c r="B218" s="328"/>
      <c r="C218" s="329"/>
      <c r="D218" s="329"/>
      <c r="E218" s="329"/>
      <c r="F218" s="329"/>
      <c r="G218" s="329"/>
      <c r="H218" s="329"/>
      <c r="I218" s="329"/>
      <c r="J218" s="329"/>
      <c r="K218" s="33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Pavelka</dc:creator>
  <cp:lastModifiedBy>Miroslav Pavelka</cp:lastModifiedBy>
  <dcterms:created xsi:type="dcterms:W3CDTF">2023-03-25T16:37:24Z</dcterms:created>
  <dcterms:modified xsi:type="dcterms:W3CDTF">2023-03-25T16:37:29Z</dcterms:modified>
</cp:coreProperties>
</file>