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2730" yWindow="2730" windowWidth="21600" windowHeight="11385" activeTab="0"/>
  </bookViews>
  <sheets>
    <sheet name="Rekapitulace stavby" sheetId="1" r:id="rId1"/>
    <sheet name="SO 001 - Příprava území ,..." sheetId="2" r:id="rId2"/>
    <sheet name="SO 101 - Chodník" sheetId="3" r:id="rId3"/>
    <sheet name="SO 192 - Dopravní  značen..." sheetId="4" r:id="rId4"/>
    <sheet name="SO 1000 - Ostatní  náklady" sheetId="5" r:id="rId5"/>
    <sheet name="SO 1020 - VRN" sheetId="6" r:id="rId6"/>
  </sheets>
  <definedNames>
    <definedName name="_xlnm._FilterDatabase" localSheetId="1" hidden="1">'SO 001 - Příprava území ,...'!$C$122:$K$140</definedName>
    <definedName name="_xlnm._FilterDatabase" localSheetId="4" hidden="1">'SO 1000 - Ostatní  náklady'!$C$121:$K$133</definedName>
    <definedName name="_xlnm._FilterDatabase" localSheetId="2" hidden="1">'SO 101 - Chodník'!$C$125:$K$173</definedName>
    <definedName name="_xlnm._FilterDatabase" localSheetId="5" hidden="1">'SO 1020 - VRN'!$C$121:$K$126</definedName>
    <definedName name="_xlnm._FilterDatabase" localSheetId="3" hidden="1">'SO 192 - Dopravní  značen...'!$C$121:$K$140</definedName>
    <definedName name="_xlnm.Print_Area" localSheetId="0">'Rekapitulace stavby'!$D$4:$AO$76,'Rekapitulace stavby'!$C$82:$AQ$101</definedName>
    <definedName name="_xlnm.Print_Area" localSheetId="1">'SO 001 - Příprava území ,...'!$C$4:$J$76,'SO 001 - Příprava území ,...'!$C$82:$J$102,'SO 001 - Příprava území ,...'!$C$108:$K$140</definedName>
    <definedName name="_xlnm.Print_Area" localSheetId="4">'SO 1000 - Ostatní  náklady'!$C$4:$J$76,'SO 1000 - Ostatní  náklady'!$C$82:$J$101,'SO 1000 - Ostatní  náklady'!$C$107:$K$133</definedName>
    <definedName name="_xlnm.Print_Area" localSheetId="2">'SO 101 - Chodník'!$C$4:$J$76,'SO 101 - Chodník'!$C$82:$J$105,'SO 101 - Chodník'!$C$111:$K$173</definedName>
    <definedName name="_xlnm.Print_Area" localSheetId="5">'SO 1020 - VRN'!$C$4:$J$76,'SO 1020 - VRN'!$C$82:$J$101,'SO 1020 - VRN'!$C$107:$K$126</definedName>
    <definedName name="_xlnm.Print_Area" localSheetId="3">'SO 192 - Dopravní  značen...'!$C$4:$J$76,'SO 192 - Dopravní  značen...'!$C$82:$J$101,'SO 192 - Dopravní  značen...'!$C$107:$K$140</definedName>
    <definedName name="_xlnm.Print_Titles" localSheetId="0">'Rekapitulace stavby'!$92:$92</definedName>
    <definedName name="_xlnm.Print_Titles" localSheetId="2">'SO 101 - Chodník'!$125:$125</definedName>
    <definedName name="_xlnm.Print_Titles" localSheetId="3">'SO 192 - Dopravní  značen...'!$121:$121</definedName>
    <definedName name="_xlnm.Print_Titles" localSheetId="4">'SO 1000 - Ostatní  náklady'!$121:$121</definedName>
    <definedName name="_xlnm.Print_Titles" localSheetId="5">'SO 1020 - VRN'!$121:$121</definedName>
  </definedNames>
  <calcPr calcId="181029"/>
</workbook>
</file>

<file path=xl/sharedStrings.xml><?xml version="1.0" encoding="utf-8"?>
<sst xmlns="http://schemas.openxmlformats.org/spreadsheetml/2006/main" count="1884" uniqueCount="362">
  <si>
    <t>Export Komplet</t>
  </si>
  <si>
    <t/>
  </si>
  <si>
    <t>2.0</t>
  </si>
  <si>
    <t>ZAMOK</t>
  </si>
  <si>
    <t>False</t>
  </si>
  <si>
    <t>{d99783e2-5f0d-45e5-ba2f-e7dda0a3c895}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</si>
  <si>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</si>
  <si>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</si>
  <si>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</si>
  <si>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</si>
  <si>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</si>
  <si>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</si>
  <si>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</si>
  <si>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</si>
  <si>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ChodnikUnicovska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</si>
  <si>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</si>
  <si>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</si>
  <si>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chodníku na ul.Uničovská - IV.Etapa ,Šumperk</t>
  </si>
  <si>
    <t>KSO:</t>
  </si>
  <si>
    <t>CC-CZ:</t>
  </si>
  <si>
    <t>Místo:</t>
  </si>
  <si>
    <t>Šumperk</t>
  </si>
  <si>
    <t>Datum:</t>
  </si>
  <si>
    <t>13. 4. 2023</t>
  </si>
  <si>
    <t>Zadavatel:</t>
  </si>
  <si>
    <t>IČ:</t>
  </si>
  <si>
    <t>Město  Šumperk</t>
  </si>
  <si>
    <t>DIČ:</t>
  </si>
  <si>
    <t>Uchazeč:</t>
  </si>
  <si>
    <t>Vyplň údaj</t>
  </si>
  <si>
    <t>Projektant:</t>
  </si>
  <si>
    <t>Ing.Zdeněk  Vitásek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</si>
  <si>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</si>
  <si>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</si>
  <si>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</si>
  <si>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</si>
  <si>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</si>
  <si>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</si>
  <si>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</si>
  <si>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</si>
  <si>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</si>
  <si>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</si>
  <si>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</si>
  <si>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</si>
  <si>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</si>
  <si>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</si>
  <si>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</si>
  <si>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</si>
  <si>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</si>
  <si>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</si>
  <si>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</si>
  <si>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</si>
  <si>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</si>
  <si>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</si>
  <si>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</si>
  <si>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</si>
  <si>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</si>
  <si>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</si>
  <si>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</si>
  <si>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</si>
  <si>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</si>
  <si>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</si>
  <si>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</si>
  <si>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</si>
  <si>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</si>
  <si>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</si>
  <si>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</si>
  <si>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</si>
  <si>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</si>
  <si>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</si>
  <si>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</si>
  <si>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</si>
  <si>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</si>
  <si>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</si>
  <si>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</si>
  <si>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</si>
  <si>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</si>
  <si>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</si>
  <si>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</si>
  <si>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</si>
  <si>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</si>
  <si>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Oprava  chodníku</t>
  </si>
  <si>
    <t>STA</t>
  </si>
  <si>
    <t>1</t>
  </si>
  <si>
    <t>{112f8497-9f34-4c3e-b3d3-82385440eb8c}</t>
  </si>
  <si>
    <t>2</t>
  </si>
  <si>
    <t>/</t>
  </si>
  <si>
    <t>SO 001</t>
  </si>
  <si>
    <t>Příprava území , demolice stávajících zpevněných  ploch chodníku</t>
  </si>
  <si>
    <t>Soupis</t>
  </si>
  <si>
    <t>{b5704855-e9d4-4628-8170-5fb525f209cd}</t>
  </si>
  <si>
    <t>SO 101</t>
  </si>
  <si>
    <t>Chodník</t>
  </si>
  <si>
    <t>{ad495d79-e3bf-4d3c-8d7d-b36b6f75a267}</t>
  </si>
  <si>
    <t>SO 192</t>
  </si>
  <si>
    <t>Dopravní  značení dočasné - DIO</t>
  </si>
  <si>
    <t>{a7e9a51e-b398-46ce-a741-39f149c91381}</t>
  </si>
  <si>
    <t>SO 1000</t>
  </si>
  <si>
    <t>Ostatní  náklady</t>
  </si>
  <si>
    <t>{d740e401-6ace-4c52-9728-67dded92d532}</t>
  </si>
  <si>
    <t>SO 1020</t>
  </si>
  <si>
    <t>VRN</t>
  </si>
  <si>
    <t>{b65ca83b-1012-4a8c-bf1a-78b7eddb94b6}</t>
  </si>
  <si>
    <t>KRYCÍ LIST SOUPISU PRACÍ</t>
  </si>
  <si>
    <t>Objekt:</t>
  </si>
  <si>
    <t>SO 01 - Oprava  chodníku</t>
  </si>
  <si>
    <t>Soupis:</t>
  </si>
  <si>
    <t>SO 001 - Příprava území , demolice stávajících zpevněných  ploch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</si>
  <si>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</si>
  <si>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</si>
  <si>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</si>
  <si>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</si>
  <si>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</si>
  <si>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</si>
  <si>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</si>
  <si>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</si>
  <si>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</si>
  <si>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</si>
  <si>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</si>
  <si>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</si>
  <si>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</si>
  <si>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</si>
  <si>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</si>
  <si>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</si>
  <si>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</si>
  <si>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</si>
  <si>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</si>
  <si>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</si>
  <si>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</si>
  <si>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</si>
  <si>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</si>
  <si>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</si>
  <si>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</si>
  <si>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</si>
  <si>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</si>
  <si>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</si>
  <si>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</si>
  <si>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</si>
  <si>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</si>
  <si>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589654022</t>
  </si>
  <si>
    <t>VV</t>
  </si>
  <si>
    <t>160+2</t>
  </si>
  <si>
    <t>113107323</t>
  </si>
  <si>
    <t>Odstranění podkladu z kameniva drceného tl přes 200 do 300 mm strojně pl do 50 m2</t>
  </si>
  <si>
    <t>1680333961</t>
  </si>
  <si>
    <t>3</t>
  </si>
  <si>
    <t>113204111</t>
  </si>
  <si>
    <t>Vytrhání obrub záhonových</t>
  </si>
  <si>
    <t>m</t>
  </si>
  <si>
    <t>2068190350</t>
  </si>
  <si>
    <t>997</t>
  </si>
  <si>
    <t>Přesun sutě</t>
  </si>
  <si>
    <t>997221151</t>
  </si>
  <si>
    <t>Vodorovná doprava suti z kusových materiálů stavebním kolečkem do 50 m</t>
  </si>
  <si>
    <t>t</t>
  </si>
  <si>
    <t>1384697884</t>
  </si>
  <si>
    <t>2*0,06*2,2*2</t>
  </si>
  <si>
    <t>5</t>
  </si>
  <si>
    <t>997221551</t>
  </si>
  <si>
    <t>Vodorovná doprava suti ze sypkých materiálů do 1 km</t>
  </si>
  <si>
    <t>-1572957403</t>
  </si>
  <si>
    <t>6</t>
  </si>
  <si>
    <t>997221559</t>
  </si>
  <si>
    <t>Příplatek ZKD 1 km u vodorovné dopravy suti ze sypkých materiálů</t>
  </si>
  <si>
    <t>241725608</t>
  </si>
  <si>
    <t>125,31*3 'Přepočtené koeficientem množství</t>
  </si>
  <si>
    <t>7</t>
  </si>
  <si>
    <t>997221611</t>
  </si>
  <si>
    <t>Nakládání suti na dopravní prostředky pro vodorovnou dopravu</t>
  </si>
  <si>
    <t>1219316692</t>
  </si>
  <si>
    <t>8</t>
  </si>
  <si>
    <t>997221861</t>
  </si>
  <si>
    <t>Poplatek za uložení stavebního odpadu na recyklační skládce (skládkovné) z prostého betonu pod kódem 17 01 01</t>
  </si>
  <si>
    <t>-1959469559</t>
  </si>
  <si>
    <t>125,31-76,8</t>
  </si>
  <si>
    <t>9</t>
  </si>
  <si>
    <t>997221873</t>
  </si>
  <si>
    <t>Poplatek za uložení stavebního odpadu na recyklační skládce (skládkovné) zeminy a kamení zatříděného do Katalogu odpadů pod kódem 17 05 04</t>
  </si>
  <si>
    <t>-731292454</t>
  </si>
  <si>
    <t>76,8</t>
  </si>
  <si>
    <t>SO 101 - Chodník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</si>
  <si>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</si>
  <si>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</si>
  <si>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</si>
  <si>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</si>
  <si>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181111111</t>
  </si>
  <si>
    <t>Plošná úprava terénu do 500 m2 zemina skupiny 1 až 4 nerovnosti přes 50 do 100 mm v rovinně a svahu do 1:5</t>
  </si>
  <si>
    <t>2040624861</t>
  </si>
  <si>
    <t>181311103</t>
  </si>
  <si>
    <t>Rozprostření ornice tl vrstvy do 200 mm v rovině nebo ve svahu do 1:5 ručně</t>
  </si>
  <si>
    <t>-461312995</t>
  </si>
  <si>
    <t>150*0,2</t>
  </si>
  <si>
    <t>M</t>
  </si>
  <si>
    <t>10364101</t>
  </si>
  <si>
    <t>zemina pro terénní úpravy - ornice</t>
  </si>
  <si>
    <t>-258985587</t>
  </si>
  <si>
    <t>150*0,2*0,15*1,6</t>
  </si>
  <si>
    <t>181411131</t>
  </si>
  <si>
    <t>Založení parkového trávníku výsevem pl do 1000 m2 v rovině a ve svahu do 1:5</t>
  </si>
  <si>
    <t>-691667369</t>
  </si>
  <si>
    <t>150*0,5</t>
  </si>
  <si>
    <t>00572420</t>
  </si>
  <si>
    <t>osivo směs travní parková okrasná</t>
  </si>
  <si>
    <t>kg</t>
  </si>
  <si>
    <t>790551338</t>
  </si>
  <si>
    <t>75*0,02 'Přepočtené koeficientem množství</t>
  </si>
  <si>
    <t>181912112</t>
  </si>
  <si>
    <t>Úprava pláně v hornině třídy těžitelnosti I skupiny 3 se zhutněním ručně</t>
  </si>
  <si>
    <t>-851363156</t>
  </si>
  <si>
    <t>155+5+2</t>
  </si>
  <si>
    <t>183402121</t>
  </si>
  <si>
    <t>Rozrušení půdy souvislé pl přes 100 do 500 m2 hl přes 50 do 150 mm v rovině a svahu do 1:5</t>
  </si>
  <si>
    <t>-1544240407</t>
  </si>
  <si>
    <t>150*0,3</t>
  </si>
  <si>
    <t>Komunikace pozemní</t>
  </si>
  <si>
    <t>564861111</t>
  </si>
  <si>
    <t>Podklad ze štěrkodrtě ŠD plochy přes 100 m2 tl 200 mm</t>
  </si>
  <si>
    <t>2065020397</t>
  </si>
  <si>
    <t>155+5</t>
  </si>
  <si>
    <t>596211112</t>
  </si>
  <si>
    <t>Kladení zámkové dlažby komunikací pro pěší ručně tl 60 mm skupiny A pl přes 100 do 300 m2</t>
  </si>
  <si>
    <t>742120600</t>
  </si>
  <si>
    <t>10</t>
  </si>
  <si>
    <t>59245018</t>
  </si>
  <si>
    <t>dlažba tvar obdélník betonová 200x100x60mm přírodní</t>
  </si>
  <si>
    <t>1367755085</t>
  </si>
  <si>
    <t>155*1,02</t>
  </si>
  <si>
    <t>11</t>
  </si>
  <si>
    <t>59245006</t>
  </si>
  <si>
    <t>dlažba tvar obdélník betonová pro nevidomé 200x100x60mm barevná</t>
  </si>
  <si>
    <t>696934099</t>
  </si>
  <si>
    <t>5*1,02</t>
  </si>
  <si>
    <t>12</t>
  </si>
  <si>
    <t>596811120</t>
  </si>
  <si>
    <t>Kladení betonové dlažby komunikací pro pěší do lože z kameniva velikosti do 0,09 m2 pl do 50 m2</t>
  </si>
  <si>
    <t>-1116595859</t>
  </si>
  <si>
    <t>Trubní vedení</t>
  </si>
  <si>
    <t>13</t>
  </si>
  <si>
    <t>899331111</t>
  </si>
  <si>
    <t>Výšková úprava uličního vstupu nebo vpusti do 200 mm zvýšením poklopu</t>
  </si>
  <si>
    <t>kus</t>
  </si>
  <si>
    <t>-1974238709</t>
  </si>
  <si>
    <t>14</t>
  </si>
  <si>
    <t>899431111</t>
  </si>
  <si>
    <t>Výšková úprava uličního vstupu nebo vpusti do 200 mm zvýšením krycího hrnce, šoupěte nebo hydrantu</t>
  </si>
  <si>
    <t>-584874577</t>
  </si>
  <si>
    <t>Ostatní konstrukce a práce, bourání</t>
  </si>
  <si>
    <t>916111123</t>
  </si>
  <si>
    <t>Osazení obruby z drobných kostek s boční opěrou do lože z betonu prostého</t>
  </si>
  <si>
    <t>1809986609</t>
  </si>
  <si>
    <t>16</t>
  </si>
  <si>
    <t>58381007</t>
  </si>
  <si>
    <t>kostka štípaná dlažební žula drobná 8/10</t>
  </si>
  <si>
    <t>-1137242947</t>
  </si>
  <si>
    <t>10*0,1</t>
  </si>
  <si>
    <t>17</t>
  </si>
  <si>
    <t>916231113</t>
  </si>
  <si>
    <t>Osazení chodníkového obrubníku betonového ležatého s boční opěrou do lože z betonu prostého</t>
  </si>
  <si>
    <t>-926947199</t>
  </si>
  <si>
    <t>18</t>
  </si>
  <si>
    <t>59217032</t>
  </si>
  <si>
    <t>obrubník betonový silniční 1000x150x150mm</t>
  </si>
  <si>
    <t>1794269801</t>
  </si>
  <si>
    <t>19</t>
  </si>
  <si>
    <t>916231213</t>
  </si>
  <si>
    <t>Osazení chodníkového obrubníku betonového stojatého s boční opěrou do lože z betonu prostého</t>
  </si>
  <si>
    <t>-1037929740</t>
  </si>
  <si>
    <t>20</t>
  </si>
  <si>
    <t>59217017</t>
  </si>
  <si>
    <t>obrubník betonový chodníkový 1000x100x250mm</t>
  </si>
  <si>
    <t>-1337666449</t>
  </si>
  <si>
    <t>916991121</t>
  </si>
  <si>
    <t>Lože pod obrubníky, krajníky nebo obruby z dlažebních kostek z betonu prostého</t>
  </si>
  <si>
    <t>m3</t>
  </si>
  <si>
    <t>1020285283</t>
  </si>
  <si>
    <t>10*0,1*0,1</t>
  </si>
  <si>
    <t>10*0,3*0,2</t>
  </si>
  <si>
    <t>180*0,3*0,2</t>
  </si>
  <si>
    <t>Součet</t>
  </si>
  <si>
    <t>22</t>
  </si>
  <si>
    <t>919732211</t>
  </si>
  <si>
    <t>Styčná spára napojení nového živičného povrchu na stávající za tepla š 15 mm hl 25 mm s prořezáním</t>
  </si>
  <si>
    <t>-1087029680</t>
  </si>
  <si>
    <t>23</t>
  </si>
  <si>
    <t>919735113</t>
  </si>
  <si>
    <t>Řezání stávajícího živičného krytu hl přes 100 do 150 mm</t>
  </si>
  <si>
    <t>-1471750666</t>
  </si>
  <si>
    <t>24</t>
  </si>
  <si>
    <t>979054441</t>
  </si>
  <si>
    <t>Očištění vybouraných z desek nebo dlaždic s původním spárováním z kameniva těženého</t>
  </si>
  <si>
    <t>748378244</t>
  </si>
  <si>
    <t>998</t>
  </si>
  <si>
    <t>Přesun hmot</t>
  </si>
  <si>
    <t>25</t>
  </si>
  <si>
    <t>998223011</t>
  </si>
  <si>
    <t>Přesun hmot pro pozemní komunikace s krytem dlážděným</t>
  </si>
  <si>
    <t>1143583729</t>
  </si>
  <si>
    <t>SO 192 - Dopravní  značení dočasné - DIO</t>
  </si>
  <si>
    <t>913111111</t>
  </si>
  <si>
    <t>Montáž a demontáž plastového podstavce dočasné dopravní značky</t>
  </si>
  <si>
    <t>2027072802</t>
  </si>
  <si>
    <t>"Z4a"  6</t>
  </si>
  <si>
    <t>913111115</t>
  </si>
  <si>
    <t>Montáž a demontáž dočasné dopravní značky samostatné základní</t>
  </si>
  <si>
    <t>231332648</t>
  </si>
  <si>
    <t>"A15" 2</t>
  </si>
  <si>
    <t>913111211</t>
  </si>
  <si>
    <t>Příplatek k dočasnému podstavci plastovému za první a ZKD den použití</t>
  </si>
  <si>
    <t>739743776</t>
  </si>
  <si>
    <t>"Z4a"  6*4*7</t>
  </si>
  <si>
    <t>913111215</t>
  </si>
  <si>
    <t>Příplatek k dočasné dopravní značce samostatné základní za první a ZKD den použití</t>
  </si>
  <si>
    <t>-630680653</t>
  </si>
  <si>
    <t>"A15" 2*4*7</t>
  </si>
  <si>
    <t>913121111</t>
  </si>
  <si>
    <t>Montáž a demontáž dočasné dopravní značky kompletní základní</t>
  </si>
  <si>
    <t>-1962134307</t>
  </si>
  <si>
    <t>"B20a"  2</t>
  </si>
  <si>
    <t>913121211</t>
  </si>
  <si>
    <t>Příplatek k dočasné dopravní značce kompletní základní za první a ZKD den použití</t>
  </si>
  <si>
    <t>1955072749</t>
  </si>
  <si>
    <t>"B20a"  2*4*7</t>
  </si>
  <si>
    <t>913321111</t>
  </si>
  <si>
    <t>Montáž a demontáž dočasné dopravní směrové desky základní</t>
  </si>
  <si>
    <t>-535402291</t>
  </si>
  <si>
    <t>913321211</t>
  </si>
  <si>
    <t>Příplatek k dočasné směrové desce základní za první a ZKD den použití</t>
  </si>
  <si>
    <t>691588794</t>
  </si>
  <si>
    <t>SO 1000 - Ostatní 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</si>
  <si>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</si>
  <si>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</si>
  <si>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</si>
  <si>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</si>
  <si>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</si>
  <si>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</si>
  <si>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inženýrských sítí</t>
  </si>
  <si>
    <t>kpl</t>
  </si>
  <si>
    <t>262144</t>
  </si>
  <si>
    <t>955888331</t>
  </si>
  <si>
    <t>"  vytýčení  stávajících podzemních inženýrských sítí před zahájením zemních prací a přeložek"</t>
  </si>
  <si>
    <t>823800000</t>
  </si>
  <si>
    <t>Vyřízení  povolení  zvláštního užívání  pozemní komunikace</t>
  </si>
  <si>
    <t>1775705263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</si>
  <si>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</si>
  <si>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</si>
  <si>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</si>
  <si>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012203000</t>
  </si>
  <si>
    <t>Geodetické práce při provádění stavby</t>
  </si>
  <si>
    <t>-1188979583</t>
  </si>
  <si>
    <t>SO 1020 -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</si>
  <si>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</si>
  <si>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</si>
  <si>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</si>
  <si>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</si>
  <si>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</si>
  <si>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</si>
  <si>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CS ÚRS 2022 01</t>
  </si>
  <si>
    <t>1024</t>
  </si>
  <si>
    <t>-1563799111</t>
  </si>
  <si>
    <t>034002000</t>
  </si>
  <si>
    <t>Zabezpečení staveniště</t>
  </si>
  <si>
    <t>-1539214316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</si>
</sst>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2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0" t="s">
        <v>15</v>
      </c>
      <c r="BS5" s="16" t="s">
        <v>6</v>
      </c>
    </row>
    <row r="6" spans="2:71" ht="36.95" customHeight="1">
      <c r="B6" s="19"/>
      <c r="D6" s="25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1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1"/>
      <c r="BS8" s="16" t="s">
        <v>6</v>
      </c>
    </row>
    <row r="9" spans="2:71" ht="14.45" customHeight="1">
      <c r="B9" s="19"/>
      <c r="AR9" s="19"/>
      <c r="BE9" s="21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1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1"/>
      <c r="BS11" s="16" t="s">
        <v>6</v>
      </c>
    </row>
    <row r="12" spans="2:71" ht="6.95" customHeight="1">
      <c r="B12" s="19"/>
      <c r="AR12" s="19"/>
      <c r="BE12" s="211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1"/>
      <c r="BS13" s="16" t="s">
        <v>6</v>
      </c>
    </row>
    <row r="14" spans="2:71" ht="12.75">
      <c r="B14" s="19"/>
      <c r="E14" s="216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27</v>
      </c>
      <c r="AN14" s="28" t="s">
        <v>29</v>
      </c>
      <c r="AR14" s="19"/>
      <c r="BE14" s="211"/>
      <c r="BS14" s="16" t="s">
        <v>6</v>
      </c>
    </row>
    <row r="15" spans="2:71" ht="6.95" customHeight="1">
      <c r="B15" s="19"/>
      <c r="AR15" s="19"/>
      <c r="BE15" s="211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1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1"/>
      <c r="BS17" s="16" t="s">
        <v>32</v>
      </c>
    </row>
    <row r="18" spans="2:71" ht="6.95" customHeight="1">
      <c r="B18" s="19"/>
      <c r="AR18" s="19"/>
      <c r="BE18" s="211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1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11"/>
      <c r="BS20" s="16" t="s">
        <v>32</v>
      </c>
    </row>
    <row r="21" spans="2:57" ht="6.95" customHeight="1">
      <c r="B21" s="19"/>
      <c r="AR21" s="19"/>
      <c r="BE21" s="211"/>
    </row>
    <row r="22" spans="2:57" ht="12" customHeight="1">
      <c r="B22" s="19"/>
      <c r="D22" s="26" t="s">
        <v>35</v>
      </c>
      <c r="AR22" s="19"/>
      <c r="BE22" s="211"/>
    </row>
    <row r="23" spans="2:57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2:57" ht="6.95" customHeight="1">
      <c r="B24" s="19"/>
      <c r="AR24" s="19"/>
      <c r="BE24" s="211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1"/>
    </row>
    <row r="27" spans="2:57" s="1" customFormat="1" ht="6.95" customHeight="1">
      <c r="B27" s="31"/>
      <c r="AR27" s="31"/>
      <c r="BE27" s="211"/>
    </row>
    <row r="28" spans="2:57" s="1" customFormat="1" ht="12.75">
      <c r="B28" s="31"/>
      <c r="L28" s="221" t="s">
        <v>37</v>
      </c>
      <c r="M28" s="221"/>
      <c r="N28" s="221"/>
      <c r="O28" s="221"/>
      <c r="P28" s="221"/>
      <c r="W28" s="221" t="s">
        <v>38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39</v>
      </c>
      <c r="AL28" s="221"/>
      <c r="AM28" s="221"/>
      <c r="AN28" s="221"/>
      <c r="AO28" s="221"/>
      <c r="AR28" s="31"/>
      <c r="BE28" s="211"/>
    </row>
    <row r="29" spans="2:57" s="2" customFormat="1" ht="14.45" customHeight="1">
      <c r="B29" s="35"/>
      <c r="D29" s="26" t="s">
        <v>40</v>
      </c>
      <c r="F29" s="26" t="s">
        <v>41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5"/>
      <c r="BE29" s="212"/>
    </row>
    <row r="30" spans="2:57" s="2" customFormat="1" ht="14.45" customHeight="1">
      <c r="B30" s="35"/>
      <c r="F30" s="26" t="s">
        <v>42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5"/>
      <c r="BE30" s="212"/>
    </row>
    <row r="31" spans="2:57" s="2" customFormat="1" ht="14.45" customHeight="1" hidden="1">
      <c r="B31" s="35"/>
      <c r="F31" s="26" t="s">
        <v>43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5"/>
      <c r="BE31" s="212"/>
    </row>
    <row r="32" spans="2:57" s="2" customFormat="1" ht="14.45" customHeight="1" hidden="1">
      <c r="B32" s="35"/>
      <c r="F32" s="26" t="s">
        <v>44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5"/>
      <c r="BE32" s="212"/>
    </row>
    <row r="33" spans="2:57" s="2" customFormat="1" ht="14.45" customHeight="1" hidden="1">
      <c r="B33" s="35"/>
      <c r="F33" s="26" t="s">
        <v>45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5"/>
      <c r="BE33" s="212"/>
    </row>
    <row r="34" spans="2:57" s="1" customFormat="1" ht="6.95" customHeight="1">
      <c r="B34" s="31"/>
      <c r="AR34" s="31"/>
      <c r="BE34" s="211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28" t="s">
        <v>48</v>
      </c>
      <c r="Y35" s="226"/>
      <c r="Z35" s="226"/>
      <c r="AA35" s="226"/>
      <c r="AB35" s="226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6"/>
      <c r="AM35" s="226"/>
      <c r="AN35" s="226"/>
      <c r="AO35" s="22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ChodnikUnicovska</v>
      </c>
      <c r="AR84" s="47"/>
    </row>
    <row r="85" spans="2:44" s="4" customFormat="1" ht="36.95" customHeight="1">
      <c r="B85" s="48"/>
      <c r="C85" s="49" t="s">
        <v>16</v>
      </c>
      <c r="L85" s="187" t="str">
        <f>K6</f>
        <v>Oprava chodníku na ul.Uničovská - IV.Etapa ,Šumperk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Šumperk</v>
      </c>
      <c r="AI87" s="26" t="s">
        <v>22</v>
      </c>
      <c r="AM87" s="189" t="str">
        <f>IF(AN8="","",AN8)</f>
        <v>13. 4. 2023</v>
      </c>
      <c r="AN87" s="189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 Šumperk</v>
      </c>
      <c r="AI89" s="26" t="s">
        <v>30</v>
      </c>
      <c r="AM89" s="194" t="str">
        <f>IF(E17="","",E17)</f>
        <v>Ing.Zdeněk  Vitásek</v>
      </c>
      <c r="AN89" s="195"/>
      <c r="AO89" s="195"/>
      <c r="AP89" s="195"/>
      <c r="AR89" s="31"/>
      <c r="AS89" s="190" t="s">
        <v>56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4" t="str">
        <f>IF(E20="","",E20)</f>
        <v>Martin  Pniok</v>
      </c>
      <c r="AN90" s="195"/>
      <c r="AO90" s="195"/>
      <c r="AP90" s="195"/>
      <c r="AR90" s="31"/>
      <c r="AS90" s="192"/>
      <c r="AT90" s="193"/>
      <c r="BD90" s="55"/>
    </row>
    <row r="91" spans="2:56" s="1" customFormat="1" ht="10.9" customHeight="1">
      <c r="B91" s="31"/>
      <c r="AR91" s="31"/>
      <c r="AS91" s="192"/>
      <c r="AT91" s="193"/>
      <c r="BD91" s="55"/>
    </row>
    <row r="92" spans="2:56" s="1" customFormat="1" ht="29.25" customHeight="1">
      <c r="B92" s="31"/>
      <c r="C92" s="196" t="s">
        <v>57</v>
      </c>
      <c r="D92" s="197"/>
      <c r="E92" s="197"/>
      <c r="F92" s="197"/>
      <c r="G92" s="197"/>
      <c r="H92" s="56"/>
      <c r="I92" s="199" t="s">
        <v>58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59</v>
      </c>
      <c r="AH92" s="197"/>
      <c r="AI92" s="197"/>
      <c r="AJ92" s="197"/>
      <c r="AK92" s="197"/>
      <c r="AL92" s="197"/>
      <c r="AM92" s="197"/>
      <c r="AN92" s="199" t="s">
        <v>60</v>
      </c>
      <c r="AO92" s="197"/>
      <c r="AP92" s="200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 aca="true" t="shared" si="0" ref="AN94:AN100">SUM(AG94,AT94)</f>
        <v>0</v>
      </c>
      <c r="AO94" s="209"/>
      <c r="AP94" s="209"/>
      <c r="AQ94" s="66" t="s">
        <v>1</v>
      </c>
      <c r="AR94" s="62"/>
      <c r="AS94" s="67">
        <f>ROUND(AS95,2)</f>
        <v>0</v>
      </c>
      <c r="AT94" s="68">
        <f aca="true" t="shared" si="1" ref="AT94:AT100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2:91" s="6" customFormat="1" ht="16.5" customHeight="1">
      <c r="B95" s="73"/>
      <c r="C95" s="74"/>
      <c r="D95" s="204" t="s">
        <v>80</v>
      </c>
      <c r="E95" s="204"/>
      <c r="F95" s="204"/>
      <c r="G95" s="204"/>
      <c r="H95" s="204"/>
      <c r="I95" s="75"/>
      <c r="J95" s="204" t="s">
        <v>81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1">
        <f>ROUND(SUM(AG96:AG100),2)</f>
        <v>0</v>
      </c>
      <c r="AH95" s="202"/>
      <c r="AI95" s="202"/>
      <c r="AJ95" s="202"/>
      <c r="AK95" s="202"/>
      <c r="AL95" s="202"/>
      <c r="AM95" s="202"/>
      <c r="AN95" s="203">
        <f t="shared" si="0"/>
        <v>0</v>
      </c>
      <c r="AO95" s="202"/>
      <c r="AP95" s="202"/>
      <c r="AQ95" s="76" t="s">
        <v>82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75</v>
      </c>
      <c r="BT95" s="81" t="s">
        <v>83</v>
      </c>
      <c r="BU95" s="81" t="s">
        <v>77</v>
      </c>
      <c r="BV95" s="81" t="s">
        <v>78</v>
      </c>
      <c r="BW95" s="81" t="s">
        <v>84</v>
      </c>
      <c r="BX95" s="81" t="s">
        <v>5</v>
      </c>
      <c r="CL95" s="81" t="s">
        <v>1</v>
      </c>
      <c r="CM95" s="81" t="s">
        <v>85</v>
      </c>
    </row>
    <row r="96" spans="1:90" s="3" customFormat="1" ht="23.25" customHeight="1">
      <c r="A96" s="82" t="s">
        <v>86</v>
      </c>
      <c r="B96" s="47"/>
      <c r="C96" s="9"/>
      <c r="D96" s="9"/>
      <c r="E96" s="207" t="s">
        <v>87</v>
      </c>
      <c r="F96" s="207"/>
      <c r="G96" s="207"/>
      <c r="H96" s="207"/>
      <c r="I96" s="207"/>
      <c r="J96" s="9"/>
      <c r="K96" s="207" t="s">
        <v>88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5">
        <f>'SO 001 - Příprava území ,...'!J32</f>
        <v>0</v>
      </c>
      <c r="AH96" s="206"/>
      <c r="AI96" s="206"/>
      <c r="AJ96" s="206"/>
      <c r="AK96" s="206"/>
      <c r="AL96" s="206"/>
      <c r="AM96" s="206"/>
      <c r="AN96" s="205">
        <f t="shared" si="0"/>
        <v>0</v>
      </c>
      <c r="AO96" s="206"/>
      <c r="AP96" s="206"/>
      <c r="AQ96" s="83" t="s">
        <v>89</v>
      </c>
      <c r="AR96" s="47"/>
      <c r="AS96" s="84">
        <v>0</v>
      </c>
      <c r="AT96" s="85">
        <f t="shared" si="1"/>
        <v>0</v>
      </c>
      <c r="AU96" s="86">
        <f>'SO 001 - Příprava území ,...'!P123</f>
        <v>0</v>
      </c>
      <c r="AV96" s="85">
        <f>'SO 001 - Příprava území ,...'!J35</f>
        <v>0</v>
      </c>
      <c r="AW96" s="85">
        <f>'SO 001 - Příprava území ,...'!J36</f>
        <v>0</v>
      </c>
      <c r="AX96" s="85">
        <f>'SO 001 - Příprava území ,...'!J37</f>
        <v>0</v>
      </c>
      <c r="AY96" s="85">
        <f>'SO 001 - Příprava území ,...'!J38</f>
        <v>0</v>
      </c>
      <c r="AZ96" s="85">
        <f>'SO 001 - Příprava území ,...'!F35</f>
        <v>0</v>
      </c>
      <c r="BA96" s="85">
        <f>'SO 001 - Příprava území ,...'!F36</f>
        <v>0</v>
      </c>
      <c r="BB96" s="85">
        <f>'SO 001 - Příprava území ,...'!F37</f>
        <v>0</v>
      </c>
      <c r="BC96" s="85">
        <f>'SO 001 - Příprava území ,...'!F38</f>
        <v>0</v>
      </c>
      <c r="BD96" s="87">
        <f>'SO 001 - Příprava území ,...'!F39</f>
        <v>0</v>
      </c>
      <c r="BT96" s="24" t="s">
        <v>85</v>
      </c>
      <c r="BV96" s="24" t="s">
        <v>78</v>
      </c>
      <c r="BW96" s="24" t="s">
        <v>90</v>
      </c>
      <c r="BX96" s="24" t="s">
        <v>84</v>
      </c>
      <c r="CL96" s="24" t="s">
        <v>1</v>
      </c>
    </row>
    <row r="97" spans="1:90" s="3" customFormat="1" ht="16.5" customHeight="1">
      <c r="A97" s="82" t="s">
        <v>86</v>
      </c>
      <c r="B97" s="47"/>
      <c r="C97" s="9"/>
      <c r="D97" s="9"/>
      <c r="E97" s="207" t="s">
        <v>91</v>
      </c>
      <c r="F97" s="207"/>
      <c r="G97" s="207"/>
      <c r="H97" s="207"/>
      <c r="I97" s="207"/>
      <c r="J97" s="9"/>
      <c r="K97" s="207" t="s">
        <v>92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5">
        <f>'SO 101 - Chodník'!J32</f>
        <v>0</v>
      </c>
      <c r="AH97" s="206"/>
      <c r="AI97" s="206"/>
      <c r="AJ97" s="206"/>
      <c r="AK97" s="206"/>
      <c r="AL97" s="206"/>
      <c r="AM97" s="206"/>
      <c r="AN97" s="205">
        <f t="shared" si="0"/>
        <v>0</v>
      </c>
      <c r="AO97" s="206"/>
      <c r="AP97" s="206"/>
      <c r="AQ97" s="83" t="s">
        <v>89</v>
      </c>
      <c r="AR97" s="47"/>
      <c r="AS97" s="84">
        <v>0</v>
      </c>
      <c r="AT97" s="85">
        <f t="shared" si="1"/>
        <v>0</v>
      </c>
      <c r="AU97" s="86">
        <f>'SO 101 - Chodník'!P126</f>
        <v>0</v>
      </c>
      <c r="AV97" s="85">
        <f>'SO 101 - Chodník'!J35</f>
        <v>0</v>
      </c>
      <c r="AW97" s="85">
        <f>'SO 101 - Chodník'!J36</f>
        <v>0</v>
      </c>
      <c r="AX97" s="85">
        <f>'SO 101 - Chodník'!J37</f>
        <v>0</v>
      </c>
      <c r="AY97" s="85">
        <f>'SO 101 - Chodník'!J38</f>
        <v>0</v>
      </c>
      <c r="AZ97" s="85">
        <f>'SO 101 - Chodník'!F35</f>
        <v>0</v>
      </c>
      <c r="BA97" s="85">
        <f>'SO 101 - Chodník'!F36</f>
        <v>0</v>
      </c>
      <c r="BB97" s="85">
        <f>'SO 101 - Chodník'!F37</f>
        <v>0</v>
      </c>
      <c r="BC97" s="85">
        <f>'SO 101 - Chodník'!F38</f>
        <v>0</v>
      </c>
      <c r="BD97" s="87">
        <f>'SO 101 - Chodník'!F39</f>
        <v>0</v>
      </c>
      <c r="BT97" s="24" t="s">
        <v>85</v>
      </c>
      <c r="BV97" s="24" t="s">
        <v>78</v>
      </c>
      <c r="BW97" s="24" t="s">
        <v>93</v>
      </c>
      <c r="BX97" s="24" t="s">
        <v>84</v>
      </c>
      <c r="CL97" s="24" t="s">
        <v>1</v>
      </c>
    </row>
    <row r="98" spans="1:90" s="3" customFormat="1" ht="16.5" customHeight="1">
      <c r="A98" s="82" t="s">
        <v>86</v>
      </c>
      <c r="B98" s="47"/>
      <c r="C98" s="9"/>
      <c r="D98" s="9"/>
      <c r="E98" s="207" t="s">
        <v>94</v>
      </c>
      <c r="F98" s="207"/>
      <c r="G98" s="207"/>
      <c r="H98" s="207"/>
      <c r="I98" s="207"/>
      <c r="J98" s="9"/>
      <c r="K98" s="207" t="s">
        <v>95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5">
        <f>'SO 192 - Dopravní  značen...'!J32</f>
        <v>0</v>
      </c>
      <c r="AH98" s="206"/>
      <c r="AI98" s="206"/>
      <c r="AJ98" s="206"/>
      <c r="AK98" s="206"/>
      <c r="AL98" s="206"/>
      <c r="AM98" s="206"/>
      <c r="AN98" s="205">
        <f t="shared" si="0"/>
        <v>0</v>
      </c>
      <c r="AO98" s="206"/>
      <c r="AP98" s="206"/>
      <c r="AQ98" s="83" t="s">
        <v>89</v>
      </c>
      <c r="AR98" s="47"/>
      <c r="AS98" s="84">
        <v>0</v>
      </c>
      <c r="AT98" s="85">
        <f t="shared" si="1"/>
        <v>0</v>
      </c>
      <c r="AU98" s="86">
        <f>'SO 192 - Dopravní  značen...'!P122</f>
        <v>0</v>
      </c>
      <c r="AV98" s="85">
        <f>'SO 192 - Dopravní  značen...'!J35</f>
        <v>0</v>
      </c>
      <c r="AW98" s="85">
        <f>'SO 192 - Dopravní  značen...'!J36</f>
        <v>0</v>
      </c>
      <c r="AX98" s="85">
        <f>'SO 192 - Dopravní  značen...'!J37</f>
        <v>0</v>
      </c>
      <c r="AY98" s="85">
        <f>'SO 192 - Dopravní  značen...'!J38</f>
        <v>0</v>
      </c>
      <c r="AZ98" s="85">
        <f>'SO 192 - Dopravní  značen...'!F35</f>
        <v>0</v>
      </c>
      <c r="BA98" s="85">
        <f>'SO 192 - Dopravní  značen...'!F36</f>
        <v>0</v>
      </c>
      <c r="BB98" s="85">
        <f>'SO 192 - Dopravní  značen...'!F37</f>
        <v>0</v>
      </c>
      <c r="BC98" s="85">
        <f>'SO 192 - Dopravní  značen...'!F38</f>
        <v>0</v>
      </c>
      <c r="BD98" s="87">
        <f>'SO 192 - Dopravní  značen...'!F39</f>
        <v>0</v>
      </c>
      <c r="BT98" s="24" t="s">
        <v>85</v>
      </c>
      <c r="BV98" s="24" t="s">
        <v>78</v>
      </c>
      <c r="BW98" s="24" t="s">
        <v>96</v>
      </c>
      <c r="BX98" s="24" t="s">
        <v>84</v>
      </c>
      <c r="CL98" s="24" t="s">
        <v>1</v>
      </c>
    </row>
    <row r="99" spans="1:90" s="3" customFormat="1" ht="23.25" customHeight="1">
      <c r="A99" s="82" t="s">
        <v>86</v>
      </c>
      <c r="B99" s="47"/>
      <c r="C99" s="9"/>
      <c r="D99" s="9"/>
      <c r="E99" s="207" t="s">
        <v>97</v>
      </c>
      <c r="F99" s="207"/>
      <c r="G99" s="207"/>
      <c r="H99" s="207"/>
      <c r="I99" s="207"/>
      <c r="J99" s="9"/>
      <c r="K99" s="207" t="s">
        <v>98</v>
      </c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5">
        <f>'SO 1000 - Ostatní  náklady'!J32</f>
        <v>0</v>
      </c>
      <c r="AH99" s="206"/>
      <c r="AI99" s="206"/>
      <c r="AJ99" s="206"/>
      <c r="AK99" s="206"/>
      <c r="AL99" s="206"/>
      <c r="AM99" s="206"/>
      <c r="AN99" s="205">
        <f t="shared" si="0"/>
        <v>0</v>
      </c>
      <c r="AO99" s="206"/>
      <c r="AP99" s="206"/>
      <c r="AQ99" s="83" t="s">
        <v>89</v>
      </c>
      <c r="AR99" s="47"/>
      <c r="AS99" s="84">
        <v>0</v>
      </c>
      <c r="AT99" s="85">
        <f t="shared" si="1"/>
        <v>0</v>
      </c>
      <c r="AU99" s="86">
        <f>'SO 1000 - Ostatní  náklady'!P122</f>
        <v>0</v>
      </c>
      <c r="AV99" s="85">
        <f>'SO 1000 - Ostatní  náklady'!J35</f>
        <v>0</v>
      </c>
      <c r="AW99" s="85">
        <f>'SO 1000 - Ostatní  náklady'!J36</f>
        <v>0</v>
      </c>
      <c r="AX99" s="85">
        <f>'SO 1000 - Ostatní  náklady'!J37</f>
        <v>0</v>
      </c>
      <c r="AY99" s="85">
        <f>'SO 1000 - Ostatní  náklady'!J38</f>
        <v>0</v>
      </c>
      <c r="AZ99" s="85">
        <f>'SO 1000 - Ostatní  náklady'!F35</f>
        <v>0</v>
      </c>
      <c r="BA99" s="85">
        <f>'SO 1000 - Ostatní  náklady'!F36</f>
        <v>0</v>
      </c>
      <c r="BB99" s="85">
        <f>'SO 1000 - Ostatní  náklady'!F37</f>
        <v>0</v>
      </c>
      <c r="BC99" s="85">
        <f>'SO 1000 - Ostatní  náklady'!F38</f>
        <v>0</v>
      </c>
      <c r="BD99" s="87">
        <f>'SO 1000 - Ostatní  náklady'!F39</f>
        <v>0</v>
      </c>
      <c r="BT99" s="24" t="s">
        <v>85</v>
      </c>
      <c r="BV99" s="24" t="s">
        <v>78</v>
      </c>
      <c r="BW99" s="24" t="s">
        <v>99</v>
      </c>
      <c r="BX99" s="24" t="s">
        <v>84</v>
      </c>
      <c r="CL99" s="24" t="s">
        <v>1</v>
      </c>
    </row>
    <row r="100" spans="1:90" s="3" customFormat="1" ht="23.25" customHeight="1">
      <c r="A100" s="82" t="s">
        <v>86</v>
      </c>
      <c r="B100" s="47"/>
      <c r="C100" s="9"/>
      <c r="D100" s="9"/>
      <c r="E100" s="207" t="s">
        <v>100</v>
      </c>
      <c r="F100" s="207"/>
      <c r="G100" s="207"/>
      <c r="H100" s="207"/>
      <c r="I100" s="207"/>
      <c r="J100" s="9"/>
      <c r="K100" s="207" t="s">
        <v>101</v>
      </c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5">
        <f>'SO 1020 - VRN'!J32</f>
        <v>0</v>
      </c>
      <c r="AH100" s="206"/>
      <c r="AI100" s="206"/>
      <c r="AJ100" s="206"/>
      <c r="AK100" s="206"/>
      <c r="AL100" s="206"/>
      <c r="AM100" s="206"/>
      <c r="AN100" s="205">
        <f t="shared" si="0"/>
        <v>0</v>
      </c>
      <c r="AO100" s="206"/>
      <c r="AP100" s="206"/>
      <c r="AQ100" s="83" t="s">
        <v>89</v>
      </c>
      <c r="AR100" s="47"/>
      <c r="AS100" s="88">
        <v>0</v>
      </c>
      <c r="AT100" s="89">
        <f t="shared" si="1"/>
        <v>0</v>
      </c>
      <c r="AU100" s="90">
        <f>'SO 1020 - VRN'!P122</f>
        <v>0</v>
      </c>
      <c r="AV100" s="89">
        <f>'SO 1020 - VRN'!J35</f>
        <v>0</v>
      </c>
      <c r="AW100" s="89">
        <f>'SO 1020 - VRN'!J36</f>
        <v>0</v>
      </c>
      <c r="AX100" s="89">
        <f>'SO 1020 - VRN'!J37</f>
        <v>0</v>
      </c>
      <c r="AY100" s="89">
        <f>'SO 1020 - VRN'!J38</f>
        <v>0</v>
      </c>
      <c r="AZ100" s="89">
        <f>'SO 1020 - VRN'!F35</f>
        <v>0</v>
      </c>
      <c r="BA100" s="89">
        <f>'SO 1020 - VRN'!F36</f>
        <v>0</v>
      </c>
      <c r="BB100" s="89">
        <f>'SO 1020 - VRN'!F37</f>
        <v>0</v>
      </c>
      <c r="BC100" s="89">
        <f>'SO 1020 - VRN'!F38</f>
        <v>0</v>
      </c>
      <c r="BD100" s="91">
        <f>'SO 1020 - VRN'!F39</f>
        <v>0</v>
      </c>
      <c r="BT100" s="24" t="s">
        <v>85</v>
      </c>
      <c r="BV100" s="24" t="s">
        <v>78</v>
      </c>
      <c r="BW100" s="24" t="s">
        <v>102</v>
      </c>
      <c r="BX100" s="24" t="s">
        <v>84</v>
      </c>
      <c r="CL100" s="24" t="s">
        <v>1</v>
      </c>
    </row>
    <row r="101" spans="2:44" s="1" customFormat="1" ht="30" customHeight="1">
      <c r="B101" s="31"/>
      <c r="AR101" s="31"/>
    </row>
    <row r="102" spans="2:44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31"/>
    </row>
  </sheetData>
  <sheetProtection algorithmName="SHA-512" hashValue="IMSUzDis9jGPAYmxg+YXPF0+4151jIAUteW3JXf6BQ4TMQz27qzrdl0A9YKsZrRsrHrRpTcNA9Tg+qWODfIYkw==" saltValue="JtHecvVDsBK44RxC5SCfc/Gyd22YrfblWoM7x3VG2P2kAiUEWe4iwx+uy0UIG3cXCe/Sq2cSGEHhah1+ajntzw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SO 001 - Příprava území ,...'!C2" display="/"/>
    <hyperlink ref="A97" location="'SO 101 - Chodník'!C2" display="/"/>
    <hyperlink ref="A98" location="'SO 192 - Dopravní  značen...'!C2" display="/"/>
    <hyperlink ref="A99" location="'SO 1000 - Ostatní  náklady'!C2" display="/"/>
    <hyperlink ref="A100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ul.Uničovská - IV.Etapa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30" customHeight="1">
      <c r="B11" s="31"/>
      <c r="E11" s="187" t="s">
        <v>107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13. 4. 2023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ROUND(J123,2)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ROUND((SUM(BE123:BE140)),2)</f>
        <v>0</v>
      </c>
      <c r="I35" s="95">
        <v>0.21</v>
      </c>
      <c r="J35" s="85">
        <f>ROUND(((SUM(BE123:BE140))*I35),2)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ROUND((SUM(BF123:BF140)),2)</f>
        <v>0</v>
      </c>
      <c r="I36" s="95">
        <v>0.15</v>
      </c>
      <c r="J36" s="85">
        <f>ROUND(((SUM(BF123:BF140))*I36),2)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ROUND((SUM(BG123:BG140)),2)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ROUND((SUM(BH123:BH140)),2)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ROUND((SUM(BI123:BI140)),2)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ul.Uničovská - IV.Etapa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30" customHeight="1">
      <c r="B89" s="31"/>
      <c r="E89" s="187" t="str">
        <f>E11</f>
        <v>SO 001 - Příprava území , demolice stávajících zpevněných  ploch chodníku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13. 4. 2023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J123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12" s="9" customFormat="1" ht="19.9" customHeight="1">
      <c r="B101" s="111"/>
      <c r="D101" s="112" t="s">
        <v>115</v>
      </c>
      <c r="E101" s="113"/>
      <c r="F101" s="113"/>
      <c r="G101" s="113"/>
      <c r="H101" s="113"/>
      <c r="I101" s="113"/>
      <c r="J101" s="114">
        <f>J130</f>
        <v>0</v>
      </c>
      <c r="L101" s="111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116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9" t="str">
        <f>E7</f>
        <v>Oprava chodníku na ul.Uničovská - IV.Etapa ,Šumperk</v>
      </c>
      <c r="F111" s="230"/>
      <c r="G111" s="230"/>
      <c r="H111" s="230"/>
      <c r="L111" s="31"/>
    </row>
    <row r="112" spans="2:12" ht="12" customHeight="1">
      <c r="B112" s="19"/>
      <c r="C112" s="26" t="s">
        <v>104</v>
      </c>
      <c r="L112" s="19"/>
    </row>
    <row r="113" spans="2:12" s="1" customFormat="1" ht="16.5" customHeight="1">
      <c r="B113" s="31"/>
      <c r="E113" s="229" t="s">
        <v>105</v>
      </c>
      <c r="F113" s="231"/>
      <c r="G113" s="231"/>
      <c r="H113" s="231"/>
      <c r="L113" s="31"/>
    </row>
    <row r="114" spans="2:12" s="1" customFormat="1" ht="12" customHeight="1">
      <c r="B114" s="31"/>
      <c r="C114" s="26" t="s">
        <v>106</v>
      </c>
      <c r="L114" s="31"/>
    </row>
    <row r="115" spans="2:12" s="1" customFormat="1" ht="30" customHeight="1">
      <c r="B115" s="31"/>
      <c r="E115" s="187" t="str">
        <f>E11</f>
        <v>SO 001 - Příprava území , demolice stávajících zpevněných  ploch chodníku</v>
      </c>
      <c r="F115" s="231"/>
      <c r="G115" s="231"/>
      <c r="H115" s="231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F14</f>
        <v>Šumperk</v>
      </c>
      <c r="I117" s="26" t="s">
        <v>22</v>
      </c>
      <c r="J117" s="51" t="str">
        <f>IF(J14="","",J14)</f>
        <v>13. 4. 2023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24</v>
      </c>
      <c r="F119" s="24" t="str">
        <f>E17</f>
        <v>Město  Šumperk</v>
      </c>
      <c r="I119" s="26" t="s">
        <v>30</v>
      </c>
      <c r="J119" s="29" t="str">
        <f>E23</f>
        <v>Ing.Zdeněk  Vitásek</v>
      </c>
      <c r="L119" s="31"/>
    </row>
    <row r="120" spans="2:12" s="1" customFormat="1" ht="15.2" customHeight="1">
      <c r="B120" s="31"/>
      <c r="C120" s="26" t="s">
        <v>28</v>
      </c>
      <c r="F120" s="24" t="str">
        <f>IF(E20="","",E20)</f>
        <v>Vyplň údaj</v>
      </c>
      <c r="I120" s="26" t="s">
        <v>33</v>
      </c>
      <c r="J120" s="29" t="str">
        <f>E26</f>
        <v>Martin  Pniok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5"/>
      <c r="C122" s="116" t="s">
        <v>117</v>
      </c>
      <c r="D122" s="117" t="s">
        <v>61</v>
      </c>
      <c r="E122" s="117" t="s">
        <v>57</v>
      </c>
      <c r="F122" s="117" t="s">
        <v>58</v>
      </c>
      <c r="G122" s="117" t="s">
        <v>118</v>
      </c>
      <c r="H122" s="117" t="s">
        <v>119</v>
      </c>
      <c r="I122" s="117" t="s">
        <v>120</v>
      </c>
      <c r="J122" s="117" t="s">
        <v>110</v>
      </c>
      <c r="K122" s="118" t="s">
        <v>121</v>
      </c>
      <c r="L122" s="115"/>
      <c r="M122" s="58" t="s">
        <v>1</v>
      </c>
      <c r="N122" s="59" t="s">
        <v>40</v>
      </c>
      <c r="O122" s="59" t="s">
        <v>122</v>
      </c>
      <c r="P122" s="59" t="s">
        <v>123</v>
      </c>
      <c r="Q122" s="59" t="s">
        <v>124</v>
      </c>
      <c r="R122" s="59" t="s">
        <v>125</v>
      </c>
      <c r="S122" s="59" t="s">
        <v>126</v>
      </c>
      <c r="T122" s="60" t="s">
        <v>127</v>
      </c>
    </row>
    <row r="123" spans="2:63" s="1" customFormat="1" ht="22.9" customHeight="1">
      <c r="B123" s="31"/>
      <c r="C123" s="63" t="s">
        <v>128</v>
      </c>
      <c r="J123" s="119">
        <f>BK123</f>
        <v>0</v>
      </c>
      <c r="L123" s="31"/>
      <c r="M123" s="61"/>
      <c r="N123" s="52"/>
      <c r="O123" s="52"/>
      <c r="P123" s="120">
        <f>P124</f>
        <v>0</v>
      </c>
      <c r="Q123" s="52"/>
      <c r="R123" s="120">
        <f>R124</f>
        <v>0</v>
      </c>
      <c r="S123" s="52"/>
      <c r="T123" s="121">
        <f>T124</f>
        <v>125.31</v>
      </c>
      <c r="AT123" s="16" t="s">
        <v>75</v>
      </c>
      <c r="AU123" s="16" t="s">
        <v>112</v>
      </c>
      <c r="BK123" s="122">
        <f>BK124</f>
        <v>0</v>
      </c>
    </row>
    <row r="124" spans="2:63" s="11" customFormat="1" ht="25.9" customHeight="1">
      <c r="B124" s="123"/>
      <c r="D124" s="124" t="s">
        <v>75</v>
      </c>
      <c r="E124" s="125" t="s">
        <v>129</v>
      </c>
      <c r="F124" s="125" t="s">
        <v>130</v>
      </c>
      <c r="I124" s="126"/>
      <c r="J124" s="127">
        <f>BK124</f>
        <v>0</v>
      </c>
      <c r="L124" s="123"/>
      <c r="M124" s="128"/>
      <c r="P124" s="129">
        <f>P125+P130</f>
        <v>0</v>
      </c>
      <c r="R124" s="129">
        <f>R125+R130</f>
        <v>0</v>
      </c>
      <c r="T124" s="130">
        <f>T125+T130</f>
        <v>125.31</v>
      </c>
      <c r="AR124" s="124" t="s">
        <v>83</v>
      </c>
      <c r="AT124" s="131" t="s">
        <v>75</v>
      </c>
      <c r="AU124" s="131" t="s">
        <v>76</v>
      </c>
      <c r="AY124" s="124" t="s">
        <v>131</v>
      </c>
      <c r="BK124" s="132">
        <f>BK125+BK130</f>
        <v>0</v>
      </c>
    </row>
    <row r="125" spans="2:63" s="11" customFormat="1" ht="22.9" customHeight="1">
      <c r="B125" s="123"/>
      <c r="D125" s="124" t="s">
        <v>75</v>
      </c>
      <c r="E125" s="133" t="s">
        <v>83</v>
      </c>
      <c r="F125" s="133" t="s">
        <v>132</v>
      </c>
      <c r="I125" s="126"/>
      <c r="J125" s="134">
        <f>BK125</f>
        <v>0</v>
      </c>
      <c r="L125" s="123"/>
      <c r="M125" s="128"/>
      <c r="P125" s="129">
        <f>SUM(P126:P129)</f>
        <v>0</v>
      </c>
      <c r="R125" s="129">
        <f>SUM(R126:R129)</f>
        <v>0</v>
      </c>
      <c r="T125" s="130">
        <f>SUM(T126:T129)</f>
        <v>125.31</v>
      </c>
      <c r="AR125" s="124" t="s">
        <v>83</v>
      </c>
      <c r="AT125" s="131" t="s">
        <v>75</v>
      </c>
      <c r="AU125" s="131" t="s">
        <v>83</v>
      </c>
      <c r="AY125" s="124" t="s">
        <v>131</v>
      </c>
      <c r="BK125" s="132">
        <f>SUM(BK126:BK129)</f>
        <v>0</v>
      </c>
    </row>
    <row r="126" spans="2:65" s="1" customFormat="1" ht="24.2" customHeight="1">
      <c r="B126" s="31"/>
      <c r="C126" s="135" t="s">
        <v>83</v>
      </c>
      <c r="D126" s="135" t="s">
        <v>133</v>
      </c>
      <c r="E126" s="136" t="s">
        <v>134</v>
      </c>
      <c r="F126" s="137" t="s">
        <v>135</v>
      </c>
      <c r="G126" s="138" t="s">
        <v>136</v>
      </c>
      <c r="H126" s="139">
        <v>162</v>
      </c>
      <c r="I126" s="140"/>
      <c r="J126" s="141">
        <f>ROUND(I126*H126,2)</f>
        <v>0</v>
      </c>
      <c r="K126" s="137" t="s">
        <v>137</v>
      </c>
      <c r="L126" s="31"/>
      <c r="M126" s="142" t="s">
        <v>1</v>
      </c>
      <c r="N126" s="143" t="s">
        <v>41</v>
      </c>
      <c r="P126" s="144">
        <f>O126*H126</f>
        <v>0</v>
      </c>
      <c r="Q126" s="144">
        <v>0</v>
      </c>
      <c r="R126" s="144">
        <f>Q126*H126</f>
        <v>0</v>
      </c>
      <c r="S126" s="144">
        <v>0.255</v>
      </c>
      <c r="T126" s="145">
        <f>S126*H126</f>
        <v>41.31</v>
      </c>
      <c r="AR126" s="146" t="s">
        <v>138</v>
      </c>
      <c r="AT126" s="146" t="s">
        <v>133</v>
      </c>
      <c r="AU126" s="146" t="s">
        <v>85</v>
      </c>
      <c r="AY126" s="16" t="s">
        <v>131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138</v>
      </c>
      <c r="BM126" s="146" t="s">
        <v>139</v>
      </c>
    </row>
    <row r="127" spans="2:51" s="12" customFormat="1" ht="11.25">
      <c r="B127" s="148"/>
      <c r="D127" s="149" t="s">
        <v>140</v>
      </c>
      <c r="E127" s="150" t="s">
        <v>1</v>
      </c>
      <c r="F127" s="151" t="s">
        <v>141</v>
      </c>
      <c r="H127" s="152">
        <v>162</v>
      </c>
      <c r="I127" s="153"/>
      <c r="L127" s="148"/>
      <c r="M127" s="154"/>
      <c r="T127" s="155"/>
      <c r="AT127" s="150" t="s">
        <v>140</v>
      </c>
      <c r="AU127" s="150" t="s">
        <v>85</v>
      </c>
      <c r="AV127" s="12" t="s">
        <v>85</v>
      </c>
      <c r="AW127" s="12" t="s">
        <v>32</v>
      </c>
      <c r="AX127" s="12" t="s">
        <v>83</v>
      </c>
      <c r="AY127" s="150" t="s">
        <v>131</v>
      </c>
    </row>
    <row r="128" spans="2:65" s="1" customFormat="1" ht="24.2" customHeight="1">
      <c r="B128" s="31"/>
      <c r="C128" s="135" t="s">
        <v>85</v>
      </c>
      <c r="D128" s="135" t="s">
        <v>133</v>
      </c>
      <c r="E128" s="136" t="s">
        <v>142</v>
      </c>
      <c r="F128" s="137" t="s">
        <v>143</v>
      </c>
      <c r="G128" s="138" t="s">
        <v>136</v>
      </c>
      <c r="H128" s="139">
        <v>160</v>
      </c>
      <c r="I128" s="140"/>
      <c r="J128" s="141">
        <f>ROUND(I128*H128,2)</f>
        <v>0</v>
      </c>
      <c r="K128" s="137" t="s">
        <v>137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0.48</v>
      </c>
      <c r="T128" s="145">
        <f>S128*H128</f>
        <v>76.8</v>
      </c>
      <c r="AR128" s="146" t="s">
        <v>138</v>
      </c>
      <c r="AT128" s="146" t="s">
        <v>133</v>
      </c>
      <c r="AU128" s="146" t="s">
        <v>85</v>
      </c>
      <c r="AY128" s="16" t="s">
        <v>131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138</v>
      </c>
      <c r="BM128" s="146" t="s">
        <v>144</v>
      </c>
    </row>
    <row r="129" spans="2:65" s="1" customFormat="1" ht="16.5" customHeight="1">
      <c r="B129" s="31"/>
      <c r="C129" s="135" t="s">
        <v>145</v>
      </c>
      <c r="D129" s="135" t="s">
        <v>133</v>
      </c>
      <c r="E129" s="136" t="s">
        <v>146</v>
      </c>
      <c r="F129" s="137" t="s">
        <v>147</v>
      </c>
      <c r="G129" s="138" t="s">
        <v>148</v>
      </c>
      <c r="H129" s="139">
        <v>180</v>
      </c>
      <c r="I129" s="140"/>
      <c r="J129" s="141">
        <f>ROUND(I129*H129,2)</f>
        <v>0</v>
      </c>
      <c r="K129" s="137" t="s">
        <v>137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0.04</v>
      </c>
      <c r="T129" s="145">
        <f>S129*H129</f>
        <v>7.2</v>
      </c>
      <c r="AR129" s="146" t="s">
        <v>138</v>
      </c>
      <c r="AT129" s="146" t="s">
        <v>133</v>
      </c>
      <c r="AU129" s="146" t="s">
        <v>85</v>
      </c>
      <c r="AY129" s="16" t="s">
        <v>131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138</v>
      </c>
      <c r="BM129" s="146" t="s">
        <v>149</v>
      </c>
    </row>
    <row r="130" spans="2:63" s="11" customFormat="1" ht="22.9" customHeight="1">
      <c r="B130" s="123"/>
      <c r="D130" s="124" t="s">
        <v>75</v>
      </c>
      <c r="E130" s="133" t="s">
        <v>150</v>
      </c>
      <c r="F130" s="133" t="s">
        <v>151</v>
      </c>
      <c r="I130" s="126"/>
      <c r="J130" s="134">
        <f>BK130</f>
        <v>0</v>
      </c>
      <c r="L130" s="123"/>
      <c r="M130" s="128"/>
      <c r="P130" s="129">
        <f>SUM(P131:P140)</f>
        <v>0</v>
      </c>
      <c r="R130" s="129">
        <f>SUM(R131:R140)</f>
        <v>0</v>
      </c>
      <c r="T130" s="130">
        <f>SUM(T131:T140)</f>
        <v>0</v>
      </c>
      <c r="AR130" s="124" t="s">
        <v>83</v>
      </c>
      <c r="AT130" s="131" t="s">
        <v>75</v>
      </c>
      <c r="AU130" s="131" t="s">
        <v>83</v>
      </c>
      <c r="AY130" s="124" t="s">
        <v>131</v>
      </c>
      <c r="BK130" s="132">
        <f>SUM(BK131:BK140)</f>
        <v>0</v>
      </c>
    </row>
    <row r="131" spans="2:65" s="1" customFormat="1" ht="24.2" customHeight="1">
      <c r="B131" s="31"/>
      <c r="C131" s="135" t="s">
        <v>138</v>
      </c>
      <c r="D131" s="135" t="s">
        <v>133</v>
      </c>
      <c r="E131" s="136" t="s">
        <v>152</v>
      </c>
      <c r="F131" s="137" t="s">
        <v>153</v>
      </c>
      <c r="G131" s="138" t="s">
        <v>154</v>
      </c>
      <c r="H131" s="139">
        <v>0.528</v>
      </c>
      <c r="I131" s="140"/>
      <c r="J131" s="141">
        <f>ROUND(I131*H131,2)</f>
        <v>0</v>
      </c>
      <c r="K131" s="137" t="s">
        <v>137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138</v>
      </c>
      <c r="AT131" s="146" t="s">
        <v>133</v>
      </c>
      <c r="AU131" s="146" t="s">
        <v>85</v>
      </c>
      <c r="AY131" s="16" t="s">
        <v>131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138</v>
      </c>
      <c r="BM131" s="146" t="s">
        <v>155</v>
      </c>
    </row>
    <row r="132" spans="2:51" s="12" customFormat="1" ht="11.25">
      <c r="B132" s="148"/>
      <c r="D132" s="149" t="s">
        <v>140</v>
      </c>
      <c r="E132" s="150" t="s">
        <v>1</v>
      </c>
      <c r="F132" s="151" t="s">
        <v>156</v>
      </c>
      <c r="H132" s="152">
        <v>0.528</v>
      </c>
      <c r="I132" s="153"/>
      <c r="L132" s="148"/>
      <c r="M132" s="154"/>
      <c r="T132" s="155"/>
      <c r="AT132" s="150" t="s">
        <v>140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131</v>
      </c>
    </row>
    <row r="133" spans="2:65" s="1" customFormat="1" ht="21.75" customHeight="1">
      <c r="B133" s="31"/>
      <c r="C133" s="135" t="s">
        <v>157</v>
      </c>
      <c r="D133" s="135" t="s">
        <v>133</v>
      </c>
      <c r="E133" s="136" t="s">
        <v>158</v>
      </c>
      <c r="F133" s="137" t="s">
        <v>159</v>
      </c>
      <c r="G133" s="138" t="s">
        <v>154</v>
      </c>
      <c r="H133" s="139">
        <v>125.31</v>
      </c>
      <c r="I133" s="140"/>
      <c r="J133" s="141">
        <f>ROUND(I133*H133,2)</f>
        <v>0</v>
      </c>
      <c r="K133" s="137" t="s">
        <v>137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138</v>
      </c>
      <c r="AT133" s="146" t="s">
        <v>133</v>
      </c>
      <c r="AU133" s="146" t="s">
        <v>85</v>
      </c>
      <c r="AY133" s="16" t="s">
        <v>131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138</v>
      </c>
      <c r="BM133" s="146" t="s">
        <v>160</v>
      </c>
    </row>
    <row r="134" spans="2:65" s="1" customFormat="1" ht="24.2" customHeight="1">
      <c r="B134" s="31"/>
      <c r="C134" s="135" t="s">
        <v>161</v>
      </c>
      <c r="D134" s="135" t="s">
        <v>133</v>
      </c>
      <c r="E134" s="136" t="s">
        <v>162</v>
      </c>
      <c r="F134" s="137" t="s">
        <v>163</v>
      </c>
      <c r="G134" s="138" t="s">
        <v>154</v>
      </c>
      <c r="H134" s="139">
        <v>375.93</v>
      </c>
      <c r="I134" s="140"/>
      <c r="J134" s="141">
        <f>ROUND(I134*H134,2)</f>
        <v>0</v>
      </c>
      <c r="K134" s="137" t="s">
        <v>137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138</v>
      </c>
      <c r="AT134" s="146" t="s">
        <v>133</v>
      </c>
      <c r="AU134" s="146" t="s">
        <v>85</v>
      </c>
      <c r="AY134" s="16" t="s">
        <v>131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138</v>
      </c>
      <c r="BM134" s="146" t="s">
        <v>164</v>
      </c>
    </row>
    <row r="135" spans="2:51" s="12" customFormat="1" ht="11.25">
      <c r="B135" s="148"/>
      <c r="D135" s="149" t="s">
        <v>140</v>
      </c>
      <c r="F135" s="151" t="s">
        <v>165</v>
      </c>
      <c r="H135" s="152">
        <v>375.93</v>
      </c>
      <c r="I135" s="153"/>
      <c r="L135" s="148"/>
      <c r="M135" s="154"/>
      <c r="T135" s="155"/>
      <c r="AT135" s="150" t="s">
        <v>140</v>
      </c>
      <c r="AU135" s="150" t="s">
        <v>85</v>
      </c>
      <c r="AV135" s="12" t="s">
        <v>85</v>
      </c>
      <c r="AW135" s="12" t="s">
        <v>4</v>
      </c>
      <c r="AX135" s="12" t="s">
        <v>83</v>
      </c>
      <c r="AY135" s="150" t="s">
        <v>131</v>
      </c>
    </row>
    <row r="136" spans="2:65" s="1" customFormat="1" ht="24.2" customHeight="1">
      <c r="B136" s="31"/>
      <c r="C136" s="135" t="s">
        <v>166</v>
      </c>
      <c r="D136" s="135" t="s">
        <v>133</v>
      </c>
      <c r="E136" s="136" t="s">
        <v>167</v>
      </c>
      <c r="F136" s="137" t="s">
        <v>168</v>
      </c>
      <c r="G136" s="138" t="s">
        <v>154</v>
      </c>
      <c r="H136" s="139">
        <v>125.31</v>
      </c>
      <c r="I136" s="140"/>
      <c r="J136" s="141">
        <f>ROUND(I136*H136,2)</f>
        <v>0</v>
      </c>
      <c r="K136" s="137" t="s">
        <v>137</v>
      </c>
      <c r="L136" s="31"/>
      <c r="M136" s="142" t="s">
        <v>1</v>
      </c>
      <c r="N136" s="143" t="s">
        <v>41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138</v>
      </c>
      <c r="AT136" s="146" t="s">
        <v>133</v>
      </c>
      <c r="AU136" s="146" t="s">
        <v>85</v>
      </c>
      <c r="AY136" s="16" t="s">
        <v>131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83</v>
      </c>
      <c r="BK136" s="147">
        <f>ROUND(I136*H136,2)</f>
        <v>0</v>
      </c>
      <c r="BL136" s="16" t="s">
        <v>138</v>
      </c>
      <c r="BM136" s="146" t="s">
        <v>169</v>
      </c>
    </row>
    <row r="137" spans="2:65" s="1" customFormat="1" ht="37.9" customHeight="1">
      <c r="B137" s="31"/>
      <c r="C137" s="135" t="s">
        <v>170</v>
      </c>
      <c r="D137" s="135" t="s">
        <v>133</v>
      </c>
      <c r="E137" s="136" t="s">
        <v>171</v>
      </c>
      <c r="F137" s="137" t="s">
        <v>172</v>
      </c>
      <c r="G137" s="138" t="s">
        <v>154</v>
      </c>
      <c r="H137" s="139">
        <v>48.51</v>
      </c>
      <c r="I137" s="140"/>
      <c r="J137" s="141">
        <f>ROUND(I137*H137,2)</f>
        <v>0</v>
      </c>
      <c r="K137" s="137" t="s">
        <v>137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138</v>
      </c>
      <c r="AT137" s="146" t="s">
        <v>133</v>
      </c>
      <c r="AU137" s="146" t="s">
        <v>85</v>
      </c>
      <c r="AY137" s="16" t="s">
        <v>131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138</v>
      </c>
      <c r="BM137" s="146" t="s">
        <v>173</v>
      </c>
    </row>
    <row r="138" spans="2:51" s="12" customFormat="1" ht="11.25">
      <c r="B138" s="148"/>
      <c r="D138" s="149" t="s">
        <v>140</v>
      </c>
      <c r="E138" s="150" t="s">
        <v>1</v>
      </c>
      <c r="F138" s="151" t="s">
        <v>174</v>
      </c>
      <c r="H138" s="152">
        <v>48.51</v>
      </c>
      <c r="I138" s="153"/>
      <c r="L138" s="148"/>
      <c r="M138" s="154"/>
      <c r="T138" s="155"/>
      <c r="AT138" s="150" t="s">
        <v>140</v>
      </c>
      <c r="AU138" s="150" t="s">
        <v>85</v>
      </c>
      <c r="AV138" s="12" t="s">
        <v>85</v>
      </c>
      <c r="AW138" s="12" t="s">
        <v>32</v>
      </c>
      <c r="AX138" s="12" t="s">
        <v>83</v>
      </c>
      <c r="AY138" s="150" t="s">
        <v>131</v>
      </c>
    </row>
    <row r="139" spans="2:65" s="1" customFormat="1" ht="44.25" customHeight="1">
      <c r="B139" s="31"/>
      <c r="C139" s="135" t="s">
        <v>175</v>
      </c>
      <c r="D139" s="135" t="s">
        <v>133</v>
      </c>
      <c r="E139" s="136" t="s">
        <v>176</v>
      </c>
      <c r="F139" s="137" t="s">
        <v>177</v>
      </c>
      <c r="G139" s="138" t="s">
        <v>154</v>
      </c>
      <c r="H139" s="139">
        <v>76.8</v>
      </c>
      <c r="I139" s="140"/>
      <c r="J139" s="141">
        <f>ROUND(I139*H139,2)</f>
        <v>0</v>
      </c>
      <c r="K139" s="137" t="s">
        <v>137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138</v>
      </c>
      <c r="AT139" s="146" t="s">
        <v>133</v>
      </c>
      <c r="AU139" s="146" t="s">
        <v>85</v>
      </c>
      <c r="AY139" s="16" t="s">
        <v>131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138</v>
      </c>
      <c r="BM139" s="146" t="s">
        <v>178</v>
      </c>
    </row>
    <row r="140" spans="2:51" s="12" customFormat="1" ht="11.25">
      <c r="B140" s="148"/>
      <c r="D140" s="149" t="s">
        <v>140</v>
      </c>
      <c r="E140" s="150" t="s">
        <v>1</v>
      </c>
      <c r="F140" s="151" t="s">
        <v>179</v>
      </c>
      <c r="H140" s="152">
        <v>76.8</v>
      </c>
      <c r="I140" s="153"/>
      <c r="L140" s="148"/>
      <c r="M140" s="156"/>
      <c r="N140" s="157"/>
      <c r="O140" s="157"/>
      <c r="P140" s="157"/>
      <c r="Q140" s="157"/>
      <c r="R140" s="157"/>
      <c r="S140" s="157"/>
      <c r="T140" s="158"/>
      <c r="AT140" s="150" t="s">
        <v>140</v>
      </c>
      <c r="AU140" s="150" t="s">
        <v>85</v>
      </c>
      <c r="AV140" s="12" t="s">
        <v>85</v>
      </c>
      <c r="AW140" s="12" t="s">
        <v>32</v>
      </c>
      <c r="AX140" s="12" t="s">
        <v>83</v>
      </c>
      <c r="AY140" s="150" t="s">
        <v>131</v>
      </c>
    </row>
    <row r="141" spans="2:12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31"/>
    </row>
  </sheetData>
  <sheetProtection algorithmName="SHA-512" hashValue="0N+GxgdcHmjn7WW0D47Glj7htH0xfvSCnq88JaY2gCobltOSWiqtyFeTKC9g91lPVx7tyMXTiK9m9t0X1OLUPw==" saltValue="f8+z4MRM2jDhJyw4ttwo9uSeh5CT10sOaq7eLHQFkTQhQ3fDz4clWGefC0QhUe/1OdJ/XA86z7khsMFLSOczhw==" spinCount="100000" sheet="1" objects="1" scenarios="1" formatColumns="0" formatRows="0" autoFilter="0"/>
  <autoFilter ref="C122:K140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ul.Uničovská - IV.Etapa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180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13. 4. 2023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ROUND(J126,2)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ROUND((SUM(BE126:BE173)),2)</f>
        <v>0</v>
      </c>
      <c r="I35" s="95">
        <v>0.21</v>
      </c>
      <c r="J35" s="85">
        <f>ROUND(((SUM(BE126:BE173))*I35),2)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ROUND((SUM(BF126:BF173)),2)</f>
        <v>0</v>
      </c>
      <c r="I36" s="95">
        <v>0.15</v>
      </c>
      <c r="J36" s="85">
        <f>ROUND(((SUM(BF126:BF173))*I36),2)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ROUND((SUM(BG126:BG173)),2)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ROUND((SUM(BH126:BH173)),2)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ROUND((SUM(BI126:BI173)),2)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ul.Uničovská - IV.Etapa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101 - Chodník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13. 4. 2023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J126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11"/>
      <c r="D100" s="112" t="s">
        <v>114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" customHeight="1">
      <c r="B101" s="111"/>
      <c r="D101" s="112" t="s">
        <v>181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2:12" s="9" customFormat="1" ht="19.9" customHeight="1">
      <c r="B102" s="111"/>
      <c r="D102" s="112" t="s">
        <v>182</v>
      </c>
      <c r="E102" s="113"/>
      <c r="F102" s="113"/>
      <c r="G102" s="113"/>
      <c r="H102" s="113"/>
      <c r="I102" s="113"/>
      <c r="J102" s="114">
        <f>J152</f>
        <v>0</v>
      </c>
      <c r="L102" s="111"/>
    </row>
    <row r="103" spans="2:12" s="9" customFormat="1" ht="19.9" customHeight="1">
      <c r="B103" s="111"/>
      <c r="D103" s="112" t="s">
        <v>183</v>
      </c>
      <c r="E103" s="113"/>
      <c r="F103" s="113"/>
      <c r="G103" s="113"/>
      <c r="H103" s="113"/>
      <c r="I103" s="113"/>
      <c r="J103" s="114">
        <f>J155</f>
        <v>0</v>
      </c>
      <c r="L103" s="111"/>
    </row>
    <row r="104" spans="2:12" s="9" customFormat="1" ht="19.9" customHeight="1">
      <c r="B104" s="111"/>
      <c r="D104" s="112" t="s">
        <v>184</v>
      </c>
      <c r="E104" s="113"/>
      <c r="F104" s="113"/>
      <c r="G104" s="113"/>
      <c r="H104" s="113"/>
      <c r="I104" s="113"/>
      <c r="J104" s="114">
        <f>J172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116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29" t="str">
        <f>E7</f>
        <v>Oprava chodníku na ul.Uničovská - IV.Etapa ,Šumperk</v>
      </c>
      <c r="F114" s="230"/>
      <c r="G114" s="230"/>
      <c r="H114" s="230"/>
      <c r="L114" s="31"/>
    </row>
    <row r="115" spans="2:12" ht="12" customHeight="1">
      <c r="B115" s="19"/>
      <c r="C115" s="26" t="s">
        <v>104</v>
      </c>
      <c r="L115" s="19"/>
    </row>
    <row r="116" spans="2:12" s="1" customFormat="1" ht="16.5" customHeight="1">
      <c r="B116" s="31"/>
      <c r="E116" s="229" t="s">
        <v>105</v>
      </c>
      <c r="F116" s="231"/>
      <c r="G116" s="231"/>
      <c r="H116" s="231"/>
      <c r="L116" s="31"/>
    </row>
    <row r="117" spans="2:12" s="1" customFormat="1" ht="12" customHeight="1">
      <c r="B117" s="31"/>
      <c r="C117" s="26" t="s">
        <v>106</v>
      </c>
      <c r="L117" s="31"/>
    </row>
    <row r="118" spans="2:12" s="1" customFormat="1" ht="16.5" customHeight="1">
      <c r="B118" s="31"/>
      <c r="E118" s="187" t="str">
        <f>E11</f>
        <v>SO 101 - Chodník</v>
      </c>
      <c r="F118" s="231"/>
      <c r="G118" s="231"/>
      <c r="H118" s="231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>Šumperk</v>
      </c>
      <c r="I120" s="26" t="s">
        <v>22</v>
      </c>
      <c r="J120" s="51" t="str">
        <f>IF(J14="","",J14)</f>
        <v>13. 4. 2023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24</v>
      </c>
      <c r="F122" s="24" t="str">
        <f>E17</f>
        <v>Město  Šumperk</v>
      </c>
      <c r="I122" s="26" t="s">
        <v>30</v>
      </c>
      <c r="J122" s="29" t="str">
        <f>E23</f>
        <v>Ing.Zdeněk  Vitásek</v>
      </c>
      <c r="L122" s="31"/>
    </row>
    <row r="123" spans="2:12" s="1" customFormat="1" ht="15.2" customHeight="1">
      <c r="B123" s="31"/>
      <c r="C123" s="26" t="s">
        <v>28</v>
      </c>
      <c r="F123" s="24" t="str">
        <f>IF(E20="","",E20)</f>
        <v>Vyplň údaj</v>
      </c>
      <c r="I123" s="26" t="s">
        <v>33</v>
      </c>
      <c r="J123" s="29" t="str">
        <f>E26</f>
        <v>Martin  Pniok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117</v>
      </c>
      <c r="D125" s="117" t="s">
        <v>61</v>
      </c>
      <c r="E125" s="117" t="s">
        <v>57</v>
      </c>
      <c r="F125" s="117" t="s">
        <v>58</v>
      </c>
      <c r="G125" s="117" t="s">
        <v>118</v>
      </c>
      <c r="H125" s="117" t="s">
        <v>119</v>
      </c>
      <c r="I125" s="117" t="s">
        <v>120</v>
      </c>
      <c r="J125" s="117" t="s">
        <v>110</v>
      </c>
      <c r="K125" s="118" t="s">
        <v>121</v>
      </c>
      <c r="L125" s="115"/>
      <c r="M125" s="58" t="s">
        <v>1</v>
      </c>
      <c r="N125" s="59" t="s">
        <v>40</v>
      </c>
      <c r="O125" s="59" t="s">
        <v>122</v>
      </c>
      <c r="P125" s="59" t="s">
        <v>123</v>
      </c>
      <c r="Q125" s="59" t="s">
        <v>124</v>
      </c>
      <c r="R125" s="59" t="s">
        <v>125</v>
      </c>
      <c r="S125" s="59" t="s">
        <v>126</v>
      </c>
      <c r="T125" s="60" t="s">
        <v>127</v>
      </c>
    </row>
    <row r="126" spans="2:63" s="1" customFormat="1" ht="22.9" customHeight="1">
      <c r="B126" s="31"/>
      <c r="C126" s="63" t="s">
        <v>128</v>
      </c>
      <c r="J126" s="119">
        <f>BK126</f>
        <v>0</v>
      </c>
      <c r="L126" s="31"/>
      <c r="M126" s="61"/>
      <c r="N126" s="52"/>
      <c r="O126" s="52"/>
      <c r="P126" s="120">
        <f>P127</f>
        <v>0</v>
      </c>
      <c r="Q126" s="52"/>
      <c r="R126" s="120">
        <f>R127</f>
        <v>180.11009</v>
      </c>
      <c r="S126" s="52"/>
      <c r="T126" s="121">
        <f>T127</f>
        <v>0</v>
      </c>
      <c r="AT126" s="16" t="s">
        <v>75</v>
      </c>
      <c r="AU126" s="16" t="s">
        <v>112</v>
      </c>
      <c r="BK126" s="122">
        <f>BK127</f>
        <v>0</v>
      </c>
    </row>
    <row r="127" spans="2:63" s="11" customFormat="1" ht="25.9" customHeight="1">
      <c r="B127" s="123"/>
      <c r="D127" s="124" t="s">
        <v>75</v>
      </c>
      <c r="E127" s="125" t="s">
        <v>129</v>
      </c>
      <c r="F127" s="125" t="s">
        <v>130</v>
      </c>
      <c r="I127" s="126"/>
      <c r="J127" s="127">
        <f>BK127</f>
        <v>0</v>
      </c>
      <c r="L127" s="123"/>
      <c r="M127" s="128"/>
      <c r="P127" s="129">
        <f>P128+P142+P152+P155+P172</f>
        <v>0</v>
      </c>
      <c r="R127" s="129">
        <f>R128+R142+R152+R155+R172</f>
        <v>180.11009</v>
      </c>
      <c r="T127" s="130">
        <f>T128+T142+T152+T155+T172</f>
        <v>0</v>
      </c>
      <c r="AR127" s="124" t="s">
        <v>83</v>
      </c>
      <c r="AT127" s="131" t="s">
        <v>75</v>
      </c>
      <c r="AU127" s="131" t="s">
        <v>76</v>
      </c>
      <c r="AY127" s="124" t="s">
        <v>131</v>
      </c>
      <c r="BK127" s="132">
        <f>BK128+BK142+BK152+BK155+BK172</f>
        <v>0</v>
      </c>
    </row>
    <row r="128" spans="2:63" s="11" customFormat="1" ht="22.9" customHeight="1">
      <c r="B128" s="123"/>
      <c r="D128" s="124" t="s">
        <v>75</v>
      </c>
      <c r="E128" s="133" t="s">
        <v>83</v>
      </c>
      <c r="F128" s="133" t="s">
        <v>132</v>
      </c>
      <c r="I128" s="126"/>
      <c r="J128" s="134">
        <f>BK128</f>
        <v>0</v>
      </c>
      <c r="L128" s="123"/>
      <c r="M128" s="128"/>
      <c r="P128" s="129">
        <f>SUM(P129:P141)</f>
        <v>0</v>
      </c>
      <c r="R128" s="129">
        <f>SUM(R129:R141)</f>
        <v>7.2015</v>
      </c>
      <c r="T128" s="130">
        <f>SUM(T129:T141)</f>
        <v>0</v>
      </c>
      <c r="AR128" s="124" t="s">
        <v>83</v>
      </c>
      <c r="AT128" s="131" t="s">
        <v>75</v>
      </c>
      <c r="AU128" s="131" t="s">
        <v>83</v>
      </c>
      <c r="AY128" s="124" t="s">
        <v>131</v>
      </c>
      <c r="BK128" s="132">
        <f>SUM(BK129:BK141)</f>
        <v>0</v>
      </c>
    </row>
    <row r="129" spans="2:65" s="1" customFormat="1" ht="37.9" customHeight="1">
      <c r="B129" s="31"/>
      <c r="C129" s="135" t="s">
        <v>83</v>
      </c>
      <c r="D129" s="135" t="s">
        <v>133</v>
      </c>
      <c r="E129" s="136" t="s">
        <v>185</v>
      </c>
      <c r="F129" s="137" t="s">
        <v>186</v>
      </c>
      <c r="G129" s="138" t="s">
        <v>136</v>
      </c>
      <c r="H129" s="139">
        <v>45</v>
      </c>
      <c r="I129" s="140"/>
      <c r="J129" s="141">
        <f>ROUND(I129*H129,2)</f>
        <v>0</v>
      </c>
      <c r="K129" s="137" t="s">
        <v>137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138</v>
      </c>
      <c r="AT129" s="146" t="s">
        <v>133</v>
      </c>
      <c r="AU129" s="146" t="s">
        <v>85</v>
      </c>
      <c r="AY129" s="16" t="s">
        <v>131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138</v>
      </c>
      <c r="BM129" s="146" t="s">
        <v>187</v>
      </c>
    </row>
    <row r="130" spans="2:65" s="1" customFormat="1" ht="24.2" customHeight="1">
      <c r="B130" s="31"/>
      <c r="C130" s="135" t="s">
        <v>85</v>
      </c>
      <c r="D130" s="135" t="s">
        <v>133</v>
      </c>
      <c r="E130" s="136" t="s">
        <v>188</v>
      </c>
      <c r="F130" s="137" t="s">
        <v>189</v>
      </c>
      <c r="G130" s="138" t="s">
        <v>136</v>
      </c>
      <c r="H130" s="139">
        <v>30</v>
      </c>
      <c r="I130" s="140"/>
      <c r="J130" s="141">
        <f>ROUND(I130*H130,2)</f>
        <v>0</v>
      </c>
      <c r="K130" s="137" t="s">
        <v>137</v>
      </c>
      <c r="L130" s="31"/>
      <c r="M130" s="142" t="s">
        <v>1</v>
      </c>
      <c r="N130" s="143" t="s">
        <v>41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138</v>
      </c>
      <c r="AT130" s="146" t="s">
        <v>133</v>
      </c>
      <c r="AU130" s="146" t="s">
        <v>85</v>
      </c>
      <c r="AY130" s="16" t="s">
        <v>131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83</v>
      </c>
      <c r="BK130" s="147">
        <f>ROUND(I130*H130,2)</f>
        <v>0</v>
      </c>
      <c r="BL130" s="16" t="s">
        <v>138</v>
      </c>
      <c r="BM130" s="146" t="s">
        <v>190</v>
      </c>
    </row>
    <row r="131" spans="2:51" s="12" customFormat="1" ht="11.25">
      <c r="B131" s="148"/>
      <c r="D131" s="149" t="s">
        <v>140</v>
      </c>
      <c r="E131" s="150" t="s">
        <v>1</v>
      </c>
      <c r="F131" s="151" t="s">
        <v>191</v>
      </c>
      <c r="H131" s="152">
        <v>30</v>
      </c>
      <c r="I131" s="153"/>
      <c r="L131" s="148"/>
      <c r="M131" s="154"/>
      <c r="T131" s="155"/>
      <c r="AT131" s="150" t="s">
        <v>140</v>
      </c>
      <c r="AU131" s="150" t="s">
        <v>85</v>
      </c>
      <c r="AV131" s="12" t="s">
        <v>85</v>
      </c>
      <c r="AW131" s="12" t="s">
        <v>32</v>
      </c>
      <c r="AX131" s="12" t="s">
        <v>83</v>
      </c>
      <c r="AY131" s="150" t="s">
        <v>131</v>
      </c>
    </row>
    <row r="132" spans="2:65" s="1" customFormat="1" ht="16.5" customHeight="1">
      <c r="B132" s="31"/>
      <c r="C132" s="159" t="s">
        <v>145</v>
      </c>
      <c r="D132" s="159" t="s">
        <v>192</v>
      </c>
      <c r="E132" s="160" t="s">
        <v>193</v>
      </c>
      <c r="F132" s="161" t="s">
        <v>194</v>
      </c>
      <c r="G132" s="162" t="s">
        <v>154</v>
      </c>
      <c r="H132" s="163">
        <v>7.2</v>
      </c>
      <c r="I132" s="164"/>
      <c r="J132" s="165">
        <f>ROUND(I132*H132,2)</f>
        <v>0</v>
      </c>
      <c r="K132" s="161" t="s">
        <v>137</v>
      </c>
      <c r="L132" s="166"/>
      <c r="M132" s="167" t="s">
        <v>1</v>
      </c>
      <c r="N132" s="168" t="s">
        <v>41</v>
      </c>
      <c r="P132" s="144">
        <f>O132*H132</f>
        <v>0</v>
      </c>
      <c r="Q132" s="144">
        <v>1</v>
      </c>
      <c r="R132" s="144">
        <f>Q132*H132</f>
        <v>7.2</v>
      </c>
      <c r="S132" s="144">
        <v>0</v>
      </c>
      <c r="T132" s="145">
        <f>S132*H132</f>
        <v>0</v>
      </c>
      <c r="AR132" s="146" t="s">
        <v>170</v>
      </c>
      <c r="AT132" s="146" t="s">
        <v>192</v>
      </c>
      <c r="AU132" s="146" t="s">
        <v>85</v>
      </c>
      <c r="AY132" s="16" t="s">
        <v>131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83</v>
      </c>
      <c r="BK132" s="147">
        <f>ROUND(I132*H132,2)</f>
        <v>0</v>
      </c>
      <c r="BL132" s="16" t="s">
        <v>138</v>
      </c>
      <c r="BM132" s="146" t="s">
        <v>195</v>
      </c>
    </row>
    <row r="133" spans="2:51" s="12" customFormat="1" ht="11.25">
      <c r="B133" s="148"/>
      <c r="D133" s="149" t="s">
        <v>140</v>
      </c>
      <c r="E133" s="150" t="s">
        <v>1</v>
      </c>
      <c r="F133" s="151" t="s">
        <v>196</v>
      </c>
      <c r="H133" s="152">
        <v>7.2</v>
      </c>
      <c r="I133" s="153"/>
      <c r="L133" s="148"/>
      <c r="M133" s="154"/>
      <c r="T133" s="155"/>
      <c r="AT133" s="150" t="s">
        <v>140</v>
      </c>
      <c r="AU133" s="150" t="s">
        <v>85</v>
      </c>
      <c r="AV133" s="12" t="s">
        <v>85</v>
      </c>
      <c r="AW133" s="12" t="s">
        <v>32</v>
      </c>
      <c r="AX133" s="12" t="s">
        <v>83</v>
      </c>
      <c r="AY133" s="150" t="s">
        <v>131</v>
      </c>
    </row>
    <row r="134" spans="2:65" s="1" customFormat="1" ht="24.2" customHeight="1">
      <c r="B134" s="31"/>
      <c r="C134" s="135" t="s">
        <v>138</v>
      </c>
      <c r="D134" s="135" t="s">
        <v>133</v>
      </c>
      <c r="E134" s="136" t="s">
        <v>197</v>
      </c>
      <c r="F134" s="137" t="s">
        <v>198</v>
      </c>
      <c r="G134" s="138" t="s">
        <v>136</v>
      </c>
      <c r="H134" s="139">
        <v>75</v>
      </c>
      <c r="I134" s="140"/>
      <c r="J134" s="141">
        <f>ROUND(I134*H134,2)</f>
        <v>0</v>
      </c>
      <c r="K134" s="137" t="s">
        <v>137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138</v>
      </c>
      <c r="AT134" s="146" t="s">
        <v>133</v>
      </c>
      <c r="AU134" s="146" t="s">
        <v>85</v>
      </c>
      <c r="AY134" s="16" t="s">
        <v>131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138</v>
      </c>
      <c r="BM134" s="146" t="s">
        <v>199</v>
      </c>
    </row>
    <row r="135" spans="2:51" s="12" customFormat="1" ht="11.25">
      <c r="B135" s="148"/>
      <c r="D135" s="149" t="s">
        <v>140</v>
      </c>
      <c r="E135" s="150" t="s">
        <v>1</v>
      </c>
      <c r="F135" s="151" t="s">
        <v>200</v>
      </c>
      <c r="H135" s="152">
        <v>75</v>
      </c>
      <c r="I135" s="153"/>
      <c r="L135" s="148"/>
      <c r="M135" s="154"/>
      <c r="T135" s="155"/>
      <c r="AT135" s="150" t="s">
        <v>140</v>
      </c>
      <c r="AU135" s="150" t="s">
        <v>85</v>
      </c>
      <c r="AV135" s="12" t="s">
        <v>85</v>
      </c>
      <c r="AW135" s="12" t="s">
        <v>32</v>
      </c>
      <c r="AX135" s="12" t="s">
        <v>83</v>
      </c>
      <c r="AY135" s="150" t="s">
        <v>131</v>
      </c>
    </row>
    <row r="136" spans="2:65" s="1" customFormat="1" ht="16.5" customHeight="1">
      <c r="B136" s="31"/>
      <c r="C136" s="159" t="s">
        <v>157</v>
      </c>
      <c r="D136" s="159" t="s">
        <v>192</v>
      </c>
      <c r="E136" s="160" t="s">
        <v>201</v>
      </c>
      <c r="F136" s="161" t="s">
        <v>202</v>
      </c>
      <c r="G136" s="162" t="s">
        <v>203</v>
      </c>
      <c r="H136" s="163">
        <v>1.5</v>
      </c>
      <c r="I136" s="164"/>
      <c r="J136" s="165">
        <f>ROUND(I136*H136,2)</f>
        <v>0</v>
      </c>
      <c r="K136" s="161" t="s">
        <v>137</v>
      </c>
      <c r="L136" s="166"/>
      <c r="M136" s="167" t="s">
        <v>1</v>
      </c>
      <c r="N136" s="168" t="s">
        <v>41</v>
      </c>
      <c r="P136" s="144">
        <f>O136*H136</f>
        <v>0</v>
      </c>
      <c r="Q136" s="144">
        <v>0.001</v>
      </c>
      <c r="R136" s="144">
        <f>Q136*H136</f>
        <v>0.0015</v>
      </c>
      <c r="S136" s="144">
        <v>0</v>
      </c>
      <c r="T136" s="145">
        <f>S136*H136</f>
        <v>0</v>
      </c>
      <c r="AR136" s="146" t="s">
        <v>170</v>
      </c>
      <c r="AT136" s="146" t="s">
        <v>192</v>
      </c>
      <c r="AU136" s="146" t="s">
        <v>85</v>
      </c>
      <c r="AY136" s="16" t="s">
        <v>131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83</v>
      </c>
      <c r="BK136" s="147">
        <f>ROUND(I136*H136,2)</f>
        <v>0</v>
      </c>
      <c r="BL136" s="16" t="s">
        <v>138</v>
      </c>
      <c r="BM136" s="146" t="s">
        <v>204</v>
      </c>
    </row>
    <row r="137" spans="2:51" s="12" customFormat="1" ht="11.25">
      <c r="B137" s="148"/>
      <c r="D137" s="149" t="s">
        <v>140</v>
      </c>
      <c r="F137" s="151" t="s">
        <v>205</v>
      </c>
      <c r="H137" s="152">
        <v>1.5</v>
      </c>
      <c r="I137" s="153"/>
      <c r="L137" s="148"/>
      <c r="M137" s="154"/>
      <c r="T137" s="155"/>
      <c r="AT137" s="150" t="s">
        <v>140</v>
      </c>
      <c r="AU137" s="150" t="s">
        <v>85</v>
      </c>
      <c r="AV137" s="12" t="s">
        <v>85</v>
      </c>
      <c r="AW137" s="12" t="s">
        <v>4</v>
      </c>
      <c r="AX137" s="12" t="s">
        <v>83</v>
      </c>
      <c r="AY137" s="150" t="s">
        <v>131</v>
      </c>
    </row>
    <row r="138" spans="2:65" s="1" customFormat="1" ht="24.2" customHeight="1">
      <c r="B138" s="31"/>
      <c r="C138" s="135" t="s">
        <v>161</v>
      </c>
      <c r="D138" s="135" t="s">
        <v>133</v>
      </c>
      <c r="E138" s="136" t="s">
        <v>206</v>
      </c>
      <c r="F138" s="137" t="s">
        <v>207</v>
      </c>
      <c r="G138" s="138" t="s">
        <v>136</v>
      </c>
      <c r="H138" s="139">
        <v>162</v>
      </c>
      <c r="I138" s="140"/>
      <c r="J138" s="141">
        <f>ROUND(I138*H138,2)</f>
        <v>0</v>
      </c>
      <c r="K138" s="137" t="s">
        <v>137</v>
      </c>
      <c r="L138" s="31"/>
      <c r="M138" s="142" t="s">
        <v>1</v>
      </c>
      <c r="N138" s="143" t="s">
        <v>41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138</v>
      </c>
      <c r="AT138" s="146" t="s">
        <v>133</v>
      </c>
      <c r="AU138" s="146" t="s">
        <v>85</v>
      </c>
      <c r="AY138" s="16" t="s">
        <v>131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83</v>
      </c>
      <c r="BK138" s="147">
        <f>ROUND(I138*H138,2)</f>
        <v>0</v>
      </c>
      <c r="BL138" s="16" t="s">
        <v>138</v>
      </c>
      <c r="BM138" s="146" t="s">
        <v>208</v>
      </c>
    </row>
    <row r="139" spans="2:51" s="12" customFormat="1" ht="11.25">
      <c r="B139" s="148"/>
      <c r="D139" s="149" t="s">
        <v>140</v>
      </c>
      <c r="E139" s="150" t="s">
        <v>1</v>
      </c>
      <c r="F139" s="151" t="s">
        <v>209</v>
      </c>
      <c r="H139" s="152">
        <v>162</v>
      </c>
      <c r="I139" s="153"/>
      <c r="L139" s="148"/>
      <c r="M139" s="154"/>
      <c r="T139" s="155"/>
      <c r="AT139" s="150" t="s">
        <v>140</v>
      </c>
      <c r="AU139" s="150" t="s">
        <v>85</v>
      </c>
      <c r="AV139" s="12" t="s">
        <v>85</v>
      </c>
      <c r="AW139" s="12" t="s">
        <v>32</v>
      </c>
      <c r="AX139" s="12" t="s">
        <v>83</v>
      </c>
      <c r="AY139" s="150" t="s">
        <v>131</v>
      </c>
    </row>
    <row r="140" spans="2:65" s="1" customFormat="1" ht="33" customHeight="1">
      <c r="B140" s="31"/>
      <c r="C140" s="135" t="s">
        <v>166</v>
      </c>
      <c r="D140" s="135" t="s">
        <v>133</v>
      </c>
      <c r="E140" s="136" t="s">
        <v>210</v>
      </c>
      <c r="F140" s="137" t="s">
        <v>211</v>
      </c>
      <c r="G140" s="138" t="s">
        <v>136</v>
      </c>
      <c r="H140" s="139">
        <v>45</v>
      </c>
      <c r="I140" s="140"/>
      <c r="J140" s="141">
        <f>ROUND(I140*H140,2)</f>
        <v>0</v>
      </c>
      <c r="K140" s="137" t="s">
        <v>137</v>
      </c>
      <c r="L140" s="31"/>
      <c r="M140" s="142" t="s">
        <v>1</v>
      </c>
      <c r="N140" s="143" t="s">
        <v>41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138</v>
      </c>
      <c r="AT140" s="146" t="s">
        <v>133</v>
      </c>
      <c r="AU140" s="146" t="s">
        <v>85</v>
      </c>
      <c r="AY140" s="16" t="s">
        <v>131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83</v>
      </c>
      <c r="BK140" s="147">
        <f>ROUND(I140*H140,2)</f>
        <v>0</v>
      </c>
      <c r="BL140" s="16" t="s">
        <v>138</v>
      </c>
      <c r="BM140" s="146" t="s">
        <v>212</v>
      </c>
    </row>
    <row r="141" spans="2:51" s="12" customFormat="1" ht="11.25">
      <c r="B141" s="148"/>
      <c r="D141" s="149" t="s">
        <v>140</v>
      </c>
      <c r="E141" s="150" t="s">
        <v>1</v>
      </c>
      <c r="F141" s="151" t="s">
        <v>213</v>
      </c>
      <c r="H141" s="152">
        <v>45</v>
      </c>
      <c r="I141" s="153"/>
      <c r="L141" s="148"/>
      <c r="M141" s="154"/>
      <c r="T141" s="155"/>
      <c r="AT141" s="150" t="s">
        <v>140</v>
      </c>
      <c r="AU141" s="150" t="s">
        <v>85</v>
      </c>
      <c r="AV141" s="12" t="s">
        <v>85</v>
      </c>
      <c r="AW141" s="12" t="s">
        <v>32</v>
      </c>
      <c r="AX141" s="12" t="s">
        <v>83</v>
      </c>
      <c r="AY141" s="150" t="s">
        <v>131</v>
      </c>
    </row>
    <row r="142" spans="2:63" s="11" customFormat="1" ht="22.9" customHeight="1">
      <c r="B142" s="123"/>
      <c r="D142" s="124" t="s">
        <v>75</v>
      </c>
      <c r="E142" s="133" t="s">
        <v>157</v>
      </c>
      <c r="F142" s="133" t="s">
        <v>214</v>
      </c>
      <c r="I142" s="126"/>
      <c r="J142" s="134">
        <f>BK142</f>
        <v>0</v>
      </c>
      <c r="L142" s="123"/>
      <c r="M142" s="128"/>
      <c r="P142" s="129">
        <f>SUM(P143:P151)</f>
        <v>0</v>
      </c>
      <c r="R142" s="129">
        <f>SUM(R143:R151)</f>
        <v>109.4564</v>
      </c>
      <c r="T142" s="130">
        <f>SUM(T143:T151)</f>
        <v>0</v>
      </c>
      <c r="AR142" s="124" t="s">
        <v>83</v>
      </c>
      <c r="AT142" s="131" t="s">
        <v>75</v>
      </c>
      <c r="AU142" s="131" t="s">
        <v>83</v>
      </c>
      <c r="AY142" s="124" t="s">
        <v>131</v>
      </c>
      <c r="BK142" s="132">
        <f>SUM(BK143:BK151)</f>
        <v>0</v>
      </c>
    </row>
    <row r="143" spans="2:65" s="1" customFormat="1" ht="24.2" customHeight="1">
      <c r="B143" s="31"/>
      <c r="C143" s="135" t="s">
        <v>170</v>
      </c>
      <c r="D143" s="135" t="s">
        <v>133</v>
      </c>
      <c r="E143" s="136" t="s">
        <v>215</v>
      </c>
      <c r="F143" s="137" t="s">
        <v>216</v>
      </c>
      <c r="G143" s="138" t="s">
        <v>136</v>
      </c>
      <c r="H143" s="139">
        <v>160</v>
      </c>
      <c r="I143" s="140"/>
      <c r="J143" s="141">
        <f>ROUND(I143*H143,2)</f>
        <v>0</v>
      </c>
      <c r="K143" s="137" t="s">
        <v>137</v>
      </c>
      <c r="L143" s="31"/>
      <c r="M143" s="142" t="s">
        <v>1</v>
      </c>
      <c r="N143" s="143" t="s">
        <v>41</v>
      </c>
      <c r="P143" s="144">
        <f>O143*H143</f>
        <v>0</v>
      </c>
      <c r="Q143" s="144">
        <v>0.46</v>
      </c>
      <c r="R143" s="144">
        <f>Q143*H143</f>
        <v>73.60000000000001</v>
      </c>
      <c r="S143" s="144">
        <v>0</v>
      </c>
      <c r="T143" s="145">
        <f>S143*H143</f>
        <v>0</v>
      </c>
      <c r="AR143" s="146" t="s">
        <v>138</v>
      </c>
      <c r="AT143" s="146" t="s">
        <v>133</v>
      </c>
      <c r="AU143" s="146" t="s">
        <v>85</v>
      </c>
      <c r="AY143" s="16" t="s">
        <v>131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83</v>
      </c>
      <c r="BK143" s="147">
        <f>ROUND(I143*H143,2)</f>
        <v>0</v>
      </c>
      <c r="BL143" s="16" t="s">
        <v>138</v>
      </c>
      <c r="BM143" s="146" t="s">
        <v>217</v>
      </c>
    </row>
    <row r="144" spans="2:51" s="12" customFormat="1" ht="11.25">
      <c r="B144" s="148"/>
      <c r="D144" s="149" t="s">
        <v>140</v>
      </c>
      <c r="E144" s="150" t="s">
        <v>1</v>
      </c>
      <c r="F144" s="151" t="s">
        <v>218</v>
      </c>
      <c r="H144" s="152">
        <v>160</v>
      </c>
      <c r="I144" s="153"/>
      <c r="L144" s="148"/>
      <c r="M144" s="154"/>
      <c r="T144" s="155"/>
      <c r="AT144" s="150" t="s">
        <v>140</v>
      </c>
      <c r="AU144" s="150" t="s">
        <v>85</v>
      </c>
      <c r="AV144" s="12" t="s">
        <v>85</v>
      </c>
      <c r="AW144" s="12" t="s">
        <v>32</v>
      </c>
      <c r="AX144" s="12" t="s">
        <v>83</v>
      </c>
      <c r="AY144" s="150" t="s">
        <v>131</v>
      </c>
    </row>
    <row r="145" spans="2:65" s="1" customFormat="1" ht="33" customHeight="1">
      <c r="B145" s="31"/>
      <c r="C145" s="135" t="s">
        <v>175</v>
      </c>
      <c r="D145" s="135" t="s">
        <v>133</v>
      </c>
      <c r="E145" s="136" t="s">
        <v>219</v>
      </c>
      <c r="F145" s="137" t="s">
        <v>220</v>
      </c>
      <c r="G145" s="138" t="s">
        <v>136</v>
      </c>
      <c r="H145" s="139">
        <v>160</v>
      </c>
      <c r="I145" s="140"/>
      <c r="J145" s="141">
        <f>ROUND(I145*H145,2)</f>
        <v>0</v>
      </c>
      <c r="K145" s="137" t="s">
        <v>137</v>
      </c>
      <c r="L145" s="31"/>
      <c r="M145" s="142" t="s">
        <v>1</v>
      </c>
      <c r="N145" s="143" t="s">
        <v>41</v>
      </c>
      <c r="P145" s="144">
        <f>O145*H145</f>
        <v>0</v>
      </c>
      <c r="Q145" s="144">
        <v>0.08922</v>
      </c>
      <c r="R145" s="144">
        <f>Q145*H145</f>
        <v>14.275199999999998</v>
      </c>
      <c r="S145" s="144">
        <v>0</v>
      </c>
      <c r="T145" s="145">
        <f>S145*H145</f>
        <v>0</v>
      </c>
      <c r="AR145" s="146" t="s">
        <v>138</v>
      </c>
      <c r="AT145" s="146" t="s">
        <v>133</v>
      </c>
      <c r="AU145" s="146" t="s">
        <v>85</v>
      </c>
      <c r="AY145" s="16" t="s">
        <v>131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83</v>
      </c>
      <c r="BK145" s="147">
        <f>ROUND(I145*H145,2)</f>
        <v>0</v>
      </c>
      <c r="BL145" s="16" t="s">
        <v>138</v>
      </c>
      <c r="BM145" s="146" t="s">
        <v>221</v>
      </c>
    </row>
    <row r="146" spans="2:51" s="12" customFormat="1" ht="11.25">
      <c r="B146" s="148"/>
      <c r="D146" s="149" t="s">
        <v>140</v>
      </c>
      <c r="E146" s="150" t="s">
        <v>1</v>
      </c>
      <c r="F146" s="151" t="s">
        <v>218</v>
      </c>
      <c r="H146" s="152">
        <v>160</v>
      </c>
      <c r="I146" s="153"/>
      <c r="L146" s="148"/>
      <c r="M146" s="154"/>
      <c r="T146" s="155"/>
      <c r="AT146" s="150" t="s">
        <v>140</v>
      </c>
      <c r="AU146" s="150" t="s">
        <v>85</v>
      </c>
      <c r="AV146" s="12" t="s">
        <v>85</v>
      </c>
      <c r="AW146" s="12" t="s">
        <v>32</v>
      </c>
      <c r="AX146" s="12" t="s">
        <v>83</v>
      </c>
      <c r="AY146" s="150" t="s">
        <v>131</v>
      </c>
    </row>
    <row r="147" spans="2:65" s="1" customFormat="1" ht="21.75" customHeight="1">
      <c r="B147" s="31"/>
      <c r="C147" s="159" t="s">
        <v>222</v>
      </c>
      <c r="D147" s="159" t="s">
        <v>192</v>
      </c>
      <c r="E147" s="160" t="s">
        <v>223</v>
      </c>
      <c r="F147" s="161" t="s">
        <v>224</v>
      </c>
      <c r="G147" s="162" t="s">
        <v>136</v>
      </c>
      <c r="H147" s="163">
        <v>158.1</v>
      </c>
      <c r="I147" s="164"/>
      <c r="J147" s="165">
        <f>ROUND(I147*H147,2)</f>
        <v>0</v>
      </c>
      <c r="K147" s="161" t="s">
        <v>137</v>
      </c>
      <c r="L147" s="166"/>
      <c r="M147" s="167" t="s">
        <v>1</v>
      </c>
      <c r="N147" s="168" t="s">
        <v>41</v>
      </c>
      <c r="P147" s="144">
        <f>O147*H147</f>
        <v>0</v>
      </c>
      <c r="Q147" s="144">
        <v>0.131</v>
      </c>
      <c r="R147" s="144">
        <f>Q147*H147</f>
        <v>20.711100000000002</v>
      </c>
      <c r="S147" s="144">
        <v>0</v>
      </c>
      <c r="T147" s="145">
        <f>S147*H147</f>
        <v>0</v>
      </c>
      <c r="AR147" s="146" t="s">
        <v>170</v>
      </c>
      <c r="AT147" s="146" t="s">
        <v>192</v>
      </c>
      <c r="AU147" s="146" t="s">
        <v>85</v>
      </c>
      <c r="AY147" s="16" t="s">
        <v>131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83</v>
      </c>
      <c r="BK147" s="147">
        <f>ROUND(I147*H147,2)</f>
        <v>0</v>
      </c>
      <c r="BL147" s="16" t="s">
        <v>138</v>
      </c>
      <c r="BM147" s="146" t="s">
        <v>225</v>
      </c>
    </row>
    <row r="148" spans="2:51" s="12" customFormat="1" ht="11.25">
      <c r="B148" s="148"/>
      <c r="D148" s="149" t="s">
        <v>140</v>
      </c>
      <c r="E148" s="150" t="s">
        <v>1</v>
      </c>
      <c r="F148" s="151" t="s">
        <v>226</v>
      </c>
      <c r="H148" s="152">
        <v>158.1</v>
      </c>
      <c r="I148" s="153"/>
      <c r="L148" s="148"/>
      <c r="M148" s="154"/>
      <c r="T148" s="155"/>
      <c r="AT148" s="150" t="s">
        <v>140</v>
      </c>
      <c r="AU148" s="150" t="s">
        <v>85</v>
      </c>
      <c r="AV148" s="12" t="s">
        <v>85</v>
      </c>
      <c r="AW148" s="12" t="s">
        <v>32</v>
      </c>
      <c r="AX148" s="12" t="s">
        <v>83</v>
      </c>
      <c r="AY148" s="150" t="s">
        <v>131</v>
      </c>
    </row>
    <row r="149" spans="2:65" s="1" customFormat="1" ht="24.2" customHeight="1">
      <c r="B149" s="31"/>
      <c r="C149" s="159" t="s">
        <v>227</v>
      </c>
      <c r="D149" s="159" t="s">
        <v>192</v>
      </c>
      <c r="E149" s="160" t="s">
        <v>228</v>
      </c>
      <c r="F149" s="161" t="s">
        <v>229</v>
      </c>
      <c r="G149" s="162" t="s">
        <v>136</v>
      </c>
      <c r="H149" s="163">
        <v>5.1</v>
      </c>
      <c r="I149" s="164"/>
      <c r="J149" s="165">
        <f>ROUND(I149*H149,2)</f>
        <v>0</v>
      </c>
      <c r="K149" s="161" t="s">
        <v>137</v>
      </c>
      <c r="L149" s="166"/>
      <c r="M149" s="167" t="s">
        <v>1</v>
      </c>
      <c r="N149" s="168" t="s">
        <v>41</v>
      </c>
      <c r="P149" s="144">
        <f>O149*H149</f>
        <v>0</v>
      </c>
      <c r="Q149" s="144">
        <v>0.131</v>
      </c>
      <c r="R149" s="144">
        <f>Q149*H149</f>
        <v>0.6681</v>
      </c>
      <c r="S149" s="144">
        <v>0</v>
      </c>
      <c r="T149" s="145">
        <f>S149*H149</f>
        <v>0</v>
      </c>
      <c r="AR149" s="146" t="s">
        <v>170</v>
      </c>
      <c r="AT149" s="146" t="s">
        <v>192</v>
      </c>
      <c r="AU149" s="146" t="s">
        <v>85</v>
      </c>
      <c r="AY149" s="16" t="s">
        <v>131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83</v>
      </c>
      <c r="BK149" s="147">
        <f>ROUND(I149*H149,2)</f>
        <v>0</v>
      </c>
      <c r="BL149" s="16" t="s">
        <v>138</v>
      </c>
      <c r="BM149" s="146" t="s">
        <v>230</v>
      </c>
    </row>
    <row r="150" spans="2:51" s="12" customFormat="1" ht="11.25">
      <c r="B150" s="148"/>
      <c r="D150" s="149" t="s">
        <v>140</v>
      </c>
      <c r="E150" s="150" t="s">
        <v>1</v>
      </c>
      <c r="F150" s="151" t="s">
        <v>231</v>
      </c>
      <c r="H150" s="152">
        <v>5.1</v>
      </c>
      <c r="I150" s="153"/>
      <c r="L150" s="148"/>
      <c r="M150" s="154"/>
      <c r="T150" s="155"/>
      <c r="AT150" s="150" t="s">
        <v>140</v>
      </c>
      <c r="AU150" s="150" t="s">
        <v>85</v>
      </c>
      <c r="AV150" s="12" t="s">
        <v>85</v>
      </c>
      <c r="AW150" s="12" t="s">
        <v>32</v>
      </c>
      <c r="AX150" s="12" t="s">
        <v>83</v>
      </c>
      <c r="AY150" s="150" t="s">
        <v>131</v>
      </c>
    </row>
    <row r="151" spans="2:65" s="1" customFormat="1" ht="33" customHeight="1">
      <c r="B151" s="31"/>
      <c r="C151" s="135" t="s">
        <v>232</v>
      </c>
      <c r="D151" s="135" t="s">
        <v>133</v>
      </c>
      <c r="E151" s="136" t="s">
        <v>233</v>
      </c>
      <c r="F151" s="137" t="s">
        <v>234</v>
      </c>
      <c r="G151" s="138" t="s">
        <v>136</v>
      </c>
      <c r="H151" s="139">
        <v>2</v>
      </c>
      <c r="I151" s="140"/>
      <c r="J151" s="141">
        <f>ROUND(I151*H151,2)</f>
        <v>0</v>
      </c>
      <c r="K151" s="137" t="s">
        <v>137</v>
      </c>
      <c r="L151" s="31"/>
      <c r="M151" s="142" t="s">
        <v>1</v>
      </c>
      <c r="N151" s="143" t="s">
        <v>41</v>
      </c>
      <c r="P151" s="144">
        <f>O151*H151</f>
        <v>0</v>
      </c>
      <c r="Q151" s="144">
        <v>0.101</v>
      </c>
      <c r="R151" s="144">
        <f>Q151*H151</f>
        <v>0.202</v>
      </c>
      <c r="S151" s="144">
        <v>0</v>
      </c>
      <c r="T151" s="145">
        <f>S151*H151</f>
        <v>0</v>
      </c>
      <c r="AR151" s="146" t="s">
        <v>138</v>
      </c>
      <c r="AT151" s="146" t="s">
        <v>133</v>
      </c>
      <c r="AU151" s="146" t="s">
        <v>85</v>
      </c>
      <c r="AY151" s="16" t="s">
        <v>131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83</v>
      </c>
      <c r="BK151" s="147">
        <f>ROUND(I151*H151,2)</f>
        <v>0</v>
      </c>
      <c r="BL151" s="16" t="s">
        <v>138</v>
      </c>
      <c r="BM151" s="146" t="s">
        <v>235</v>
      </c>
    </row>
    <row r="152" spans="2:63" s="11" customFormat="1" ht="22.9" customHeight="1">
      <c r="B152" s="123"/>
      <c r="D152" s="124" t="s">
        <v>75</v>
      </c>
      <c r="E152" s="133" t="s">
        <v>170</v>
      </c>
      <c r="F152" s="133" t="s">
        <v>236</v>
      </c>
      <c r="I152" s="126"/>
      <c r="J152" s="134">
        <f>BK152</f>
        <v>0</v>
      </c>
      <c r="L152" s="123"/>
      <c r="M152" s="128"/>
      <c r="P152" s="129">
        <f>SUM(P153:P154)</f>
        <v>0</v>
      </c>
      <c r="R152" s="129">
        <f>SUM(R153:R154)</f>
        <v>0.7318800000000001</v>
      </c>
      <c r="T152" s="130">
        <f>SUM(T153:T154)</f>
        <v>0</v>
      </c>
      <c r="AR152" s="124" t="s">
        <v>83</v>
      </c>
      <c r="AT152" s="131" t="s">
        <v>75</v>
      </c>
      <c r="AU152" s="131" t="s">
        <v>83</v>
      </c>
      <c r="AY152" s="124" t="s">
        <v>131</v>
      </c>
      <c r="BK152" s="132">
        <f>SUM(BK153:BK154)</f>
        <v>0</v>
      </c>
    </row>
    <row r="153" spans="2:65" s="1" customFormat="1" ht="24.2" customHeight="1">
      <c r="B153" s="31"/>
      <c r="C153" s="135" t="s">
        <v>237</v>
      </c>
      <c r="D153" s="135" t="s">
        <v>133</v>
      </c>
      <c r="E153" s="136" t="s">
        <v>238</v>
      </c>
      <c r="F153" s="137" t="s">
        <v>239</v>
      </c>
      <c r="G153" s="138" t="s">
        <v>240</v>
      </c>
      <c r="H153" s="139">
        <v>1</v>
      </c>
      <c r="I153" s="140"/>
      <c r="J153" s="141">
        <f>ROUND(I153*H153,2)</f>
        <v>0</v>
      </c>
      <c r="K153" s="137" t="s">
        <v>137</v>
      </c>
      <c r="L153" s="31"/>
      <c r="M153" s="142" t="s">
        <v>1</v>
      </c>
      <c r="N153" s="143" t="s">
        <v>41</v>
      </c>
      <c r="P153" s="144">
        <f>O153*H153</f>
        <v>0</v>
      </c>
      <c r="Q153" s="144">
        <v>0.4208</v>
      </c>
      <c r="R153" s="144">
        <f>Q153*H153</f>
        <v>0.4208</v>
      </c>
      <c r="S153" s="144">
        <v>0</v>
      </c>
      <c r="T153" s="145">
        <f>S153*H153</f>
        <v>0</v>
      </c>
      <c r="AR153" s="146" t="s">
        <v>138</v>
      </c>
      <c r="AT153" s="146" t="s">
        <v>133</v>
      </c>
      <c r="AU153" s="146" t="s">
        <v>85</v>
      </c>
      <c r="AY153" s="16" t="s">
        <v>131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83</v>
      </c>
      <c r="BK153" s="147">
        <f>ROUND(I153*H153,2)</f>
        <v>0</v>
      </c>
      <c r="BL153" s="16" t="s">
        <v>138</v>
      </c>
      <c r="BM153" s="146" t="s">
        <v>241</v>
      </c>
    </row>
    <row r="154" spans="2:65" s="1" customFormat="1" ht="33" customHeight="1">
      <c r="B154" s="31"/>
      <c r="C154" s="135" t="s">
        <v>242</v>
      </c>
      <c r="D154" s="135" t="s">
        <v>133</v>
      </c>
      <c r="E154" s="136" t="s">
        <v>243</v>
      </c>
      <c r="F154" s="137" t="s">
        <v>244</v>
      </c>
      <c r="G154" s="138" t="s">
        <v>240</v>
      </c>
      <c r="H154" s="139">
        <v>1</v>
      </c>
      <c r="I154" s="140"/>
      <c r="J154" s="141">
        <f>ROUND(I154*H154,2)</f>
        <v>0</v>
      </c>
      <c r="K154" s="137" t="s">
        <v>137</v>
      </c>
      <c r="L154" s="31"/>
      <c r="M154" s="142" t="s">
        <v>1</v>
      </c>
      <c r="N154" s="143" t="s">
        <v>41</v>
      </c>
      <c r="P154" s="144">
        <f>O154*H154</f>
        <v>0</v>
      </c>
      <c r="Q154" s="144">
        <v>0.31108</v>
      </c>
      <c r="R154" s="144">
        <f>Q154*H154</f>
        <v>0.31108</v>
      </c>
      <c r="S154" s="144">
        <v>0</v>
      </c>
      <c r="T154" s="145">
        <f>S154*H154</f>
        <v>0</v>
      </c>
      <c r="AR154" s="146" t="s">
        <v>138</v>
      </c>
      <c r="AT154" s="146" t="s">
        <v>133</v>
      </c>
      <c r="AU154" s="146" t="s">
        <v>85</v>
      </c>
      <c r="AY154" s="16" t="s">
        <v>131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6" t="s">
        <v>83</v>
      </c>
      <c r="BK154" s="147">
        <f>ROUND(I154*H154,2)</f>
        <v>0</v>
      </c>
      <c r="BL154" s="16" t="s">
        <v>138</v>
      </c>
      <c r="BM154" s="146" t="s">
        <v>245</v>
      </c>
    </row>
    <row r="155" spans="2:63" s="11" customFormat="1" ht="22.9" customHeight="1">
      <c r="B155" s="123"/>
      <c r="D155" s="124" t="s">
        <v>75</v>
      </c>
      <c r="E155" s="133" t="s">
        <v>175</v>
      </c>
      <c r="F155" s="133" t="s">
        <v>246</v>
      </c>
      <c r="I155" s="126"/>
      <c r="J155" s="134">
        <f>BK155</f>
        <v>0</v>
      </c>
      <c r="L155" s="123"/>
      <c r="M155" s="128"/>
      <c r="P155" s="129">
        <f>SUM(P156:P171)</f>
        <v>0</v>
      </c>
      <c r="R155" s="129">
        <f>SUM(R156:R171)</f>
        <v>62.72031</v>
      </c>
      <c r="T155" s="130">
        <f>SUM(T156:T171)</f>
        <v>0</v>
      </c>
      <c r="AR155" s="124" t="s">
        <v>83</v>
      </c>
      <c r="AT155" s="131" t="s">
        <v>75</v>
      </c>
      <c r="AU155" s="131" t="s">
        <v>83</v>
      </c>
      <c r="AY155" s="124" t="s">
        <v>131</v>
      </c>
      <c r="BK155" s="132">
        <f>SUM(BK156:BK171)</f>
        <v>0</v>
      </c>
    </row>
    <row r="156" spans="2:65" s="1" customFormat="1" ht="24.2" customHeight="1">
      <c r="B156" s="31"/>
      <c r="C156" s="135" t="s">
        <v>8</v>
      </c>
      <c r="D156" s="135" t="s">
        <v>133</v>
      </c>
      <c r="E156" s="136" t="s">
        <v>247</v>
      </c>
      <c r="F156" s="137" t="s">
        <v>248</v>
      </c>
      <c r="G156" s="138" t="s">
        <v>148</v>
      </c>
      <c r="H156" s="139">
        <v>10</v>
      </c>
      <c r="I156" s="140"/>
      <c r="J156" s="141">
        <f>ROUND(I156*H156,2)</f>
        <v>0</v>
      </c>
      <c r="K156" s="137" t="s">
        <v>137</v>
      </c>
      <c r="L156" s="31"/>
      <c r="M156" s="142" t="s">
        <v>1</v>
      </c>
      <c r="N156" s="143" t="s">
        <v>41</v>
      </c>
      <c r="P156" s="144">
        <f>O156*H156</f>
        <v>0</v>
      </c>
      <c r="Q156" s="144">
        <v>0.08978</v>
      </c>
      <c r="R156" s="144">
        <f>Q156*H156</f>
        <v>0.8977999999999999</v>
      </c>
      <c r="S156" s="144">
        <v>0</v>
      </c>
      <c r="T156" s="145">
        <f>S156*H156</f>
        <v>0</v>
      </c>
      <c r="AR156" s="146" t="s">
        <v>138</v>
      </c>
      <c r="AT156" s="146" t="s">
        <v>133</v>
      </c>
      <c r="AU156" s="146" t="s">
        <v>85</v>
      </c>
      <c r="AY156" s="16" t="s">
        <v>131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6" t="s">
        <v>83</v>
      </c>
      <c r="BK156" s="147">
        <f>ROUND(I156*H156,2)</f>
        <v>0</v>
      </c>
      <c r="BL156" s="16" t="s">
        <v>138</v>
      </c>
      <c r="BM156" s="146" t="s">
        <v>249</v>
      </c>
    </row>
    <row r="157" spans="2:51" s="12" customFormat="1" ht="11.25">
      <c r="B157" s="148"/>
      <c r="D157" s="149" t="s">
        <v>140</v>
      </c>
      <c r="E157" s="150" t="s">
        <v>1</v>
      </c>
      <c r="F157" s="151" t="s">
        <v>222</v>
      </c>
      <c r="H157" s="152">
        <v>10</v>
      </c>
      <c r="I157" s="153"/>
      <c r="L157" s="148"/>
      <c r="M157" s="154"/>
      <c r="T157" s="155"/>
      <c r="AT157" s="150" t="s">
        <v>140</v>
      </c>
      <c r="AU157" s="150" t="s">
        <v>85</v>
      </c>
      <c r="AV157" s="12" t="s">
        <v>85</v>
      </c>
      <c r="AW157" s="12" t="s">
        <v>32</v>
      </c>
      <c r="AX157" s="12" t="s">
        <v>83</v>
      </c>
      <c r="AY157" s="150" t="s">
        <v>131</v>
      </c>
    </row>
    <row r="158" spans="2:65" s="1" customFormat="1" ht="16.5" customHeight="1">
      <c r="B158" s="31"/>
      <c r="C158" s="159" t="s">
        <v>250</v>
      </c>
      <c r="D158" s="159" t="s">
        <v>192</v>
      </c>
      <c r="E158" s="160" t="s">
        <v>251</v>
      </c>
      <c r="F158" s="161" t="s">
        <v>252</v>
      </c>
      <c r="G158" s="162" t="s">
        <v>136</v>
      </c>
      <c r="H158" s="163">
        <v>1</v>
      </c>
      <c r="I158" s="164"/>
      <c r="J158" s="165">
        <f>ROUND(I158*H158,2)</f>
        <v>0</v>
      </c>
      <c r="K158" s="161" t="s">
        <v>137</v>
      </c>
      <c r="L158" s="166"/>
      <c r="M158" s="167" t="s">
        <v>1</v>
      </c>
      <c r="N158" s="168" t="s">
        <v>41</v>
      </c>
      <c r="P158" s="144">
        <f>O158*H158</f>
        <v>0</v>
      </c>
      <c r="Q158" s="144">
        <v>0.222</v>
      </c>
      <c r="R158" s="144">
        <f>Q158*H158</f>
        <v>0.222</v>
      </c>
      <c r="S158" s="144">
        <v>0</v>
      </c>
      <c r="T158" s="145">
        <f>S158*H158</f>
        <v>0</v>
      </c>
      <c r="AR158" s="146" t="s">
        <v>170</v>
      </c>
      <c r="AT158" s="146" t="s">
        <v>192</v>
      </c>
      <c r="AU158" s="146" t="s">
        <v>85</v>
      </c>
      <c r="AY158" s="16" t="s">
        <v>131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6" t="s">
        <v>83</v>
      </c>
      <c r="BK158" s="147">
        <f>ROUND(I158*H158,2)</f>
        <v>0</v>
      </c>
      <c r="BL158" s="16" t="s">
        <v>138</v>
      </c>
      <c r="BM158" s="146" t="s">
        <v>253</v>
      </c>
    </row>
    <row r="159" spans="2:51" s="12" customFormat="1" ht="11.25">
      <c r="B159" s="148"/>
      <c r="D159" s="149" t="s">
        <v>140</v>
      </c>
      <c r="E159" s="150" t="s">
        <v>1</v>
      </c>
      <c r="F159" s="151" t="s">
        <v>254</v>
      </c>
      <c r="H159" s="152">
        <v>1</v>
      </c>
      <c r="I159" s="153"/>
      <c r="L159" s="148"/>
      <c r="M159" s="154"/>
      <c r="T159" s="155"/>
      <c r="AT159" s="150" t="s">
        <v>140</v>
      </c>
      <c r="AU159" s="150" t="s">
        <v>85</v>
      </c>
      <c r="AV159" s="12" t="s">
        <v>85</v>
      </c>
      <c r="AW159" s="12" t="s">
        <v>32</v>
      </c>
      <c r="AX159" s="12" t="s">
        <v>83</v>
      </c>
      <c r="AY159" s="150" t="s">
        <v>131</v>
      </c>
    </row>
    <row r="160" spans="2:65" s="1" customFormat="1" ht="33" customHeight="1">
      <c r="B160" s="31"/>
      <c r="C160" s="135" t="s">
        <v>255</v>
      </c>
      <c r="D160" s="135" t="s">
        <v>133</v>
      </c>
      <c r="E160" s="136" t="s">
        <v>256</v>
      </c>
      <c r="F160" s="137" t="s">
        <v>257</v>
      </c>
      <c r="G160" s="138" t="s">
        <v>148</v>
      </c>
      <c r="H160" s="139">
        <v>10</v>
      </c>
      <c r="I160" s="140"/>
      <c r="J160" s="141">
        <f>ROUND(I160*H160,2)</f>
        <v>0</v>
      </c>
      <c r="K160" s="137" t="s">
        <v>137</v>
      </c>
      <c r="L160" s="31"/>
      <c r="M160" s="142" t="s">
        <v>1</v>
      </c>
      <c r="N160" s="143" t="s">
        <v>41</v>
      </c>
      <c r="P160" s="144">
        <f>O160*H160</f>
        <v>0</v>
      </c>
      <c r="Q160" s="144">
        <v>0.16849</v>
      </c>
      <c r="R160" s="144">
        <f>Q160*H160</f>
        <v>1.6849</v>
      </c>
      <c r="S160" s="144">
        <v>0</v>
      </c>
      <c r="T160" s="145">
        <f>S160*H160</f>
        <v>0</v>
      </c>
      <c r="AR160" s="146" t="s">
        <v>138</v>
      </c>
      <c r="AT160" s="146" t="s">
        <v>133</v>
      </c>
      <c r="AU160" s="146" t="s">
        <v>85</v>
      </c>
      <c r="AY160" s="16" t="s">
        <v>131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6" t="s">
        <v>83</v>
      </c>
      <c r="BK160" s="147">
        <f>ROUND(I160*H160,2)</f>
        <v>0</v>
      </c>
      <c r="BL160" s="16" t="s">
        <v>138</v>
      </c>
      <c r="BM160" s="146" t="s">
        <v>258</v>
      </c>
    </row>
    <row r="161" spans="2:65" s="1" customFormat="1" ht="16.5" customHeight="1">
      <c r="B161" s="31"/>
      <c r="C161" s="159" t="s">
        <v>259</v>
      </c>
      <c r="D161" s="159" t="s">
        <v>192</v>
      </c>
      <c r="E161" s="160" t="s">
        <v>260</v>
      </c>
      <c r="F161" s="161" t="s">
        <v>261</v>
      </c>
      <c r="G161" s="162" t="s">
        <v>148</v>
      </c>
      <c r="H161" s="163">
        <v>10</v>
      </c>
      <c r="I161" s="164"/>
      <c r="J161" s="165">
        <f>ROUND(I161*H161,2)</f>
        <v>0</v>
      </c>
      <c r="K161" s="161" t="s">
        <v>137</v>
      </c>
      <c r="L161" s="166"/>
      <c r="M161" s="167" t="s">
        <v>1</v>
      </c>
      <c r="N161" s="168" t="s">
        <v>41</v>
      </c>
      <c r="P161" s="144">
        <f>O161*H161</f>
        <v>0</v>
      </c>
      <c r="Q161" s="144">
        <v>0.055</v>
      </c>
      <c r="R161" s="144">
        <f>Q161*H161</f>
        <v>0.55</v>
      </c>
      <c r="S161" s="144">
        <v>0</v>
      </c>
      <c r="T161" s="145">
        <f>S161*H161</f>
        <v>0</v>
      </c>
      <c r="AR161" s="146" t="s">
        <v>170</v>
      </c>
      <c r="AT161" s="146" t="s">
        <v>192</v>
      </c>
      <c r="AU161" s="146" t="s">
        <v>85</v>
      </c>
      <c r="AY161" s="16" t="s">
        <v>131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6" t="s">
        <v>83</v>
      </c>
      <c r="BK161" s="147">
        <f>ROUND(I161*H161,2)</f>
        <v>0</v>
      </c>
      <c r="BL161" s="16" t="s">
        <v>138</v>
      </c>
      <c r="BM161" s="146" t="s">
        <v>262</v>
      </c>
    </row>
    <row r="162" spans="2:65" s="1" customFormat="1" ht="33" customHeight="1">
      <c r="B162" s="31"/>
      <c r="C162" s="135" t="s">
        <v>263</v>
      </c>
      <c r="D162" s="135" t="s">
        <v>133</v>
      </c>
      <c r="E162" s="136" t="s">
        <v>264</v>
      </c>
      <c r="F162" s="137" t="s">
        <v>265</v>
      </c>
      <c r="G162" s="138" t="s">
        <v>148</v>
      </c>
      <c r="H162" s="139">
        <v>180</v>
      </c>
      <c r="I162" s="140"/>
      <c r="J162" s="141">
        <f>ROUND(I162*H162,2)</f>
        <v>0</v>
      </c>
      <c r="K162" s="137" t="s">
        <v>137</v>
      </c>
      <c r="L162" s="31"/>
      <c r="M162" s="142" t="s">
        <v>1</v>
      </c>
      <c r="N162" s="143" t="s">
        <v>41</v>
      </c>
      <c r="P162" s="144">
        <f>O162*H162</f>
        <v>0</v>
      </c>
      <c r="Q162" s="144">
        <v>0.1295</v>
      </c>
      <c r="R162" s="144">
        <f>Q162*H162</f>
        <v>23.310000000000002</v>
      </c>
      <c r="S162" s="144">
        <v>0</v>
      </c>
      <c r="T162" s="145">
        <f>S162*H162</f>
        <v>0</v>
      </c>
      <c r="AR162" s="146" t="s">
        <v>138</v>
      </c>
      <c r="AT162" s="146" t="s">
        <v>133</v>
      </c>
      <c r="AU162" s="146" t="s">
        <v>85</v>
      </c>
      <c r="AY162" s="16" t="s">
        <v>131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6" t="s">
        <v>83</v>
      </c>
      <c r="BK162" s="147">
        <f>ROUND(I162*H162,2)</f>
        <v>0</v>
      </c>
      <c r="BL162" s="16" t="s">
        <v>138</v>
      </c>
      <c r="BM162" s="146" t="s">
        <v>266</v>
      </c>
    </row>
    <row r="163" spans="2:65" s="1" customFormat="1" ht="16.5" customHeight="1">
      <c r="B163" s="31"/>
      <c r="C163" s="159" t="s">
        <v>267</v>
      </c>
      <c r="D163" s="159" t="s">
        <v>192</v>
      </c>
      <c r="E163" s="160" t="s">
        <v>268</v>
      </c>
      <c r="F163" s="161" t="s">
        <v>269</v>
      </c>
      <c r="G163" s="162" t="s">
        <v>148</v>
      </c>
      <c r="H163" s="163">
        <v>180</v>
      </c>
      <c r="I163" s="164"/>
      <c r="J163" s="165">
        <f>ROUND(I163*H163,2)</f>
        <v>0</v>
      </c>
      <c r="K163" s="161" t="s">
        <v>137</v>
      </c>
      <c r="L163" s="166"/>
      <c r="M163" s="167" t="s">
        <v>1</v>
      </c>
      <c r="N163" s="168" t="s">
        <v>41</v>
      </c>
      <c r="P163" s="144">
        <f>O163*H163</f>
        <v>0</v>
      </c>
      <c r="Q163" s="144">
        <v>0.05612</v>
      </c>
      <c r="R163" s="144">
        <f>Q163*H163</f>
        <v>10.101600000000001</v>
      </c>
      <c r="S163" s="144">
        <v>0</v>
      </c>
      <c r="T163" s="145">
        <f>S163*H163</f>
        <v>0</v>
      </c>
      <c r="AR163" s="146" t="s">
        <v>170</v>
      </c>
      <c r="AT163" s="146" t="s">
        <v>192</v>
      </c>
      <c r="AU163" s="146" t="s">
        <v>85</v>
      </c>
      <c r="AY163" s="16" t="s">
        <v>131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6" t="s">
        <v>83</v>
      </c>
      <c r="BK163" s="147">
        <f>ROUND(I163*H163,2)</f>
        <v>0</v>
      </c>
      <c r="BL163" s="16" t="s">
        <v>138</v>
      </c>
      <c r="BM163" s="146" t="s">
        <v>270</v>
      </c>
    </row>
    <row r="164" spans="2:65" s="1" customFormat="1" ht="24.2" customHeight="1">
      <c r="B164" s="31"/>
      <c r="C164" s="135" t="s">
        <v>7</v>
      </c>
      <c r="D164" s="135" t="s">
        <v>133</v>
      </c>
      <c r="E164" s="136" t="s">
        <v>271</v>
      </c>
      <c r="F164" s="137" t="s">
        <v>272</v>
      </c>
      <c r="G164" s="138" t="s">
        <v>273</v>
      </c>
      <c r="H164" s="139">
        <v>11.5</v>
      </c>
      <c r="I164" s="140"/>
      <c r="J164" s="141">
        <f>ROUND(I164*H164,2)</f>
        <v>0</v>
      </c>
      <c r="K164" s="137" t="s">
        <v>137</v>
      </c>
      <c r="L164" s="31"/>
      <c r="M164" s="142" t="s">
        <v>1</v>
      </c>
      <c r="N164" s="143" t="s">
        <v>41</v>
      </c>
      <c r="P164" s="144">
        <f>O164*H164</f>
        <v>0</v>
      </c>
      <c r="Q164" s="144">
        <v>2.25634</v>
      </c>
      <c r="R164" s="144">
        <f>Q164*H164</f>
        <v>25.947909999999997</v>
      </c>
      <c r="S164" s="144">
        <v>0</v>
      </c>
      <c r="T164" s="145">
        <f>S164*H164</f>
        <v>0</v>
      </c>
      <c r="AR164" s="146" t="s">
        <v>138</v>
      </c>
      <c r="AT164" s="146" t="s">
        <v>133</v>
      </c>
      <c r="AU164" s="146" t="s">
        <v>85</v>
      </c>
      <c r="AY164" s="16" t="s">
        <v>131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6" t="s">
        <v>83</v>
      </c>
      <c r="BK164" s="147">
        <f>ROUND(I164*H164,2)</f>
        <v>0</v>
      </c>
      <c r="BL164" s="16" t="s">
        <v>138</v>
      </c>
      <c r="BM164" s="146" t="s">
        <v>274</v>
      </c>
    </row>
    <row r="165" spans="2:51" s="12" customFormat="1" ht="11.25">
      <c r="B165" s="148"/>
      <c r="D165" s="149" t="s">
        <v>140</v>
      </c>
      <c r="E165" s="150" t="s">
        <v>1</v>
      </c>
      <c r="F165" s="151" t="s">
        <v>275</v>
      </c>
      <c r="H165" s="152">
        <v>0.1</v>
      </c>
      <c r="I165" s="153"/>
      <c r="L165" s="148"/>
      <c r="M165" s="154"/>
      <c r="T165" s="155"/>
      <c r="AT165" s="150" t="s">
        <v>140</v>
      </c>
      <c r="AU165" s="150" t="s">
        <v>85</v>
      </c>
      <c r="AV165" s="12" t="s">
        <v>85</v>
      </c>
      <c r="AW165" s="12" t="s">
        <v>32</v>
      </c>
      <c r="AX165" s="12" t="s">
        <v>76</v>
      </c>
      <c r="AY165" s="150" t="s">
        <v>131</v>
      </c>
    </row>
    <row r="166" spans="2:51" s="12" customFormat="1" ht="11.25">
      <c r="B166" s="148"/>
      <c r="D166" s="149" t="s">
        <v>140</v>
      </c>
      <c r="E166" s="150" t="s">
        <v>1</v>
      </c>
      <c r="F166" s="151" t="s">
        <v>276</v>
      </c>
      <c r="H166" s="152">
        <v>0.6</v>
      </c>
      <c r="I166" s="153"/>
      <c r="L166" s="148"/>
      <c r="M166" s="154"/>
      <c r="T166" s="155"/>
      <c r="AT166" s="150" t="s">
        <v>140</v>
      </c>
      <c r="AU166" s="150" t="s">
        <v>85</v>
      </c>
      <c r="AV166" s="12" t="s">
        <v>85</v>
      </c>
      <c r="AW166" s="12" t="s">
        <v>32</v>
      </c>
      <c r="AX166" s="12" t="s">
        <v>76</v>
      </c>
      <c r="AY166" s="150" t="s">
        <v>131</v>
      </c>
    </row>
    <row r="167" spans="2:51" s="12" customFormat="1" ht="11.25">
      <c r="B167" s="148"/>
      <c r="D167" s="149" t="s">
        <v>140</v>
      </c>
      <c r="E167" s="150" t="s">
        <v>1</v>
      </c>
      <c r="F167" s="151" t="s">
        <v>277</v>
      </c>
      <c r="H167" s="152">
        <v>10.8</v>
      </c>
      <c r="I167" s="153"/>
      <c r="L167" s="148"/>
      <c r="M167" s="154"/>
      <c r="T167" s="155"/>
      <c r="AT167" s="150" t="s">
        <v>140</v>
      </c>
      <c r="AU167" s="150" t="s">
        <v>85</v>
      </c>
      <c r="AV167" s="12" t="s">
        <v>85</v>
      </c>
      <c r="AW167" s="12" t="s">
        <v>32</v>
      </c>
      <c r="AX167" s="12" t="s">
        <v>76</v>
      </c>
      <c r="AY167" s="150" t="s">
        <v>131</v>
      </c>
    </row>
    <row r="168" spans="2:51" s="13" customFormat="1" ht="11.25">
      <c r="B168" s="169"/>
      <c r="D168" s="149" t="s">
        <v>140</v>
      </c>
      <c r="E168" s="170" t="s">
        <v>1</v>
      </c>
      <c r="F168" s="171" t="s">
        <v>278</v>
      </c>
      <c r="H168" s="172">
        <v>11.5</v>
      </c>
      <c r="I168" s="173"/>
      <c r="L168" s="169"/>
      <c r="M168" s="174"/>
      <c r="T168" s="175"/>
      <c r="AT168" s="170" t="s">
        <v>140</v>
      </c>
      <c r="AU168" s="170" t="s">
        <v>85</v>
      </c>
      <c r="AV168" s="13" t="s">
        <v>138</v>
      </c>
      <c r="AW168" s="13" t="s">
        <v>32</v>
      </c>
      <c r="AX168" s="13" t="s">
        <v>83</v>
      </c>
      <c r="AY168" s="170" t="s">
        <v>131</v>
      </c>
    </row>
    <row r="169" spans="2:65" s="1" customFormat="1" ht="33" customHeight="1">
      <c r="B169" s="31"/>
      <c r="C169" s="135" t="s">
        <v>279</v>
      </c>
      <c r="D169" s="135" t="s">
        <v>133</v>
      </c>
      <c r="E169" s="136" t="s">
        <v>280</v>
      </c>
      <c r="F169" s="137" t="s">
        <v>281</v>
      </c>
      <c r="G169" s="138" t="s">
        <v>148</v>
      </c>
      <c r="H169" s="139">
        <v>10</v>
      </c>
      <c r="I169" s="140"/>
      <c r="J169" s="141">
        <f>ROUND(I169*H169,2)</f>
        <v>0</v>
      </c>
      <c r="K169" s="137" t="s">
        <v>137</v>
      </c>
      <c r="L169" s="31"/>
      <c r="M169" s="142" t="s">
        <v>1</v>
      </c>
      <c r="N169" s="143" t="s">
        <v>41</v>
      </c>
      <c r="P169" s="144">
        <f>O169*H169</f>
        <v>0</v>
      </c>
      <c r="Q169" s="144">
        <v>0.00061</v>
      </c>
      <c r="R169" s="144">
        <f>Q169*H169</f>
        <v>0.0060999999999999995</v>
      </c>
      <c r="S169" s="144">
        <v>0</v>
      </c>
      <c r="T169" s="145">
        <f>S169*H169</f>
        <v>0</v>
      </c>
      <c r="AR169" s="146" t="s">
        <v>138</v>
      </c>
      <c r="AT169" s="146" t="s">
        <v>133</v>
      </c>
      <c r="AU169" s="146" t="s">
        <v>85</v>
      </c>
      <c r="AY169" s="16" t="s">
        <v>131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6" t="s">
        <v>83</v>
      </c>
      <c r="BK169" s="147">
        <f>ROUND(I169*H169,2)</f>
        <v>0</v>
      </c>
      <c r="BL169" s="16" t="s">
        <v>138</v>
      </c>
      <c r="BM169" s="146" t="s">
        <v>282</v>
      </c>
    </row>
    <row r="170" spans="2:65" s="1" customFormat="1" ht="24.2" customHeight="1">
      <c r="B170" s="31"/>
      <c r="C170" s="135" t="s">
        <v>283</v>
      </c>
      <c r="D170" s="135" t="s">
        <v>133</v>
      </c>
      <c r="E170" s="136" t="s">
        <v>284</v>
      </c>
      <c r="F170" s="137" t="s">
        <v>285</v>
      </c>
      <c r="G170" s="138" t="s">
        <v>148</v>
      </c>
      <c r="H170" s="139">
        <v>10</v>
      </c>
      <c r="I170" s="140"/>
      <c r="J170" s="141">
        <f>ROUND(I170*H170,2)</f>
        <v>0</v>
      </c>
      <c r="K170" s="137" t="s">
        <v>137</v>
      </c>
      <c r="L170" s="31"/>
      <c r="M170" s="142" t="s">
        <v>1</v>
      </c>
      <c r="N170" s="143" t="s">
        <v>41</v>
      </c>
      <c r="P170" s="144">
        <f>O170*H170</f>
        <v>0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AR170" s="146" t="s">
        <v>138</v>
      </c>
      <c r="AT170" s="146" t="s">
        <v>133</v>
      </c>
      <c r="AU170" s="146" t="s">
        <v>85</v>
      </c>
      <c r="AY170" s="16" t="s">
        <v>131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6" t="s">
        <v>83</v>
      </c>
      <c r="BK170" s="147">
        <f>ROUND(I170*H170,2)</f>
        <v>0</v>
      </c>
      <c r="BL170" s="16" t="s">
        <v>138</v>
      </c>
      <c r="BM170" s="146" t="s">
        <v>286</v>
      </c>
    </row>
    <row r="171" spans="2:65" s="1" customFormat="1" ht="24.2" customHeight="1">
      <c r="B171" s="31"/>
      <c r="C171" s="135" t="s">
        <v>287</v>
      </c>
      <c r="D171" s="135" t="s">
        <v>133</v>
      </c>
      <c r="E171" s="136" t="s">
        <v>288</v>
      </c>
      <c r="F171" s="137" t="s">
        <v>289</v>
      </c>
      <c r="G171" s="138" t="s">
        <v>136</v>
      </c>
      <c r="H171" s="139">
        <v>2</v>
      </c>
      <c r="I171" s="140"/>
      <c r="J171" s="141">
        <f>ROUND(I171*H171,2)</f>
        <v>0</v>
      </c>
      <c r="K171" s="137" t="s">
        <v>137</v>
      </c>
      <c r="L171" s="31"/>
      <c r="M171" s="142" t="s">
        <v>1</v>
      </c>
      <c r="N171" s="143" t="s">
        <v>41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138</v>
      </c>
      <c r="AT171" s="146" t="s">
        <v>133</v>
      </c>
      <c r="AU171" s="146" t="s">
        <v>85</v>
      </c>
      <c r="AY171" s="16" t="s">
        <v>131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83</v>
      </c>
      <c r="BK171" s="147">
        <f>ROUND(I171*H171,2)</f>
        <v>0</v>
      </c>
      <c r="BL171" s="16" t="s">
        <v>138</v>
      </c>
      <c r="BM171" s="146" t="s">
        <v>290</v>
      </c>
    </row>
    <row r="172" spans="2:63" s="11" customFormat="1" ht="22.9" customHeight="1">
      <c r="B172" s="123"/>
      <c r="D172" s="124" t="s">
        <v>75</v>
      </c>
      <c r="E172" s="133" t="s">
        <v>291</v>
      </c>
      <c r="F172" s="133" t="s">
        <v>292</v>
      </c>
      <c r="I172" s="126"/>
      <c r="J172" s="134">
        <f>BK172</f>
        <v>0</v>
      </c>
      <c r="L172" s="123"/>
      <c r="M172" s="128"/>
      <c r="P172" s="129">
        <f>P173</f>
        <v>0</v>
      </c>
      <c r="R172" s="129">
        <f>R173</f>
        <v>0</v>
      </c>
      <c r="T172" s="130">
        <f>T173</f>
        <v>0</v>
      </c>
      <c r="AR172" s="124" t="s">
        <v>83</v>
      </c>
      <c r="AT172" s="131" t="s">
        <v>75</v>
      </c>
      <c r="AU172" s="131" t="s">
        <v>83</v>
      </c>
      <c r="AY172" s="124" t="s">
        <v>131</v>
      </c>
      <c r="BK172" s="132">
        <f>BK173</f>
        <v>0</v>
      </c>
    </row>
    <row r="173" spans="2:65" s="1" customFormat="1" ht="24.2" customHeight="1">
      <c r="B173" s="31"/>
      <c r="C173" s="135" t="s">
        <v>293</v>
      </c>
      <c r="D173" s="135" t="s">
        <v>133</v>
      </c>
      <c r="E173" s="136" t="s">
        <v>294</v>
      </c>
      <c r="F173" s="137" t="s">
        <v>295</v>
      </c>
      <c r="G173" s="138" t="s">
        <v>154</v>
      </c>
      <c r="H173" s="139">
        <v>180.11</v>
      </c>
      <c r="I173" s="140"/>
      <c r="J173" s="141">
        <f>ROUND(I173*H173,2)</f>
        <v>0</v>
      </c>
      <c r="K173" s="137" t="s">
        <v>137</v>
      </c>
      <c r="L173" s="31"/>
      <c r="M173" s="176" t="s">
        <v>1</v>
      </c>
      <c r="N173" s="177" t="s">
        <v>41</v>
      </c>
      <c r="O173" s="178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146" t="s">
        <v>138</v>
      </c>
      <c r="AT173" s="146" t="s">
        <v>133</v>
      </c>
      <c r="AU173" s="146" t="s">
        <v>85</v>
      </c>
      <c r="AY173" s="16" t="s">
        <v>131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6" t="s">
        <v>83</v>
      </c>
      <c r="BK173" s="147">
        <f>ROUND(I173*H173,2)</f>
        <v>0</v>
      </c>
      <c r="BL173" s="16" t="s">
        <v>138</v>
      </c>
      <c r="BM173" s="146" t="s">
        <v>296</v>
      </c>
    </row>
    <row r="174" spans="2:12" s="1" customFormat="1" ht="6.95" customHeight="1"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1"/>
    </row>
  </sheetData>
  <sheetProtection algorithmName="SHA-512" hashValue="pv1KPM4SrknFrP9glIqrl+9Arp02IFHi/poThCX6lcaMqdy7ktNxPCrUi4G5D1pUJh7SpOCipWMna246j5B3zg==" saltValue="BcuCbRTwau5f+Md6MWWpAbzoMAFRMh0DfBrStpj/DHdycn5tl8PLrmImHMGw7MaM6VXjrckkTBtCH7UBz6LWAw==" spinCount="100000" sheet="1" objects="1" scenarios="1" formatColumns="0" formatRows="0" autoFilter="0"/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ul.Uničovská - IV.Etapa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297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13. 4. 2023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ROUND((SUM(BE122:BE140)),2)</f>
        <v>0</v>
      </c>
      <c r="I35" s="95">
        <v>0.21</v>
      </c>
      <c r="J35" s="85">
        <f>ROUND(((SUM(BE122:BE140))*I35),2)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ROUND((SUM(BF122:BF140)),2)</f>
        <v>0</v>
      </c>
      <c r="I36" s="95">
        <v>0.15</v>
      </c>
      <c r="J36" s="85">
        <f>ROUND(((SUM(BF122:BF140))*I36),2)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ROUND((SUM(BG122:BG140)),2)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ROUND((SUM(BH122:BH140)),2)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ROUND((SUM(BI122:BI140)),2)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ul.Uničovská - IV.Etapa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192 - Dopravní  značení dočasné - DIO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13. 4. 2023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183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ul.Uničovská - IV.Etapa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192 - Dopravní  značení dočasné - DIO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13. 4. 2023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129</v>
      </c>
      <c r="F123" s="125" t="s">
        <v>130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83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175</v>
      </c>
      <c r="F124" s="133" t="s">
        <v>246</v>
      </c>
      <c r="I124" s="126"/>
      <c r="J124" s="134">
        <f>BK124</f>
        <v>0</v>
      </c>
      <c r="L124" s="123"/>
      <c r="M124" s="128"/>
      <c r="P124" s="129">
        <f>SUM(P125:P140)</f>
        <v>0</v>
      </c>
      <c r="R124" s="129">
        <f>SUM(R125:R140)</f>
        <v>0</v>
      </c>
      <c r="T124" s="130">
        <f>SUM(T125:T140)</f>
        <v>0</v>
      </c>
      <c r="AR124" s="124" t="s">
        <v>83</v>
      </c>
      <c r="AT124" s="131" t="s">
        <v>75</v>
      </c>
      <c r="AU124" s="131" t="s">
        <v>83</v>
      </c>
      <c r="AY124" s="124" t="s">
        <v>131</v>
      </c>
      <c r="BK124" s="132">
        <f>SUM(BK125:BK140)</f>
        <v>0</v>
      </c>
    </row>
    <row r="125" spans="2:65" s="1" customFormat="1" ht="24.2" customHeight="1">
      <c r="B125" s="31"/>
      <c r="C125" s="135" t="s">
        <v>83</v>
      </c>
      <c r="D125" s="135" t="s">
        <v>133</v>
      </c>
      <c r="E125" s="136" t="s">
        <v>298</v>
      </c>
      <c r="F125" s="137" t="s">
        <v>299</v>
      </c>
      <c r="G125" s="138" t="s">
        <v>240</v>
      </c>
      <c r="H125" s="139">
        <v>6</v>
      </c>
      <c r="I125" s="140"/>
      <c r="J125" s="141">
        <f>ROUND(I125*H125,2)</f>
        <v>0</v>
      </c>
      <c r="K125" s="137" t="s">
        <v>137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138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138</v>
      </c>
      <c r="BM125" s="146" t="s">
        <v>300</v>
      </c>
    </row>
    <row r="126" spans="2:51" s="12" customFormat="1" ht="11.25">
      <c r="B126" s="148"/>
      <c r="D126" s="149" t="s">
        <v>140</v>
      </c>
      <c r="E126" s="150" t="s">
        <v>1</v>
      </c>
      <c r="F126" s="151" t="s">
        <v>301</v>
      </c>
      <c r="H126" s="152">
        <v>6</v>
      </c>
      <c r="I126" s="153"/>
      <c r="L126" s="148"/>
      <c r="M126" s="154"/>
      <c r="T126" s="155"/>
      <c r="AT126" s="150" t="s">
        <v>140</v>
      </c>
      <c r="AU126" s="150" t="s">
        <v>85</v>
      </c>
      <c r="AV126" s="12" t="s">
        <v>85</v>
      </c>
      <c r="AW126" s="12" t="s">
        <v>32</v>
      </c>
      <c r="AX126" s="12" t="s">
        <v>83</v>
      </c>
      <c r="AY126" s="150" t="s">
        <v>131</v>
      </c>
    </row>
    <row r="127" spans="2:65" s="1" customFormat="1" ht="24.2" customHeight="1">
      <c r="B127" s="31"/>
      <c r="C127" s="135" t="s">
        <v>85</v>
      </c>
      <c r="D127" s="135" t="s">
        <v>133</v>
      </c>
      <c r="E127" s="136" t="s">
        <v>302</v>
      </c>
      <c r="F127" s="137" t="s">
        <v>303</v>
      </c>
      <c r="G127" s="138" t="s">
        <v>240</v>
      </c>
      <c r="H127" s="139">
        <v>2</v>
      </c>
      <c r="I127" s="140"/>
      <c r="J127" s="141">
        <f>ROUND(I127*H127,2)</f>
        <v>0</v>
      </c>
      <c r="K127" s="137" t="s">
        <v>137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138</v>
      </c>
      <c r="AT127" s="146" t="s">
        <v>133</v>
      </c>
      <c r="AU127" s="146" t="s">
        <v>85</v>
      </c>
      <c r="AY127" s="16" t="s">
        <v>131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138</v>
      </c>
      <c r="BM127" s="146" t="s">
        <v>304</v>
      </c>
    </row>
    <row r="128" spans="2:51" s="12" customFormat="1" ht="11.25">
      <c r="B128" s="148"/>
      <c r="D128" s="149" t="s">
        <v>140</v>
      </c>
      <c r="E128" s="150" t="s">
        <v>1</v>
      </c>
      <c r="F128" s="151" t="s">
        <v>305</v>
      </c>
      <c r="H128" s="152">
        <v>2</v>
      </c>
      <c r="I128" s="153"/>
      <c r="L128" s="148"/>
      <c r="M128" s="154"/>
      <c r="T128" s="155"/>
      <c r="AT128" s="150" t="s">
        <v>140</v>
      </c>
      <c r="AU128" s="150" t="s">
        <v>85</v>
      </c>
      <c r="AV128" s="12" t="s">
        <v>85</v>
      </c>
      <c r="AW128" s="12" t="s">
        <v>32</v>
      </c>
      <c r="AX128" s="12" t="s">
        <v>83</v>
      </c>
      <c r="AY128" s="150" t="s">
        <v>131</v>
      </c>
    </row>
    <row r="129" spans="2:65" s="1" customFormat="1" ht="24.2" customHeight="1">
      <c r="B129" s="31"/>
      <c r="C129" s="135" t="s">
        <v>145</v>
      </c>
      <c r="D129" s="135" t="s">
        <v>133</v>
      </c>
      <c r="E129" s="136" t="s">
        <v>306</v>
      </c>
      <c r="F129" s="137" t="s">
        <v>307</v>
      </c>
      <c r="G129" s="138" t="s">
        <v>240</v>
      </c>
      <c r="H129" s="139">
        <v>168</v>
      </c>
      <c r="I129" s="140"/>
      <c r="J129" s="141">
        <f>ROUND(I129*H129,2)</f>
        <v>0</v>
      </c>
      <c r="K129" s="137" t="s">
        <v>137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138</v>
      </c>
      <c r="AT129" s="146" t="s">
        <v>133</v>
      </c>
      <c r="AU129" s="146" t="s">
        <v>85</v>
      </c>
      <c r="AY129" s="16" t="s">
        <v>131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138</v>
      </c>
      <c r="BM129" s="146" t="s">
        <v>308</v>
      </c>
    </row>
    <row r="130" spans="2:51" s="12" customFormat="1" ht="11.25">
      <c r="B130" s="148"/>
      <c r="D130" s="149" t="s">
        <v>140</v>
      </c>
      <c r="E130" s="150" t="s">
        <v>1</v>
      </c>
      <c r="F130" s="151" t="s">
        <v>309</v>
      </c>
      <c r="H130" s="152">
        <v>168</v>
      </c>
      <c r="I130" s="153"/>
      <c r="L130" s="148"/>
      <c r="M130" s="154"/>
      <c r="T130" s="155"/>
      <c r="AT130" s="150" t="s">
        <v>140</v>
      </c>
      <c r="AU130" s="150" t="s">
        <v>85</v>
      </c>
      <c r="AV130" s="12" t="s">
        <v>85</v>
      </c>
      <c r="AW130" s="12" t="s">
        <v>32</v>
      </c>
      <c r="AX130" s="12" t="s">
        <v>83</v>
      </c>
      <c r="AY130" s="150" t="s">
        <v>131</v>
      </c>
    </row>
    <row r="131" spans="2:65" s="1" customFormat="1" ht="24.2" customHeight="1">
      <c r="B131" s="31"/>
      <c r="C131" s="135" t="s">
        <v>138</v>
      </c>
      <c r="D131" s="135" t="s">
        <v>133</v>
      </c>
      <c r="E131" s="136" t="s">
        <v>310</v>
      </c>
      <c r="F131" s="137" t="s">
        <v>311</v>
      </c>
      <c r="G131" s="138" t="s">
        <v>240</v>
      </c>
      <c r="H131" s="139">
        <v>56</v>
      </c>
      <c r="I131" s="140"/>
      <c r="J131" s="141">
        <f>ROUND(I131*H131,2)</f>
        <v>0</v>
      </c>
      <c r="K131" s="137" t="s">
        <v>137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138</v>
      </c>
      <c r="AT131" s="146" t="s">
        <v>133</v>
      </c>
      <c r="AU131" s="146" t="s">
        <v>85</v>
      </c>
      <c r="AY131" s="16" t="s">
        <v>131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138</v>
      </c>
      <c r="BM131" s="146" t="s">
        <v>312</v>
      </c>
    </row>
    <row r="132" spans="2:51" s="12" customFormat="1" ht="11.25">
      <c r="B132" s="148"/>
      <c r="D132" s="149" t="s">
        <v>140</v>
      </c>
      <c r="E132" s="150" t="s">
        <v>1</v>
      </c>
      <c r="F132" s="151" t="s">
        <v>313</v>
      </c>
      <c r="H132" s="152">
        <v>56</v>
      </c>
      <c r="I132" s="153"/>
      <c r="L132" s="148"/>
      <c r="M132" s="154"/>
      <c r="T132" s="155"/>
      <c r="AT132" s="150" t="s">
        <v>140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131</v>
      </c>
    </row>
    <row r="133" spans="2:65" s="1" customFormat="1" ht="24.2" customHeight="1">
      <c r="B133" s="31"/>
      <c r="C133" s="135" t="s">
        <v>157</v>
      </c>
      <c r="D133" s="135" t="s">
        <v>133</v>
      </c>
      <c r="E133" s="136" t="s">
        <v>314</v>
      </c>
      <c r="F133" s="137" t="s">
        <v>315</v>
      </c>
      <c r="G133" s="138" t="s">
        <v>240</v>
      </c>
      <c r="H133" s="139">
        <v>2</v>
      </c>
      <c r="I133" s="140"/>
      <c r="J133" s="141">
        <f>ROUND(I133*H133,2)</f>
        <v>0</v>
      </c>
      <c r="K133" s="137" t="s">
        <v>137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138</v>
      </c>
      <c r="AT133" s="146" t="s">
        <v>133</v>
      </c>
      <c r="AU133" s="146" t="s">
        <v>85</v>
      </c>
      <c r="AY133" s="16" t="s">
        <v>131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138</v>
      </c>
      <c r="BM133" s="146" t="s">
        <v>316</v>
      </c>
    </row>
    <row r="134" spans="2:51" s="12" customFormat="1" ht="11.25">
      <c r="B134" s="148"/>
      <c r="D134" s="149" t="s">
        <v>140</v>
      </c>
      <c r="E134" s="150" t="s">
        <v>1</v>
      </c>
      <c r="F134" s="151" t="s">
        <v>317</v>
      </c>
      <c r="H134" s="152">
        <v>2</v>
      </c>
      <c r="I134" s="153"/>
      <c r="L134" s="148"/>
      <c r="M134" s="154"/>
      <c r="T134" s="155"/>
      <c r="AT134" s="150" t="s">
        <v>140</v>
      </c>
      <c r="AU134" s="150" t="s">
        <v>85</v>
      </c>
      <c r="AV134" s="12" t="s">
        <v>85</v>
      </c>
      <c r="AW134" s="12" t="s">
        <v>32</v>
      </c>
      <c r="AX134" s="12" t="s">
        <v>83</v>
      </c>
      <c r="AY134" s="150" t="s">
        <v>131</v>
      </c>
    </row>
    <row r="135" spans="2:65" s="1" customFormat="1" ht="24.2" customHeight="1">
      <c r="B135" s="31"/>
      <c r="C135" s="135" t="s">
        <v>161</v>
      </c>
      <c r="D135" s="135" t="s">
        <v>133</v>
      </c>
      <c r="E135" s="136" t="s">
        <v>318</v>
      </c>
      <c r="F135" s="137" t="s">
        <v>319</v>
      </c>
      <c r="G135" s="138" t="s">
        <v>240</v>
      </c>
      <c r="H135" s="139">
        <v>56</v>
      </c>
      <c r="I135" s="140"/>
      <c r="J135" s="141">
        <f>ROUND(I135*H135,2)</f>
        <v>0</v>
      </c>
      <c r="K135" s="137" t="s">
        <v>137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138</v>
      </c>
      <c r="AT135" s="146" t="s">
        <v>133</v>
      </c>
      <c r="AU135" s="146" t="s">
        <v>85</v>
      </c>
      <c r="AY135" s="16" t="s">
        <v>131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138</v>
      </c>
      <c r="BM135" s="146" t="s">
        <v>320</v>
      </c>
    </row>
    <row r="136" spans="2:51" s="12" customFormat="1" ht="11.25">
      <c r="B136" s="148"/>
      <c r="D136" s="149" t="s">
        <v>140</v>
      </c>
      <c r="E136" s="150" t="s">
        <v>1</v>
      </c>
      <c r="F136" s="151" t="s">
        <v>321</v>
      </c>
      <c r="H136" s="152">
        <v>56</v>
      </c>
      <c r="I136" s="153"/>
      <c r="L136" s="148"/>
      <c r="M136" s="154"/>
      <c r="T136" s="155"/>
      <c r="AT136" s="150" t="s">
        <v>140</v>
      </c>
      <c r="AU136" s="150" t="s">
        <v>85</v>
      </c>
      <c r="AV136" s="12" t="s">
        <v>85</v>
      </c>
      <c r="AW136" s="12" t="s">
        <v>32</v>
      </c>
      <c r="AX136" s="12" t="s">
        <v>83</v>
      </c>
      <c r="AY136" s="150" t="s">
        <v>131</v>
      </c>
    </row>
    <row r="137" spans="2:65" s="1" customFormat="1" ht="24.2" customHeight="1">
      <c r="B137" s="31"/>
      <c r="C137" s="135" t="s">
        <v>166</v>
      </c>
      <c r="D137" s="135" t="s">
        <v>133</v>
      </c>
      <c r="E137" s="136" t="s">
        <v>322</v>
      </c>
      <c r="F137" s="137" t="s">
        <v>323</v>
      </c>
      <c r="G137" s="138" t="s">
        <v>240</v>
      </c>
      <c r="H137" s="139">
        <v>6</v>
      </c>
      <c r="I137" s="140"/>
      <c r="J137" s="141">
        <f>ROUND(I137*H137,2)</f>
        <v>0</v>
      </c>
      <c r="K137" s="137" t="s">
        <v>137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138</v>
      </c>
      <c r="AT137" s="146" t="s">
        <v>133</v>
      </c>
      <c r="AU137" s="146" t="s">
        <v>85</v>
      </c>
      <c r="AY137" s="16" t="s">
        <v>131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138</v>
      </c>
      <c r="BM137" s="146" t="s">
        <v>324</v>
      </c>
    </row>
    <row r="138" spans="2:51" s="12" customFormat="1" ht="11.25">
      <c r="B138" s="148"/>
      <c r="D138" s="149" t="s">
        <v>140</v>
      </c>
      <c r="E138" s="150" t="s">
        <v>1</v>
      </c>
      <c r="F138" s="151" t="s">
        <v>301</v>
      </c>
      <c r="H138" s="152">
        <v>6</v>
      </c>
      <c r="I138" s="153"/>
      <c r="L138" s="148"/>
      <c r="M138" s="154"/>
      <c r="T138" s="155"/>
      <c r="AT138" s="150" t="s">
        <v>140</v>
      </c>
      <c r="AU138" s="150" t="s">
        <v>85</v>
      </c>
      <c r="AV138" s="12" t="s">
        <v>85</v>
      </c>
      <c r="AW138" s="12" t="s">
        <v>32</v>
      </c>
      <c r="AX138" s="12" t="s">
        <v>83</v>
      </c>
      <c r="AY138" s="150" t="s">
        <v>131</v>
      </c>
    </row>
    <row r="139" spans="2:65" s="1" customFormat="1" ht="24.2" customHeight="1">
      <c r="B139" s="31"/>
      <c r="C139" s="135" t="s">
        <v>170</v>
      </c>
      <c r="D139" s="135" t="s">
        <v>133</v>
      </c>
      <c r="E139" s="136" t="s">
        <v>325</v>
      </c>
      <c r="F139" s="137" t="s">
        <v>326</v>
      </c>
      <c r="G139" s="138" t="s">
        <v>240</v>
      </c>
      <c r="H139" s="139">
        <v>168</v>
      </c>
      <c r="I139" s="140"/>
      <c r="J139" s="141">
        <f>ROUND(I139*H139,2)</f>
        <v>0</v>
      </c>
      <c r="K139" s="137" t="s">
        <v>137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138</v>
      </c>
      <c r="AT139" s="146" t="s">
        <v>133</v>
      </c>
      <c r="AU139" s="146" t="s">
        <v>85</v>
      </c>
      <c r="AY139" s="16" t="s">
        <v>131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138</v>
      </c>
      <c r="BM139" s="146" t="s">
        <v>327</v>
      </c>
    </row>
    <row r="140" spans="2:51" s="12" customFormat="1" ht="11.25">
      <c r="B140" s="148"/>
      <c r="D140" s="149" t="s">
        <v>140</v>
      </c>
      <c r="E140" s="150" t="s">
        <v>1</v>
      </c>
      <c r="F140" s="151" t="s">
        <v>309</v>
      </c>
      <c r="H140" s="152">
        <v>168</v>
      </c>
      <c r="I140" s="153"/>
      <c r="L140" s="148"/>
      <c r="M140" s="156"/>
      <c r="N140" s="157"/>
      <c r="O140" s="157"/>
      <c r="P140" s="157"/>
      <c r="Q140" s="157"/>
      <c r="R140" s="157"/>
      <c r="S140" s="157"/>
      <c r="T140" s="158"/>
      <c r="AT140" s="150" t="s">
        <v>140</v>
      </c>
      <c r="AU140" s="150" t="s">
        <v>85</v>
      </c>
      <c r="AV140" s="12" t="s">
        <v>85</v>
      </c>
      <c r="AW140" s="12" t="s">
        <v>32</v>
      </c>
      <c r="AX140" s="12" t="s">
        <v>83</v>
      </c>
      <c r="AY140" s="150" t="s">
        <v>131</v>
      </c>
    </row>
    <row r="141" spans="2:12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31"/>
    </row>
  </sheetData>
  <sheetProtection algorithmName="SHA-512" hashValue="P1eZEn9r1mO+NEA7T+YO/nH+vDi63M4Mx1fYANXSecS7ldBryMkxPb4UciB5GlUQV3aatRao+frU5XriV9axjg==" saltValue="rbM8gNccPcZFd1RJ9IucbfsWajqYU/nU2h+ZoM+6fWXcOrSWhORY2wvRr0f2BbZZg4rgEAdZBmkpnqCo9AN7aQ==" spinCount="100000" sheet="1" objects="1" scenarios="1" formatColumns="0" formatRows="0" autoFilter="0"/>
  <autoFilter ref="C121:K14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ul.Uničovská - IV.Etapa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328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13. 4. 2023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ROUND((SUM(BE122:BE133)),2)</f>
        <v>0</v>
      </c>
      <c r="I35" s="95">
        <v>0.21</v>
      </c>
      <c r="J35" s="85">
        <f>ROUND(((SUM(BE122:BE133))*I35),2)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ROUND((SUM(BF122:BF133)),2)</f>
        <v>0</v>
      </c>
      <c r="I36" s="95">
        <v>0.15</v>
      </c>
      <c r="J36" s="85">
        <f>ROUND(((SUM(BF122:BF133))*I36),2)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ROUND((SUM(BG122:BG133)),2)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ROUND((SUM(BH122:BH133)),2)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ROUND((SUM(BI122:BI133)),2)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ul.Uničovská - IV.Etapa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1000 - Ostatní  náklady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13. 4. 2023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329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330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ul.Uničovská - IV.Etapa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1000 - Ostatní  náklady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13. 4. 2023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331</v>
      </c>
      <c r="F123" s="125" t="s">
        <v>332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138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333</v>
      </c>
      <c r="F124" s="133" t="s">
        <v>332</v>
      </c>
      <c r="I124" s="126"/>
      <c r="J124" s="134">
        <f>BK124</f>
        <v>0</v>
      </c>
      <c r="L124" s="123"/>
      <c r="M124" s="128"/>
      <c r="P124" s="129">
        <f>SUM(P125:P133)</f>
        <v>0</v>
      </c>
      <c r="R124" s="129">
        <f>SUM(R125:R133)</f>
        <v>0</v>
      </c>
      <c r="T124" s="130">
        <f>SUM(T125:T133)</f>
        <v>0</v>
      </c>
      <c r="AR124" s="124" t="s">
        <v>138</v>
      </c>
      <c r="AT124" s="131" t="s">
        <v>75</v>
      </c>
      <c r="AU124" s="131" t="s">
        <v>83</v>
      </c>
      <c r="AY124" s="124" t="s">
        <v>131</v>
      </c>
      <c r="BK124" s="132">
        <f>SUM(BK125:BK133)</f>
        <v>0</v>
      </c>
    </row>
    <row r="125" spans="2:65" s="1" customFormat="1" ht="16.5" customHeight="1">
      <c r="B125" s="31"/>
      <c r="C125" s="135" t="s">
        <v>83</v>
      </c>
      <c r="D125" s="135" t="s">
        <v>133</v>
      </c>
      <c r="E125" s="136" t="s">
        <v>334</v>
      </c>
      <c r="F125" s="137" t="s">
        <v>335</v>
      </c>
      <c r="G125" s="138" t="s">
        <v>336</v>
      </c>
      <c r="H125" s="139">
        <v>1</v>
      </c>
      <c r="I125" s="140"/>
      <c r="J125" s="141">
        <f>ROUND(I125*H125,2)</f>
        <v>0</v>
      </c>
      <c r="K125" s="137" t="s">
        <v>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337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337</v>
      </c>
      <c r="BM125" s="146" t="s">
        <v>338</v>
      </c>
    </row>
    <row r="126" spans="2:51" s="14" customFormat="1" ht="22.5">
      <c r="B126" s="181"/>
      <c r="D126" s="149" t="s">
        <v>140</v>
      </c>
      <c r="E126" s="182" t="s">
        <v>1</v>
      </c>
      <c r="F126" s="183" t="s">
        <v>339</v>
      </c>
      <c r="H126" s="182" t="s">
        <v>1</v>
      </c>
      <c r="I126" s="184"/>
      <c r="L126" s="181"/>
      <c r="M126" s="185"/>
      <c r="T126" s="186"/>
      <c r="AT126" s="182" t="s">
        <v>140</v>
      </c>
      <c r="AU126" s="182" t="s">
        <v>85</v>
      </c>
      <c r="AV126" s="14" t="s">
        <v>83</v>
      </c>
      <c r="AW126" s="14" t="s">
        <v>32</v>
      </c>
      <c r="AX126" s="14" t="s">
        <v>76</v>
      </c>
      <c r="AY126" s="182" t="s">
        <v>131</v>
      </c>
    </row>
    <row r="127" spans="2:51" s="12" customFormat="1" ht="11.25">
      <c r="B127" s="148"/>
      <c r="D127" s="149" t="s">
        <v>140</v>
      </c>
      <c r="E127" s="150" t="s">
        <v>1</v>
      </c>
      <c r="F127" s="151" t="s">
        <v>83</v>
      </c>
      <c r="H127" s="152">
        <v>1</v>
      </c>
      <c r="I127" s="153"/>
      <c r="L127" s="148"/>
      <c r="M127" s="154"/>
      <c r="T127" s="155"/>
      <c r="AT127" s="150" t="s">
        <v>140</v>
      </c>
      <c r="AU127" s="150" t="s">
        <v>85</v>
      </c>
      <c r="AV127" s="12" t="s">
        <v>85</v>
      </c>
      <c r="AW127" s="12" t="s">
        <v>32</v>
      </c>
      <c r="AX127" s="12" t="s">
        <v>83</v>
      </c>
      <c r="AY127" s="150" t="s">
        <v>131</v>
      </c>
    </row>
    <row r="128" spans="2:65" s="1" customFormat="1" ht="24.2" customHeight="1">
      <c r="B128" s="31"/>
      <c r="C128" s="135" t="s">
        <v>85</v>
      </c>
      <c r="D128" s="135" t="s">
        <v>133</v>
      </c>
      <c r="E128" s="136" t="s">
        <v>340</v>
      </c>
      <c r="F128" s="137" t="s">
        <v>341</v>
      </c>
      <c r="G128" s="138" t="s">
        <v>336</v>
      </c>
      <c r="H128" s="139">
        <v>1</v>
      </c>
      <c r="I128" s="140"/>
      <c r="J128" s="141">
        <f>ROUND(I128*H128,2)</f>
        <v>0</v>
      </c>
      <c r="K128" s="137" t="s">
        <v>1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</v>
      </c>
      <c r="T128" s="145">
        <f>S128*H128</f>
        <v>0</v>
      </c>
      <c r="AR128" s="146" t="s">
        <v>337</v>
      </c>
      <c r="AT128" s="146" t="s">
        <v>133</v>
      </c>
      <c r="AU128" s="146" t="s">
        <v>85</v>
      </c>
      <c r="AY128" s="16" t="s">
        <v>131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337</v>
      </c>
      <c r="BM128" s="146" t="s">
        <v>342</v>
      </c>
    </row>
    <row r="129" spans="2:51" s="14" customFormat="1" ht="22.5">
      <c r="B129" s="181"/>
      <c r="D129" s="149" t="s">
        <v>140</v>
      </c>
      <c r="E129" s="182" t="s">
        <v>1</v>
      </c>
      <c r="F129" s="183" t="s">
        <v>343</v>
      </c>
      <c r="H129" s="182" t="s">
        <v>1</v>
      </c>
      <c r="I129" s="184"/>
      <c r="L129" s="181"/>
      <c r="M129" s="185"/>
      <c r="T129" s="186"/>
      <c r="AT129" s="182" t="s">
        <v>140</v>
      </c>
      <c r="AU129" s="182" t="s">
        <v>85</v>
      </c>
      <c r="AV129" s="14" t="s">
        <v>83</v>
      </c>
      <c r="AW129" s="14" t="s">
        <v>32</v>
      </c>
      <c r="AX129" s="14" t="s">
        <v>76</v>
      </c>
      <c r="AY129" s="182" t="s">
        <v>131</v>
      </c>
    </row>
    <row r="130" spans="2:51" s="14" customFormat="1" ht="22.5">
      <c r="B130" s="181"/>
      <c r="D130" s="149" t="s">
        <v>140</v>
      </c>
      <c r="E130" s="182" t="s">
        <v>1</v>
      </c>
      <c r="F130" s="183" t="s">
        <v>344</v>
      </c>
      <c r="H130" s="182" t="s">
        <v>1</v>
      </c>
      <c r="I130" s="184"/>
      <c r="L130" s="181"/>
      <c r="M130" s="185"/>
      <c r="T130" s="186"/>
      <c r="AT130" s="182" t="s">
        <v>140</v>
      </c>
      <c r="AU130" s="182" t="s">
        <v>85</v>
      </c>
      <c r="AV130" s="14" t="s">
        <v>83</v>
      </c>
      <c r="AW130" s="14" t="s">
        <v>32</v>
      </c>
      <c r="AX130" s="14" t="s">
        <v>76</v>
      </c>
      <c r="AY130" s="182" t="s">
        <v>131</v>
      </c>
    </row>
    <row r="131" spans="2:51" s="14" customFormat="1" ht="11.25">
      <c r="B131" s="181"/>
      <c r="D131" s="149" t="s">
        <v>140</v>
      </c>
      <c r="E131" s="182" t="s">
        <v>1</v>
      </c>
      <c r="F131" s="183" t="s">
        <v>345</v>
      </c>
      <c r="H131" s="182" t="s">
        <v>1</v>
      </c>
      <c r="I131" s="184"/>
      <c r="L131" s="181"/>
      <c r="M131" s="185"/>
      <c r="T131" s="186"/>
      <c r="AT131" s="182" t="s">
        <v>140</v>
      </c>
      <c r="AU131" s="182" t="s">
        <v>85</v>
      </c>
      <c r="AV131" s="14" t="s">
        <v>83</v>
      </c>
      <c r="AW131" s="14" t="s">
        <v>32</v>
      </c>
      <c r="AX131" s="14" t="s">
        <v>76</v>
      </c>
      <c r="AY131" s="182" t="s">
        <v>131</v>
      </c>
    </row>
    <row r="132" spans="2:51" s="12" customFormat="1" ht="11.25">
      <c r="B132" s="148"/>
      <c r="D132" s="149" t="s">
        <v>140</v>
      </c>
      <c r="E132" s="150" t="s">
        <v>1</v>
      </c>
      <c r="F132" s="151" t="s">
        <v>83</v>
      </c>
      <c r="H132" s="152">
        <v>1</v>
      </c>
      <c r="I132" s="153"/>
      <c r="L132" s="148"/>
      <c r="M132" s="154"/>
      <c r="T132" s="155"/>
      <c r="AT132" s="150" t="s">
        <v>140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131</v>
      </c>
    </row>
    <row r="133" spans="2:65" s="1" customFormat="1" ht="16.5" customHeight="1">
      <c r="B133" s="31"/>
      <c r="C133" s="135" t="s">
        <v>145</v>
      </c>
      <c r="D133" s="135" t="s">
        <v>133</v>
      </c>
      <c r="E133" s="136" t="s">
        <v>346</v>
      </c>
      <c r="F133" s="137" t="s">
        <v>347</v>
      </c>
      <c r="G133" s="138" t="s">
        <v>336</v>
      </c>
      <c r="H133" s="139">
        <v>1</v>
      </c>
      <c r="I133" s="140"/>
      <c r="J133" s="141">
        <f>ROUND(I133*H133,2)</f>
        <v>0</v>
      </c>
      <c r="K133" s="137" t="s">
        <v>137</v>
      </c>
      <c r="L133" s="31"/>
      <c r="M133" s="176" t="s">
        <v>1</v>
      </c>
      <c r="N133" s="177" t="s">
        <v>41</v>
      </c>
      <c r="O133" s="178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AR133" s="146" t="s">
        <v>337</v>
      </c>
      <c r="AT133" s="146" t="s">
        <v>133</v>
      </c>
      <c r="AU133" s="146" t="s">
        <v>85</v>
      </c>
      <c r="AY133" s="16" t="s">
        <v>131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337</v>
      </c>
      <c r="BM133" s="146" t="s">
        <v>348</v>
      </c>
    </row>
    <row r="134" spans="2:12" s="1" customFormat="1" ht="6.95" customHeight="1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31"/>
    </row>
  </sheetData>
  <sheetProtection algorithmName="SHA-512" hashValue="TrJ1xtvmyWY5sKxFS4ELHGuBv+gF36gEWczfUTD3Ov79//Yt3ueK73DDn+fRdpH0XSyJXmrt8LoRP2208d91dw==" saltValue="dQhWp+3kfuYTVfrJWZeNHvp4eN4oXTubcS6f9+cZC/eqPY1RIOSJr7jU0HcLGf3jzAmh4jbassZ7kUnwmH/aAg==" spinCount="100000" sheet="1" objects="1" scenarios="1" formatColumns="0" formatRows="0" autoFilter="0"/>
  <autoFilter ref="C121:K13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103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chodníku na ul.Uničovská - IV.Etapa ,Šumperk</v>
      </c>
      <c r="F7" s="230"/>
      <c r="G7" s="230"/>
      <c r="H7" s="230"/>
      <c r="L7" s="19"/>
    </row>
    <row r="8" spans="2:12" ht="12" customHeight="1">
      <c r="B8" s="19"/>
      <c r="D8" s="26" t="s">
        <v>104</v>
      </c>
      <c r="L8" s="19"/>
    </row>
    <row r="9" spans="2:12" s="1" customFormat="1" ht="16.5" customHeight="1">
      <c r="B9" s="31"/>
      <c r="E9" s="229" t="s">
        <v>105</v>
      </c>
      <c r="F9" s="231"/>
      <c r="G9" s="231"/>
      <c r="H9" s="231"/>
      <c r="L9" s="31"/>
    </row>
    <row r="10" spans="2:12" s="1" customFormat="1" ht="12" customHeight="1">
      <c r="B10" s="31"/>
      <c r="D10" s="26" t="s">
        <v>106</v>
      </c>
      <c r="L10" s="31"/>
    </row>
    <row r="11" spans="2:12" s="1" customFormat="1" ht="16.5" customHeight="1">
      <c r="B11" s="31"/>
      <c r="E11" s="187" t="s">
        <v>349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13. 4. 2023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ROUND((SUM(BE122:BE126)),2)</f>
        <v>0</v>
      </c>
      <c r="I35" s="95">
        <v>0.21</v>
      </c>
      <c r="J35" s="85">
        <f>ROUND(((SUM(BE122:BE126))*I35),2)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ROUND((SUM(BF122:BF126)),2)</f>
        <v>0</v>
      </c>
      <c r="I36" s="95">
        <v>0.15</v>
      </c>
      <c r="J36" s="85">
        <f>ROUND(((SUM(BF122:BF126))*I36),2)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ROUND((SUM(BG122:BG126)),2)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ROUND((SUM(BH122:BH126)),2)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ROUND((SUM(BI122:BI126)),2)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chodníku na ul.Uničovská - IV.Etapa ,Šumperk</v>
      </c>
      <c r="F85" s="230"/>
      <c r="G85" s="230"/>
      <c r="H85" s="230"/>
      <c r="L85" s="31"/>
    </row>
    <row r="86" spans="2:12" ht="12" customHeight="1">
      <c r="B86" s="19"/>
      <c r="C86" s="26" t="s">
        <v>104</v>
      </c>
      <c r="L86" s="19"/>
    </row>
    <row r="87" spans="2:12" s="1" customFormat="1" ht="16.5" customHeight="1">
      <c r="B87" s="31"/>
      <c r="E87" s="229" t="s">
        <v>105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106</v>
      </c>
      <c r="L88" s="31"/>
    </row>
    <row r="89" spans="2:12" s="1" customFormat="1" ht="16.5" customHeight="1">
      <c r="B89" s="31"/>
      <c r="E89" s="187" t="str">
        <f>E11</f>
        <v>SO 1020 - VRN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13. 4. 2023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 Šumperk</v>
      </c>
      <c r="I93" s="26" t="s">
        <v>30</v>
      </c>
      <c r="J93" s="29" t="str">
        <f>E23</f>
        <v>Ing.Zdeněk 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109</v>
      </c>
      <c r="D96" s="96"/>
      <c r="E96" s="96"/>
      <c r="F96" s="96"/>
      <c r="G96" s="96"/>
      <c r="H96" s="96"/>
      <c r="I96" s="96"/>
      <c r="J96" s="105" t="s">
        <v>110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111</v>
      </c>
      <c r="J98" s="65">
        <f>J122</f>
        <v>0</v>
      </c>
      <c r="L98" s="31"/>
      <c r="AU98" s="16" t="s">
        <v>112</v>
      </c>
    </row>
    <row r="99" spans="2:12" s="8" customFormat="1" ht="24.95" customHeight="1">
      <c r="B99" s="107"/>
      <c r="D99" s="108" t="s">
        <v>350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351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116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chodníku na ul.Uničovská - IV.Etapa ,Šumperk</v>
      </c>
      <c r="F110" s="230"/>
      <c r="G110" s="230"/>
      <c r="H110" s="230"/>
      <c r="L110" s="31"/>
    </row>
    <row r="111" spans="2:12" ht="12" customHeight="1">
      <c r="B111" s="19"/>
      <c r="C111" s="26" t="s">
        <v>104</v>
      </c>
      <c r="L111" s="19"/>
    </row>
    <row r="112" spans="2:12" s="1" customFormat="1" ht="16.5" customHeight="1">
      <c r="B112" s="31"/>
      <c r="E112" s="229" t="s">
        <v>105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106</v>
      </c>
      <c r="L113" s="31"/>
    </row>
    <row r="114" spans="2:12" s="1" customFormat="1" ht="16.5" customHeight="1">
      <c r="B114" s="31"/>
      <c r="E114" s="187" t="str">
        <f>E11</f>
        <v>SO 1020 - VRN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13. 4. 2023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 Šumperk</v>
      </c>
      <c r="I118" s="26" t="s">
        <v>30</v>
      </c>
      <c r="J118" s="29" t="str">
        <f>E23</f>
        <v>Ing.Zdeněk 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117</v>
      </c>
      <c r="D121" s="117" t="s">
        <v>61</v>
      </c>
      <c r="E121" s="117" t="s">
        <v>57</v>
      </c>
      <c r="F121" s="117" t="s">
        <v>58</v>
      </c>
      <c r="G121" s="117" t="s">
        <v>118</v>
      </c>
      <c r="H121" s="117" t="s">
        <v>119</v>
      </c>
      <c r="I121" s="117" t="s">
        <v>120</v>
      </c>
      <c r="J121" s="117" t="s">
        <v>110</v>
      </c>
      <c r="K121" s="118" t="s">
        <v>121</v>
      </c>
      <c r="L121" s="115"/>
      <c r="M121" s="58" t="s">
        <v>1</v>
      </c>
      <c r="N121" s="59" t="s">
        <v>40</v>
      </c>
      <c r="O121" s="59" t="s">
        <v>122</v>
      </c>
      <c r="P121" s="59" t="s">
        <v>123</v>
      </c>
      <c r="Q121" s="59" t="s">
        <v>124</v>
      </c>
      <c r="R121" s="59" t="s">
        <v>125</v>
      </c>
      <c r="S121" s="59" t="s">
        <v>126</v>
      </c>
      <c r="T121" s="60" t="s">
        <v>127</v>
      </c>
    </row>
    <row r="122" spans="2:63" s="1" customFormat="1" ht="22.9" customHeight="1">
      <c r="B122" s="31"/>
      <c r="C122" s="63" t="s">
        <v>128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112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101</v>
      </c>
      <c r="F123" s="125" t="s">
        <v>352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157</v>
      </c>
      <c r="AT123" s="131" t="s">
        <v>75</v>
      </c>
      <c r="AU123" s="131" t="s">
        <v>76</v>
      </c>
      <c r="AY123" s="124" t="s">
        <v>131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353</v>
      </c>
      <c r="F124" s="133" t="s">
        <v>354</v>
      </c>
      <c r="I124" s="126"/>
      <c r="J124" s="134">
        <f>BK124</f>
        <v>0</v>
      </c>
      <c r="L124" s="123"/>
      <c r="M124" s="128"/>
      <c r="P124" s="129">
        <f>SUM(P125:P126)</f>
        <v>0</v>
      </c>
      <c r="R124" s="129">
        <f>SUM(R125:R126)</f>
        <v>0</v>
      </c>
      <c r="T124" s="130">
        <f>SUM(T125:T126)</f>
        <v>0</v>
      </c>
      <c r="AR124" s="124" t="s">
        <v>157</v>
      </c>
      <c r="AT124" s="131" t="s">
        <v>75</v>
      </c>
      <c r="AU124" s="131" t="s">
        <v>83</v>
      </c>
      <c r="AY124" s="124" t="s">
        <v>131</v>
      </c>
      <c r="BK124" s="132">
        <f>SUM(BK125:BK126)</f>
        <v>0</v>
      </c>
    </row>
    <row r="125" spans="2:65" s="1" customFormat="1" ht="16.5" customHeight="1">
      <c r="B125" s="31"/>
      <c r="C125" s="135" t="s">
        <v>83</v>
      </c>
      <c r="D125" s="135" t="s">
        <v>133</v>
      </c>
      <c r="E125" s="136" t="s">
        <v>355</v>
      </c>
      <c r="F125" s="137" t="s">
        <v>354</v>
      </c>
      <c r="G125" s="138" t="s">
        <v>336</v>
      </c>
      <c r="H125" s="139">
        <v>1</v>
      </c>
      <c r="I125" s="140"/>
      <c r="J125" s="141">
        <f>ROUND(I125*H125,2)</f>
        <v>0</v>
      </c>
      <c r="K125" s="137" t="s">
        <v>356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357</v>
      </c>
      <c r="AT125" s="146" t="s">
        <v>133</v>
      </c>
      <c r="AU125" s="146" t="s">
        <v>85</v>
      </c>
      <c r="AY125" s="16" t="s">
        <v>131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357</v>
      </c>
      <c r="BM125" s="146" t="s">
        <v>358</v>
      </c>
    </row>
    <row r="126" spans="2:65" s="1" customFormat="1" ht="16.5" customHeight="1">
      <c r="B126" s="31"/>
      <c r="C126" s="135" t="s">
        <v>85</v>
      </c>
      <c r="D126" s="135" t="s">
        <v>133</v>
      </c>
      <c r="E126" s="136" t="s">
        <v>359</v>
      </c>
      <c r="F126" s="137" t="s">
        <v>360</v>
      </c>
      <c r="G126" s="138" t="s">
        <v>336</v>
      </c>
      <c r="H126" s="139">
        <v>1</v>
      </c>
      <c r="I126" s="140"/>
      <c r="J126" s="141">
        <f>ROUND(I126*H126,2)</f>
        <v>0</v>
      </c>
      <c r="K126" s="137" t="s">
        <v>356</v>
      </c>
      <c r="L126" s="31"/>
      <c r="M126" s="176" t="s">
        <v>1</v>
      </c>
      <c r="N126" s="177" t="s">
        <v>41</v>
      </c>
      <c r="O126" s="178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146" t="s">
        <v>357</v>
      </c>
      <c r="AT126" s="146" t="s">
        <v>133</v>
      </c>
      <c r="AU126" s="146" t="s">
        <v>85</v>
      </c>
      <c r="AY126" s="16" t="s">
        <v>131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357</v>
      </c>
      <c r="BM126" s="146" t="s">
        <v>361</v>
      </c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1"/>
    </row>
  </sheetData>
  <sheetProtection algorithmName="SHA-512" hashValue="Ku4nrXXotAKk0W/vsQpH2h1CpnP9eiqlrWg/tsfGEGG+hf8Z72z3ymNg8w8ahtFobFK3efst59xLissZsLPwbg==" saltValue="sGZk6nGxu8a6dx8aRUYmhfDeuhsuQNdAmxkhemq7bi+1O+7P9a9DZJxkfqJZFVqpjAFq7WQ7wGXvLxKfO1ed+g==" spinCount="100000" sheet="1" objects="1" scenarios="1" formatColumns="0" formatRows="0" autoFilter="0"/>
  <autoFilter ref="C121:K126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Nádeníčková Eva, Ing.</cp:lastModifiedBy>
  <dcterms:created xsi:type="dcterms:W3CDTF">2023-04-13T14:50:06Z</dcterms:created>
  <dcterms:modified xsi:type="dcterms:W3CDTF">2023-05-16T12:52:52Z</dcterms:modified>
  <cp:category/>
  <cp:version/>
  <cp:contentType/>
  <cp:contentStatus/>
</cp:coreProperties>
</file>