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616" windowHeight="10692" tabRatio="500" activeTab="1"/>
  </bookViews>
  <sheets>
    <sheet name="TITULKA" sheetId="1" r:id="rId1"/>
    <sheet name="VÝSADBY" sheetId="2" r:id="rId2"/>
    <sheet name="VRN" sheetId="3" r:id="rId3"/>
    <sheet name="Celkový souhrn" sheetId="4" r:id="rId4"/>
  </sheets>
  <definedNames>
    <definedName name="_xlnm.Print_Area" localSheetId="0">'TITULKA'!$A$1:$H$38</definedName>
    <definedName name="_xlnm.Print_Area" localSheetId="1">'VÝSADBY'!$A$1:$I$210</definedName>
  </definedNames>
  <calcPr calcId="152511"/>
  <extLst/>
</workbook>
</file>

<file path=xl/sharedStrings.xml><?xml version="1.0" encoding="utf-8"?>
<sst xmlns="http://schemas.openxmlformats.org/spreadsheetml/2006/main" count="540" uniqueCount="277">
  <si>
    <t>REVITALIZACE PARKU CIHELNA V ŠUMPERKU</t>
  </si>
  <si>
    <t>PROVÁDĚCÍ DOKUMENTACE</t>
  </si>
  <si>
    <t>DOKUMENTACE PRO ŽÁDOST O DOTACI</t>
  </si>
  <si>
    <t>DOPLNĚNÍ VÝSADEB 2023</t>
  </si>
  <si>
    <t>ROZPOČET</t>
  </si>
  <si>
    <t>sadovnické úpravy</t>
  </si>
  <si>
    <t>Investor:</t>
  </si>
  <si>
    <t>Město Šumperk</t>
  </si>
  <si>
    <t>Projektant:</t>
  </si>
  <si>
    <t>Atelier König</t>
  </si>
  <si>
    <t>Máchova 1068, Staré Město u UH</t>
  </si>
  <si>
    <t>paré:</t>
  </si>
  <si>
    <t>Datum:</t>
  </si>
  <si>
    <t>06/23</t>
  </si>
  <si>
    <t xml:space="preserve">REVITALIZACE PARKU CIHELNA V ŠUMPERKU </t>
  </si>
  <si>
    <t>SADOVNICKÉ ÚPRAVY</t>
  </si>
  <si>
    <t>přehled cen agregovaných položek dle NOO a cen v projektu</t>
  </si>
  <si>
    <t>agregovaná položka</t>
  </si>
  <si>
    <t>jednotka</t>
  </si>
  <si>
    <t>agregovaná položka dle NOO (Kč)</t>
  </si>
  <si>
    <t>cena dle projektu (Kč)</t>
  </si>
  <si>
    <t>poznámka</t>
  </si>
  <si>
    <t>plocha parku</t>
  </si>
  <si>
    <t>m2</t>
  </si>
  <si>
    <t>48 000 m2</t>
  </si>
  <si>
    <t>9,6 mil</t>
  </si>
  <si>
    <t>výsadba alejový strom ok14-16</t>
  </si>
  <si>
    <t>ks</t>
  </si>
  <si>
    <t>výsadba jehličnanů 100 cm a více</t>
  </si>
  <si>
    <t xml:space="preserve">výsadba ovocných stromů vysokokmen </t>
  </si>
  <si>
    <t>výsadba okrasný keř v kontejneru 40-60 cm</t>
  </si>
  <si>
    <t>založení trávníku s modelací terénu</t>
  </si>
  <si>
    <t>ha</t>
  </si>
  <si>
    <t>vč. modelace terénu</t>
  </si>
  <si>
    <t>rozvojová péče keře 1 rok</t>
  </si>
  <si>
    <t>ztížené podmínky-svah</t>
  </si>
  <si>
    <t>rozvojová péče alejové a ovocné stromy 1 rok</t>
  </si>
  <si>
    <t>VÝSADBA ALEJOVÝCH STROMŮ:</t>
  </si>
  <si>
    <t xml:space="preserve">ROSTLINNÝ MATERIÁL  - alejové stromy : </t>
  </si>
  <si>
    <t>P.č.</t>
  </si>
  <si>
    <t>taxon</t>
  </si>
  <si>
    <t>česky</t>
  </si>
  <si>
    <t>poč. ks</t>
  </si>
  <si>
    <t>velk. kat.</t>
  </si>
  <si>
    <t>cena/ks*</t>
  </si>
  <si>
    <t>celkem*</t>
  </si>
  <si>
    <t>Fagus sylvatica</t>
  </si>
  <si>
    <t>buk lesní</t>
  </si>
  <si>
    <t>ok 14-16</t>
  </si>
  <si>
    <t>Pinus sylvestris</t>
  </si>
  <si>
    <t>borovice lesní</t>
  </si>
  <si>
    <t>v = 150-175 cm</t>
  </si>
  <si>
    <t>Prunus avium</t>
  </si>
  <si>
    <t>třešeň ptačí</t>
  </si>
  <si>
    <t>Prunus padus</t>
  </si>
  <si>
    <t>střemcha obecná</t>
  </si>
  <si>
    <t>ok 12-14</t>
  </si>
  <si>
    <t>Pseudotsuga menziesii</t>
  </si>
  <si>
    <t>douglaska tisolistá</t>
  </si>
  <si>
    <t>Quercus petraea</t>
  </si>
  <si>
    <t>dub zimní</t>
  </si>
  <si>
    <t>Salix alba</t>
  </si>
  <si>
    <t>vrba bílá</t>
  </si>
  <si>
    <t>Taxodium distichum</t>
  </si>
  <si>
    <t>tisovec dvouřadý</t>
  </si>
  <si>
    <t>v = 100-150 cm</t>
  </si>
  <si>
    <t>CELKEM :</t>
  </si>
  <si>
    <t xml:space="preserve">VÝSADBA STROMŮ  - alejové stromy : </t>
  </si>
  <si>
    <t>poř.č.</t>
  </si>
  <si>
    <t>č. práce</t>
  </si>
  <si>
    <t>práce</t>
  </si>
  <si>
    <t>počet jedn.</t>
  </si>
  <si>
    <t>cena/jedn.</t>
  </si>
  <si>
    <t>celkem</t>
  </si>
  <si>
    <t>-</t>
  </si>
  <si>
    <t>vytyčení stromů</t>
  </si>
  <si>
    <t>183 10-1221</t>
  </si>
  <si>
    <t>hloubení jam pro stromy s výměnou půdy na 50%, přes 0,4m3 do 1m3</t>
  </si>
  <si>
    <t>184 10-2115</t>
  </si>
  <si>
    <t>výsadba dřevin s balem v rovině d balu do 0,6 m, se zalitím</t>
  </si>
  <si>
    <t>hnojení tabletovým hnojivem  (1 rostlina - 3 ks)</t>
  </si>
  <si>
    <t>184 21-5133</t>
  </si>
  <si>
    <t xml:space="preserve">kotvení dřevin 3  kůly do 3m </t>
  </si>
  <si>
    <t>184 50-1121</t>
  </si>
  <si>
    <t>zhotovení obalu kmene z juty</t>
  </si>
  <si>
    <t>instalace chráničky paty kmene</t>
  </si>
  <si>
    <t>184 21-5412</t>
  </si>
  <si>
    <t>zhotovení závlahové mísy u solitérních dřevin o prům. mísy 0,5-1m</t>
  </si>
  <si>
    <t>184 91-1421</t>
  </si>
  <si>
    <t>mulčování vysazených rostlin štěpkou</t>
  </si>
  <si>
    <t>185 85-1121</t>
  </si>
  <si>
    <t>dovoz vody pro zálivku do 1000 m (1x 0,01m3/m2), vč. ceny vody</t>
  </si>
  <si>
    <t>m3</t>
  </si>
  <si>
    <t>998 23-1311</t>
  </si>
  <si>
    <t>přesun hmot pro sadovnické úpravy do 5000 m vodorovně (0,15t/ks)</t>
  </si>
  <si>
    <t>t</t>
  </si>
  <si>
    <t>POMOCNÝ MATERIÁL - alejové stromy  :</t>
  </si>
  <si>
    <t>číslo</t>
  </si>
  <si>
    <t>název</t>
  </si>
  <si>
    <t>tabletové hnojivo (stromy/3ks)</t>
  </si>
  <si>
    <t>kůly (frézovaný, prům. 6 cm, 2,5m), 3 ks/strom s balem</t>
  </si>
  <si>
    <t>příčky (prům. 8cm, délka 60cm), 3 ks/strom s balem</t>
  </si>
  <si>
    <t>úvazky (strom 1m/ks), strom s balem</t>
  </si>
  <si>
    <t>m</t>
  </si>
  <si>
    <t>juta (šíře 20cm, baleno po 50bm, 10stromů/bal), pouze listanté</t>
  </si>
  <si>
    <t>chránička paty kmene před pošk.sekačkou, biodegradibilní</t>
  </si>
  <si>
    <t>zahradní zemina tříděná</t>
  </si>
  <si>
    <t>štěpka (použít štěpku z odstranění nevhodných dřevin)</t>
  </si>
  <si>
    <t>CELKEM  :</t>
  </si>
  <si>
    <t xml:space="preserve"> </t>
  </si>
  <si>
    <t>CENA ZA ALEJOVÉ STROMY CELKEM</t>
  </si>
  <si>
    <t>VÝSADBA OVOCNÝCH  STROMŮ :</t>
  </si>
  <si>
    <t>ROSTLINNÝ MATERIÁL - ovocné stromy :</t>
  </si>
  <si>
    <t>O1</t>
  </si>
  <si>
    <t>Malus ´Malinové hornokrajské´</t>
  </si>
  <si>
    <t>jabloň</t>
  </si>
  <si>
    <t>vysokokmen, prostokoř.</t>
  </si>
  <si>
    <t>O2</t>
  </si>
  <si>
    <t>Malus ´Panenské české´</t>
  </si>
  <si>
    <t>O6</t>
  </si>
  <si>
    <t>Prunus domestica ´Domácí velkoplodá´</t>
  </si>
  <si>
    <t>slivoň</t>
  </si>
  <si>
    <t>polokmen, prostokoř.</t>
  </si>
  <si>
    <t>O7</t>
  </si>
  <si>
    <t>Prunus domestica´Malvazinka´</t>
  </si>
  <si>
    <t>O8</t>
  </si>
  <si>
    <t>Prunus domestica ´Stanley´</t>
  </si>
  <si>
    <t>O9</t>
  </si>
  <si>
    <t>Prunus domestica ´Čačanská lepotica´</t>
  </si>
  <si>
    <t>O11</t>
  </si>
  <si>
    <t>Juglans regia ´Sychrov´</t>
  </si>
  <si>
    <t>ořešák</t>
  </si>
  <si>
    <t xml:space="preserve">VÝSADBA - ovocné stromy : </t>
  </si>
  <si>
    <t>183 10-1215</t>
  </si>
  <si>
    <t>hloubení jam s výměnou půdy na 50%, přes 0,125 do 0,4 m3</t>
  </si>
  <si>
    <t>184 20-1111</t>
  </si>
  <si>
    <t>výsadba dřevin bez balu do předem vyhloubené jamky v rovině do 1,8 m výšky, se zalitím</t>
  </si>
  <si>
    <t>184 21-5111</t>
  </si>
  <si>
    <t>kotvení dřevin 1 kůlem do 2 m</t>
  </si>
  <si>
    <t>ochrana dřevin před okusem zvěří, nátěrem, listn., rovina</t>
  </si>
  <si>
    <t>instalace ochrany plastovou chráničkou, VYVA 120 CM</t>
  </si>
  <si>
    <t>POMOCNÝ MATERIÁL - ovocné stromy :</t>
  </si>
  <si>
    <t>kůly (frézovaný, prům. 6 cm, 2,5m), 1 ks/strom prostokořenný</t>
  </si>
  <si>
    <t>úvazky (strom 1m/ks) strom prostokořenný</t>
  </si>
  <si>
    <t>bm</t>
  </si>
  <si>
    <t>plastová chránička VYVA 120 cm</t>
  </si>
  <si>
    <t>nátěr proti okusu zvěří</t>
  </si>
  <si>
    <t>štěpka(použít štěpku z odstranění nevhodných dřevin)</t>
  </si>
  <si>
    <t>CENA ZA OVOCNÉ STROMY CELKEM</t>
  </si>
  <si>
    <t>VÝSADBA OKRASNÝCH  KEŘŮ :</t>
  </si>
  <si>
    <t>ROSTLINNÝ MATERIÁL - okrasné keře :</t>
  </si>
  <si>
    <t>L2</t>
  </si>
  <si>
    <t>Ligustrum vulgare</t>
  </si>
  <si>
    <t>ptačí zob</t>
  </si>
  <si>
    <t>kont., 40-60</t>
  </si>
  <si>
    <t xml:space="preserve">VÝSADBA OKRASNÝCH KEŘŮ : </t>
  </si>
  <si>
    <t>vytyčení keřů</t>
  </si>
  <si>
    <t>183 40-3131</t>
  </si>
  <si>
    <t>obdělání půdy rytím hl.  do 20 cm</t>
  </si>
  <si>
    <t>182 00-1111</t>
  </si>
  <si>
    <t>plošná úprava terénu při nerovnostech 5 až 10 cm</t>
  </si>
  <si>
    <t>183 10-1114</t>
  </si>
  <si>
    <t>hloubení jam bez výměny půdy přes 0,05 do 0,125m3</t>
  </si>
  <si>
    <t>184 10-2211</t>
  </si>
  <si>
    <t>výsadba dřeviny s bal.do předem vyhl. jamky se zalitím</t>
  </si>
  <si>
    <t>hnojení tabletovým hnojivem (1 rostlina - 2 ks)</t>
  </si>
  <si>
    <t>184 92-1093</t>
  </si>
  <si>
    <t>mulčování rostlin štěpkou</t>
  </si>
  <si>
    <t>přesun hmot pro sadovnické úpravy do 5000 m vodorovně (0,01t/m2)</t>
  </si>
  <si>
    <t>POMOCNÝ MATERIÁL - okrasné keře :</t>
  </si>
  <si>
    <t>tabletové hnojivo (keře/2ks)</t>
  </si>
  <si>
    <t>CELKEM POMOCNÝ MATERIÁL :</t>
  </si>
  <si>
    <t>CENA ZA OKRASNÉ KEŘE CELKEM</t>
  </si>
  <si>
    <t>TRVALKY :</t>
  </si>
  <si>
    <t>ROSTLINNÝ MATERIÁL - TRVALKY :</t>
  </si>
  <si>
    <t>T1</t>
  </si>
  <si>
    <t>Acorus calamus</t>
  </si>
  <si>
    <t>puškvorec</t>
  </si>
  <si>
    <t>K12</t>
  </si>
  <si>
    <t>T2</t>
  </si>
  <si>
    <t>Alchemilla mollis</t>
  </si>
  <si>
    <t>kontryhel</t>
  </si>
  <si>
    <t>T3</t>
  </si>
  <si>
    <t>Caltha palustris</t>
  </si>
  <si>
    <t>blatouch</t>
  </si>
  <si>
    <t>T4</t>
  </si>
  <si>
    <t>Dryopteris filix-mas</t>
  </si>
  <si>
    <t>kapraď</t>
  </si>
  <si>
    <t>T5</t>
  </si>
  <si>
    <t>Filipendula ulmaria</t>
  </si>
  <si>
    <t>tužebník</t>
  </si>
  <si>
    <t>T6</t>
  </si>
  <si>
    <t>Hippuris vulgaris</t>
  </si>
  <si>
    <t>prustka</t>
  </si>
  <si>
    <t>T7</t>
  </si>
  <si>
    <t>Geranium sylvaticum</t>
  </si>
  <si>
    <t>kakost</t>
  </si>
  <si>
    <t>VÝSADBA TRVALEK :</t>
  </si>
  <si>
    <t>vytyčení trvalek</t>
  </si>
  <si>
    <t>hloubení jam pro rostliny bez výměny půdy přes 0,01m3 do 0,02 m3, ztížené podmínky</t>
  </si>
  <si>
    <t>výsadba trvalek a vodních rostlin o vel. do 120mm do předem vyhloubené jamky se zalitím</t>
  </si>
  <si>
    <t>hnojení tabletovým hnojivem Sylvamix (1 rostlina - 1 ks)</t>
  </si>
  <si>
    <t>přesun hmot pro sadovnické úpravy do 5000 m vodorovně (0,005t/ks)</t>
  </si>
  <si>
    <t>POMOCNÝ MATERIÁL - TRVALKY :</t>
  </si>
  <si>
    <t>tabletové hnojivo (trvalky/1ks)</t>
  </si>
  <si>
    <t>CENA ZA VÝSADBY TRVALEK CELKEM</t>
  </si>
  <si>
    <t>CIBULOVINY:</t>
  </si>
  <si>
    <t>ROSTLINNÝ MATERIÁL - cibuloviny :</t>
  </si>
  <si>
    <t>C1</t>
  </si>
  <si>
    <t>Galanthus nivalis</t>
  </si>
  <si>
    <t>sněženka</t>
  </si>
  <si>
    <t>cibule</t>
  </si>
  <si>
    <t>VÝSADBA CIBULOVIN  :</t>
  </si>
  <si>
    <t>vytyčení cibulnatých rostlin</t>
  </si>
  <si>
    <t>183 10-1111</t>
  </si>
  <si>
    <t>hloubení jam pro rostliny bez výměny půdy do 0,01 m3</t>
  </si>
  <si>
    <t>183 21-1313</t>
  </si>
  <si>
    <t>výsadba cibulí</t>
  </si>
  <si>
    <t>CENA ZA VÝSADBY CIBULOVIN CELKEM</t>
  </si>
  <si>
    <t>ZALOŽENÍ TRÁVNÍKU</t>
  </si>
  <si>
    <t>práce + materiál</t>
  </si>
  <si>
    <t>osetí, vč.ceny osiva (RSM 8.1.1 Biotopní plochy, 15 g/m2)</t>
  </si>
  <si>
    <t>1.seč se sběrem a likvidace posečené hmoty</t>
  </si>
  <si>
    <t>CELKEM ZA TRÁVNÍK :</t>
  </si>
  <si>
    <t>ROZVOJOVÁ PÉČE</t>
  </si>
  <si>
    <t>STROMY</t>
  </si>
  <si>
    <t>zálivka vč. dopravy a ceny vody - 8x ročně 0,03m3</t>
  </si>
  <si>
    <t>výchovný řez</t>
  </si>
  <si>
    <t>kontrola, doplnění nebo odstranění kotvících a ochranných prvků, vč.materiálu</t>
  </si>
  <si>
    <t>hnojení, vč.ceny hnojiva</t>
  </si>
  <si>
    <t>odplevelování</t>
  </si>
  <si>
    <t>doplnění mulče, vč.ceny mulče</t>
  </si>
  <si>
    <t>příplatek za práci ve svahu - ztížené podmínky</t>
  </si>
  <si>
    <t>celkem za rozvojovou péči za soliterní a ovocné stromy/rok :</t>
  </si>
  <si>
    <t>KEŘE</t>
  </si>
  <si>
    <t>zálivka vč. dopravy vody - 10x ročně 0,01 m3</t>
  </si>
  <si>
    <t>celkem za rozvojovou péči za keře/rok  :</t>
  </si>
  <si>
    <t>celkem za rozvojovou péči / rok</t>
  </si>
  <si>
    <t>celkem za rozvojovou péči / 5 let</t>
  </si>
  <si>
    <t>CELKEM VÝSADBY :</t>
  </si>
  <si>
    <t>VÝSADBA TRVALEK:</t>
  </si>
  <si>
    <t>VÝSADBA CIBULOVIN:</t>
  </si>
  <si>
    <t>ZALOŽENÍ TRÁVNÍKU :</t>
  </si>
  <si>
    <t>ROZVOJOVÁ PÉČE - ( 5 let) :</t>
  </si>
  <si>
    <t>CELKEM bez DPH :</t>
  </si>
  <si>
    <t>VEDLEJŠÍ A OSTATNÍ NÁKLADY</t>
  </si>
  <si>
    <t>soubor</t>
  </si>
  <si>
    <t>soubor/cena</t>
  </si>
  <si>
    <t xml:space="preserve">Vybudování zařízení staveniště </t>
  </si>
  <si>
    <t>náklady spojené s případným vypracováním PD zařízení staveniště,:</t>
  </si>
  <si>
    <t>zřízením přípojek energií k objektům zařízení staveniště, vybudování:</t>
  </si>
  <si>
    <t>případných měřících odběrných míst a zřízení, případná příprava území:</t>
  </si>
  <si>
    <t>pro objekty zařízení staveniště a vlastní vybudování objektů zařízení :</t>
  </si>
  <si>
    <t>staveniště včetně oplocení:1</t>
  </si>
  <si>
    <t xml:space="preserve">Provoz zařízení staveniště </t>
  </si>
  <si>
    <t>náklady na vybavení objektů zařízení staveniště, náklady na energie:</t>
  </si>
  <si>
    <t>spotřebované dodavatelem v rámci provozu zařízení staveniště, náklady:</t>
  </si>
  <si>
    <t>na potřebný úklid v prostorách zařízení staveniště, náklady na nutnou:</t>
  </si>
  <si>
    <t>údržbu a opravy na objektech zařízení staveniště a na přípojkách energií:1</t>
  </si>
  <si>
    <t>včetně nákladů na zábor veřejného prostranství:</t>
  </si>
  <si>
    <t xml:space="preserve">Odstranění zařízení staveniště </t>
  </si>
  <si>
    <t>Odstranění objektů zařízení staveniště včetně přípojek energií a jejich:</t>
  </si>
  <si>
    <t>odvoz. Položka zahrnuje i náklady na úpravu povrchů po odstranění:</t>
  </si>
  <si>
    <t>zařízení staveniště a úklid ploch, na kterých bylo zařízení staveniště :</t>
  </si>
  <si>
    <t>provozováno.:1</t>
  </si>
  <si>
    <t>Ztížené výrobní podmínky související s umístěním stavby</t>
  </si>
  <si>
    <t>Provozní a dopravní omezení</t>
  </si>
  <si>
    <t xml:space="preserve">Kompletační činnost </t>
  </si>
  <si>
    <t>Koordinace stavebních prací generálním dodavatelem stavby.:1</t>
  </si>
  <si>
    <t xml:space="preserve">Geodetické práce ( vytyčení stavby polohopisné ) </t>
  </si>
  <si>
    <t>Vypracování PD skutečného provedení stavby</t>
  </si>
  <si>
    <t>CELKEM VEDLEJŠÍ A OSTATNÍ NÁKLADY</t>
  </si>
  <si>
    <t>CELKOVÉ NÁKLADY:</t>
  </si>
  <si>
    <t>cena bez DPH</t>
  </si>
  <si>
    <t>Výsadby a nezpůsobilá následná péče</t>
  </si>
  <si>
    <t>Vedlejší rozpočtové náklady</t>
  </si>
  <si>
    <t>CELKEM BEZ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</si>
</sst>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Kč&quot;"/>
    <numFmt numFmtId="165" formatCode="0\ %"/>
    <numFmt numFmtId="166" formatCode="#,##0.00\ [$Kč-405];[Red]\-#,##0.00\ [$Kč-405]"/>
    <numFmt numFmtId="167" formatCode="#,##0&quot; Kč&quot;"/>
  </numFmts>
  <fonts count="35">
    <font>
      <sz val="11"/>
      <color rgb="FF000000"/>
      <name val="Calibri"/>
      <family val="2"/>
    </font>
    <font>
      <sz val="10"/>
      <name val="Arial"/>
      <family val="2"/>
    </font>
    <font>
      <sz val="10"/>
      <name val="Arial CE"/>
      <family val="2"/>
    </font>
    <font>
      <sz val="11"/>
      <color rgb="FF000000"/>
      <name val="Courier New"/>
      <family val="3"/>
    </font>
    <font>
      <b/>
      <sz val="20"/>
      <color rgb="FF17365D"/>
      <name val="Courier New"/>
      <family val="3"/>
    </font>
    <font>
      <b/>
      <sz val="11"/>
      <color rgb="FF000000"/>
      <name val="Courier New"/>
      <family val="3"/>
    </font>
    <font>
      <b/>
      <sz val="20"/>
      <color rgb="FF000000"/>
      <name val="Courier New"/>
      <family val="3"/>
    </font>
    <font>
      <i/>
      <sz val="11"/>
      <color rgb="FF000000"/>
      <name val="Courier New"/>
      <family val="3"/>
    </font>
    <font>
      <b/>
      <sz val="14"/>
      <color rgb="FF808080"/>
      <name val="Courier New"/>
      <family val="3"/>
    </font>
    <font>
      <sz val="14"/>
      <color rgb="FF969696"/>
      <name val="Courier New"/>
      <family val="3"/>
    </font>
    <font>
      <sz val="10"/>
      <name val="Courier New"/>
      <family val="3"/>
    </font>
    <font>
      <b/>
      <sz val="10"/>
      <color rgb="FF000000"/>
      <name val="Courier New"/>
      <family val="3"/>
    </font>
    <font>
      <b/>
      <sz val="10"/>
      <name val="Courier New"/>
      <family val="3"/>
    </font>
    <font>
      <sz val="10"/>
      <color rgb="FF808080"/>
      <name val="Courier New"/>
      <family val="3"/>
    </font>
    <font>
      <b/>
      <sz val="12"/>
      <name val="Courier New"/>
      <family val="3"/>
    </font>
    <font>
      <b/>
      <sz val="10"/>
      <color rgb="FF808080"/>
      <name val="Courier New"/>
      <family val="3"/>
    </font>
    <font>
      <sz val="10"/>
      <color rgb="FF000000"/>
      <name val="Courier New"/>
      <family val="3"/>
    </font>
    <font>
      <b/>
      <sz val="8"/>
      <name val="Courier New"/>
      <family val="3"/>
    </font>
    <font>
      <sz val="8"/>
      <name val="Courier New"/>
      <family val="3"/>
    </font>
    <font>
      <b/>
      <sz val="12"/>
      <color rgb="FF808080"/>
      <name val="Courier New"/>
      <family val="3"/>
    </font>
    <font>
      <b/>
      <sz val="11"/>
      <name val="Courier New"/>
      <family val="3"/>
    </font>
    <font>
      <sz val="8"/>
      <color rgb="FF000000"/>
      <name val="Courier New"/>
      <family val="3"/>
    </font>
    <font>
      <sz val="12"/>
      <name val="Courier New"/>
      <family val="3"/>
    </font>
    <font>
      <sz val="11"/>
      <name val="Courier New"/>
      <family val="3"/>
    </font>
    <font>
      <b/>
      <sz val="14"/>
      <name val="Courier New"/>
      <family val="3"/>
    </font>
    <font>
      <b/>
      <sz val="14"/>
      <color rgb="FF969696"/>
      <name val="Courier New"/>
      <family val="3"/>
    </font>
    <font>
      <b/>
      <sz val="16"/>
      <name val="Courier New"/>
      <family val="3"/>
    </font>
    <font>
      <sz val="14"/>
      <name val="Courier New"/>
      <family val="3"/>
    </font>
    <font>
      <sz val="11"/>
      <color rgb="FF4F81BD"/>
      <name val="Courier New"/>
      <family val="3"/>
    </font>
    <font>
      <b/>
      <sz val="12"/>
      <color rgb="FFFF0000"/>
      <name val="Courier New"/>
      <family val="3"/>
    </font>
    <font>
      <b/>
      <sz val="11"/>
      <color rgb="FF4F81BD"/>
      <name val="Courier New"/>
      <family val="3"/>
    </font>
    <font>
      <sz val="11"/>
      <color rgb="FFFF0000"/>
      <name val="Courier New"/>
      <family val="3"/>
    </font>
    <font>
      <sz val="12"/>
      <color rgb="FF000000"/>
      <name val="Courier New"/>
      <family val="3"/>
    </font>
    <font>
      <sz val="12"/>
      <color rgb="FFFF0000"/>
      <name val="Courier New"/>
      <family val="3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dotted"/>
      <bottom style="dotted"/>
    </border>
    <border>
      <left style="thin"/>
      <right/>
      <top style="dotted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16">
    <xf numFmtId="0" fontId="0" fillId="0" borderId="0" xfId="0"/>
    <xf numFmtId="0" fontId="10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5" fillId="0" borderId="0" xfId="0" applyFont="1"/>
    <xf numFmtId="0" fontId="11" fillId="0" borderId="2" xfId="0" applyFont="1" applyBorder="1"/>
    <xf numFmtId="0" fontId="12" fillId="0" borderId="3" xfId="0" applyFont="1" applyBorder="1" applyAlignment="1">
      <alignment horizontal="left"/>
    </xf>
    <xf numFmtId="0" fontId="10" fillId="0" borderId="3" xfId="0" applyFont="1" applyBorder="1"/>
    <xf numFmtId="0" fontId="12" fillId="0" borderId="1" xfId="0" applyFont="1" applyBorder="1" applyAlignment="1">
      <alignment horizontal="center" wrapText="1"/>
    </xf>
    <xf numFmtId="0" fontId="3" fillId="0" borderId="2" xfId="0" applyFont="1" applyBorder="1"/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/>
    <xf numFmtId="0" fontId="14" fillId="0" borderId="5" xfId="0" applyFont="1" applyBorder="1" applyAlignment="1">
      <alignment horizontal="left"/>
    </xf>
    <xf numFmtId="0" fontId="10" fillId="0" borderId="5" xfId="0" applyFont="1" applyBorder="1"/>
    <xf numFmtId="0" fontId="10" fillId="0" borderId="6" xfId="0" applyFont="1" applyBorder="1" applyAlignment="1">
      <alignment horizontal="center"/>
    </xf>
    <xf numFmtId="0" fontId="3" fillId="0" borderId="6" xfId="0" applyFont="1" applyBorder="1"/>
    <xf numFmtId="164" fontId="12" fillId="0" borderId="1" xfId="0" applyNumberFormat="1" applyFont="1" applyBorder="1" applyAlignment="1">
      <alignment horizontal="center" vertical="center"/>
    </xf>
    <xf numFmtId="0" fontId="3" fillId="0" borderId="0" xfId="0" applyFont="1" applyBorder="1"/>
    <xf numFmtId="0" fontId="14" fillId="0" borderId="0" xfId="0" applyFont="1" applyBorder="1" applyAlignment="1">
      <alignment horizontal="left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horizontal="left"/>
    </xf>
    <xf numFmtId="164" fontId="10" fillId="0" borderId="1" xfId="24" applyNumberFormat="1" applyFont="1" applyBorder="1" applyAlignment="1">
      <alignment horizontal="center" vertical="center"/>
      <protection/>
    </xf>
    <xf numFmtId="0" fontId="16" fillId="0" borderId="7" xfId="0" applyFont="1" applyBorder="1" applyAlignment="1">
      <alignment horizontal="center"/>
    </xf>
    <xf numFmtId="164" fontId="10" fillId="0" borderId="7" xfId="24" applyNumberFormat="1" applyFont="1" applyBorder="1" applyAlignment="1">
      <alignment horizontal="center" vertical="center"/>
      <protection/>
    </xf>
    <xf numFmtId="0" fontId="10" fillId="0" borderId="7" xfId="0" applyFont="1" applyBorder="1" applyAlignment="1">
      <alignment horizontal="center"/>
    </xf>
    <xf numFmtId="0" fontId="12" fillId="0" borderId="4" xfId="0" applyFont="1" applyBorder="1"/>
    <xf numFmtId="0" fontId="12" fillId="0" borderId="8" xfId="0" applyFont="1" applyBorder="1" applyAlignment="1">
      <alignment horizontal="center"/>
    </xf>
    <xf numFmtId="0" fontId="12" fillId="0" borderId="8" xfId="0" applyFont="1" applyBorder="1"/>
    <xf numFmtId="2" fontId="12" fillId="0" borderId="8" xfId="0" applyNumberFormat="1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0" fillId="0" borderId="9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164" fontId="10" fillId="0" borderId="9" xfId="24" applyNumberFormat="1" applyFont="1" applyBorder="1" applyAlignment="1">
      <alignment horizontal="center" vertical="center"/>
      <protection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/>
    <xf numFmtId="49" fontId="10" fillId="0" borderId="9" xfId="0" applyNumberFormat="1" applyFont="1" applyBorder="1" applyAlignment="1">
      <alignment horizontal="center"/>
    </xf>
    <xf numFmtId="0" fontId="10" fillId="0" borderId="9" xfId="0" applyFont="1" applyBorder="1"/>
    <xf numFmtId="164" fontId="10" fillId="0" borderId="0" xfId="0" applyNumberFormat="1" applyFont="1" applyBorder="1"/>
    <xf numFmtId="0" fontId="10" fillId="0" borderId="1" xfId="24" applyFont="1" applyBorder="1" applyAlignment="1">
      <alignment vertical="center"/>
      <protection/>
    </xf>
    <xf numFmtId="0" fontId="10" fillId="0" borderId="1" xfId="24" applyFont="1" applyBorder="1" applyAlignment="1">
      <alignment horizontal="center" vertical="center"/>
      <protection/>
    </xf>
    <xf numFmtId="1" fontId="10" fillId="0" borderId="1" xfId="24" applyNumberFormat="1" applyFont="1" applyBorder="1" applyAlignment="1">
      <alignment horizontal="center" vertical="center"/>
      <protection/>
    </xf>
    <xf numFmtId="49" fontId="10" fillId="0" borderId="7" xfId="0" applyNumberFormat="1" applyFont="1" applyBorder="1" applyAlignment="1">
      <alignment horizontal="center"/>
    </xf>
    <xf numFmtId="0" fontId="10" fillId="0" borderId="7" xfId="0" applyFont="1" applyBorder="1"/>
    <xf numFmtId="0" fontId="19" fillId="0" borderId="0" xfId="0" applyFont="1"/>
    <xf numFmtId="0" fontId="10" fillId="0" borderId="10" xfId="0" applyFont="1" applyBorder="1"/>
    <xf numFmtId="1" fontId="10" fillId="0" borderId="9" xfId="0" applyNumberFormat="1" applyFont="1" applyBorder="1" applyAlignment="1">
      <alignment horizontal="center"/>
    </xf>
    <xf numFmtId="0" fontId="10" fillId="0" borderId="11" xfId="0" applyFont="1" applyBorder="1"/>
    <xf numFmtId="1" fontId="10" fillId="0" borderId="7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4" fillId="0" borderId="8" xfId="0" applyFont="1" applyBorder="1"/>
    <xf numFmtId="0" fontId="14" fillId="0" borderId="8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20" fillId="0" borderId="4" xfId="0" applyFont="1" applyBorder="1"/>
    <xf numFmtId="0" fontId="20" fillId="0" borderId="8" xfId="0" applyFont="1" applyBorder="1"/>
    <xf numFmtId="0" fontId="20" fillId="0" borderId="8" xfId="0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9" xfId="0" applyFont="1" applyBorder="1"/>
    <xf numFmtId="0" fontId="16" fillId="0" borderId="9" xfId="0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6" fillId="0" borderId="7" xfId="0" applyFont="1" applyBorder="1"/>
    <xf numFmtId="0" fontId="16" fillId="0" borderId="7" xfId="0" applyFont="1" applyBorder="1" applyAlignment="1">
      <alignment horizontal="left"/>
    </xf>
    <xf numFmtId="0" fontId="21" fillId="0" borderId="7" xfId="0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49" fontId="18" fillId="0" borderId="9" xfId="0" applyNumberFormat="1" applyFont="1" applyBorder="1" applyAlignment="1">
      <alignment horizontal="center"/>
    </xf>
    <xf numFmtId="0" fontId="10" fillId="0" borderId="1" xfId="21" applyFont="1" applyBorder="1">
      <alignment/>
      <protection/>
    </xf>
    <xf numFmtId="1" fontId="10" fillId="0" borderId="1" xfId="0" applyNumberFormat="1" applyFont="1" applyBorder="1" applyAlignment="1">
      <alignment horizontal="center"/>
    </xf>
    <xf numFmtId="0" fontId="10" fillId="0" borderId="12" xfId="0" applyFont="1" applyBorder="1"/>
    <xf numFmtId="49" fontId="10" fillId="0" borderId="12" xfId="0" applyNumberFormat="1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49" fontId="10" fillId="0" borderId="7" xfId="24" applyNumberFormat="1" applyFont="1" applyBorder="1" applyAlignment="1">
      <alignment horizontal="center" vertical="center"/>
      <protection/>
    </xf>
    <xf numFmtId="0" fontId="10" fillId="0" borderId="3" xfId="24" applyFont="1" applyBorder="1" applyAlignment="1">
      <alignment horizontal="center" vertical="center"/>
      <protection/>
    </xf>
    <xf numFmtId="164" fontId="12" fillId="0" borderId="0" xfId="0" applyNumberFormat="1" applyFont="1" applyBorder="1" applyAlignment="1">
      <alignment horizontal="center"/>
    </xf>
    <xf numFmtId="2" fontId="10" fillId="0" borderId="10" xfId="24" applyNumberFormat="1" applyFont="1" applyBorder="1" applyAlignment="1">
      <alignment horizontal="center" vertical="center"/>
      <protection/>
    </xf>
    <xf numFmtId="164" fontId="10" fillId="0" borderId="12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2" fillId="0" borderId="14" xfId="0" applyFont="1" applyBorder="1"/>
    <xf numFmtId="0" fontId="10" fillId="0" borderId="7" xfId="24" applyFont="1" applyBorder="1" applyAlignment="1">
      <alignment horizontal="center" vertical="center"/>
      <protection/>
    </xf>
    <xf numFmtId="164" fontId="14" fillId="0" borderId="0" xfId="0" applyNumberFormat="1" applyFont="1" applyBorder="1" applyAlignment="1">
      <alignment horizontal="left"/>
    </xf>
    <xf numFmtId="164" fontId="14" fillId="0" borderId="0" xfId="0" applyNumberFormat="1" applyFont="1" applyBorder="1" applyAlignment="1">
      <alignment horizontal="center"/>
    </xf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164" fontId="14" fillId="0" borderId="0" xfId="0" applyNumberFormat="1" applyFont="1" applyBorder="1"/>
    <xf numFmtId="0" fontId="18" fillId="0" borderId="1" xfId="0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6" fillId="0" borderId="12" xfId="0" applyFont="1" applyBorder="1"/>
    <xf numFmtId="0" fontId="10" fillId="0" borderId="12" xfId="24" applyFont="1" applyBorder="1" applyAlignment="1">
      <alignment horizontal="center" vertical="center"/>
      <protection/>
    </xf>
    <xf numFmtId="164" fontId="10" fillId="0" borderId="12" xfId="24" applyNumberFormat="1" applyFont="1" applyBorder="1" applyAlignment="1">
      <alignment horizontal="center" vertical="center"/>
      <protection/>
    </xf>
    <xf numFmtId="0" fontId="17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17" fillId="0" borderId="1" xfId="24" applyFont="1" applyBorder="1" applyAlignment="1">
      <alignment horizontal="center"/>
      <protection/>
    </xf>
    <xf numFmtId="0" fontId="18" fillId="0" borderId="1" xfId="0" applyFont="1" applyBorder="1" applyAlignment="1">
      <alignment horizontal="center" vertical="center"/>
    </xf>
    <xf numFmtId="0" fontId="17" fillId="0" borderId="1" xfId="24" applyFont="1" applyBorder="1" applyAlignment="1">
      <alignment horizontal="center" vertical="center"/>
      <protection/>
    </xf>
    <xf numFmtId="0" fontId="10" fillId="0" borderId="1" xfId="24" applyFont="1" applyBorder="1" applyAlignment="1">
      <alignment vertical="center" wrapText="1"/>
      <protection/>
    </xf>
    <xf numFmtId="0" fontId="10" fillId="0" borderId="1" xfId="24" applyFont="1" applyBorder="1" applyAlignment="1">
      <alignment horizontal="center"/>
      <protection/>
    </xf>
    <xf numFmtId="0" fontId="17" fillId="0" borderId="7" xfId="0" applyFont="1" applyBorder="1" applyAlignment="1">
      <alignment horizontal="center" vertical="center"/>
    </xf>
    <xf numFmtId="49" fontId="17" fillId="0" borderId="7" xfId="24" applyNumberFormat="1" applyFont="1" applyBorder="1" applyAlignment="1">
      <alignment horizontal="center" vertical="center"/>
      <protection/>
    </xf>
    <xf numFmtId="0" fontId="10" fillId="0" borderId="7" xfId="24" applyFont="1" applyBorder="1" applyAlignment="1">
      <alignment vertical="center" wrapText="1"/>
      <protection/>
    </xf>
    <xf numFmtId="0" fontId="10" fillId="0" borderId="7" xfId="24" applyFont="1" applyBorder="1" applyAlignment="1">
      <alignment horizontal="center"/>
      <protection/>
    </xf>
    <xf numFmtId="4" fontId="3" fillId="0" borderId="0" xfId="0" applyNumberFormat="1" applyFont="1"/>
    <xf numFmtId="1" fontId="10" fillId="0" borderId="1" xfId="24" applyNumberFormat="1" applyFont="1" applyBorder="1" applyAlignment="1">
      <alignment horizontal="center"/>
      <protection/>
    </xf>
    <xf numFmtId="49" fontId="17" fillId="0" borderId="1" xfId="24" applyNumberFormat="1" applyFont="1" applyBorder="1" applyAlignment="1">
      <alignment horizontal="center" vertical="center"/>
      <protection/>
    </xf>
    <xf numFmtId="49" fontId="18" fillId="0" borderId="7" xfId="0" applyNumberFormat="1" applyFont="1" applyBorder="1" applyAlignment="1">
      <alignment horizontal="center"/>
    </xf>
    <xf numFmtId="0" fontId="10" fillId="0" borderId="7" xfId="24" applyFont="1" applyBorder="1" applyAlignment="1">
      <alignment vertical="center"/>
      <protection/>
    </xf>
    <xf numFmtId="1" fontId="10" fillId="0" borderId="7" xfId="24" applyNumberFormat="1" applyFont="1" applyBorder="1" applyAlignment="1">
      <alignment horizontal="center" vertical="center"/>
      <protection/>
    </xf>
    <xf numFmtId="2" fontId="10" fillId="0" borderId="7" xfId="24" applyNumberFormat="1" applyFont="1" applyBorder="1" applyAlignment="1">
      <alignment horizontal="center" vertical="center"/>
      <protection/>
    </xf>
    <xf numFmtId="0" fontId="12" fillId="0" borderId="4" xfId="0" applyFont="1" applyBorder="1" applyAlignment="1">
      <alignment vertical="center"/>
    </xf>
    <xf numFmtId="164" fontId="12" fillId="0" borderId="1" xfId="24" applyNumberFormat="1" applyFont="1" applyBorder="1" applyAlignment="1">
      <alignment horizontal="center"/>
      <protection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12" fillId="0" borderId="0" xfId="24" applyNumberFormat="1" applyFont="1" applyAlignment="1">
      <alignment horizontal="center"/>
      <protection/>
    </xf>
    <xf numFmtId="49" fontId="17" fillId="0" borderId="0" xfId="24" applyNumberFormat="1" applyFont="1" applyAlignment="1">
      <alignment horizontal="center" vertical="center"/>
      <protection/>
    </xf>
    <xf numFmtId="0" fontId="14" fillId="0" borderId="4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164" fontId="14" fillId="0" borderId="1" xfId="24" applyNumberFormat="1" applyFont="1" applyBorder="1" applyAlignment="1">
      <alignment horizontal="center"/>
      <protection/>
    </xf>
    <xf numFmtId="0" fontId="14" fillId="0" borderId="0" xfId="0" applyFont="1"/>
    <xf numFmtId="0" fontId="22" fillId="0" borderId="4" xfId="0" applyFont="1" applyBorder="1" applyAlignment="1">
      <alignment horizontal="left"/>
    </xf>
    <xf numFmtId="164" fontId="23" fillId="0" borderId="1" xfId="0" applyNumberFormat="1" applyFont="1" applyBorder="1" applyAlignment="1">
      <alignment horizontal="center"/>
    </xf>
    <xf numFmtId="0" fontId="10" fillId="0" borderId="8" xfId="0" applyFont="1" applyBorder="1"/>
    <xf numFmtId="0" fontId="22" fillId="0" borderId="4" xfId="0" applyFont="1" applyBorder="1"/>
    <xf numFmtId="0" fontId="22" fillId="0" borderId="2" xfId="0" applyFont="1" applyBorder="1"/>
    <xf numFmtId="164" fontId="23" fillId="0" borderId="7" xfId="0" applyNumberFormat="1" applyFont="1" applyBorder="1" applyAlignment="1">
      <alignment horizontal="center"/>
    </xf>
    <xf numFmtId="164" fontId="24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0" fontId="14" fillId="0" borderId="7" xfId="23" applyFont="1" applyBorder="1" applyAlignment="1">
      <alignment vertical="top" wrapText="1"/>
      <protection/>
    </xf>
    <xf numFmtId="4" fontId="10" fillId="0" borderId="7" xfId="23" applyNumberFormat="1" applyFont="1" applyBorder="1" applyAlignment="1">
      <alignment horizontal="center"/>
      <protection/>
    </xf>
    <xf numFmtId="49" fontId="10" fillId="0" borderId="15" xfId="23" applyNumberFormat="1" applyFont="1" applyBorder="1" applyAlignment="1">
      <alignment horizontal="left" wrapText="1"/>
      <protection/>
    </xf>
    <xf numFmtId="0" fontId="10" fillId="0" borderId="12" xfId="23" applyFont="1" applyBorder="1" applyAlignment="1">
      <alignment horizontal="left" wrapText="1"/>
      <protection/>
    </xf>
    <xf numFmtId="0" fontId="10" fillId="0" borderId="12" xfId="23" applyFont="1" applyBorder="1" applyAlignment="1">
      <alignment horizontal="center" wrapText="1"/>
      <protection/>
    </xf>
    <xf numFmtId="49" fontId="10" fillId="0" borderId="16" xfId="23" applyNumberFormat="1" applyFont="1" applyBorder="1" applyAlignment="1">
      <alignment horizontal="left" wrapText="1"/>
      <protection/>
    </xf>
    <xf numFmtId="0" fontId="10" fillId="0" borderId="9" xfId="23" applyFont="1" applyBorder="1" applyAlignment="1">
      <alignment horizontal="center" wrapText="1"/>
      <protection/>
    </xf>
    <xf numFmtId="0" fontId="14" fillId="0" borderId="1" xfId="23" applyFont="1" applyBorder="1" applyAlignment="1">
      <alignment vertical="top" wrapText="1"/>
      <protection/>
    </xf>
    <xf numFmtId="4" fontId="10" fillId="0" borderId="1" xfId="23" applyNumberFormat="1" applyFont="1" applyBorder="1" applyAlignment="1">
      <alignment horizontal="center"/>
      <protection/>
    </xf>
    <xf numFmtId="0" fontId="26" fillId="0" borderId="4" xfId="0" applyFont="1" applyBorder="1" applyAlignment="1">
      <alignment vertical="center"/>
    </xf>
    <xf numFmtId="4" fontId="26" fillId="0" borderId="1" xfId="23" applyNumberFormat="1" applyFont="1" applyBorder="1" applyAlignment="1">
      <alignment horizontal="center"/>
      <protection/>
    </xf>
    <xf numFmtId="0" fontId="3" fillId="0" borderId="0" xfId="0" applyFont="1"/>
    <xf numFmtId="0" fontId="8" fillId="0" borderId="0" xfId="0" applyFont="1"/>
    <xf numFmtId="0" fontId="24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10" fillId="0" borderId="0" xfId="0" applyFont="1"/>
    <xf numFmtId="0" fontId="27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28" fillId="0" borderId="1" xfId="0" applyFont="1" applyBorder="1" applyAlignment="1">
      <alignment horizontal="left"/>
    </xf>
    <xf numFmtId="164" fontId="23" fillId="0" borderId="1" xfId="0" applyNumberFormat="1" applyFont="1" applyBorder="1" applyAlignment="1">
      <alignment horizontal="center"/>
    </xf>
    <xf numFmtId="0" fontId="3" fillId="0" borderId="0" xfId="0" applyFont="1" applyBorder="1"/>
    <xf numFmtId="0" fontId="29" fillId="0" borderId="0" xfId="0" applyFont="1" applyBorder="1"/>
    <xf numFmtId="4" fontId="3" fillId="0" borderId="0" xfId="0" applyNumberFormat="1" applyFont="1" applyBorder="1"/>
    <xf numFmtId="0" fontId="20" fillId="0" borderId="1" xfId="0" applyFont="1" applyBorder="1" applyAlignment="1">
      <alignment horizontal="left"/>
    </xf>
    <xf numFmtId="164" fontId="20" fillId="0" borderId="1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164" fontId="23" fillId="0" borderId="0" xfId="0" applyNumberFormat="1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164" fontId="20" fillId="0" borderId="0" xfId="0" applyNumberFormat="1" applyFont="1" applyBorder="1" applyAlignment="1">
      <alignment horizontal="left"/>
    </xf>
    <xf numFmtId="165" fontId="28" fillId="0" borderId="0" xfId="0" applyNumberFormat="1" applyFont="1" applyBorder="1" applyAlignment="1">
      <alignment horizontal="left"/>
    </xf>
    <xf numFmtId="164" fontId="23" fillId="0" borderId="0" xfId="0" applyNumberFormat="1" applyFont="1" applyBorder="1" applyAlignment="1" applyProtection="1">
      <alignment horizontal="left"/>
      <protection locked="0"/>
    </xf>
    <xf numFmtId="164" fontId="22" fillId="0" borderId="0" xfId="0" applyNumberFormat="1" applyFont="1" applyBorder="1" applyAlignment="1">
      <alignment horizontal="left"/>
    </xf>
    <xf numFmtId="166" fontId="3" fillId="0" borderId="0" xfId="0" applyNumberFormat="1" applyFont="1" applyBorder="1"/>
    <xf numFmtId="164" fontId="3" fillId="0" borderId="0" xfId="0" applyNumberFormat="1" applyFont="1" applyBorder="1"/>
    <xf numFmtId="0" fontId="31" fillId="0" borderId="0" xfId="0" applyFont="1" applyBorder="1"/>
    <xf numFmtId="166" fontId="3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4" fontId="32" fillId="0" borderId="0" xfId="0" applyNumberFormat="1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164" fontId="33" fillId="0" borderId="0" xfId="0" applyNumberFormat="1" applyFont="1" applyBorder="1" applyAlignment="1">
      <alignment horizontal="left"/>
    </xf>
    <xf numFmtId="166" fontId="3" fillId="0" borderId="0" xfId="0" applyNumberFormat="1" applyFont="1"/>
    <xf numFmtId="164" fontId="3" fillId="0" borderId="0" xfId="0" applyNumberFormat="1" applyFont="1"/>
    <xf numFmtId="167" fontId="3" fillId="0" borderId="0" xfId="0" applyNumberFormat="1" applyFont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5" xfId="22"/>
    <cellStyle name="normální_POL.XLS" xfId="23"/>
    <cellStyle name="Excel Built-in Normal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17365D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266700</xdr:colOff>
      <xdr:row>25</xdr:row>
      <xdr:rowOff>28575</xdr:rowOff>
    </xdr:from>
    <xdr:to>
      <xdr:col>6</xdr:col>
      <xdr:colOff>314325</xdr:colOff>
      <xdr:row>28</xdr:row>
      <xdr:rowOff>161925</xdr:rowOff>
    </xdr:to>
    <xdr:sp macro="" textlink="">
      <xdr:nvSpPr>
        <xdr:cNvPr id="2" name="CustomShape 1"/>
        <xdr:cNvSpPr/>
      </xdr:nvSpPr>
      <xdr:spPr>
        <a:xfrm>
          <a:off x="3762375" y="5267325"/>
          <a:ext cx="657225" cy="70485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9"/>
  <sheetViews>
    <sheetView zoomScale="125" zoomScaleNormal="125" workbookViewId="0" topLeftCell="A1">
      <selection activeCell="E16" sqref="E16"/>
    </sheetView>
  </sheetViews>
  <sheetFormatPr defaultColWidth="9.140625" defaultRowHeight="15"/>
  <cols>
    <col min="1" max="1" width="15.8515625" style="2" customWidth="1"/>
    <col min="2" max="7" width="9.140625" style="2" customWidth="1"/>
    <col min="8" max="8" width="15.421875" style="2" customWidth="1"/>
    <col min="9" max="1025" width="9.140625" style="2" customWidth="1"/>
  </cols>
  <sheetData>
    <row r="1" ht="15"/>
    <row r="2" ht="27">
      <c r="A2" s="3" t="s">
        <v>0</v>
      </c>
    </row>
    <row r="3" ht="27">
      <c r="A3" s="4">
        <v>2021</v>
      </c>
    </row>
    <row r="4" ht="15.75">
      <c r="A4" s="5"/>
    </row>
    <row r="5" ht="15"/>
    <row r="6" ht="15">
      <c r="A6" s="6" t="s">
        <v>1</v>
      </c>
    </row>
    <row r="7" ht="15">
      <c r="A7" s="6" t="s">
        <v>2</v>
      </c>
    </row>
    <row r="8" ht="15.75">
      <c r="A8" s="5" t="s">
        <v>3</v>
      </c>
    </row>
    <row r="9" ht="15">
      <c r="A9" s="6"/>
    </row>
    <row r="10" ht="15">
      <c r="A10" s="6"/>
    </row>
    <row r="11" ht="15">
      <c r="A11" s="6"/>
    </row>
    <row r="12" ht="15">
      <c r="A12" s="6"/>
    </row>
    <row r="13" ht="15">
      <c r="A13" s="6"/>
    </row>
    <row r="14" ht="15">
      <c r="A14" s="6"/>
    </row>
    <row r="15" ht="15"/>
    <row r="16" ht="15"/>
    <row r="17" ht="27">
      <c r="A17" s="7" t="s">
        <v>4</v>
      </c>
    </row>
    <row r="18" ht="15">
      <c r="A18" s="6" t="s">
        <v>5</v>
      </c>
    </row>
    <row r="19" ht="15">
      <c r="A19" s="6"/>
    </row>
    <row r="20" ht="15">
      <c r="A20" s="6"/>
    </row>
    <row r="21" ht="15">
      <c r="A21" s="6"/>
    </row>
    <row r="22" ht="15">
      <c r="A22" s="6"/>
    </row>
    <row r="23" ht="15">
      <c r="A23" s="6"/>
    </row>
    <row r="24" ht="15">
      <c r="A24" s="6"/>
    </row>
    <row r="25" ht="15"/>
    <row r="26" ht="15">
      <c r="A26" s="6"/>
    </row>
    <row r="27" ht="15">
      <c r="A27" s="6" t="s">
        <v>6</v>
      </c>
    </row>
    <row r="28" ht="15">
      <c r="A28" s="6" t="s">
        <v>7</v>
      </c>
    </row>
    <row r="29" ht="15">
      <c r="A29" s="6"/>
    </row>
    <row r="30" ht="15">
      <c r="A30" s="6" t="s">
        <v>8</v>
      </c>
    </row>
    <row r="31" ht="15">
      <c r="A31" s="6" t="s">
        <v>9</v>
      </c>
    </row>
    <row r="32" spans="1:7" ht="15">
      <c r="A32" s="6" t="s">
        <v>10</v>
      </c>
      <c r="G32" s="2" t="s">
        <v>11</v>
      </c>
    </row>
    <row r="33" ht="15">
      <c r="A33" s="6"/>
    </row>
    <row r="34" ht="15">
      <c r="A34" s="6" t="s">
        <v>12</v>
      </c>
    </row>
    <row r="35" ht="15">
      <c r="A35" s="8" t="s">
        <v>13</v>
      </c>
    </row>
    <row r="36" ht="15">
      <c r="A36" s="9"/>
    </row>
    <row r="37" ht="15">
      <c r="A37" s="10"/>
    </row>
    <row r="38" ht="15">
      <c r="A38" s="10"/>
    </row>
    <row r="39" ht="15">
      <c r="A39" s="10"/>
    </row>
  </sheetData>
  <printOptions horizontalCentered="1" verticalCentered="1"/>
  <pageMargins left="0.708333333333333" right="0.708333333333333" top="0.7875" bottom="0.7875" header="0.511805555555555" footer="0.51180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0"/>
  <sheetViews>
    <sheetView tabSelected="1" zoomScale="80" zoomScaleNormal="80" workbookViewId="0" topLeftCell="A1">
      <selection activeCell="C212" sqref="C212"/>
    </sheetView>
  </sheetViews>
  <sheetFormatPr defaultColWidth="9.140625" defaultRowHeight="15"/>
  <cols>
    <col min="1" max="1" width="9.140625" style="2" customWidth="1"/>
    <col min="2" max="2" width="19.7109375" style="2" customWidth="1"/>
    <col min="3" max="3" width="103.8515625" style="2" customWidth="1"/>
    <col min="4" max="4" width="26.00390625" style="2" customWidth="1"/>
    <col min="5" max="5" width="14.421875" style="2" customWidth="1"/>
    <col min="6" max="6" width="29.28125" style="2" customWidth="1"/>
    <col min="7" max="7" width="25.421875" style="2" customWidth="1"/>
    <col min="8" max="8" width="30.28125" style="2" customWidth="1"/>
    <col min="9" max="9" width="9.140625" style="2" hidden="1" customWidth="1"/>
    <col min="10" max="10" width="20.8515625" style="2" customWidth="1"/>
    <col min="11" max="1023" width="9.140625" style="2" customWidth="1"/>
    <col min="1024" max="1025" width="11.57421875" style="0" customWidth="1"/>
  </cols>
  <sheetData>
    <row r="1" ht="21" customHeight="1">
      <c r="A1" s="11" t="s">
        <v>14</v>
      </c>
    </row>
    <row r="2" spans="1:8" ht="18">
      <c r="A2" s="12" t="s">
        <v>15</v>
      </c>
      <c r="C2" s="13"/>
      <c r="D2" s="13"/>
      <c r="E2" s="13"/>
      <c r="F2" s="14"/>
      <c r="G2" s="13"/>
      <c r="H2" s="13"/>
    </row>
    <row r="3" spans="1:8" ht="18">
      <c r="A3" s="12"/>
      <c r="C3" s="13"/>
      <c r="D3" s="13"/>
      <c r="E3" s="13"/>
      <c r="F3" s="14"/>
      <c r="G3" s="13"/>
      <c r="H3" s="13"/>
    </row>
    <row r="4" ht="15">
      <c r="A4" s="15" t="s">
        <v>16</v>
      </c>
    </row>
    <row r="5" spans="1:8" ht="27.6">
      <c r="A5" s="16" t="s">
        <v>17</v>
      </c>
      <c r="B5" s="17"/>
      <c r="C5" s="18"/>
      <c r="D5" s="18"/>
      <c r="E5" s="19" t="s">
        <v>18</v>
      </c>
      <c r="F5" s="19" t="s">
        <v>19</v>
      </c>
      <c r="G5" s="19" t="s">
        <v>20</v>
      </c>
      <c r="H5" s="19" t="s">
        <v>21</v>
      </c>
    </row>
    <row r="6" spans="1:9" ht="15">
      <c r="A6" s="20" t="s">
        <v>22</v>
      </c>
      <c r="B6" s="17"/>
      <c r="C6" s="18"/>
      <c r="D6" s="18"/>
      <c r="E6" s="21" t="s">
        <v>23</v>
      </c>
      <c r="F6" s="22">
        <v>200</v>
      </c>
      <c r="G6" s="23"/>
      <c r="H6" s="24" t="s">
        <v>24</v>
      </c>
      <c r="I6" s="2" t="s">
        <v>25</v>
      </c>
    </row>
    <row r="7" spans="1:8" ht="16.2">
      <c r="A7" s="25" t="s">
        <v>26</v>
      </c>
      <c r="B7" s="26"/>
      <c r="C7" s="27"/>
      <c r="D7" s="27"/>
      <c r="E7" s="28" t="s">
        <v>27</v>
      </c>
      <c r="F7" s="22">
        <v>5450</v>
      </c>
      <c r="G7" s="23">
        <f>(G42+G54)/E27</f>
        <v>0</v>
      </c>
      <c r="H7" s="24"/>
    </row>
    <row r="8" spans="1:8" ht="16.2">
      <c r="A8" s="29" t="s">
        <v>28</v>
      </c>
      <c r="B8" s="26"/>
      <c r="C8" s="27"/>
      <c r="D8" s="27"/>
      <c r="E8" s="28" t="s">
        <v>27</v>
      </c>
      <c r="F8" s="22">
        <v>3200</v>
      </c>
      <c r="G8" s="30">
        <f>(G54+G42)/E27+G20</f>
        <v>0</v>
      </c>
      <c r="H8" s="24"/>
    </row>
    <row r="9" spans="1:8" ht="16.2">
      <c r="A9" s="29" t="s">
        <v>29</v>
      </c>
      <c r="B9" s="26"/>
      <c r="C9" s="27"/>
      <c r="D9" s="27"/>
      <c r="E9" s="21" t="s">
        <v>27</v>
      </c>
      <c r="F9" s="22">
        <v>1500</v>
      </c>
      <c r="G9" s="23">
        <f>G98/E68</f>
        <v>0</v>
      </c>
      <c r="H9" s="24"/>
    </row>
    <row r="10" spans="1:8" ht="16.2">
      <c r="A10" s="25" t="s">
        <v>30</v>
      </c>
      <c r="B10" s="26"/>
      <c r="C10" s="27"/>
      <c r="D10" s="27"/>
      <c r="E10" s="21" t="s">
        <v>27</v>
      </c>
      <c r="F10" s="22">
        <v>260</v>
      </c>
      <c r="G10" s="23">
        <f>G125/E104</f>
        <v>0</v>
      </c>
      <c r="H10" s="24"/>
    </row>
    <row r="11" spans="1:8" ht="16.2">
      <c r="A11" s="29" t="s">
        <v>31</v>
      </c>
      <c r="B11" s="26"/>
      <c r="C11" s="27"/>
      <c r="D11" s="27"/>
      <c r="E11" s="21" t="s">
        <v>32</v>
      </c>
      <c r="F11" s="22">
        <v>600000</v>
      </c>
      <c r="G11" s="23">
        <f>G175/E173</f>
        <v>0</v>
      </c>
      <c r="H11" s="24" t="s">
        <v>33</v>
      </c>
    </row>
    <row r="12" spans="1:9" ht="18" customHeight="1">
      <c r="A12" s="29" t="s">
        <v>34</v>
      </c>
      <c r="B12" s="26"/>
      <c r="C12" s="27"/>
      <c r="D12" s="27"/>
      <c r="E12" s="21" t="s">
        <v>27</v>
      </c>
      <c r="F12" s="22">
        <v>115</v>
      </c>
      <c r="G12" s="23">
        <f>G196/E191</f>
        <v>0</v>
      </c>
      <c r="H12" s="24" t="s">
        <v>35</v>
      </c>
      <c r="I12" s="2">
        <v>172.5</v>
      </c>
    </row>
    <row r="13" spans="1:9" ht="16.2">
      <c r="A13" s="29" t="s">
        <v>36</v>
      </c>
      <c r="B13" s="26"/>
      <c r="C13" s="27"/>
      <c r="D13" s="27"/>
      <c r="E13" s="21" t="s">
        <v>27</v>
      </c>
      <c r="F13" s="22">
        <v>250</v>
      </c>
      <c r="G13" s="23">
        <f>G187/E180</f>
        <v>0</v>
      </c>
      <c r="H13" s="24" t="s">
        <v>35</v>
      </c>
      <c r="I13" s="2">
        <v>375</v>
      </c>
    </row>
    <row r="15" spans="1:8" ht="16.2">
      <c r="A15" s="31"/>
      <c r="B15" s="32"/>
      <c r="C15" s="33"/>
      <c r="D15" s="33"/>
      <c r="E15" s="34"/>
      <c r="F15" s="34"/>
      <c r="G15" s="35"/>
      <c r="H15" s="13"/>
    </row>
    <row r="16" spans="2:8" ht="15">
      <c r="B16" s="36" t="s">
        <v>37</v>
      </c>
      <c r="C16" s="36"/>
      <c r="D16" s="37"/>
      <c r="E16" s="14"/>
      <c r="F16" s="38"/>
      <c r="G16" s="14"/>
      <c r="H16" s="14"/>
    </row>
    <row r="17" spans="2:8" ht="15">
      <c r="B17" s="36" t="s">
        <v>38</v>
      </c>
      <c r="C17" s="36"/>
      <c r="D17" s="37"/>
      <c r="E17" s="14"/>
      <c r="F17" s="38"/>
      <c r="G17" s="14"/>
      <c r="H17" s="14"/>
    </row>
    <row r="18" spans="2:8" ht="15">
      <c r="B18" s="39" t="s">
        <v>39</v>
      </c>
      <c r="C18" s="40" t="s">
        <v>40</v>
      </c>
      <c r="D18" s="41" t="s">
        <v>41</v>
      </c>
      <c r="E18" s="39" t="s">
        <v>42</v>
      </c>
      <c r="F18" s="42" t="s">
        <v>43</v>
      </c>
      <c r="G18" s="39" t="s">
        <v>44</v>
      </c>
      <c r="H18" s="39" t="s">
        <v>45</v>
      </c>
    </row>
    <row r="19" spans="2:8" ht="15">
      <c r="B19" s="43">
        <v>7</v>
      </c>
      <c r="C19" s="44" t="s">
        <v>46</v>
      </c>
      <c r="D19" s="45" t="s">
        <v>47</v>
      </c>
      <c r="E19" s="43">
        <v>5</v>
      </c>
      <c r="F19" s="43" t="s">
        <v>48</v>
      </c>
      <c r="G19" s="21"/>
      <c r="H19" s="46">
        <f aca="true" t="shared" si="0" ref="H19:H26">E19*G19</f>
        <v>0</v>
      </c>
    </row>
    <row r="20" spans="2:8" ht="15">
      <c r="B20" s="47">
        <v>10</v>
      </c>
      <c r="C20" s="44" t="s">
        <v>49</v>
      </c>
      <c r="D20" s="45" t="s">
        <v>50</v>
      </c>
      <c r="E20" s="43">
        <v>5</v>
      </c>
      <c r="F20" s="43" t="s">
        <v>51</v>
      </c>
      <c r="G20" s="21"/>
      <c r="H20" s="48">
        <f t="shared" si="0"/>
        <v>0</v>
      </c>
    </row>
    <row r="21" spans="2:8" ht="15">
      <c r="B21" s="47">
        <v>12</v>
      </c>
      <c r="C21" s="44" t="s">
        <v>52</v>
      </c>
      <c r="D21" s="45" t="s">
        <v>53</v>
      </c>
      <c r="E21" s="43">
        <v>1</v>
      </c>
      <c r="F21" s="43" t="s">
        <v>48</v>
      </c>
      <c r="G21" s="49"/>
      <c r="H21" s="48">
        <f t="shared" si="0"/>
        <v>0</v>
      </c>
    </row>
    <row r="22" spans="2:8" ht="15">
      <c r="B22" s="43">
        <v>13</v>
      </c>
      <c r="C22" s="44" t="s">
        <v>54</v>
      </c>
      <c r="D22" s="45" t="s">
        <v>55</v>
      </c>
      <c r="E22" s="43">
        <v>1</v>
      </c>
      <c r="F22" s="43" t="s">
        <v>56</v>
      </c>
      <c r="G22" s="21"/>
      <c r="H22" s="48">
        <f t="shared" si="0"/>
        <v>0</v>
      </c>
    </row>
    <row r="23" spans="2:8" ht="15">
      <c r="B23" s="47">
        <v>14</v>
      </c>
      <c r="C23" s="44" t="s">
        <v>57</v>
      </c>
      <c r="D23" s="45" t="s">
        <v>58</v>
      </c>
      <c r="E23" s="43">
        <v>2</v>
      </c>
      <c r="F23" s="43" t="s">
        <v>51</v>
      </c>
      <c r="G23" s="21"/>
      <c r="H23" s="48">
        <f t="shared" si="0"/>
        <v>0</v>
      </c>
    </row>
    <row r="24" spans="2:8" ht="15">
      <c r="B24" s="43">
        <v>15</v>
      </c>
      <c r="C24" s="44" t="s">
        <v>59</v>
      </c>
      <c r="D24" s="45" t="s">
        <v>60</v>
      </c>
      <c r="E24" s="43">
        <v>9</v>
      </c>
      <c r="F24" s="43" t="s">
        <v>48</v>
      </c>
      <c r="G24" s="49"/>
      <c r="H24" s="48">
        <f t="shared" si="0"/>
        <v>0</v>
      </c>
    </row>
    <row r="25" spans="2:8" ht="15">
      <c r="B25" s="47">
        <v>16</v>
      </c>
      <c r="C25" s="44" t="s">
        <v>61</v>
      </c>
      <c r="D25" s="45" t="s">
        <v>62</v>
      </c>
      <c r="E25" s="43">
        <v>1</v>
      </c>
      <c r="F25" s="43" t="s">
        <v>48</v>
      </c>
      <c r="G25" s="49"/>
      <c r="H25" s="48">
        <f t="shared" si="0"/>
        <v>0</v>
      </c>
    </row>
    <row r="26" spans="2:8" ht="15">
      <c r="B26" s="47">
        <v>18</v>
      </c>
      <c r="C26" s="44" t="s">
        <v>63</v>
      </c>
      <c r="D26" s="45" t="s">
        <v>64</v>
      </c>
      <c r="E26" s="43">
        <v>3</v>
      </c>
      <c r="F26" s="43" t="s">
        <v>65</v>
      </c>
      <c r="G26" s="21"/>
      <c r="H26" s="48">
        <f t="shared" si="0"/>
        <v>0</v>
      </c>
    </row>
    <row r="27" spans="2:8" ht="15">
      <c r="B27" s="50" t="s">
        <v>66</v>
      </c>
      <c r="C27" s="51"/>
      <c r="D27" s="52"/>
      <c r="E27" s="51">
        <f>SUM(E19:E26)</f>
        <v>27</v>
      </c>
      <c r="F27" s="51"/>
      <c r="G27" s="53"/>
      <c r="H27" s="23">
        <f>SUM(H19:H26)</f>
        <v>0</v>
      </c>
    </row>
    <row r="28" spans="1:8" ht="16.2">
      <c r="A28" s="32"/>
      <c r="B28" s="33"/>
      <c r="C28" s="33"/>
      <c r="D28" s="33"/>
      <c r="E28" s="34"/>
      <c r="F28" s="33"/>
      <c r="G28" s="33"/>
      <c r="H28" s="33"/>
    </row>
    <row r="29" spans="1:8" ht="15">
      <c r="A29" s="36" t="s">
        <v>67</v>
      </c>
      <c r="B29" s="54"/>
      <c r="C29" s="36"/>
      <c r="D29" s="36"/>
      <c r="E29" s="55"/>
      <c r="F29" s="56"/>
      <c r="G29" s="55"/>
      <c r="H29" s="33"/>
    </row>
    <row r="30" spans="1:8" ht="15">
      <c r="A30" s="57" t="s">
        <v>68</v>
      </c>
      <c r="B30" s="57" t="s">
        <v>69</v>
      </c>
      <c r="C30" s="58" t="s">
        <v>70</v>
      </c>
      <c r="D30" s="57" t="s">
        <v>18</v>
      </c>
      <c r="E30" s="57" t="s">
        <v>71</v>
      </c>
      <c r="F30" s="57" t="s">
        <v>72</v>
      </c>
      <c r="G30" s="57" t="s">
        <v>73</v>
      </c>
      <c r="H30" s="33"/>
    </row>
    <row r="31" spans="1:8" ht="15">
      <c r="A31" s="59">
        <v>1</v>
      </c>
      <c r="B31" s="60" t="s">
        <v>74</v>
      </c>
      <c r="C31" s="13" t="s">
        <v>75</v>
      </c>
      <c r="D31" s="59" t="s">
        <v>27</v>
      </c>
      <c r="E31" s="59">
        <f>E27</f>
        <v>27</v>
      </c>
      <c r="F31" s="59"/>
      <c r="G31" s="61">
        <f aca="true" t="shared" si="1" ref="G31:G41">E31*F31</f>
        <v>0</v>
      </c>
      <c r="H31" s="33"/>
    </row>
    <row r="32" spans="1:8" ht="15">
      <c r="A32" s="21">
        <v>2</v>
      </c>
      <c r="B32" s="62" t="s">
        <v>76</v>
      </c>
      <c r="C32" s="63" t="s">
        <v>77</v>
      </c>
      <c r="D32" s="21" t="s">
        <v>27</v>
      </c>
      <c r="E32" s="21">
        <f>E31</f>
        <v>27</v>
      </c>
      <c r="F32" s="21"/>
      <c r="G32" s="46">
        <f t="shared" si="1"/>
        <v>0</v>
      </c>
      <c r="H32" s="33"/>
    </row>
    <row r="33" spans="1:8" ht="15">
      <c r="A33" s="21">
        <v>3</v>
      </c>
      <c r="B33" s="64" t="s">
        <v>78</v>
      </c>
      <c r="C33" s="63" t="s">
        <v>79</v>
      </c>
      <c r="D33" s="21" t="s">
        <v>27</v>
      </c>
      <c r="E33" s="21">
        <f>E31</f>
        <v>27</v>
      </c>
      <c r="F33" s="21"/>
      <c r="G33" s="46">
        <f t="shared" si="1"/>
        <v>0</v>
      </c>
      <c r="H33" s="33"/>
    </row>
    <row r="34" spans="1:8" ht="15">
      <c r="A34" s="21">
        <v>4</v>
      </c>
      <c r="B34" s="64" t="s">
        <v>74</v>
      </c>
      <c r="C34" s="63" t="s">
        <v>80</v>
      </c>
      <c r="D34" s="21" t="s">
        <v>27</v>
      </c>
      <c r="E34" s="21">
        <f>E31</f>
        <v>27</v>
      </c>
      <c r="F34" s="21"/>
      <c r="G34" s="46">
        <f t="shared" si="1"/>
        <v>0</v>
      </c>
      <c r="H34" s="33"/>
    </row>
    <row r="35" spans="1:8" ht="15">
      <c r="A35" s="21">
        <v>5</v>
      </c>
      <c r="B35" s="64" t="s">
        <v>81</v>
      </c>
      <c r="C35" s="63" t="s">
        <v>82</v>
      </c>
      <c r="D35" s="21" t="s">
        <v>27</v>
      </c>
      <c r="E35" s="21">
        <f>E31</f>
        <v>27</v>
      </c>
      <c r="F35" s="21"/>
      <c r="G35" s="46">
        <f t="shared" si="1"/>
        <v>0</v>
      </c>
      <c r="H35" s="33"/>
    </row>
    <row r="36" spans="1:8" ht="15">
      <c r="A36" s="21">
        <v>6</v>
      </c>
      <c r="B36" s="64" t="s">
        <v>83</v>
      </c>
      <c r="C36" s="65" t="s">
        <v>84</v>
      </c>
      <c r="D36" s="21" t="s">
        <v>27</v>
      </c>
      <c r="E36" s="21">
        <f>E31</f>
        <v>27</v>
      </c>
      <c r="F36" s="21"/>
      <c r="G36" s="46">
        <f t="shared" si="1"/>
        <v>0</v>
      </c>
      <c r="H36" s="33"/>
    </row>
    <row r="37" spans="1:8" ht="15">
      <c r="A37" s="21">
        <v>7</v>
      </c>
      <c r="B37" s="64" t="s">
        <v>74</v>
      </c>
      <c r="C37" s="65" t="s">
        <v>85</v>
      </c>
      <c r="D37" s="21" t="s">
        <v>27</v>
      </c>
      <c r="E37" s="21">
        <f>E27</f>
        <v>27</v>
      </c>
      <c r="F37" s="21"/>
      <c r="G37" s="46">
        <f t="shared" si="1"/>
        <v>0</v>
      </c>
      <c r="H37" s="33"/>
    </row>
    <row r="38" spans="1:8" ht="15">
      <c r="A38" s="21">
        <v>8</v>
      </c>
      <c r="B38" s="64" t="s">
        <v>86</v>
      </c>
      <c r="C38" s="63" t="s">
        <v>87</v>
      </c>
      <c r="D38" s="21" t="s">
        <v>27</v>
      </c>
      <c r="E38" s="21">
        <f>E31</f>
        <v>27</v>
      </c>
      <c r="F38" s="21"/>
      <c r="G38" s="46">
        <f t="shared" si="1"/>
        <v>0</v>
      </c>
      <c r="H38" s="66"/>
    </row>
    <row r="39" spans="1:8" ht="15">
      <c r="A39" s="21">
        <v>9</v>
      </c>
      <c r="B39" s="38" t="s">
        <v>88</v>
      </c>
      <c r="C39" s="63" t="s">
        <v>89</v>
      </c>
      <c r="D39" s="21" t="s">
        <v>23</v>
      </c>
      <c r="E39" s="21">
        <f>E31</f>
        <v>27</v>
      </c>
      <c r="F39" s="21"/>
      <c r="G39" s="46">
        <f t="shared" si="1"/>
        <v>0</v>
      </c>
      <c r="H39" s="33"/>
    </row>
    <row r="40" spans="1:8" ht="15">
      <c r="A40" s="21">
        <v>10</v>
      </c>
      <c r="B40" s="62" t="s">
        <v>90</v>
      </c>
      <c r="C40" s="67" t="s">
        <v>91</v>
      </c>
      <c r="D40" s="68" t="s">
        <v>92</v>
      </c>
      <c r="E40" s="21">
        <f>0.01*E39</f>
        <v>0.27</v>
      </c>
      <c r="F40" s="69"/>
      <c r="G40" s="46">
        <f t="shared" si="1"/>
        <v>0</v>
      </c>
      <c r="H40" s="33"/>
    </row>
    <row r="41" spans="1:8" ht="15">
      <c r="A41" s="49">
        <v>11</v>
      </c>
      <c r="B41" s="70" t="s">
        <v>93</v>
      </c>
      <c r="C41" s="71" t="s">
        <v>94</v>
      </c>
      <c r="D41" s="49" t="s">
        <v>95</v>
      </c>
      <c r="E41" s="49">
        <f>0.15*E31</f>
        <v>4.05</v>
      </c>
      <c r="F41" s="49"/>
      <c r="G41" s="48">
        <f t="shared" si="1"/>
        <v>0</v>
      </c>
      <c r="H41" s="33"/>
    </row>
    <row r="42" spans="1:8" ht="15">
      <c r="A42" s="50" t="s">
        <v>66</v>
      </c>
      <c r="B42" s="51"/>
      <c r="C42" s="52"/>
      <c r="D42" s="51"/>
      <c r="E42" s="51"/>
      <c r="F42" s="51"/>
      <c r="G42" s="23">
        <f>SUM(G31:G41)</f>
        <v>0</v>
      </c>
      <c r="H42" s="33"/>
    </row>
    <row r="43" spans="1:8" ht="16.2">
      <c r="A43" s="32"/>
      <c r="B43" s="33"/>
      <c r="C43" s="33"/>
      <c r="D43" s="33"/>
      <c r="E43" s="34"/>
      <c r="F43" s="33"/>
      <c r="G43" s="33"/>
      <c r="H43" s="33"/>
    </row>
    <row r="44" spans="1:8" ht="16.2">
      <c r="A44" s="32"/>
      <c r="B44" s="54" t="s">
        <v>96</v>
      </c>
      <c r="C44" s="72"/>
      <c r="D44" s="72"/>
      <c r="E44" s="72"/>
      <c r="F44" s="72"/>
      <c r="G44" s="72"/>
      <c r="H44" s="33"/>
    </row>
    <row r="45" spans="1:8" ht="16.2">
      <c r="A45" s="32"/>
      <c r="B45" s="57" t="s">
        <v>97</v>
      </c>
      <c r="C45" s="58" t="s">
        <v>98</v>
      </c>
      <c r="D45" s="57" t="s">
        <v>18</v>
      </c>
      <c r="E45" s="57" t="s">
        <v>71</v>
      </c>
      <c r="F45" s="57" t="s">
        <v>72</v>
      </c>
      <c r="G45" s="57" t="s">
        <v>73</v>
      </c>
      <c r="H45" s="33"/>
    </row>
    <row r="46" spans="1:8" ht="16.2">
      <c r="A46" s="32"/>
      <c r="B46" s="21">
        <v>1</v>
      </c>
      <c r="C46" s="63" t="s">
        <v>99</v>
      </c>
      <c r="D46" s="62" t="s">
        <v>27</v>
      </c>
      <c r="E46" s="21">
        <f>E27*3</f>
        <v>81</v>
      </c>
      <c r="F46" s="21"/>
      <c r="G46" s="46">
        <f aca="true" t="shared" si="2" ref="G46:G53">E46*F46</f>
        <v>0</v>
      </c>
      <c r="H46" s="33"/>
    </row>
    <row r="47" spans="1:8" ht="16.2">
      <c r="A47" s="32"/>
      <c r="B47" s="59">
        <v>2</v>
      </c>
      <c r="C47" s="63" t="s">
        <v>100</v>
      </c>
      <c r="D47" s="62" t="s">
        <v>27</v>
      </c>
      <c r="E47" s="21">
        <f>E46</f>
        <v>81</v>
      </c>
      <c r="F47" s="21"/>
      <c r="G47" s="46">
        <f t="shared" si="2"/>
        <v>0</v>
      </c>
      <c r="H47" s="33"/>
    </row>
    <row r="48" spans="1:8" ht="16.2">
      <c r="A48" s="32"/>
      <c r="B48" s="59">
        <v>3</v>
      </c>
      <c r="C48" s="73" t="s">
        <v>101</v>
      </c>
      <c r="D48" s="21" t="s">
        <v>27</v>
      </c>
      <c r="E48" s="74">
        <f>E46</f>
        <v>81</v>
      </c>
      <c r="F48" s="21"/>
      <c r="G48" s="46">
        <f t="shared" si="2"/>
        <v>0</v>
      </c>
      <c r="H48" s="33"/>
    </row>
    <row r="49" spans="1:8" ht="16.2">
      <c r="A49" s="32"/>
      <c r="B49" s="59">
        <v>4</v>
      </c>
      <c r="C49" s="75" t="s">
        <v>102</v>
      </c>
      <c r="D49" s="70" t="s">
        <v>103</v>
      </c>
      <c r="E49" s="76">
        <f>E27</f>
        <v>27</v>
      </c>
      <c r="F49" s="49"/>
      <c r="G49" s="46">
        <f t="shared" si="2"/>
        <v>0</v>
      </c>
      <c r="H49" s="33"/>
    </row>
    <row r="50" spans="1:8" ht="16.2">
      <c r="A50" s="32"/>
      <c r="B50" s="59">
        <v>5</v>
      </c>
      <c r="C50" s="73" t="s">
        <v>104</v>
      </c>
      <c r="D50" s="62" t="s">
        <v>27</v>
      </c>
      <c r="E50" s="21">
        <f>(E19+E21+E22+E24+E25)/10</f>
        <v>1.7</v>
      </c>
      <c r="F50" s="21"/>
      <c r="G50" s="46">
        <f t="shared" si="2"/>
        <v>0</v>
      </c>
      <c r="H50" s="33"/>
    </row>
    <row r="51" spans="1:8" ht="16.2">
      <c r="A51" s="32"/>
      <c r="B51" s="59">
        <v>6</v>
      </c>
      <c r="C51" s="75" t="s">
        <v>105</v>
      </c>
      <c r="D51" s="70" t="s">
        <v>27</v>
      </c>
      <c r="E51" s="21">
        <f>E27</f>
        <v>27</v>
      </c>
      <c r="F51" s="49"/>
      <c r="G51" s="46">
        <f t="shared" si="2"/>
        <v>0</v>
      </c>
      <c r="H51" s="33"/>
    </row>
    <row r="52" spans="1:8" ht="16.2">
      <c r="A52" s="32"/>
      <c r="B52" s="59">
        <v>7</v>
      </c>
      <c r="C52" s="75" t="s">
        <v>106</v>
      </c>
      <c r="D52" s="70" t="s">
        <v>92</v>
      </c>
      <c r="E52" s="21">
        <f>E27*0.2</f>
        <v>5.4</v>
      </c>
      <c r="F52" s="49"/>
      <c r="G52" s="46">
        <f t="shared" si="2"/>
        <v>0</v>
      </c>
      <c r="H52" s="33"/>
    </row>
    <row r="53" spans="1:8" ht="16.2">
      <c r="A53" s="32"/>
      <c r="B53" s="77">
        <v>8</v>
      </c>
      <c r="C53" s="71" t="s">
        <v>107</v>
      </c>
      <c r="D53" s="70" t="s">
        <v>92</v>
      </c>
      <c r="E53" s="49">
        <f>E39*0.1</f>
        <v>2.7</v>
      </c>
      <c r="F53" s="49"/>
      <c r="G53" s="48">
        <f t="shared" si="2"/>
        <v>0</v>
      </c>
      <c r="H53" s="33"/>
    </row>
    <row r="54" spans="1:8" ht="16.2">
      <c r="A54" s="32"/>
      <c r="B54" s="50" t="s">
        <v>108</v>
      </c>
      <c r="C54" s="78"/>
      <c r="D54" s="79"/>
      <c r="E54" s="79" t="s">
        <v>109</v>
      </c>
      <c r="F54" s="79"/>
      <c r="G54" s="80">
        <f>SUM(G46:G53)</f>
        <v>0</v>
      </c>
      <c r="H54" s="33"/>
    </row>
    <row r="55" spans="1:8" ht="16.2">
      <c r="A55" s="32"/>
      <c r="B55" s="81"/>
      <c r="C55" s="82"/>
      <c r="D55" s="81"/>
      <c r="E55" s="82"/>
      <c r="F55" s="82"/>
      <c r="G55" s="82"/>
      <c r="H55" s="33"/>
    </row>
    <row r="56" spans="1:8" ht="16.2">
      <c r="A56" s="32"/>
      <c r="B56" s="83" t="s">
        <v>110</v>
      </c>
      <c r="C56" s="84"/>
      <c r="D56" s="85"/>
      <c r="E56" s="85"/>
      <c r="F56" s="85"/>
      <c r="G56" s="86">
        <f>H27+G42+G54</f>
        <v>0</v>
      </c>
      <c r="H56" s="33"/>
    </row>
    <row r="57" spans="1:8" ht="16.2">
      <c r="A57" s="32"/>
      <c r="B57" s="33"/>
      <c r="C57" s="33"/>
      <c r="D57" s="33"/>
      <c r="E57" s="34"/>
      <c r="F57" s="33"/>
      <c r="G57" s="33"/>
      <c r="H57" s="33"/>
    </row>
    <row r="58" spans="2:8" ht="12.75" customHeight="1">
      <c r="B58" s="36" t="s">
        <v>111</v>
      </c>
      <c r="C58" s="36"/>
      <c r="D58" s="37"/>
      <c r="E58" s="14"/>
      <c r="F58" s="38"/>
      <c r="G58" s="14"/>
      <c r="H58" s="14"/>
    </row>
    <row r="59" spans="2:8" ht="15">
      <c r="B59" s="36" t="s">
        <v>112</v>
      </c>
      <c r="C59" s="36"/>
      <c r="D59" s="37"/>
      <c r="E59" s="14"/>
      <c r="F59" s="38"/>
      <c r="G59" s="14"/>
      <c r="H59" s="14"/>
    </row>
    <row r="60" spans="2:8" ht="15">
      <c r="B60" s="39" t="s">
        <v>39</v>
      </c>
      <c r="C60" s="40" t="s">
        <v>40</v>
      </c>
      <c r="D60" s="41" t="s">
        <v>41</v>
      </c>
      <c r="E60" s="39" t="s">
        <v>42</v>
      </c>
      <c r="F60" s="42" t="s">
        <v>43</v>
      </c>
      <c r="G60" s="39" t="s">
        <v>44</v>
      </c>
      <c r="H60" s="39" t="s">
        <v>45</v>
      </c>
    </row>
    <row r="61" spans="2:8" ht="15">
      <c r="B61" s="87" t="s">
        <v>113</v>
      </c>
      <c r="C61" s="88" t="s">
        <v>114</v>
      </c>
      <c r="D61" s="89" t="s">
        <v>115</v>
      </c>
      <c r="E61" s="87">
        <v>2</v>
      </c>
      <c r="F61" s="90" t="s">
        <v>116</v>
      </c>
      <c r="G61" s="77"/>
      <c r="H61" s="61">
        <f aca="true" t="shared" si="3" ref="H61:H67">E61*G61</f>
        <v>0</v>
      </c>
    </row>
    <row r="62" spans="2:8" ht="15">
      <c r="B62" s="43" t="s">
        <v>117</v>
      </c>
      <c r="C62" s="44" t="s">
        <v>118</v>
      </c>
      <c r="D62" s="45" t="s">
        <v>115</v>
      </c>
      <c r="E62" s="43">
        <v>1</v>
      </c>
      <c r="F62" s="91" t="s">
        <v>116</v>
      </c>
      <c r="G62" s="49"/>
      <c r="H62" s="46">
        <f t="shared" si="3"/>
        <v>0</v>
      </c>
    </row>
    <row r="63" spans="2:8" ht="15">
      <c r="B63" s="43" t="s">
        <v>119</v>
      </c>
      <c r="C63" s="44" t="s">
        <v>120</v>
      </c>
      <c r="D63" s="45" t="s">
        <v>121</v>
      </c>
      <c r="E63" s="43">
        <v>4</v>
      </c>
      <c r="F63" s="91" t="s">
        <v>122</v>
      </c>
      <c r="G63" s="49"/>
      <c r="H63" s="46">
        <f t="shared" si="3"/>
        <v>0</v>
      </c>
    </row>
    <row r="64" spans="2:8" ht="15">
      <c r="B64" s="43" t="s">
        <v>123</v>
      </c>
      <c r="C64" s="44" t="s">
        <v>124</v>
      </c>
      <c r="D64" s="45" t="s">
        <v>121</v>
      </c>
      <c r="E64" s="43">
        <v>2</v>
      </c>
      <c r="F64" s="91" t="s">
        <v>122</v>
      </c>
      <c r="G64" s="49"/>
      <c r="H64" s="46">
        <f t="shared" si="3"/>
        <v>0</v>
      </c>
    </row>
    <row r="65" spans="2:8" ht="15">
      <c r="B65" s="43" t="s">
        <v>125</v>
      </c>
      <c r="C65" s="44" t="s">
        <v>126</v>
      </c>
      <c r="D65" s="45" t="s">
        <v>121</v>
      </c>
      <c r="E65" s="43">
        <v>1</v>
      </c>
      <c r="F65" s="91" t="s">
        <v>122</v>
      </c>
      <c r="G65" s="49"/>
      <c r="H65" s="46">
        <f t="shared" si="3"/>
        <v>0</v>
      </c>
    </row>
    <row r="66" spans="2:8" ht="15">
      <c r="B66" s="43" t="s">
        <v>127</v>
      </c>
      <c r="C66" s="44" t="s">
        <v>128</v>
      </c>
      <c r="D66" s="45" t="s">
        <v>121</v>
      </c>
      <c r="E66" s="43">
        <v>2</v>
      </c>
      <c r="F66" s="91" t="s">
        <v>122</v>
      </c>
      <c r="G66" s="49"/>
      <c r="H66" s="46">
        <f t="shared" si="3"/>
        <v>0</v>
      </c>
    </row>
    <row r="67" spans="2:8" ht="15">
      <c r="B67" s="47" t="s">
        <v>129</v>
      </c>
      <c r="C67" s="92" t="s">
        <v>130</v>
      </c>
      <c r="D67" s="93" t="s">
        <v>131</v>
      </c>
      <c r="E67" s="47">
        <v>1</v>
      </c>
      <c r="F67" s="94" t="s">
        <v>116</v>
      </c>
      <c r="G67" s="49"/>
      <c r="H67" s="48">
        <f t="shared" si="3"/>
        <v>0</v>
      </c>
    </row>
    <row r="68" spans="2:8" ht="15">
      <c r="B68" s="50" t="s">
        <v>66</v>
      </c>
      <c r="C68" s="51"/>
      <c r="D68" s="52"/>
      <c r="E68" s="51">
        <f>SUM(E61:E67)</f>
        <v>13</v>
      </c>
      <c r="F68" s="51"/>
      <c r="G68" s="53"/>
      <c r="H68" s="95">
        <f>SUM(H61:H67)</f>
        <v>0</v>
      </c>
    </row>
    <row r="69" spans="2:8" ht="15">
      <c r="B69" s="96"/>
      <c r="C69" s="97"/>
      <c r="D69" s="96"/>
      <c r="E69" s="97"/>
      <c r="F69" s="97"/>
      <c r="G69" s="97"/>
      <c r="H69" s="98"/>
    </row>
    <row r="70" spans="1:8" ht="15">
      <c r="A70" s="36" t="s">
        <v>132</v>
      </c>
      <c r="B70" s="99"/>
      <c r="C70" s="36"/>
      <c r="D70" s="36"/>
      <c r="E70" s="55"/>
      <c r="F70" s="56"/>
      <c r="G70" s="55"/>
      <c r="H70" s="98"/>
    </row>
    <row r="71" spans="1:8" ht="15">
      <c r="A71" s="57" t="s">
        <v>68</v>
      </c>
      <c r="B71" s="57" t="s">
        <v>69</v>
      </c>
      <c r="C71" s="58" t="s">
        <v>70</v>
      </c>
      <c r="D71" s="57" t="s">
        <v>18</v>
      </c>
      <c r="E71" s="57" t="s">
        <v>71</v>
      </c>
      <c r="F71" s="57" t="s">
        <v>72</v>
      </c>
      <c r="G71" s="57" t="s">
        <v>73</v>
      </c>
      <c r="H71" s="98"/>
    </row>
    <row r="72" spans="1:8" ht="15">
      <c r="A72" s="59">
        <v>1</v>
      </c>
      <c r="B72" s="99" t="s">
        <v>74</v>
      </c>
      <c r="C72" s="13" t="s">
        <v>75</v>
      </c>
      <c r="D72" s="59" t="s">
        <v>27</v>
      </c>
      <c r="E72" s="59">
        <f>E68</f>
        <v>13</v>
      </c>
      <c r="F72" s="59"/>
      <c r="G72" s="61">
        <f aca="true" t="shared" si="4" ref="G72:G83">E72*F72</f>
        <v>0</v>
      </c>
      <c r="H72" s="98"/>
    </row>
    <row r="73" spans="1:8" ht="15">
      <c r="A73" s="21">
        <v>2</v>
      </c>
      <c r="B73" s="62" t="s">
        <v>133</v>
      </c>
      <c r="C73" s="100" t="s">
        <v>134</v>
      </c>
      <c r="D73" s="21" t="s">
        <v>27</v>
      </c>
      <c r="E73" s="101">
        <f>E68</f>
        <v>13</v>
      </c>
      <c r="F73" s="21"/>
      <c r="G73" s="46">
        <f t="shared" si="4"/>
        <v>0</v>
      </c>
      <c r="H73" s="98"/>
    </row>
    <row r="74" spans="1:8" ht="15">
      <c r="A74" s="21">
        <v>3</v>
      </c>
      <c r="B74" s="62" t="s">
        <v>135</v>
      </c>
      <c r="C74" s="63" t="s">
        <v>136</v>
      </c>
      <c r="D74" s="21" t="s">
        <v>27</v>
      </c>
      <c r="E74" s="101">
        <f>E73</f>
        <v>13</v>
      </c>
      <c r="F74" s="21"/>
      <c r="G74" s="46">
        <f t="shared" si="4"/>
        <v>0</v>
      </c>
      <c r="H74" s="98"/>
    </row>
    <row r="75" spans="1:8" ht="15">
      <c r="A75" s="21">
        <v>4</v>
      </c>
      <c r="B75" s="62" t="s">
        <v>74</v>
      </c>
      <c r="C75" s="63" t="s">
        <v>80</v>
      </c>
      <c r="D75" s="21" t="s">
        <v>27</v>
      </c>
      <c r="E75" s="101">
        <f>E73</f>
        <v>13</v>
      </c>
      <c r="F75" s="21"/>
      <c r="G75" s="46">
        <f t="shared" si="4"/>
        <v>0</v>
      </c>
      <c r="H75" s="98"/>
    </row>
    <row r="76" spans="1:8" ht="15">
      <c r="A76" s="21">
        <v>5</v>
      </c>
      <c r="B76" s="62" t="s">
        <v>137</v>
      </c>
      <c r="C76" s="63" t="s">
        <v>138</v>
      </c>
      <c r="D76" s="21" t="s">
        <v>27</v>
      </c>
      <c r="E76" s="101">
        <f>E75</f>
        <v>13</v>
      </c>
      <c r="F76" s="21"/>
      <c r="G76" s="46">
        <f t="shared" si="4"/>
        <v>0</v>
      </c>
      <c r="H76" s="98"/>
    </row>
    <row r="77" spans="1:8" ht="15">
      <c r="A77" s="21">
        <v>6</v>
      </c>
      <c r="B77" s="62" t="s">
        <v>86</v>
      </c>
      <c r="C77" s="63" t="s">
        <v>87</v>
      </c>
      <c r="D77" s="21" t="s">
        <v>27</v>
      </c>
      <c r="E77" s="101">
        <f>E73</f>
        <v>13</v>
      </c>
      <c r="F77" s="21"/>
      <c r="G77" s="46">
        <f t="shared" si="4"/>
        <v>0</v>
      </c>
      <c r="H77" s="98"/>
    </row>
    <row r="78" spans="1:8" ht="15">
      <c r="A78" s="21">
        <v>7</v>
      </c>
      <c r="B78" s="62" t="s">
        <v>74</v>
      </c>
      <c r="C78" s="63" t="s">
        <v>139</v>
      </c>
      <c r="D78" s="21" t="s">
        <v>27</v>
      </c>
      <c r="E78" s="101">
        <f>E73</f>
        <v>13</v>
      </c>
      <c r="F78" s="21"/>
      <c r="G78" s="46">
        <f t="shared" si="4"/>
        <v>0</v>
      </c>
      <c r="H78" s="98"/>
    </row>
    <row r="79" spans="1:8" ht="15">
      <c r="A79" s="21">
        <v>8</v>
      </c>
      <c r="B79" s="62" t="s">
        <v>74</v>
      </c>
      <c r="C79" s="63" t="s">
        <v>140</v>
      </c>
      <c r="D79" s="21" t="s">
        <v>27</v>
      </c>
      <c r="E79" s="101">
        <f>E73</f>
        <v>13</v>
      </c>
      <c r="F79" s="21"/>
      <c r="G79" s="46">
        <f t="shared" si="4"/>
        <v>0</v>
      </c>
      <c r="H79" s="98"/>
    </row>
    <row r="80" spans="1:8" ht="15">
      <c r="A80" s="21">
        <v>9</v>
      </c>
      <c r="B80" s="62" t="s">
        <v>74</v>
      </c>
      <c r="C80" s="65" t="s">
        <v>85</v>
      </c>
      <c r="D80" s="21" t="s">
        <v>27</v>
      </c>
      <c r="E80" s="21">
        <f>E68</f>
        <v>13</v>
      </c>
      <c r="F80" s="21"/>
      <c r="G80" s="46">
        <f t="shared" si="4"/>
        <v>0</v>
      </c>
      <c r="H80" s="98"/>
    </row>
    <row r="81" spans="1:8" ht="15">
      <c r="A81" s="21">
        <v>10</v>
      </c>
      <c r="B81" s="62" t="s">
        <v>88</v>
      </c>
      <c r="C81" s="63" t="s">
        <v>89</v>
      </c>
      <c r="D81" s="21" t="s">
        <v>23</v>
      </c>
      <c r="E81" s="101">
        <f>E73</f>
        <v>13</v>
      </c>
      <c r="F81" s="21"/>
      <c r="G81" s="46">
        <f t="shared" si="4"/>
        <v>0</v>
      </c>
      <c r="H81" s="98"/>
    </row>
    <row r="82" spans="1:8" ht="15">
      <c r="A82" s="21">
        <v>11</v>
      </c>
      <c r="B82" s="62" t="s">
        <v>90</v>
      </c>
      <c r="C82" s="67" t="s">
        <v>91</v>
      </c>
      <c r="D82" s="68" t="s">
        <v>92</v>
      </c>
      <c r="E82" s="21">
        <f>0.01*E81</f>
        <v>0.13</v>
      </c>
      <c r="F82" s="69"/>
      <c r="G82" s="46">
        <f t="shared" si="4"/>
        <v>0</v>
      </c>
      <c r="H82" s="98"/>
    </row>
    <row r="83" spans="1:8" ht="15">
      <c r="A83" s="49">
        <v>12</v>
      </c>
      <c r="B83" s="70" t="s">
        <v>93</v>
      </c>
      <c r="C83" s="71" t="s">
        <v>94</v>
      </c>
      <c r="D83" s="49" t="s">
        <v>95</v>
      </c>
      <c r="E83" s="49">
        <f>E73*0.15</f>
        <v>1.95</v>
      </c>
      <c r="F83" s="49"/>
      <c r="G83" s="48">
        <f t="shared" si="4"/>
        <v>0</v>
      </c>
      <c r="H83" s="98"/>
    </row>
    <row r="84" spans="1:8" ht="15">
      <c r="A84" s="50" t="s">
        <v>66</v>
      </c>
      <c r="B84" s="51"/>
      <c r="C84" s="52"/>
      <c r="D84" s="51"/>
      <c r="E84" s="51"/>
      <c r="F84" s="51"/>
      <c r="G84" s="23">
        <f>SUM(G72:G83)</f>
        <v>0</v>
      </c>
      <c r="H84" s="98"/>
    </row>
    <row r="85" spans="1:8" ht="15">
      <c r="A85" s="13"/>
      <c r="B85" s="14"/>
      <c r="C85" s="13"/>
      <c r="D85" s="13"/>
      <c r="E85" s="13"/>
      <c r="F85" s="13"/>
      <c r="G85" s="13"/>
      <c r="H85" s="98"/>
    </row>
    <row r="86" spans="2:8" ht="16.2">
      <c r="B86" s="54" t="s">
        <v>141</v>
      </c>
      <c r="C86" s="72"/>
      <c r="D86" s="72"/>
      <c r="E86" s="72"/>
      <c r="F86" s="72"/>
      <c r="G86" s="72"/>
      <c r="H86" s="98"/>
    </row>
    <row r="87" spans="2:8" ht="15">
      <c r="B87" s="57" t="s">
        <v>97</v>
      </c>
      <c r="C87" s="58" t="s">
        <v>98</v>
      </c>
      <c r="D87" s="57" t="s">
        <v>18</v>
      </c>
      <c r="E87" s="57" t="s">
        <v>71</v>
      </c>
      <c r="F87" s="57" t="s">
        <v>72</v>
      </c>
      <c r="G87" s="57" t="s">
        <v>73</v>
      </c>
      <c r="H87" s="98"/>
    </row>
    <row r="88" spans="2:8" ht="15">
      <c r="B88" s="59">
        <v>1</v>
      </c>
      <c r="C88" s="102" t="s">
        <v>99</v>
      </c>
      <c r="D88" s="103" t="s">
        <v>27</v>
      </c>
      <c r="E88" s="77">
        <f>E68*3</f>
        <v>39</v>
      </c>
      <c r="F88" s="77"/>
      <c r="G88" s="61">
        <f aca="true" t="shared" si="5" ref="G88:G95">E88*F88</f>
        <v>0</v>
      </c>
      <c r="H88" s="98"/>
    </row>
    <row r="89" spans="2:8" ht="15">
      <c r="B89" s="59">
        <v>2</v>
      </c>
      <c r="C89" s="63" t="s">
        <v>142</v>
      </c>
      <c r="D89" s="62" t="s">
        <v>27</v>
      </c>
      <c r="E89" s="101">
        <f>E68</f>
        <v>13</v>
      </c>
      <c r="F89" s="21"/>
      <c r="G89" s="46">
        <f t="shared" si="5"/>
        <v>0</v>
      </c>
      <c r="H89" s="98"/>
    </row>
    <row r="90" spans="2:8" ht="15">
      <c r="B90" s="59">
        <v>3</v>
      </c>
      <c r="C90" s="75" t="s">
        <v>143</v>
      </c>
      <c r="D90" s="70" t="s">
        <v>144</v>
      </c>
      <c r="E90" s="76">
        <f>E89</f>
        <v>13</v>
      </c>
      <c r="F90" s="49"/>
      <c r="G90" s="46">
        <f t="shared" si="5"/>
        <v>0</v>
      </c>
      <c r="H90" s="98"/>
    </row>
    <row r="91" spans="2:8" ht="15">
      <c r="B91" s="59">
        <v>4</v>
      </c>
      <c r="C91" s="73" t="s">
        <v>145</v>
      </c>
      <c r="D91" s="62" t="s">
        <v>27</v>
      </c>
      <c r="E91" s="101">
        <f>E68</f>
        <v>13</v>
      </c>
      <c r="F91" s="21"/>
      <c r="G91" s="46">
        <f t="shared" si="5"/>
        <v>0</v>
      </c>
      <c r="H91" s="98"/>
    </row>
    <row r="92" spans="2:8" ht="15">
      <c r="B92" s="59">
        <v>5</v>
      </c>
      <c r="C92" s="75" t="s">
        <v>105</v>
      </c>
      <c r="D92" s="70" t="s">
        <v>27</v>
      </c>
      <c r="E92" s="21">
        <f>E72</f>
        <v>13</v>
      </c>
      <c r="F92" s="49"/>
      <c r="G92" s="46">
        <f t="shared" si="5"/>
        <v>0</v>
      </c>
      <c r="H92" s="98"/>
    </row>
    <row r="93" spans="2:8" ht="15">
      <c r="B93" s="59">
        <v>6</v>
      </c>
      <c r="C93" s="73" t="s">
        <v>146</v>
      </c>
      <c r="D93" s="62" t="s">
        <v>27</v>
      </c>
      <c r="E93" s="101">
        <f>E89</f>
        <v>13</v>
      </c>
      <c r="F93" s="21"/>
      <c r="G93" s="46">
        <f t="shared" si="5"/>
        <v>0</v>
      </c>
      <c r="H93" s="33"/>
    </row>
    <row r="94" spans="2:8" ht="15">
      <c r="B94" s="59">
        <v>7</v>
      </c>
      <c r="C94" s="75" t="s">
        <v>106</v>
      </c>
      <c r="D94" s="70" t="s">
        <v>92</v>
      </c>
      <c r="E94" s="21">
        <f>E68*0.1</f>
        <v>1.3</v>
      </c>
      <c r="F94" s="49"/>
      <c r="G94" s="46">
        <f t="shared" si="5"/>
        <v>0</v>
      </c>
      <c r="H94" s="33"/>
    </row>
    <row r="95" spans="2:8" ht="15">
      <c r="B95" s="77">
        <v>8</v>
      </c>
      <c r="C95" s="71" t="s">
        <v>147</v>
      </c>
      <c r="D95" s="70" t="s">
        <v>92</v>
      </c>
      <c r="E95" s="76">
        <f>E89*0.1</f>
        <v>1.3</v>
      </c>
      <c r="F95" s="49"/>
      <c r="G95" s="48">
        <f t="shared" si="5"/>
        <v>0</v>
      </c>
      <c r="H95" s="33"/>
    </row>
    <row r="96" spans="2:8" ht="16.2">
      <c r="B96" s="50" t="s">
        <v>66</v>
      </c>
      <c r="C96" s="78"/>
      <c r="D96" s="79"/>
      <c r="E96" s="79" t="s">
        <v>109</v>
      </c>
      <c r="F96" s="79"/>
      <c r="G96" s="80">
        <f>SUM(G88:G95)</f>
        <v>0</v>
      </c>
      <c r="H96" s="33"/>
    </row>
    <row r="97" ht="15">
      <c r="H97" s="33"/>
    </row>
    <row r="98" spans="1:8" ht="15">
      <c r="A98" s="96"/>
      <c r="B98" s="83" t="s">
        <v>148</v>
      </c>
      <c r="C98" s="84"/>
      <c r="D98" s="85"/>
      <c r="E98" s="85"/>
      <c r="F98" s="85"/>
      <c r="G98" s="86">
        <f>H68+G84+G96</f>
        <v>0</v>
      </c>
      <c r="H98" s="33"/>
    </row>
    <row r="99" spans="1:8" ht="15">
      <c r="A99" s="96"/>
      <c r="B99" s="104"/>
      <c r="C99" s="104"/>
      <c r="D99" s="105"/>
      <c r="E99" s="105"/>
      <c r="F99" s="105"/>
      <c r="G99" s="106"/>
      <c r="H99" s="33"/>
    </row>
    <row r="100" spans="2:8" ht="15">
      <c r="B100" s="54" t="s">
        <v>149</v>
      </c>
      <c r="C100" s="54"/>
      <c r="D100" s="54"/>
      <c r="E100" s="54"/>
      <c r="F100" s="54"/>
      <c r="G100" s="54"/>
      <c r="H100" s="54"/>
    </row>
    <row r="101" spans="2:8" ht="15">
      <c r="B101" s="54" t="s">
        <v>150</v>
      </c>
      <c r="C101" s="54"/>
      <c r="D101" s="54"/>
      <c r="E101" s="54"/>
      <c r="F101" s="54"/>
      <c r="G101" s="54"/>
      <c r="H101" s="54"/>
    </row>
    <row r="102" spans="2:8" ht="15">
      <c r="B102" s="39" t="s">
        <v>39</v>
      </c>
      <c r="C102" s="40" t="s">
        <v>40</v>
      </c>
      <c r="D102" s="41" t="s">
        <v>41</v>
      </c>
      <c r="E102" s="39" t="s">
        <v>42</v>
      </c>
      <c r="F102" s="42" t="s">
        <v>43</v>
      </c>
      <c r="G102" s="39" t="s">
        <v>44</v>
      </c>
      <c r="H102" s="39" t="s">
        <v>45</v>
      </c>
    </row>
    <row r="103" spans="2:8" ht="15">
      <c r="B103" s="43" t="s">
        <v>151</v>
      </c>
      <c r="C103" s="44" t="s">
        <v>152</v>
      </c>
      <c r="D103" s="43" t="s">
        <v>153</v>
      </c>
      <c r="E103" s="43">
        <v>180</v>
      </c>
      <c r="F103" s="107" t="s">
        <v>154</v>
      </c>
      <c r="G103" s="108"/>
      <c r="H103" s="46">
        <f>E103*G103</f>
        <v>0</v>
      </c>
    </row>
    <row r="104" spans="2:8" ht="15">
      <c r="B104" s="50" t="s">
        <v>66</v>
      </c>
      <c r="C104" s="51"/>
      <c r="D104" s="52"/>
      <c r="E104" s="51">
        <f>SUM(E103:E103)</f>
        <v>180</v>
      </c>
      <c r="F104" s="51"/>
      <c r="G104" s="53"/>
      <c r="H104" s="23">
        <f>SUM(H103:H103)</f>
        <v>0</v>
      </c>
    </row>
    <row r="105" spans="1:8" ht="15">
      <c r="A105" s="96"/>
      <c r="B105" s="104"/>
      <c r="C105" s="104"/>
      <c r="D105" s="105"/>
      <c r="E105" s="105"/>
      <c r="F105" s="105"/>
      <c r="G105" s="106"/>
      <c r="H105" s="33"/>
    </row>
    <row r="106" spans="1:8" ht="15">
      <c r="A106" s="54" t="s">
        <v>155</v>
      </c>
      <c r="B106" s="54"/>
      <c r="C106" s="54"/>
      <c r="D106" s="54"/>
      <c r="E106" s="54"/>
      <c r="F106" s="54"/>
      <c r="G106" s="54"/>
      <c r="H106" s="109"/>
    </row>
    <row r="107" spans="1:8" ht="15">
      <c r="A107" s="57" t="s">
        <v>68</v>
      </c>
      <c r="B107" s="57" t="s">
        <v>69</v>
      </c>
      <c r="C107" s="58" t="s">
        <v>70</v>
      </c>
      <c r="D107" s="57" t="s">
        <v>18</v>
      </c>
      <c r="E107" s="57" t="s">
        <v>71</v>
      </c>
      <c r="F107" s="57" t="s">
        <v>72</v>
      </c>
      <c r="G107" s="57" t="s">
        <v>73</v>
      </c>
      <c r="H107" s="109"/>
    </row>
    <row r="108" spans="1:7" ht="15">
      <c r="A108" s="59">
        <v>1</v>
      </c>
      <c r="B108" s="60" t="s">
        <v>74</v>
      </c>
      <c r="C108" s="65" t="s">
        <v>156</v>
      </c>
      <c r="D108" s="59" t="s">
        <v>27</v>
      </c>
      <c r="E108" s="59">
        <f>E104</f>
        <v>180</v>
      </c>
      <c r="F108" s="59"/>
      <c r="G108" s="46">
        <f aca="true" t="shared" si="6" ref="G108:G116">E108*F108</f>
        <v>0</v>
      </c>
    </row>
    <row r="109" spans="1:7" ht="15">
      <c r="A109" s="21">
        <v>2</v>
      </c>
      <c r="B109" s="62" t="s">
        <v>157</v>
      </c>
      <c r="C109" s="63" t="s">
        <v>158</v>
      </c>
      <c r="D109" s="21" t="s">
        <v>23</v>
      </c>
      <c r="E109" s="101">
        <v>90</v>
      </c>
      <c r="F109" s="21"/>
      <c r="G109" s="46">
        <f t="shared" si="6"/>
        <v>0</v>
      </c>
    </row>
    <row r="110" spans="1:7" ht="15">
      <c r="A110" s="59">
        <v>3</v>
      </c>
      <c r="B110" s="62" t="s">
        <v>159</v>
      </c>
      <c r="C110" s="63" t="s">
        <v>160</v>
      </c>
      <c r="D110" s="21" t="s">
        <v>23</v>
      </c>
      <c r="E110" s="101">
        <f>E109</f>
        <v>90</v>
      </c>
      <c r="F110" s="21"/>
      <c r="G110" s="46">
        <f t="shared" si="6"/>
        <v>0</v>
      </c>
    </row>
    <row r="111" spans="1:7" ht="15">
      <c r="A111" s="59">
        <v>5</v>
      </c>
      <c r="B111" s="21" t="s">
        <v>161</v>
      </c>
      <c r="C111" s="100" t="s">
        <v>162</v>
      </c>
      <c r="D111" s="21" t="s">
        <v>27</v>
      </c>
      <c r="E111" s="21">
        <f>E104</f>
        <v>180</v>
      </c>
      <c r="F111" s="21"/>
      <c r="G111" s="46">
        <f t="shared" si="6"/>
        <v>0</v>
      </c>
    </row>
    <row r="112" spans="1:7" ht="15">
      <c r="A112" s="21">
        <v>6</v>
      </c>
      <c r="B112" s="21" t="s">
        <v>163</v>
      </c>
      <c r="C112" s="63" t="s">
        <v>164</v>
      </c>
      <c r="D112" s="21" t="s">
        <v>27</v>
      </c>
      <c r="E112" s="14">
        <f>E111</f>
        <v>180</v>
      </c>
      <c r="F112" s="110"/>
      <c r="G112" s="46">
        <f t="shared" si="6"/>
        <v>0</v>
      </c>
    </row>
    <row r="113" spans="1:7" ht="15">
      <c r="A113" s="59">
        <v>7</v>
      </c>
      <c r="B113" s="21" t="s">
        <v>74</v>
      </c>
      <c r="C113" s="63" t="s">
        <v>165</v>
      </c>
      <c r="D113" s="21" t="s">
        <v>27</v>
      </c>
      <c r="E113" s="21">
        <f>E112</f>
        <v>180</v>
      </c>
      <c r="F113" s="21"/>
      <c r="G113" s="46">
        <f t="shared" si="6"/>
        <v>0</v>
      </c>
    </row>
    <row r="114" spans="1:7" ht="15">
      <c r="A114" s="21">
        <v>8</v>
      </c>
      <c r="B114" s="62" t="s">
        <v>166</v>
      </c>
      <c r="C114" s="102" t="s">
        <v>167</v>
      </c>
      <c r="D114" s="49" t="s">
        <v>23</v>
      </c>
      <c r="E114" s="76">
        <f>E109</f>
        <v>90</v>
      </c>
      <c r="F114" s="49"/>
      <c r="G114" s="46">
        <f t="shared" si="6"/>
        <v>0</v>
      </c>
    </row>
    <row r="115" spans="1:7" ht="15">
      <c r="A115" s="59">
        <v>9</v>
      </c>
      <c r="B115" s="62" t="s">
        <v>90</v>
      </c>
      <c r="C115" s="67" t="s">
        <v>91</v>
      </c>
      <c r="D115" s="68" t="s">
        <v>92</v>
      </c>
      <c r="E115" s="68">
        <f>0.01*E110</f>
        <v>0.9</v>
      </c>
      <c r="F115" s="69"/>
      <c r="G115" s="46">
        <f t="shared" si="6"/>
        <v>0</v>
      </c>
    </row>
    <row r="116" spans="1:8" ht="15">
      <c r="A116" s="21">
        <v>10</v>
      </c>
      <c r="B116" s="70" t="s">
        <v>93</v>
      </c>
      <c r="C116" s="71" t="s">
        <v>168</v>
      </c>
      <c r="D116" s="49" t="s">
        <v>95</v>
      </c>
      <c r="E116" s="49">
        <f>E114*0.01</f>
        <v>0.9</v>
      </c>
      <c r="F116" s="49"/>
      <c r="G116" s="48">
        <f t="shared" si="6"/>
        <v>0</v>
      </c>
      <c r="H116" s="109"/>
    </row>
    <row r="117" spans="1:8" ht="15">
      <c r="A117" s="50" t="s">
        <v>66</v>
      </c>
      <c r="B117" s="52"/>
      <c r="C117" s="52"/>
      <c r="D117" s="51"/>
      <c r="E117" s="51"/>
      <c r="F117" s="51"/>
      <c r="G117" s="23">
        <f>SUM(G108:G116)</f>
        <v>0</v>
      </c>
      <c r="H117" s="109"/>
    </row>
    <row r="118" spans="1:8" ht="15">
      <c r="A118" s="96"/>
      <c r="B118" s="104"/>
      <c r="C118" s="104"/>
      <c r="D118" s="105"/>
      <c r="E118" s="105"/>
      <c r="F118" s="105"/>
      <c r="G118" s="106"/>
      <c r="H118" s="33"/>
    </row>
    <row r="119" spans="2:8" ht="15">
      <c r="B119" s="54" t="s">
        <v>169</v>
      </c>
      <c r="C119" s="54"/>
      <c r="D119" s="54"/>
      <c r="E119" s="54"/>
      <c r="F119" s="54"/>
      <c r="G119" s="54"/>
      <c r="H119" s="109"/>
    </row>
    <row r="120" spans="2:8" ht="15">
      <c r="B120" s="57" t="s">
        <v>97</v>
      </c>
      <c r="C120" s="58" t="s">
        <v>98</v>
      </c>
      <c r="D120" s="57" t="s">
        <v>18</v>
      </c>
      <c r="E120" s="57" t="s">
        <v>71</v>
      </c>
      <c r="F120" s="57" t="s">
        <v>72</v>
      </c>
      <c r="G120" s="57" t="s">
        <v>73</v>
      </c>
      <c r="H120" s="109"/>
    </row>
    <row r="121" spans="2:8" ht="15">
      <c r="B121" s="77">
        <v>1</v>
      </c>
      <c r="C121" s="102" t="s">
        <v>170</v>
      </c>
      <c r="D121" s="103" t="s">
        <v>27</v>
      </c>
      <c r="E121" s="77">
        <f>E104*2</f>
        <v>360</v>
      </c>
      <c r="F121" s="77"/>
      <c r="G121" s="111">
        <f>E121*F121</f>
        <v>0</v>
      </c>
      <c r="H121" s="109"/>
    </row>
    <row r="122" spans="2:8" ht="15">
      <c r="B122" s="21">
        <v>3</v>
      </c>
      <c r="C122" s="63" t="s">
        <v>147</v>
      </c>
      <c r="D122" s="62" t="s">
        <v>92</v>
      </c>
      <c r="E122" s="68">
        <f>E109*0.1</f>
        <v>9</v>
      </c>
      <c r="F122" s="21"/>
      <c r="G122" s="112">
        <f>E122*F122</f>
        <v>0</v>
      </c>
      <c r="H122" s="109"/>
    </row>
    <row r="123" spans="2:8" ht="15">
      <c r="B123" s="50" t="s">
        <v>171</v>
      </c>
      <c r="C123" s="113"/>
      <c r="D123" s="113"/>
      <c r="E123" s="113" t="s">
        <v>109</v>
      </c>
      <c r="F123" s="113"/>
      <c r="G123" s="23">
        <f>SUM(G121:G122)</f>
        <v>0</v>
      </c>
      <c r="H123" s="109"/>
    </row>
    <row r="124" spans="2:8" ht="15">
      <c r="B124" s="96"/>
      <c r="C124" s="97"/>
      <c r="D124" s="96"/>
      <c r="E124" s="97"/>
      <c r="F124" s="97"/>
      <c r="G124" s="97"/>
      <c r="H124" s="109"/>
    </row>
    <row r="125" spans="1:8" ht="15">
      <c r="A125" s="96"/>
      <c r="B125" s="83" t="s">
        <v>172</v>
      </c>
      <c r="C125" s="84"/>
      <c r="D125" s="85"/>
      <c r="E125" s="85"/>
      <c r="F125" s="85"/>
      <c r="G125" s="86">
        <f>H104+G117+G123</f>
        <v>0</v>
      </c>
      <c r="H125" s="109"/>
    </row>
    <row r="126" spans="1:8" ht="15">
      <c r="A126" s="96"/>
      <c r="B126" s="104"/>
      <c r="C126" s="104"/>
      <c r="D126" s="105"/>
      <c r="E126" s="105"/>
      <c r="F126" s="105"/>
      <c r="G126" s="106"/>
      <c r="H126" s="33"/>
    </row>
    <row r="127" spans="2:8" ht="15">
      <c r="B127" s="54" t="s">
        <v>173</v>
      </c>
      <c r="C127" s="54"/>
      <c r="D127" s="54"/>
      <c r="E127" s="54"/>
      <c r="F127" s="54"/>
      <c r="G127" s="54"/>
      <c r="H127" s="54"/>
    </row>
    <row r="128" spans="2:8" ht="15">
      <c r="B128" s="54" t="s">
        <v>174</v>
      </c>
      <c r="C128" s="54"/>
      <c r="D128" s="54"/>
      <c r="E128" s="54"/>
      <c r="F128" s="54"/>
      <c r="G128" s="54"/>
      <c r="H128" s="54"/>
    </row>
    <row r="129" spans="2:8" ht="15">
      <c r="B129" s="39" t="s">
        <v>39</v>
      </c>
      <c r="C129" s="40" t="s">
        <v>40</v>
      </c>
      <c r="D129" s="41" t="s">
        <v>41</v>
      </c>
      <c r="E129" s="39" t="s">
        <v>42</v>
      </c>
      <c r="F129" s="42" t="s">
        <v>43</v>
      </c>
      <c r="G129" s="39" t="s">
        <v>44</v>
      </c>
      <c r="H129" s="39" t="s">
        <v>45</v>
      </c>
    </row>
    <row r="130" spans="2:8" ht="15">
      <c r="B130" s="43" t="s">
        <v>175</v>
      </c>
      <c r="C130" s="44" t="s">
        <v>176</v>
      </c>
      <c r="D130" s="43" t="s">
        <v>177</v>
      </c>
      <c r="E130" s="43">
        <v>30</v>
      </c>
      <c r="F130" s="21" t="s">
        <v>178</v>
      </c>
      <c r="G130" s="68"/>
      <c r="H130" s="46">
        <f aca="true" t="shared" si="7" ref="H130:H136">G130*E130</f>
        <v>0</v>
      </c>
    </row>
    <row r="131" spans="2:8" ht="15">
      <c r="B131" s="43" t="s">
        <v>179</v>
      </c>
      <c r="C131" s="44" t="s">
        <v>180</v>
      </c>
      <c r="D131" s="43" t="s">
        <v>181</v>
      </c>
      <c r="E131" s="43">
        <v>60</v>
      </c>
      <c r="F131" s="21" t="s">
        <v>178</v>
      </c>
      <c r="G131" s="68"/>
      <c r="H131" s="46">
        <f t="shared" si="7"/>
        <v>0</v>
      </c>
    </row>
    <row r="132" spans="2:8" ht="15">
      <c r="B132" s="43" t="s">
        <v>182</v>
      </c>
      <c r="C132" s="44" t="s">
        <v>183</v>
      </c>
      <c r="D132" s="43" t="s">
        <v>184</v>
      </c>
      <c r="E132" s="43">
        <v>75</v>
      </c>
      <c r="F132" s="21" t="s">
        <v>178</v>
      </c>
      <c r="G132" s="68"/>
      <c r="H132" s="46">
        <f t="shared" si="7"/>
        <v>0</v>
      </c>
    </row>
    <row r="133" spans="2:8" ht="15">
      <c r="B133" s="43" t="s">
        <v>185</v>
      </c>
      <c r="C133" s="44" t="s">
        <v>186</v>
      </c>
      <c r="D133" s="43" t="s">
        <v>187</v>
      </c>
      <c r="E133" s="43">
        <v>75</v>
      </c>
      <c r="F133" s="21" t="s">
        <v>178</v>
      </c>
      <c r="G133" s="68"/>
      <c r="H133" s="46">
        <f t="shared" si="7"/>
        <v>0</v>
      </c>
    </row>
    <row r="134" spans="2:8" ht="15">
      <c r="B134" s="43" t="s">
        <v>188</v>
      </c>
      <c r="C134" s="44" t="s">
        <v>189</v>
      </c>
      <c r="D134" s="43" t="s">
        <v>190</v>
      </c>
      <c r="E134" s="43">
        <v>15</v>
      </c>
      <c r="F134" s="21" t="s">
        <v>178</v>
      </c>
      <c r="G134" s="68"/>
      <c r="H134" s="46">
        <f t="shared" si="7"/>
        <v>0</v>
      </c>
    </row>
    <row r="135" spans="2:8" ht="15">
      <c r="B135" s="43" t="s">
        <v>191</v>
      </c>
      <c r="C135" s="44" t="s">
        <v>192</v>
      </c>
      <c r="D135" s="43" t="s">
        <v>193</v>
      </c>
      <c r="E135" s="43">
        <v>20</v>
      </c>
      <c r="F135" s="21" t="s">
        <v>178</v>
      </c>
      <c r="G135" s="68"/>
      <c r="H135" s="46">
        <f t="shared" si="7"/>
        <v>0</v>
      </c>
    </row>
    <row r="136" spans="2:8" ht="15">
      <c r="B136" s="47" t="s">
        <v>194</v>
      </c>
      <c r="C136" s="92" t="s">
        <v>195</v>
      </c>
      <c r="D136" s="47" t="s">
        <v>196</v>
      </c>
      <c r="E136" s="47">
        <v>60</v>
      </c>
      <c r="F136" s="49" t="s">
        <v>178</v>
      </c>
      <c r="G136" s="114"/>
      <c r="H136" s="48">
        <f t="shared" si="7"/>
        <v>0</v>
      </c>
    </row>
    <row r="137" spans="2:8" ht="15">
      <c r="B137" s="50" t="s">
        <v>66</v>
      </c>
      <c r="C137" s="51"/>
      <c r="D137" s="52"/>
      <c r="E137" s="51">
        <f>SUM(E130:E136)</f>
        <v>335</v>
      </c>
      <c r="F137" s="51"/>
      <c r="G137" s="53"/>
      <c r="H137" s="23">
        <f>SUM(H130:H136)</f>
        <v>0</v>
      </c>
    </row>
    <row r="138" spans="1:8" ht="16.2">
      <c r="A138" s="115"/>
      <c r="B138" s="116"/>
      <c r="C138" s="117"/>
      <c r="D138" s="117"/>
      <c r="E138" s="118"/>
      <c r="F138" s="117"/>
      <c r="G138" s="119"/>
      <c r="H138" s="119"/>
    </row>
    <row r="139" spans="1:8" ht="16.2">
      <c r="A139" s="54" t="s">
        <v>197</v>
      </c>
      <c r="B139" s="54"/>
      <c r="C139" s="54"/>
      <c r="D139" s="54"/>
      <c r="E139" s="54"/>
      <c r="F139" s="54"/>
      <c r="G139" s="54"/>
      <c r="H139" s="119"/>
    </row>
    <row r="140" spans="1:8" ht="16.2">
      <c r="A140" s="57" t="s">
        <v>68</v>
      </c>
      <c r="B140" s="57" t="s">
        <v>69</v>
      </c>
      <c r="C140" s="58" t="s">
        <v>70</v>
      </c>
      <c r="D140" s="57" t="s">
        <v>18</v>
      </c>
      <c r="E140" s="57" t="s">
        <v>71</v>
      </c>
      <c r="F140" s="57" t="s">
        <v>72</v>
      </c>
      <c r="G140" s="57" t="s">
        <v>73</v>
      </c>
      <c r="H140" s="119"/>
    </row>
    <row r="141" spans="1:8" ht="16.2">
      <c r="A141" s="21">
        <v>1</v>
      </c>
      <c r="B141" s="120" t="s">
        <v>74</v>
      </c>
      <c r="C141" s="63" t="s">
        <v>198</v>
      </c>
      <c r="D141" s="21" t="s">
        <v>27</v>
      </c>
      <c r="E141" s="21">
        <f>E137</f>
        <v>335</v>
      </c>
      <c r="F141" s="21"/>
      <c r="G141" s="46">
        <f>E141*F141</f>
        <v>0</v>
      </c>
      <c r="H141" s="119"/>
    </row>
    <row r="142" spans="1:8" ht="16.2">
      <c r="A142" s="21">
        <v>4</v>
      </c>
      <c r="B142" s="21" t="s">
        <v>74</v>
      </c>
      <c r="C142" s="63" t="s">
        <v>199</v>
      </c>
      <c r="D142" s="21" t="s">
        <v>27</v>
      </c>
      <c r="E142" s="21">
        <f>E137</f>
        <v>335</v>
      </c>
      <c r="F142" s="21"/>
      <c r="G142" s="46">
        <f>E142*F142</f>
        <v>0</v>
      </c>
      <c r="H142" s="119"/>
    </row>
    <row r="143" spans="1:8" ht="16.2">
      <c r="A143" s="21">
        <v>5</v>
      </c>
      <c r="B143" s="21" t="s">
        <v>74</v>
      </c>
      <c r="C143" s="63" t="s">
        <v>200</v>
      </c>
      <c r="D143" s="21" t="s">
        <v>27</v>
      </c>
      <c r="E143" s="21">
        <f>E142</f>
        <v>335</v>
      </c>
      <c r="F143" s="21"/>
      <c r="G143" s="46">
        <f>E143*F143</f>
        <v>0</v>
      </c>
      <c r="H143" s="119"/>
    </row>
    <row r="144" spans="1:8" ht="16.2">
      <c r="A144" s="21">
        <v>6</v>
      </c>
      <c r="B144" s="21" t="s">
        <v>74</v>
      </c>
      <c r="C144" s="63" t="s">
        <v>201</v>
      </c>
      <c r="D144" s="21" t="s">
        <v>27</v>
      </c>
      <c r="E144" s="21">
        <f>E143</f>
        <v>335</v>
      </c>
      <c r="F144" s="21"/>
      <c r="G144" s="46">
        <f>E144*F144</f>
        <v>0</v>
      </c>
      <c r="H144" s="119"/>
    </row>
    <row r="145" spans="1:7" ht="15">
      <c r="A145" s="49">
        <v>8</v>
      </c>
      <c r="B145" s="49" t="s">
        <v>93</v>
      </c>
      <c r="C145" s="71" t="s">
        <v>202</v>
      </c>
      <c r="D145" s="49" t="s">
        <v>95</v>
      </c>
      <c r="E145" s="49">
        <f>E141*0.005</f>
        <v>1.675</v>
      </c>
      <c r="F145" s="49"/>
      <c r="G145" s="48">
        <f>E145*F145</f>
        <v>0</v>
      </c>
    </row>
    <row r="146" spans="1:7" ht="15">
      <c r="A146" s="50" t="s">
        <v>66</v>
      </c>
      <c r="B146" s="52"/>
      <c r="C146" s="52"/>
      <c r="D146" s="51"/>
      <c r="E146" s="51"/>
      <c r="F146" s="51"/>
      <c r="G146" s="80">
        <f>SUM(G141:G145)</f>
        <v>0</v>
      </c>
    </row>
    <row r="148" spans="2:7" ht="15">
      <c r="B148" s="54" t="s">
        <v>203</v>
      </c>
      <c r="C148" s="54"/>
      <c r="D148" s="54"/>
      <c r="E148" s="54"/>
      <c r="F148" s="54"/>
      <c r="G148" s="54"/>
    </row>
    <row r="149" spans="2:7" ht="15">
      <c r="B149" s="57" t="s">
        <v>97</v>
      </c>
      <c r="C149" s="58" t="s">
        <v>98</v>
      </c>
      <c r="D149" s="57" t="s">
        <v>18</v>
      </c>
      <c r="E149" s="57" t="s">
        <v>71</v>
      </c>
      <c r="F149" s="57" t="s">
        <v>72</v>
      </c>
      <c r="G149" s="57" t="s">
        <v>73</v>
      </c>
    </row>
    <row r="150" spans="2:7" ht="15">
      <c r="B150" s="49">
        <v>1</v>
      </c>
      <c r="C150" s="71" t="s">
        <v>204</v>
      </c>
      <c r="D150" s="70" t="s">
        <v>27</v>
      </c>
      <c r="E150" s="49">
        <f>E137</f>
        <v>335</v>
      </c>
      <c r="F150" s="49"/>
      <c r="G150" s="121">
        <f>E150*F150</f>
        <v>0</v>
      </c>
    </row>
    <row r="151" spans="2:7" ht="15">
      <c r="B151" s="50" t="s">
        <v>108</v>
      </c>
      <c r="C151" s="40"/>
      <c r="D151" s="52"/>
      <c r="E151" s="40" t="s">
        <v>109</v>
      </c>
      <c r="F151" s="52"/>
      <c r="G151" s="23">
        <f>SUM(G150:G150)</f>
        <v>0</v>
      </c>
    </row>
    <row r="152" spans="1:8" ht="15">
      <c r="A152" s="31"/>
      <c r="B152" s="96"/>
      <c r="C152" s="97"/>
      <c r="D152" s="96"/>
      <c r="E152" s="97"/>
      <c r="F152" s="97"/>
      <c r="G152" s="97"/>
      <c r="H152" s="31"/>
    </row>
    <row r="153" spans="2:7" ht="15">
      <c r="B153" s="83" t="s">
        <v>205</v>
      </c>
      <c r="C153" s="84"/>
      <c r="D153" s="85"/>
      <c r="E153" s="85"/>
      <c r="F153" s="85"/>
      <c r="G153" s="86">
        <f>H137+G146+G151</f>
        <v>0</v>
      </c>
    </row>
    <row r="154" spans="1:8" ht="15">
      <c r="A154" s="96"/>
      <c r="B154" s="104"/>
      <c r="C154" s="104"/>
      <c r="D154" s="105"/>
      <c r="E154" s="105"/>
      <c r="F154" s="105"/>
      <c r="G154" s="106"/>
      <c r="H154" s="33"/>
    </row>
    <row r="155" spans="1:8" ht="16.2">
      <c r="A155" s="115"/>
      <c r="B155" s="54" t="s">
        <v>206</v>
      </c>
      <c r="C155" s="54"/>
      <c r="D155" s="54"/>
      <c r="E155" s="54"/>
      <c r="F155" s="54"/>
      <c r="G155" s="54"/>
      <c r="H155" s="54"/>
    </row>
    <row r="156" spans="1:8" ht="16.2">
      <c r="A156" s="115"/>
      <c r="B156" s="54" t="s">
        <v>207</v>
      </c>
      <c r="C156" s="54"/>
      <c r="D156" s="54"/>
      <c r="E156" s="54"/>
      <c r="F156" s="54"/>
      <c r="G156" s="54"/>
      <c r="H156" s="54"/>
    </row>
    <row r="157" spans="1:8" ht="16.2">
      <c r="A157" s="115"/>
      <c r="B157" s="39" t="s">
        <v>39</v>
      </c>
      <c r="C157" s="40" t="s">
        <v>40</v>
      </c>
      <c r="D157" s="41" t="s">
        <v>41</v>
      </c>
      <c r="E157" s="39" t="s">
        <v>42</v>
      </c>
      <c r="F157" s="42" t="s">
        <v>43</v>
      </c>
      <c r="G157" s="39" t="s">
        <v>44</v>
      </c>
      <c r="H157" s="39" t="s">
        <v>45</v>
      </c>
    </row>
    <row r="158" spans="1:8" ht="16.2">
      <c r="A158" s="115"/>
      <c r="B158" s="122" t="s">
        <v>208</v>
      </c>
      <c r="C158" s="123" t="s">
        <v>209</v>
      </c>
      <c r="D158" s="122" t="s">
        <v>210</v>
      </c>
      <c r="E158" s="122">
        <v>300</v>
      </c>
      <c r="F158" s="77" t="s">
        <v>211</v>
      </c>
      <c r="G158" s="124"/>
      <c r="H158" s="125">
        <f>G158*E158</f>
        <v>0</v>
      </c>
    </row>
    <row r="159" spans="1:8" ht="16.2">
      <c r="A159" s="115"/>
      <c r="B159" s="50" t="s">
        <v>66</v>
      </c>
      <c r="C159" s="51"/>
      <c r="D159" s="52"/>
      <c r="E159" s="51">
        <f>SUM(E158:E158)</f>
        <v>300</v>
      </c>
      <c r="F159" s="51"/>
      <c r="G159" s="53"/>
      <c r="H159" s="23">
        <f>SUM(H158:H158)</f>
        <v>0</v>
      </c>
    </row>
    <row r="160" spans="1:8" ht="15">
      <c r="A160" s="31"/>
      <c r="B160" s="104"/>
      <c r="C160" s="104"/>
      <c r="D160" s="105"/>
      <c r="E160" s="105"/>
      <c r="F160" s="105"/>
      <c r="G160" s="106"/>
      <c r="H160" s="31"/>
    </row>
    <row r="161" spans="1:8" ht="15">
      <c r="A161" s="54" t="s">
        <v>212</v>
      </c>
      <c r="B161" s="54"/>
      <c r="C161" s="54"/>
      <c r="D161" s="54"/>
      <c r="E161" s="54"/>
      <c r="F161" s="54"/>
      <c r="G161" s="54"/>
      <c r="H161" s="31"/>
    </row>
    <row r="162" spans="1:8" ht="15">
      <c r="A162" s="126" t="s">
        <v>68</v>
      </c>
      <c r="B162" s="126" t="s">
        <v>69</v>
      </c>
      <c r="C162" s="126" t="s">
        <v>70</v>
      </c>
      <c r="D162" s="126" t="s">
        <v>18</v>
      </c>
      <c r="E162" s="126" t="s">
        <v>71</v>
      </c>
      <c r="F162" s="126" t="s">
        <v>72</v>
      </c>
      <c r="G162" s="126" t="s">
        <v>73</v>
      </c>
      <c r="H162" s="31"/>
    </row>
    <row r="163" spans="1:8" ht="15">
      <c r="A163" s="127">
        <v>1</v>
      </c>
      <c r="B163" s="127" t="s">
        <v>74</v>
      </c>
      <c r="C163" s="128" t="s">
        <v>213</v>
      </c>
      <c r="D163" s="127" t="s">
        <v>27</v>
      </c>
      <c r="E163" s="127">
        <f>E159</f>
        <v>300</v>
      </c>
      <c r="F163" s="127"/>
      <c r="G163" s="61">
        <f>E163*F163</f>
        <v>0</v>
      </c>
      <c r="H163" s="31"/>
    </row>
    <row r="164" spans="1:8" ht="15">
      <c r="A164" s="129">
        <v>2</v>
      </c>
      <c r="B164" s="129" t="s">
        <v>214</v>
      </c>
      <c r="C164" s="130" t="s">
        <v>215</v>
      </c>
      <c r="D164" s="129" t="s">
        <v>27</v>
      </c>
      <c r="E164" s="129">
        <f>E163</f>
        <v>300</v>
      </c>
      <c r="F164" s="129"/>
      <c r="G164" s="46">
        <f>E164*F164</f>
        <v>0</v>
      </c>
      <c r="H164" s="31"/>
    </row>
    <row r="165" spans="1:8" ht="15">
      <c r="A165" s="131">
        <v>3</v>
      </c>
      <c r="B165" s="131" t="s">
        <v>216</v>
      </c>
      <c r="C165" s="132" t="s">
        <v>217</v>
      </c>
      <c r="D165" s="131" t="s">
        <v>27</v>
      </c>
      <c r="E165" s="131">
        <f>E164</f>
        <v>300</v>
      </c>
      <c r="F165" s="131"/>
      <c r="G165" s="48">
        <f>E165*F165</f>
        <v>0</v>
      </c>
      <c r="H165" s="31"/>
    </row>
    <row r="166" spans="1:8" ht="15">
      <c r="A166" s="50" t="s">
        <v>66</v>
      </c>
      <c r="B166" s="52"/>
      <c r="C166" s="52"/>
      <c r="D166" s="51"/>
      <c r="E166" s="51"/>
      <c r="F166" s="51"/>
      <c r="G166" s="80">
        <f>SUM(G163:G165)</f>
        <v>0</v>
      </c>
      <c r="H166" s="31"/>
    </row>
    <row r="167" spans="1:8" ht="15">
      <c r="A167" s="31"/>
      <c r="B167" s="104"/>
      <c r="C167" s="104"/>
      <c r="D167" s="105"/>
      <c r="E167" s="105"/>
      <c r="F167" s="105"/>
      <c r="G167" s="106"/>
      <c r="H167" s="31"/>
    </row>
    <row r="168" spans="2:7" ht="15">
      <c r="B168" s="83" t="s">
        <v>218</v>
      </c>
      <c r="C168" s="84"/>
      <c r="D168" s="85"/>
      <c r="E168" s="85"/>
      <c r="F168" s="85"/>
      <c r="G168" s="86">
        <f>H159+G166</f>
        <v>0</v>
      </c>
    </row>
    <row r="169" spans="1:8" ht="15">
      <c r="A169" s="96"/>
      <c r="B169" s="104"/>
      <c r="C169" s="104"/>
      <c r="D169" s="105"/>
      <c r="E169" s="105"/>
      <c r="F169" s="105"/>
      <c r="G169" s="106"/>
      <c r="H169" s="33"/>
    </row>
    <row r="170" spans="1:7" ht="15">
      <c r="A170" s="54" t="s">
        <v>219</v>
      </c>
      <c r="B170" s="54"/>
      <c r="C170" s="54"/>
      <c r="D170" s="54"/>
      <c r="E170" s="54"/>
      <c r="F170" s="54"/>
      <c r="G170" s="54"/>
    </row>
    <row r="171" spans="1:7" ht="15">
      <c r="A171" s="133" t="s">
        <v>220</v>
      </c>
      <c r="B171" s="130"/>
      <c r="C171" s="130"/>
      <c r="D171" s="130"/>
      <c r="E171" s="130"/>
      <c r="F171" s="130"/>
      <c r="G171" s="130"/>
    </row>
    <row r="172" spans="1:7" ht="15">
      <c r="A172" s="126" t="s">
        <v>68</v>
      </c>
      <c r="B172" s="126" t="s">
        <v>69</v>
      </c>
      <c r="C172" s="134" t="s">
        <v>70</v>
      </c>
      <c r="D172" s="135" t="s">
        <v>18</v>
      </c>
      <c r="E172" s="135" t="s">
        <v>71</v>
      </c>
      <c r="F172" s="135" t="s">
        <v>72</v>
      </c>
      <c r="G172" s="135" t="s">
        <v>73</v>
      </c>
    </row>
    <row r="173" spans="1:7" ht="15">
      <c r="A173" s="136">
        <v>4</v>
      </c>
      <c r="B173" s="137" t="s">
        <v>74</v>
      </c>
      <c r="C173" s="138" t="s">
        <v>221</v>
      </c>
      <c r="D173" s="139" t="s">
        <v>32</v>
      </c>
      <c r="E173" s="21">
        <v>0.3301</v>
      </c>
      <c r="F173" s="129"/>
      <c r="G173" s="46">
        <f>E173*F173</f>
        <v>0</v>
      </c>
    </row>
    <row r="174" spans="1:8" ht="15">
      <c r="A174" s="140">
        <v>5</v>
      </c>
      <c r="B174" s="141" t="s">
        <v>74</v>
      </c>
      <c r="C174" s="142" t="s">
        <v>222</v>
      </c>
      <c r="D174" s="143" t="s">
        <v>32</v>
      </c>
      <c r="E174" s="49">
        <f>E173</f>
        <v>0.3301</v>
      </c>
      <c r="F174" s="131"/>
      <c r="G174" s="48">
        <f>E174*F174</f>
        <v>0</v>
      </c>
      <c r="H174" s="144"/>
    </row>
    <row r="175" spans="1:7" ht="15">
      <c r="A175" s="83" t="s">
        <v>223</v>
      </c>
      <c r="B175" s="130"/>
      <c r="C175" s="130"/>
      <c r="D175" s="130"/>
      <c r="E175" s="130"/>
      <c r="F175" s="85"/>
      <c r="G175" s="86">
        <f>SUM(G173:G174)</f>
        <v>0</v>
      </c>
    </row>
    <row r="177" spans="1:7" ht="15">
      <c r="A177" s="54" t="s">
        <v>224</v>
      </c>
      <c r="B177" s="54"/>
      <c r="C177" s="54"/>
      <c r="D177" s="54"/>
      <c r="E177" s="54"/>
      <c r="F177" s="54"/>
      <c r="G177" s="54"/>
    </row>
    <row r="178" spans="1:7" ht="15">
      <c r="A178" s="54" t="s">
        <v>225</v>
      </c>
      <c r="B178" s="54"/>
      <c r="C178" s="54"/>
      <c r="D178" s="54"/>
      <c r="E178" s="54"/>
      <c r="F178" s="54"/>
      <c r="G178" s="54"/>
    </row>
    <row r="179" spans="1:7" ht="15">
      <c r="A179" s="126" t="s">
        <v>68</v>
      </c>
      <c r="B179" s="126" t="s">
        <v>69</v>
      </c>
      <c r="C179" s="134" t="s">
        <v>70</v>
      </c>
      <c r="D179" s="135" t="s">
        <v>18</v>
      </c>
      <c r="E179" s="135" t="s">
        <v>71</v>
      </c>
      <c r="F179" s="135" t="s">
        <v>72</v>
      </c>
      <c r="G179" s="135" t="s">
        <v>73</v>
      </c>
    </row>
    <row r="180" spans="1:7" ht="15">
      <c r="A180" s="136">
        <v>1</v>
      </c>
      <c r="B180" s="137" t="s">
        <v>74</v>
      </c>
      <c r="C180" s="138" t="s">
        <v>226</v>
      </c>
      <c r="D180" s="139" t="s">
        <v>27</v>
      </c>
      <c r="E180" s="145">
        <v>215</v>
      </c>
      <c r="F180" s="129"/>
      <c r="G180" s="46">
        <f aca="true" t="shared" si="8" ref="G180:G186">E180*F180</f>
        <v>0</v>
      </c>
    </row>
    <row r="181" spans="1:7" ht="15">
      <c r="A181" s="136">
        <v>2</v>
      </c>
      <c r="B181" s="146" t="s">
        <v>74</v>
      </c>
      <c r="C181" s="138" t="s">
        <v>227</v>
      </c>
      <c r="D181" s="139" t="s">
        <v>27</v>
      </c>
      <c r="E181" s="145">
        <f>E180</f>
        <v>215</v>
      </c>
      <c r="F181" s="129"/>
      <c r="G181" s="46">
        <f t="shared" si="8"/>
        <v>0</v>
      </c>
    </row>
    <row r="182" spans="1:7" ht="15">
      <c r="A182" s="136">
        <v>3</v>
      </c>
      <c r="B182" s="146" t="s">
        <v>74</v>
      </c>
      <c r="C182" s="138" t="s">
        <v>228</v>
      </c>
      <c r="D182" s="139" t="s">
        <v>27</v>
      </c>
      <c r="E182" s="145">
        <f>E180</f>
        <v>215</v>
      </c>
      <c r="F182" s="129"/>
      <c r="G182" s="46">
        <f t="shared" si="8"/>
        <v>0</v>
      </c>
    </row>
    <row r="183" spans="1:7" ht="15">
      <c r="A183" s="136">
        <v>4</v>
      </c>
      <c r="B183" s="146" t="s">
        <v>74</v>
      </c>
      <c r="C183" s="138" t="s">
        <v>229</v>
      </c>
      <c r="D183" s="139" t="s">
        <v>27</v>
      </c>
      <c r="E183" s="145">
        <f>E180</f>
        <v>215</v>
      </c>
      <c r="F183" s="129"/>
      <c r="G183" s="46">
        <f t="shared" si="8"/>
        <v>0</v>
      </c>
    </row>
    <row r="184" spans="1:7" ht="15">
      <c r="A184" s="136">
        <v>5</v>
      </c>
      <c r="B184" s="146" t="s">
        <v>74</v>
      </c>
      <c r="C184" s="138" t="s">
        <v>230</v>
      </c>
      <c r="D184" s="139" t="s">
        <v>27</v>
      </c>
      <c r="E184" s="145">
        <f>E180</f>
        <v>215</v>
      </c>
      <c r="F184" s="129"/>
      <c r="G184" s="46">
        <f t="shared" si="8"/>
        <v>0</v>
      </c>
    </row>
    <row r="185" spans="1:7" ht="15">
      <c r="A185" s="136">
        <v>7</v>
      </c>
      <c r="B185" s="146" t="s">
        <v>74</v>
      </c>
      <c r="C185" s="138" t="s">
        <v>231</v>
      </c>
      <c r="D185" s="139" t="s">
        <v>27</v>
      </c>
      <c r="E185" s="145">
        <f>E180</f>
        <v>215</v>
      </c>
      <c r="F185" s="129"/>
      <c r="G185" s="46">
        <f t="shared" si="8"/>
        <v>0</v>
      </c>
    </row>
    <row r="186" spans="1:7" ht="15">
      <c r="A186" s="140">
        <v>8</v>
      </c>
      <c r="B186" s="147" t="s">
        <v>74</v>
      </c>
      <c r="C186" s="148" t="s">
        <v>232</v>
      </c>
      <c r="D186" s="114" t="s">
        <v>27</v>
      </c>
      <c r="E186" s="149">
        <f>E180</f>
        <v>215</v>
      </c>
      <c r="F186" s="150"/>
      <c r="G186" s="48">
        <f t="shared" si="8"/>
        <v>0</v>
      </c>
    </row>
    <row r="187" spans="1:7" ht="15">
      <c r="A187" s="151" t="s">
        <v>233</v>
      </c>
      <c r="B187" s="130"/>
      <c r="C187" s="130"/>
      <c r="D187" s="130"/>
      <c r="E187" s="130"/>
      <c r="F187" s="130"/>
      <c r="G187" s="152">
        <f>SUM(G180:G186)</f>
        <v>0</v>
      </c>
    </row>
    <row r="188" spans="1:8" ht="15">
      <c r="A188" s="153"/>
      <c r="B188" s="154"/>
      <c r="C188" s="154"/>
      <c r="D188" s="154"/>
      <c r="E188" s="154"/>
      <c r="F188" s="154"/>
      <c r="G188" s="155"/>
      <c r="H188" s="154"/>
    </row>
    <row r="189" spans="1:7" ht="15">
      <c r="A189" s="54" t="s">
        <v>234</v>
      </c>
      <c r="B189" s="54"/>
      <c r="C189" s="54"/>
      <c r="D189" s="54"/>
      <c r="E189" s="54"/>
      <c r="F189" s="54"/>
      <c r="G189" s="54"/>
    </row>
    <row r="190" spans="1:8" ht="15">
      <c r="A190" s="126" t="s">
        <v>68</v>
      </c>
      <c r="B190" s="126" t="s">
        <v>69</v>
      </c>
      <c r="C190" s="134" t="s">
        <v>70</v>
      </c>
      <c r="D190" s="135" t="s">
        <v>18</v>
      </c>
      <c r="E190" s="135" t="s">
        <v>71</v>
      </c>
      <c r="F190" s="135" t="s">
        <v>72</v>
      </c>
      <c r="G190" s="135" t="s">
        <v>73</v>
      </c>
      <c r="H190" s="54"/>
    </row>
    <row r="191" spans="1:7" ht="15">
      <c r="A191" s="136">
        <v>1</v>
      </c>
      <c r="B191" s="137" t="s">
        <v>74</v>
      </c>
      <c r="C191" s="138" t="s">
        <v>235</v>
      </c>
      <c r="D191" s="139" t="s">
        <v>27</v>
      </c>
      <c r="E191" s="145">
        <v>1048</v>
      </c>
      <c r="F191" s="129"/>
      <c r="G191" s="46">
        <f>E191*F191</f>
        <v>0</v>
      </c>
    </row>
    <row r="192" spans="1:7" ht="15">
      <c r="A192" s="136">
        <v>2</v>
      </c>
      <c r="B192" s="146" t="s">
        <v>74</v>
      </c>
      <c r="C192" s="138" t="s">
        <v>229</v>
      </c>
      <c r="D192" s="139" t="s">
        <v>27</v>
      </c>
      <c r="E192" s="145">
        <f>E191</f>
        <v>1048</v>
      </c>
      <c r="F192" s="129"/>
      <c r="G192" s="46">
        <f>E192*F192</f>
        <v>0</v>
      </c>
    </row>
    <row r="193" spans="1:7" ht="15">
      <c r="A193" s="136">
        <v>3</v>
      </c>
      <c r="B193" s="146" t="s">
        <v>74</v>
      </c>
      <c r="C193" s="138" t="s">
        <v>230</v>
      </c>
      <c r="D193" s="139" t="s">
        <v>27</v>
      </c>
      <c r="E193" s="145">
        <f>E191</f>
        <v>1048</v>
      </c>
      <c r="F193" s="129"/>
      <c r="G193" s="46">
        <f>E193*F193</f>
        <v>0</v>
      </c>
    </row>
    <row r="194" spans="1:7" ht="15">
      <c r="A194" s="136">
        <v>4</v>
      </c>
      <c r="B194" s="146" t="s">
        <v>74</v>
      </c>
      <c r="C194" s="138" t="s">
        <v>231</v>
      </c>
      <c r="D194" s="139" t="s">
        <v>27</v>
      </c>
      <c r="E194" s="145">
        <f>E193</f>
        <v>1048</v>
      </c>
      <c r="F194" s="129"/>
      <c r="G194" s="46">
        <f>E194*F194</f>
        <v>0</v>
      </c>
    </row>
    <row r="195" spans="1:7" ht="15">
      <c r="A195" s="140">
        <v>5</v>
      </c>
      <c r="B195" s="147" t="s">
        <v>74</v>
      </c>
      <c r="C195" s="148" t="s">
        <v>232</v>
      </c>
      <c r="D195" s="114" t="s">
        <v>27</v>
      </c>
      <c r="E195" s="149">
        <f>E191</f>
        <v>1048</v>
      </c>
      <c r="F195" s="150"/>
      <c r="G195" s="48">
        <f>E195*F195</f>
        <v>0</v>
      </c>
    </row>
    <row r="196" spans="1:7" ht="15">
      <c r="A196" s="151" t="s">
        <v>236</v>
      </c>
      <c r="B196" s="146"/>
      <c r="C196" s="130"/>
      <c r="D196" s="130"/>
      <c r="E196" s="130"/>
      <c r="F196" s="130"/>
      <c r="G196" s="152">
        <f>SUM(G191:G195)</f>
        <v>0</v>
      </c>
    </row>
    <row r="197" spans="1:8" ht="15">
      <c r="A197" s="154"/>
      <c r="B197" s="156"/>
      <c r="C197" s="154"/>
      <c r="D197" s="154"/>
      <c r="E197" s="154"/>
      <c r="F197" s="154"/>
      <c r="G197" s="155"/>
      <c r="H197" s="154"/>
    </row>
    <row r="198" spans="1:8" ht="15">
      <c r="A198" s="154"/>
      <c r="B198" s="156"/>
      <c r="C198" s="154"/>
      <c r="D198" s="154"/>
      <c r="E198" s="154"/>
      <c r="F198" s="154"/>
      <c r="G198" s="155"/>
      <c r="H198" s="154"/>
    </row>
    <row r="199" spans="1:8" ht="16.2">
      <c r="A199" s="157" t="s">
        <v>237</v>
      </c>
      <c r="B199" s="158"/>
      <c r="C199" s="159"/>
      <c r="D199" s="159"/>
      <c r="E199" s="159"/>
      <c r="F199" s="159"/>
      <c r="G199" s="160">
        <f>G187+G196</f>
        <v>0</v>
      </c>
      <c r="H199" s="154"/>
    </row>
    <row r="200" spans="1:8" ht="16.2">
      <c r="A200" s="157" t="s">
        <v>238</v>
      </c>
      <c r="B200" s="158"/>
      <c r="C200" s="159"/>
      <c r="D200" s="159"/>
      <c r="E200" s="159"/>
      <c r="F200" s="159"/>
      <c r="G200" s="160">
        <f>G199*5</f>
        <v>0</v>
      </c>
      <c r="H200" s="154"/>
    </row>
    <row r="201" spans="1:8" ht="15">
      <c r="A201" s="153"/>
      <c r="B201" s="154"/>
      <c r="C201" s="154"/>
      <c r="D201" s="154"/>
      <c r="E201" s="154"/>
      <c r="F201" s="154"/>
      <c r="G201" s="155"/>
      <c r="H201" s="154"/>
    </row>
    <row r="202" spans="2:7" ht="16.2">
      <c r="B202" s="161" t="s">
        <v>239</v>
      </c>
      <c r="C202" s="13"/>
      <c r="D202" s="13"/>
      <c r="E202" s="13"/>
      <c r="F202" s="13"/>
      <c r="G202" s="13"/>
    </row>
    <row r="203" spans="2:7" ht="16.2">
      <c r="B203" s="161"/>
      <c r="C203" s="13"/>
      <c r="D203" s="13"/>
      <c r="E203" s="13"/>
      <c r="F203" s="13"/>
      <c r="G203" s="13"/>
    </row>
    <row r="204" spans="2:7" ht="15.6">
      <c r="B204" s="162" t="s">
        <v>37</v>
      </c>
      <c r="C204" s="84"/>
      <c r="D204" s="85"/>
      <c r="E204" s="85"/>
      <c r="F204" s="85"/>
      <c r="G204" s="163">
        <f>G56</f>
        <v>0</v>
      </c>
    </row>
    <row r="205" spans="2:7" ht="15.6">
      <c r="B205" s="162" t="s">
        <v>111</v>
      </c>
      <c r="C205" s="164"/>
      <c r="D205" s="164"/>
      <c r="E205" s="164"/>
      <c r="F205" s="164"/>
      <c r="G205" s="163">
        <f>G98</f>
        <v>0</v>
      </c>
    </row>
    <row r="206" spans="2:7" ht="15.6">
      <c r="B206" s="162" t="s">
        <v>240</v>
      </c>
      <c r="C206" s="164"/>
      <c r="D206" s="164"/>
      <c r="E206" s="164"/>
      <c r="F206" s="164"/>
      <c r="G206" s="163">
        <f>G153</f>
        <v>0</v>
      </c>
    </row>
    <row r="207" spans="2:7" ht="15.6">
      <c r="B207" s="162" t="s">
        <v>241</v>
      </c>
      <c r="C207" s="164"/>
      <c r="D207" s="164"/>
      <c r="E207" s="164"/>
      <c r="F207" s="164"/>
      <c r="G207" s="163">
        <f>G168</f>
        <v>0</v>
      </c>
    </row>
    <row r="208" spans="2:7" ht="15.6">
      <c r="B208" s="165" t="s">
        <v>242</v>
      </c>
      <c r="C208" s="164"/>
      <c r="D208" s="164"/>
      <c r="E208" s="164"/>
      <c r="F208" s="164"/>
      <c r="G208" s="163">
        <f>G175</f>
        <v>0</v>
      </c>
    </row>
    <row r="209" spans="2:7" ht="15.6">
      <c r="B209" s="166" t="s">
        <v>243</v>
      </c>
      <c r="C209" s="18"/>
      <c r="D209" s="18"/>
      <c r="E209" s="18"/>
      <c r="F209" s="18"/>
      <c r="G209" s="167">
        <f>G200</f>
        <v>0</v>
      </c>
    </row>
    <row r="210" spans="2:7" ht="18.6">
      <c r="B210" s="165" t="s">
        <v>244</v>
      </c>
      <c r="C210" s="164"/>
      <c r="D210" s="164"/>
      <c r="E210" s="164"/>
      <c r="F210" s="164"/>
      <c r="G210" s="168">
        <f>SUM(G204:G209)</f>
        <v>0</v>
      </c>
    </row>
  </sheetData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scale="48"/>
  <rowBreaks count="3" manualBreakCount="3">
    <brk id="28" max="16383" man="1"/>
    <brk id="84" max="16383" man="1"/>
    <brk id="21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 topLeftCell="A1">
      <selection activeCell="F15" sqref="F15"/>
    </sheetView>
  </sheetViews>
  <sheetFormatPr defaultColWidth="9.140625" defaultRowHeight="15"/>
  <cols>
    <col min="1" max="1" width="9.140625" style="154" customWidth="1"/>
    <col min="2" max="2" width="85.57421875" style="154" customWidth="1"/>
    <col min="3" max="3" width="12.421875" style="154" customWidth="1"/>
    <col min="4" max="4" width="20.00390625" style="169" customWidth="1"/>
    <col min="5" max="5" width="6.7109375" style="154" customWidth="1"/>
    <col min="6" max="6" width="16.421875" style="154" customWidth="1"/>
    <col min="7" max="7" width="9.8515625" style="154" customWidth="1"/>
    <col min="8" max="8" width="13.8515625" style="154" customWidth="1"/>
    <col min="9" max="9" width="9.140625" style="154" customWidth="1"/>
    <col min="10" max="10" width="44.28125" style="154" customWidth="1"/>
    <col min="11" max="1025" width="9.140625" style="154" customWidth="1"/>
  </cols>
  <sheetData>
    <row r="1" ht="18.6">
      <c r="A1" s="11" t="s">
        <v>0</v>
      </c>
    </row>
    <row r="2" spans="1:4" ht="18.6">
      <c r="A2" s="170" t="s">
        <v>245</v>
      </c>
      <c r="C2" s="169"/>
      <c r="D2" s="13"/>
    </row>
    <row r="3" spans="3:4" ht="15">
      <c r="C3" s="14" t="s">
        <v>246</v>
      </c>
      <c r="D3" s="14" t="s">
        <v>247</v>
      </c>
    </row>
    <row r="4" spans="1:4" ht="15.75" customHeight="1">
      <c r="A4" s="1">
        <v>1</v>
      </c>
      <c r="B4" s="171" t="s">
        <v>248</v>
      </c>
      <c r="C4" s="1">
        <v>1</v>
      </c>
      <c r="D4" s="172"/>
    </row>
    <row r="5" spans="1:4" ht="15.75" customHeight="1">
      <c r="A5" s="1"/>
      <c r="B5" s="173" t="s">
        <v>249</v>
      </c>
      <c r="C5" s="1">
        <v>0</v>
      </c>
      <c r="D5" s="174"/>
    </row>
    <row r="6" spans="1:4" ht="14.25" customHeight="1">
      <c r="A6" s="1"/>
      <c r="B6" s="173" t="s">
        <v>250</v>
      </c>
      <c r="C6" s="1">
        <v>0</v>
      </c>
      <c r="D6" s="175"/>
    </row>
    <row r="7" spans="1:4" ht="12.75" customHeight="1">
      <c r="A7" s="1"/>
      <c r="B7" s="173" t="s">
        <v>251</v>
      </c>
      <c r="C7" s="1">
        <v>0</v>
      </c>
      <c r="D7" s="175"/>
    </row>
    <row r="8" spans="1:4" ht="14.25" customHeight="1">
      <c r="A8" s="1"/>
      <c r="B8" s="173" t="s">
        <v>252</v>
      </c>
      <c r="C8" s="1">
        <v>0</v>
      </c>
      <c r="D8" s="175"/>
    </row>
    <row r="9" spans="1:4" ht="12.75" customHeight="1">
      <c r="A9" s="1"/>
      <c r="B9" s="176" t="s">
        <v>253</v>
      </c>
      <c r="C9" s="1">
        <v>1</v>
      </c>
      <c r="D9" s="175"/>
    </row>
    <row r="10" spans="1:4" ht="17.25" customHeight="1">
      <c r="A10" s="1">
        <v>2</v>
      </c>
      <c r="B10" s="171" t="s">
        <v>254</v>
      </c>
      <c r="C10" s="1">
        <v>1</v>
      </c>
      <c r="D10" s="172"/>
    </row>
    <row r="11" spans="1:4" ht="14.25" customHeight="1">
      <c r="A11" s="1"/>
      <c r="B11" s="173" t="s">
        <v>255</v>
      </c>
      <c r="C11" s="1">
        <v>0</v>
      </c>
      <c r="D11" s="175"/>
    </row>
    <row r="12" spans="1:4" ht="12.75" customHeight="1">
      <c r="A12" s="1"/>
      <c r="B12" s="173" t="s">
        <v>256</v>
      </c>
      <c r="C12" s="1">
        <v>0</v>
      </c>
      <c r="D12" s="175"/>
    </row>
    <row r="13" spans="1:4" ht="12.75" customHeight="1">
      <c r="A13" s="1"/>
      <c r="B13" s="173" t="s">
        <v>257</v>
      </c>
      <c r="C13" s="1">
        <v>0</v>
      </c>
      <c r="D13" s="175"/>
    </row>
    <row r="14" spans="1:4" ht="12" customHeight="1">
      <c r="A14" s="1"/>
      <c r="B14" s="173" t="s">
        <v>258</v>
      </c>
      <c r="C14" s="1">
        <v>1</v>
      </c>
      <c r="D14" s="175"/>
    </row>
    <row r="15" spans="1:4" ht="12.75" customHeight="1">
      <c r="A15" s="1"/>
      <c r="B15" s="176" t="s">
        <v>259</v>
      </c>
      <c r="C15" s="1">
        <v>0</v>
      </c>
      <c r="D15" s="175"/>
    </row>
    <row r="16" spans="1:4" ht="15.75" customHeight="1">
      <c r="A16" s="1">
        <v>3</v>
      </c>
      <c r="B16" s="171" t="s">
        <v>260</v>
      </c>
      <c r="C16" s="1">
        <v>1</v>
      </c>
      <c r="D16" s="172"/>
    </row>
    <row r="17" spans="1:4" ht="14.25" customHeight="1">
      <c r="A17" s="1"/>
      <c r="B17" s="173" t="s">
        <v>261</v>
      </c>
      <c r="C17" s="1">
        <v>0</v>
      </c>
      <c r="D17" s="175"/>
    </row>
    <row r="18" spans="1:4" ht="14.25" customHeight="1">
      <c r="A18" s="1"/>
      <c r="B18" s="173" t="s">
        <v>262</v>
      </c>
      <c r="C18" s="1">
        <v>0</v>
      </c>
      <c r="D18" s="175"/>
    </row>
    <row r="19" spans="1:4" ht="12" customHeight="1">
      <c r="A19" s="1"/>
      <c r="B19" s="173" t="s">
        <v>263</v>
      </c>
      <c r="C19" s="1">
        <v>0</v>
      </c>
      <c r="D19" s="175"/>
    </row>
    <row r="20" spans="1:4" ht="13.5" customHeight="1">
      <c r="A20" s="1"/>
      <c r="B20" s="176" t="s">
        <v>264</v>
      </c>
      <c r="C20" s="1">
        <v>1</v>
      </c>
      <c r="D20" s="175"/>
    </row>
    <row r="21" spans="1:4" ht="16.5" customHeight="1">
      <c r="A21" s="129">
        <v>4</v>
      </c>
      <c r="B21" s="171" t="s">
        <v>265</v>
      </c>
      <c r="C21" s="129">
        <v>1</v>
      </c>
      <c r="D21" s="172"/>
    </row>
    <row r="22" spans="1:4" ht="15.75" customHeight="1">
      <c r="A22" s="129">
        <v>5</v>
      </c>
      <c r="B22" s="171" t="s">
        <v>266</v>
      </c>
      <c r="C22" s="129">
        <v>1</v>
      </c>
      <c r="D22" s="172"/>
    </row>
    <row r="23" spans="1:4" ht="15" customHeight="1">
      <c r="A23" s="1">
        <v>6</v>
      </c>
      <c r="B23" s="171" t="s">
        <v>267</v>
      </c>
      <c r="C23" s="1">
        <v>1</v>
      </c>
      <c r="D23" s="172"/>
    </row>
    <row r="24" spans="1:4" ht="15" customHeight="1">
      <c r="A24" s="1"/>
      <c r="B24" s="176" t="s">
        <v>268</v>
      </c>
      <c r="C24" s="1">
        <v>1</v>
      </c>
      <c r="D24" s="177"/>
    </row>
    <row r="25" spans="1:4" ht="17.25" customHeight="1">
      <c r="A25" s="21">
        <v>7</v>
      </c>
      <c r="B25" s="171" t="s">
        <v>269</v>
      </c>
      <c r="C25" s="21">
        <v>1</v>
      </c>
      <c r="D25" s="172"/>
    </row>
    <row r="26" spans="1:4" ht="18.75" customHeight="1">
      <c r="A26" s="21">
        <v>8</v>
      </c>
      <c r="B26" s="178" t="s">
        <v>270</v>
      </c>
      <c r="C26" s="21">
        <v>1</v>
      </c>
      <c r="D26" s="179"/>
    </row>
    <row r="27" spans="1:4" ht="21.6">
      <c r="A27" s="180" t="s">
        <v>271</v>
      </c>
      <c r="B27" s="164"/>
      <c r="C27" s="164"/>
      <c r="D27" s="181">
        <f>SUM(D4:D26)</f>
        <v>0</v>
      </c>
    </row>
  </sheetData>
  <mergeCells count="8">
    <mergeCell ref="A23:A24"/>
    <mergeCell ref="C23:C24"/>
    <mergeCell ref="A4:A9"/>
    <mergeCell ref="C4:C9"/>
    <mergeCell ref="A10:A15"/>
    <mergeCell ref="C10:C15"/>
    <mergeCell ref="A16:A20"/>
    <mergeCell ref="C16:C20"/>
  </mergeCells>
  <printOptions/>
  <pageMargins left="0.708333333333333" right="0.708333333333333" top="0.7875" bottom="0.7875" header="0.511805555555555" footer="0.51180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7"/>
  <sheetViews>
    <sheetView workbookViewId="0" topLeftCell="A1">
      <selection activeCell="B5" sqref="B5"/>
    </sheetView>
  </sheetViews>
  <sheetFormatPr defaultColWidth="9.140625" defaultRowHeight="15"/>
  <cols>
    <col min="1" max="1" width="57.140625" style="182" customWidth="1"/>
    <col min="2" max="2" width="34.140625" style="182" customWidth="1"/>
    <col min="3" max="3" width="19.57421875" style="182" customWidth="1"/>
    <col min="4" max="4" width="39.57421875" style="182" customWidth="1"/>
    <col min="5" max="5" width="28.421875" style="182" customWidth="1"/>
    <col min="6" max="6" width="12.421875" style="182" customWidth="1"/>
    <col min="7" max="7" width="11.28125" style="182" customWidth="1"/>
    <col min="8" max="1022" width="8.7109375" style="182" customWidth="1"/>
    <col min="1023" max="1025" width="11.57421875" style="0" customWidth="1"/>
  </cols>
  <sheetData>
    <row r="2" spans="1:2" ht="18.6">
      <c r="A2" s="183" t="s">
        <v>0</v>
      </c>
      <c r="B2" s="184"/>
    </row>
    <row r="3" spans="1:2" ht="18">
      <c r="A3" s="185" t="s">
        <v>272</v>
      </c>
      <c r="B3" s="186"/>
    </row>
    <row r="4" spans="1:2" ht="18">
      <c r="A4" s="187"/>
      <c r="B4" s="188" t="s">
        <v>273</v>
      </c>
    </row>
    <row r="5" spans="1:5" ht="16.2">
      <c r="A5" s="189" t="s">
        <v>274</v>
      </c>
      <c r="B5" s="190">
        <f>VÝSADBY!G210</f>
        <v>0</v>
      </c>
      <c r="C5" s="191"/>
      <c r="D5" s="192"/>
      <c r="E5" s="191"/>
    </row>
    <row r="6" spans="1:5" ht="15">
      <c r="A6" s="189" t="s">
        <v>275</v>
      </c>
      <c r="B6" s="190">
        <f>VRN!D27</f>
        <v>0</v>
      </c>
      <c r="C6" s="191"/>
      <c r="D6" s="193"/>
      <c r="E6" s="191"/>
    </row>
    <row r="7" spans="1:5" ht="15">
      <c r="A7" s="194" t="s">
        <v>276</v>
      </c>
      <c r="B7" s="195">
        <f>SUM(B5:B6)</f>
        <v>0</v>
      </c>
      <c r="C7" s="191"/>
      <c r="D7" s="193"/>
      <c r="E7" s="191"/>
    </row>
    <row r="8" spans="1:5" ht="15">
      <c r="A8" s="196"/>
      <c r="B8" s="197"/>
      <c r="C8" s="191"/>
      <c r="D8" s="191"/>
      <c r="E8" s="191"/>
    </row>
    <row r="9" spans="1:5" ht="15">
      <c r="A9" s="196"/>
      <c r="B9" s="197"/>
      <c r="C9" s="191"/>
      <c r="D9" s="191"/>
      <c r="E9" s="191"/>
    </row>
    <row r="10" spans="1:5" ht="15">
      <c r="A10" s="196"/>
      <c r="B10" s="197"/>
      <c r="C10" s="191"/>
      <c r="D10" s="191"/>
      <c r="E10" s="191"/>
    </row>
    <row r="11" spans="1:5" ht="15">
      <c r="A11" s="198"/>
      <c r="B11" s="199"/>
      <c r="C11" s="191"/>
      <c r="D11" s="191"/>
      <c r="E11" s="191"/>
    </row>
    <row r="12" spans="1:5" ht="15">
      <c r="A12" s="196"/>
      <c r="B12" s="197"/>
      <c r="C12" s="191"/>
      <c r="D12" s="191"/>
      <c r="E12" s="191"/>
    </row>
    <row r="13" spans="1:5" ht="15">
      <c r="A13" s="200"/>
      <c r="B13" s="197"/>
      <c r="C13" s="191"/>
      <c r="D13" s="191"/>
      <c r="E13" s="191"/>
    </row>
    <row r="14" spans="1:5" ht="15">
      <c r="A14" s="200"/>
      <c r="B14" s="201"/>
      <c r="C14" s="191"/>
      <c r="D14" s="191"/>
      <c r="E14" s="191"/>
    </row>
    <row r="15" spans="1:5" ht="15">
      <c r="A15" s="200"/>
      <c r="B15" s="197"/>
      <c r="C15" s="191"/>
      <c r="D15" s="191"/>
      <c r="E15" s="191"/>
    </row>
    <row r="16" spans="1:5" ht="15.6">
      <c r="A16" s="196"/>
      <c r="B16" s="202"/>
      <c r="C16" s="203"/>
      <c r="D16" s="191"/>
      <c r="E16" s="191"/>
    </row>
    <row r="17" spans="1:5" ht="16.2">
      <c r="A17" s="196"/>
      <c r="B17" s="202"/>
      <c r="C17" s="191"/>
      <c r="D17" s="192"/>
      <c r="E17" s="191"/>
    </row>
    <row r="18" spans="1:5" ht="15">
      <c r="A18" s="198"/>
      <c r="B18" s="199"/>
      <c r="C18" s="204"/>
      <c r="D18" s="191"/>
      <c r="E18" s="191"/>
    </row>
    <row r="19" spans="1:5" ht="15">
      <c r="A19" s="196"/>
      <c r="B19" s="197"/>
      <c r="C19" s="191"/>
      <c r="D19" s="205"/>
      <c r="E19" s="206"/>
    </row>
    <row r="20" spans="1:5" ht="15">
      <c r="A20" s="196"/>
      <c r="B20" s="197"/>
      <c r="C20" s="191"/>
      <c r="D20" s="191"/>
      <c r="E20" s="191"/>
    </row>
    <row r="21" spans="1:5" ht="15.6">
      <c r="A21" s="196"/>
      <c r="B21" s="202"/>
      <c r="C21" s="191"/>
      <c r="D21" s="191"/>
      <c r="E21" s="191"/>
    </row>
    <row r="22" spans="1:5" ht="15.6">
      <c r="A22" s="196"/>
      <c r="B22" s="202"/>
      <c r="C22" s="191"/>
      <c r="D22" s="205"/>
      <c r="E22" s="206"/>
    </row>
    <row r="23" spans="1:5" ht="15">
      <c r="A23" s="191"/>
      <c r="B23" s="207"/>
      <c r="C23" s="191"/>
      <c r="D23" s="191"/>
      <c r="E23" s="191"/>
    </row>
    <row r="24" spans="1:5" ht="15">
      <c r="A24" s="198"/>
      <c r="B24" s="208"/>
      <c r="C24" s="191"/>
      <c r="D24" s="191"/>
      <c r="E24" s="191"/>
    </row>
    <row r="25" spans="1:5" ht="15">
      <c r="A25" s="196"/>
      <c r="B25" s="209"/>
      <c r="C25" s="191"/>
      <c r="D25" s="191"/>
      <c r="E25" s="191"/>
    </row>
    <row r="26" spans="1:5" ht="15">
      <c r="A26" s="198"/>
      <c r="B26" s="208"/>
      <c r="C26" s="191"/>
      <c r="D26" s="205"/>
      <c r="E26" s="206"/>
    </row>
    <row r="27" spans="1:7" ht="15.6">
      <c r="A27" s="196"/>
      <c r="B27" s="210"/>
      <c r="C27" s="191"/>
      <c r="D27" s="211"/>
      <c r="E27" s="212"/>
      <c r="G27" s="213"/>
    </row>
    <row r="28" spans="1:5" ht="15">
      <c r="A28" s="198"/>
      <c r="B28" s="208"/>
      <c r="C28" s="191"/>
      <c r="D28" s="205"/>
      <c r="E28" s="206"/>
    </row>
    <row r="34" ht="15">
      <c r="F34" s="191"/>
    </row>
    <row r="35" spans="2:6" ht="15">
      <c r="B35" s="214"/>
      <c r="F35" s="191"/>
    </row>
    <row r="37" ht="15">
      <c r="G37" s="215"/>
    </row>
  </sheetData>
  <printOptions/>
  <pageMargins left="0.708333333333333" right="0.708333333333333" top="0.7875" bottom="0.7875" header="0.511805555555555" footer="0.51180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Kubíková</dc:creator>
  <cp:keywords/>
  <dc:description/>
  <cp:lastModifiedBy>Zatloukalová Eva, Ing.</cp:lastModifiedBy>
  <cp:lastPrinted>2020-12-03T09:02:54Z</cp:lastPrinted>
  <dcterms:created xsi:type="dcterms:W3CDTF">2019-03-22T08:05:41Z</dcterms:created>
  <dcterms:modified xsi:type="dcterms:W3CDTF">2023-06-26T13:02:59Z</dcterms:modified>
  <cp:category/>
  <cp:version/>
  <cp:contentType/>
  <cp:contentStatus/>
  <cp:revision>25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