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ThisWorkbook" filterPrivacy="1" defaultThemeVersion="166925"/>
  <bookViews>
    <workbookView xWindow="65416" yWindow="65416" windowWidth="29040" windowHeight="15840" activeTab="0"/>
  </bookViews>
  <sheets>
    <sheet name="PAZEL_bio_sumarizace_svazitost_" sheetId="1" r:id="rId1"/>
  </sheets>
  <definedNames>
    <definedName name="JR_PAGE_ANCHOR_0_1">'PAZEL_bio_sumarizace_svazitost_'!$B$4</definedName>
  </definedNames>
  <calcPr calcId="181029"/>
</workbook>
</file>

<file path=xl/sharedStrings.xml><?xml version="1.0" encoding="utf-8"?>
<sst xmlns="http://schemas.openxmlformats.org/spreadsheetml/2006/main" count="106" uniqueCount="53">
  <si>
    <t>Ruderalní porost, m2</t>
  </si>
  <si>
    <t>Druh biologického prvku / Svažitost</t>
  </si>
  <si>
    <t>rovina
(množství - m²/ks/m)</t>
  </si>
  <si>
    <t>sklon do 10 stupňů
(množství - m²/ks/m)</t>
  </si>
  <si>
    <t>sklon do 20 stupňů
(množství - m²/ks/m)</t>
  </si>
  <si>
    <t>sklon do 25 stupňů
(množství - m²/ks/m)</t>
  </si>
  <si>
    <t>sklon do 45 stupňů
(množství - m²/ks/m)</t>
  </si>
  <si>
    <t>Celkem
(množství - m²/ks/m)</t>
  </si>
  <si>
    <t>Parkový trávník, m2 - I.intenzita</t>
  </si>
  <si>
    <t>Luční trávník, m2 - II.intenzita</t>
  </si>
  <si>
    <t xml:space="preserve">Jarní vyhrabání </t>
  </si>
  <si>
    <t xml:space="preserve">Podzimní vyhrabání </t>
  </si>
  <si>
    <t>Pokos trávníku se sběrem + úklid odpadků</t>
  </si>
  <si>
    <t>Jarní vyhrabání + úklid odpadků</t>
  </si>
  <si>
    <t>Podzimní vyhrabání + úklid odpadků</t>
  </si>
  <si>
    <t xml:space="preserve">Pokos trávníku se sběrem </t>
  </si>
  <si>
    <t>Nestandardní trávník, m2 - III.intenzita</t>
  </si>
  <si>
    <t>Skupina stromů  s podrostem jiným, m2</t>
  </si>
  <si>
    <t>opakování</t>
  </si>
  <si>
    <t>Pokos podrostu se sběrem + úklid odpadků</t>
  </si>
  <si>
    <t>Sady 1. máje</t>
  </si>
  <si>
    <t>B. Martinů</t>
  </si>
  <si>
    <t>Jiráskovy sady</t>
  </si>
  <si>
    <t>Na hradbách</t>
  </si>
  <si>
    <t>Smetanovy sady</t>
  </si>
  <si>
    <t>Dvořákovy sady</t>
  </si>
  <si>
    <t xml:space="preserve">Sady 1. máje </t>
  </si>
  <si>
    <t>Pravidelný úklid parkových ploch, m2,  duben - listopad, včetně úklidu parkových cest</t>
  </si>
  <si>
    <t>Jednorázový úklid parkových ploch, m2, prosinec - březen, včetně parkových cest</t>
  </si>
  <si>
    <t>chemické odstranění nežádoucí zeleně, včetně mechanického odstranění</t>
  </si>
  <si>
    <t>Cesty v parcích, m2</t>
  </si>
  <si>
    <t>CELKEM VEGETAČNÍ PLOŠNÉ PRVKY, m2</t>
  </si>
  <si>
    <t>VEGETAČNÍ PLOŠNÉ PRVKY, m2</t>
  </si>
  <si>
    <t>Kašna, m2</t>
  </si>
  <si>
    <t>úklid odpadků, listí a jiných nečistot (letní údržba)</t>
  </si>
  <si>
    <t>úklid odpadků a jiných nečistot (zimní údržba)</t>
  </si>
  <si>
    <t>Celková cena</t>
  </si>
  <si>
    <t>TRÁVNÍKY, m2</t>
  </si>
  <si>
    <t>CELKEM TRÁVNÍKY, m2</t>
  </si>
  <si>
    <t>CELKEM ÚKLIDY PARKŮ, m2</t>
  </si>
  <si>
    <t>TECHNICKÉ PLOŠNÉ PRVKY, m2</t>
  </si>
  <si>
    <t>úklid sněhu a zmrazků včetně posypu inertním materiálem a jeho uklizení (zimní údržba) - na hlavních tazích</t>
  </si>
  <si>
    <t>CELKEM TECHNICKÉ PLOŠNÉ PRVKY, m2</t>
  </si>
  <si>
    <t>DPH 21%</t>
  </si>
  <si>
    <t>CELKEM  VČETNĚ DPH - ZA 1 ROK</t>
  </si>
  <si>
    <t>CELKEM BEZ DPH - ZA 1 ROK</t>
  </si>
  <si>
    <t>ROZPOČET ZELEŇ - TRÁVNÍKY, ÚKLIDY - Šumperk 2024 - 2027</t>
  </si>
  <si>
    <t>Skupiny stromů s podrostem - bylinným, m2</t>
  </si>
  <si>
    <t>Mj.</t>
  </si>
  <si>
    <t>m2</t>
  </si>
  <si>
    <t>ks</t>
  </si>
  <si>
    <t>Pokos porostu se sběrem + úklid odpadků</t>
  </si>
  <si>
    <t>cxvcv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</si>
</sst>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double">
        <color rgb="FF000000"/>
      </right>
      <top style="thin"/>
      <bottom style="thin"/>
    </border>
    <border>
      <left style="double"/>
      <right style="double">
        <color rgb="FF000000"/>
      </right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double"/>
      <right style="double">
        <color rgb="FF000000"/>
      </right>
      <top style="double"/>
      <bottom style="thin"/>
    </border>
    <border>
      <left style="double">
        <color rgb="FF000000"/>
      </left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>
        <color rgb="FF000000"/>
      </left>
      <right/>
      <top/>
      <bottom/>
    </border>
    <border>
      <left/>
      <right style="thin"/>
      <top/>
      <bottom/>
    </border>
    <border>
      <left style="double">
        <color rgb="FF000000"/>
      </left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double">
        <color rgb="FF000000"/>
      </right>
      <top style="double"/>
      <bottom style="double"/>
    </border>
    <border>
      <left/>
      <right style="thin">
        <color rgb="FF000000"/>
      </right>
      <top style="double"/>
      <bottom style="double"/>
    </border>
    <border>
      <left style="thin">
        <color rgb="FF000000"/>
      </left>
      <right style="thin">
        <color rgb="FF000000"/>
      </right>
      <top style="double"/>
      <bottom style="double"/>
    </border>
    <border>
      <left style="thin">
        <color rgb="FF000000"/>
      </left>
      <right/>
      <top style="double"/>
      <bottom style="double"/>
    </border>
    <border>
      <left style="thin"/>
      <right style="thin"/>
      <top/>
      <bottom style="double"/>
    </border>
    <border>
      <left style="double"/>
      <right style="double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/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/>
      <right style="double">
        <color rgb="FF000000"/>
      </right>
      <top/>
      <bottom/>
    </border>
    <border>
      <left style="double"/>
      <right style="double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double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0" borderId="5" xfId="0" applyFont="1" applyBorder="1"/>
    <xf numFmtId="0" fontId="7" fillId="0" borderId="6" xfId="0" applyFont="1" applyBorder="1"/>
    <xf numFmtId="0" fontId="6" fillId="0" borderId="7" xfId="0" applyFont="1" applyBorder="1"/>
    <xf numFmtId="0" fontId="3" fillId="0" borderId="8" xfId="0" applyFont="1" applyBorder="1"/>
    <xf numFmtId="0" fontId="0" fillId="0" borderId="9" xfId="0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6" fillId="0" borderId="9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3" fillId="0" borderId="9" xfId="0" applyFont="1" applyBorder="1"/>
    <xf numFmtId="0" fontId="3" fillId="2" borderId="5" xfId="0" applyFont="1" applyFill="1" applyBorder="1"/>
    <xf numFmtId="0" fontId="3" fillId="2" borderId="0" xfId="0" applyFont="1" applyFill="1"/>
    <xf numFmtId="0" fontId="6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3" fillId="4" borderId="5" xfId="0" applyNumberFormat="1" applyFont="1" applyFill="1" applyBorder="1"/>
    <xf numFmtId="164" fontId="3" fillId="4" borderId="5" xfId="0" applyNumberFormat="1" applyFont="1" applyFill="1" applyBorder="1" applyAlignment="1">
      <alignment vertical="center"/>
    </xf>
    <xf numFmtId="164" fontId="3" fillId="5" borderId="5" xfId="0" applyNumberFormat="1" applyFont="1" applyFill="1" applyBorder="1"/>
    <xf numFmtId="164" fontId="3" fillId="5" borderId="18" xfId="0" applyNumberFormat="1" applyFont="1" applyFill="1" applyBorder="1"/>
    <xf numFmtId="164" fontId="3" fillId="0" borderId="19" xfId="0" applyNumberFormat="1" applyFont="1" applyBorder="1"/>
    <xf numFmtId="164" fontId="3" fillId="2" borderId="20" xfId="0" applyNumberFormat="1" applyFont="1" applyFill="1" applyBorder="1"/>
    <xf numFmtId="0" fontId="3" fillId="2" borderId="21" xfId="0" applyFont="1" applyFill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2" borderId="19" xfId="0" applyFont="1" applyFill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2" borderId="30" xfId="0" applyFont="1" applyFill="1" applyBorder="1" applyAlignment="1" applyProtection="1">
      <alignment horizontal="left" vertical="center" wrapText="1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22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0" fontId="2" fillId="6" borderId="34" xfId="0" applyFont="1" applyFill="1" applyBorder="1" applyAlignment="1" applyProtection="1">
      <alignment horizontal="left" vertical="center" wrapText="1"/>
      <protection/>
    </xf>
    <xf numFmtId="166" fontId="2" fillId="6" borderId="35" xfId="20" applyNumberFormat="1" applyFont="1" applyFill="1" applyBorder="1" applyAlignment="1" applyProtection="1">
      <alignment horizontal="right" vertical="center" wrapText="1"/>
      <protection/>
    </xf>
    <xf numFmtId="166" fontId="4" fillId="2" borderId="36" xfId="20" applyNumberFormat="1" applyFont="1" applyFill="1" applyBorder="1" applyAlignment="1" applyProtection="1">
      <alignment horizontal="center" vertical="center" wrapText="1"/>
      <protection/>
    </xf>
    <xf numFmtId="166" fontId="4" fillId="2" borderId="0" xfId="20" applyNumberFormat="1" applyFont="1" applyFill="1" applyAlignment="1" applyProtection="1">
      <alignment horizontal="center" vertical="center" wrapText="1"/>
      <protection/>
    </xf>
    <xf numFmtId="166" fontId="2" fillId="6" borderId="36" xfId="20" applyNumberFormat="1" applyFont="1" applyFill="1" applyBorder="1" applyAlignment="1" applyProtection="1">
      <alignment horizontal="right" vertical="center" wrapText="1"/>
      <protection/>
    </xf>
    <xf numFmtId="166" fontId="2" fillId="5" borderId="37" xfId="20" applyNumberFormat="1" applyFont="1" applyFill="1" applyBorder="1" applyAlignment="1" applyProtection="1">
      <alignment horizontal="right" vertical="center" wrapText="1"/>
      <protection/>
    </xf>
    <xf numFmtId="0" fontId="8" fillId="5" borderId="19" xfId="0" applyFont="1" applyFill="1" applyBorder="1" applyAlignment="1" applyProtection="1">
      <alignment horizontal="right" vertical="center" wrapText="1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166" fontId="4" fillId="6" borderId="35" xfId="20" applyNumberFormat="1" applyFont="1" applyFill="1" applyBorder="1" applyAlignment="1" applyProtection="1">
      <alignment horizontal="right" vertical="center" wrapText="1"/>
      <protection/>
    </xf>
    <xf numFmtId="166" fontId="4" fillId="2" borderId="37" xfId="20" applyNumberFormat="1" applyFont="1" applyFill="1" applyBorder="1" applyAlignment="1" applyProtection="1">
      <alignment horizontal="center" vertical="center" wrapText="1"/>
      <protection/>
    </xf>
    <xf numFmtId="166" fontId="4" fillId="2" borderId="19" xfId="20" applyNumberFormat="1" applyFont="1" applyFill="1" applyBorder="1" applyAlignment="1" applyProtection="1">
      <alignment horizontal="center" vertical="center" wrapText="1"/>
      <protection/>
    </xf>
    <xf numFmtId="166" fontId="4" fillId="6" borderId="36" xfId="20" applyNumberFormat="1" applyFont="1" applyFill="1" applyBorder="1" applyAlignment="1" applyProtection="1">
      <alignment horizontal="right" vertical="center" wrapText="1"/>
      <protection/>
    </xf>
    <xf numFmtId="166" fontId="4" fillId="5" borderId="37" xfId="20" applyNumberFormat="1" applyFont="1" applyFill="1" applyBorder="1" applyAlignment="1" applyProtection="1">
      <alignment horizontal="right"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5" borderId="37" xfId="0" applyFont="1" applyFill="1" applyBorder="1" applyAlignment="1" applyProtection="1">
      <alignment horizontal="center" vertical="center" wrapText="1"/>
      <protection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2" fillId="6" borderId="39" xfId="0" applyFont="1" applyFill="1" applyBorder="1" applyAlignment="1" applyProtection="1">
      <alignment horizontal="left" vertical="center" wrapText="1"/>
      <protection/>
    </xf>
    <xf numFmtId="166" fontId="5" fillId="0" borderId="0" xfId="20" applyNumberFormat="1" applyFont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6" borderId="30" xfId="0" applyFont="1" applyFill="1" applyBorder="1" applyAlignment="1" applyProtection="1">
      <alignment horizontal="left" vertical="center" wrapText="1"/>
      <protection/>
    </xf>
    <xf numFmtId="0" fontId="4" fillId="6" borderId="35" xfId="0" applyFont="1" applyFill="1" applyBorder="1" applyAlignment="1" applyProtection="1">
      <alignment horizontal="right" vertical="center" wrapText="1"/>
      <protection/>
    </xf>
    <xf numFmtId="0" fontId="4" fillId="6" borderId="36" xfId="0" applyFont="1" applyFill="1" applyBorder="1" applyAlignment="1" applyProtection="1">
      <alignment horizontal="right" vertical="center" wrapText="1"/>
      <protection/>
    </xf>
    <xf numFmtId="0" fontId="4" fillId="5" borderId="37" xfId="0" applyFont="1" applyFill="1" applyBorder="1" applyAlignment="1" applyProtection="1">
      <alignment horizontal="right" vertical="center" wrapText="1"/>
      <protection/>
    </xf>
    <xf numFmtId="0" fontId="4" fillId="5" borderId="19" xfId="0" applyFont="1" applyFill="1" applyBorder="1" applyAlignment="1" applyProtection="1">
      <alignment horizontal="right" vertical="center" wrapText="1"/>
      <protection/>
    </xf>
    <xf numFmtId="166" fontId="2" fillId="6" borderId="40" xfId="20" applyNumberFormat="1" applyFont="1" applyFill="1" applyBorder="1" applyAlignment="1" applyProtection="1">
      <alignment horizontal="right" vertical="center" wrapText="1"/>
      <protection/>
    </xf>
    <xf numFmtId="166" fontId="6" fillId="6" borderId="36" xfId="20" applyNumberFormat="1" applyFont="1" applyFill="1" applyBorder="1" applyAlignment="1" applyProtection="1">
      <alignment wrapText="1"/>
      <protection/>
    </xf>
    <xf numFmtId="166" fontId="2" fillId="6" borderId="41" xfId="20" applyNumberFormat="1" applyFont="1" applyFill="1" applyBorder="1" applyAlignment="1" applyProtection="1">
      <alignment horizontal="right" vertical="center" wrapText="1"/>
      <protection/>
    </xf>
    <xf numFmtId="166" fontId="2" fillId="5" borderId="42" xfId="20" applyNumberFormat="1" applyFont="1" applyFill="1" applyBorder="1" applyAlignment="1" applyProtection="1">
      <alignment horizontal="right" vertical="center" wrapText="1"/>
      <protection/>
    </xf>
    <xf numFmtId="166" fontId="4" fillId="6" borderId="40" xfId="20" applyNumberFormat="1" applyFont="1" applyFill="1" applyBorder="1" applyAlignment="1" applyProtection="1">
      <alignment horizontal="right" vertical="center" wrapText="1"/>
      <protection/>
    </xf>
    <xf numFmtId="166" fontId="4" fillId="6" borderId="41" xfId="20" applyNumberFormat="1" applyFont="1" applyFill="1" applyBorder="1" applyAlignment="1" applyProtection="1">
      <alignment horizontal="right" vertical="center" wrapText="1"/>
      <protection/>
    </xf>
    <xf numFmtId="166" fontId="4" fillId="5" borderId="42" xfId="20" applyNumberFormat="1" applyFont="1" applyFill="1" applyBorder="1" applyAlignment="1" applyProtection="1">
      <alignment horizontal="right" vertical="center" wrapText="1"/>
      <protection/>
    </xf>
    <xf numFmtId="0" fontId="4" fillId="0" borderId="43" xfId="0" applyFont="1" applyBorder="1" applyAlignment="1" applyProtection="1">
      <alignment vertical="center" wrapText="1"/>
      <protection/>
    </xf>
    <xf numFmtId="0" fontId="4" fillId="6" borderId="23" xfId="0" applyFont="1" applyFill="1" applyBorder="1" applyAlignment="1" applyProtection="1">
      <alignment horizontal="right" vertical="center" wrapText="1"/>
      <protection/>
    </xf>
    <xf numFmtId="0" fontId="7" fillId="6" borderId="35" xfId="0" applyFont="1" applyFill="1" applyBorder="1" applyAlignment="1" applyProtection="1">
      <alignment wrapText="1"/>
      <protection/>
    </xf>
    <xf numFmtId="0" fontId="7" fillId="6" borderId="37" xfId="0" applyFont="1" applyFill="1" applyBorder="1" applyAlignment="1" applyProtection="1">
      <alignment wrapText="1"/>
      <protection/>
    </xf>
    <xf numFmtId="0" fontId="4" fillId="6" borderId="19" xfId="0" applyFont="1" applyFill="1" applyBorder="1" applyAlignment="1" applyProtection="1">
      <alignment horizontal="right" vertical="center" wrapText="1"/>
      <protection/>
    </xf>
    <xf numFmtId="0" fontId="4" fillId="5" borderId="44" xfId="0" applyFont="1" applyFill="1" applyBorder="1" applyAlignment="1" applyProtection="1">
      <alignment horizontal="right" vertical="center" wrapText="1"/>
      <protection/>
    </xf>
    <xf numFmtId="0" fontId="2" fillId="5" borderId="43" xfId="0" applyFont="1" applyFill="1" applyBorder="1" applyAlignment="1" applyProtection="1">
      <alignment vertical="center" wrapText="1"/>
      <protection/>
    </xf>
    <xf numFmtId="166" fontId="2" fillId="5" borderId="44" xfId="20" applyNumberFormat="1" applyFont="1" applyFill="1" applyBorder="1" applyAlignment="1" applyProtection="1">
      <alignment horizontal="right" vertical="center" wrapText="1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5" borderId="44" xfId="0" applyFont="1" applyFill="1" applyBorder="1" applyAlignment="1" applyProtection="1">
      <alignment horizontal="right" vertical="center" wrapText="1"/>
      <protection/>
    </xf>
    <xf numFmtId="0" fontId="2" fillId="5" borderId="19" xfId="0" applyFont="1" applyFill="1" applyBorder="1" applyAlignment="1" applyProtection="1">
      <alignment horizontal="right" vertical="center" wrapText="1"/>
      <protection/>
    </xf>
    <xf numFmtId="0" fontId="6" fillId="0" borderId="43" xfId="0" applyFont="1" applyBorder="1" applyProtection="1">
      <protection/>
    </xf>
    <xf numFmtId="0" fontId="3" fillId="0" borderId="23" xfId="0" applyFont="1" applyBorder="1" applyProtection="1">
      <protection/>
    </xf>
    <xf numFmtId="0" fontId="3" fillId="0" borderId="19" xfId="0" applyFont="1" applyBorder="1" applyProtection="1">
      <protection/>
    </xf>
    <xf numFmtId="0" fontId="3" fillId="5" borderId="44" xfId="0" applyFont="1" applyFill="1" applyBorder="1" applyProtection="1">
      <protection/>
    </xf>
    <xf numFmtId="0" fontId="3" fillId="5" borderId="19" xfId="0" applyFont="1" applyFill="1" applyBorder="1" applyProtection="1">
      <protection/>
    </xf>
    <xf numFmtId="0" fontId="2" fillId="6" borderId="30" xfId="0" applyFont="1" applyFill="1" applyBorder="1" applyAlignment="1" applyProtection="1">
      <alignment horizontal="left" vertical="center" wrapText="1"/>
      <protection/>
    </xf>
    <xf numFmtId="166" fontId="2" fillId="6" borderId="31" xfId="20" applyNumberFormat="1" applyFont="1" applyFill="1" applyBorder="1" applyAlignment="1" applyProtection="1">
      <alignment horizontal="right" vertical="center" wrapText="1"/>
      <protection/>
    </xf>
    <xf numFmtId="166" fontId="7" fillId="6" borderId="36" xfId="20" applyNumberFormat="1" applyFont="1" applyFill="1" applyBorder="1" applyAlignment="1" applyProtection="1">
      <alignment wrapText="1"/>
      <protection/>
    </xf>
    <xf numFmtId="166" fontId="2" fillId="5" borderId="32" xfId="20" applyNumberFormat="1" applyFont="1" applyFill="1" applyBorder="1" applyAlignment="1" applyProtection="1">
      <alignment horizontal="right" vertical="center" wrapText="1"/>
      <protection/>
    </xf>
    <xf numFmtId="166" fontId="4" fillId="6" borderId="31" xfId="20" applyNumberFormat="1" applyFont="1" applyFill="1" applyBorder="1" applyAlignment="1" applyProtection="1">
      <alignment horizontal="right" vertical="center" wrapText="1"/>
      <protection/>
    </xf>
    <xf numFmtId="166" fontId="4" fillId="5" borderId="32" xfId="20" applyNumberFormat="1" applyFont="1" applyFill="1" applyBorder="1" applyAlignment="1" applyProtection="1">
      <alignment horizontal="right" vertical="center" wrapText="1"/>
      <protection/>
    </xf>
    <xf numFmtId="0" fontId="4" fillId="6" borderId="34" xfId="0" applyFont="1" applyFill="1" applyBorder="1" applyAlignment="1" applyProtection="1">
      <alignment horizontal="left" vertical="center" wrapText="1"/>
      <protection/>
    </xf>
    <xf numFmtId="0" fontId="4" fillId="6" borderId="31" xfId="0" applyFont="1" applyFill="1" applyBorder="1" applyAlignment="1" applyProtection="1">
      <alignment horizontal="right" vertical="center" wrapText="1"/>
      <protection/>
    </xf>
    <xf numFmtId="0" fontId="7" fillId="6" borderId="36" xfId="0" applyFont="1" applyFill="1" applyBorder="1" applyAlignment="1" applyProtection="1">
      <alignment wrapText="1"/>
      <protection/>
    </xf>
    <xf numFmtId="0" fontId="7" fillId="6" borderId="33" xfId="0" applyFont="1" applyFill="1" applyBorder="1" applyAlignment="1" applyProtection="1">
      <alignment wrapText="1"/>
      <protection/>
    </xf>
    <xf numFmtId="0" fontId="4" fillId="5" borderId="32" xfId="0" applyFont="1" applyFill="1" applyBorder="1" applyAlignment="1" applyProtection="1">
      <alignment horizontal="right" vertical="center" wrapText="1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0" fontId="4" fillId="6" borderId="40" xfId="0" applyFont="1" applyFill="1" applyBorder="1" applyAlignment="1" applyProtection="1">
      <alignment horizontal="right" vertical="center" wrapText="1"/>
      <protection/>
    </xf>
    <xf numFmtId="0" fontId="7" fillId="6" borderId="41" xfId="0" applyFont="1" applyFill="1" applyBorder="1" applyAlignment="1" applyProtection="1">
      <alignment wrapText="1"/>
      <protection/>
    </xf>
    <xf numFmtId="0" fontId="4" fillId="5" borderId="42" xfId="0" applyFont="1" applyFill="1" applyBorder="1" applyAlignment="1" applyProtection="1">
      <alignment horizontal="right" vertical="center" wrapText="1"/>
      <protection/>
    </xf>
    <xf numFmtId="0" fontId="3" fillId="5" borderId="45" xfId="0" applyFont="1" applyFill="1" applyBorder="1" applyAlignment="1" applyProtection="1">
      <alignment horizontal="center" vertical="center"/>
      <protection/>
    </xf>
    <xf numFmtId="0" fontId="4" fillId="6" borderId="38" xfId="0" applyFont="1" applyFill="1" applyBorder="1" applyAlignment="1" applyProtection="1">
      <alignment horizontal="left" vertical="center" wrapText="1"/>
      <protection/>
    </xf>
    <xf numFmtId="0" fontId="3" fillId="5" borderId="45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left" vertical="center" wrapText="1"/>
      <protection/>
    </xf>
    <xf numFmtId="166" fontId="6" fillId="2" borderId="23" xfId="20" applyNumberFormat="1" applyFont="1" applyFill="1" applyBorder="1" applyProtection="1">
      <protection/>
    </xf>
    <xf numFmtId="166" fontId="7" fillId="2" borderId="19" xfId="20" applyNumberFormat="1" applyFont="1" applyFill="1" applyBorder="1" applyProtection="1">
      <protection/>
    </xf>
    <xf numFmtId="166" fontId="6" fillId="5" borderId="44" xfId="20" applyNumberFormat="1" applyFont="1" applyFill="1" applyBorder="1" applyProtection="1">
      <protection/>
    </xf>
    <xf numFmtId="0" fontId="7" fillId="5" borderId="5" xfId="0" applyFont="1" applyFill="1" applyBorder="1" applyAlignment="1" applyProtection="1">
      <alignment horizontal="center"/>
      <protection/>
    </xf>
    <xf numFmtId="0" fontId="7" fillId="2" borderId="6" xfId="0" applyFont="1" applyFill="1" applyBorder="1" applyProtection="1">
      <protection/>
    </xf>
    <xf numFmtId="166" fontId="4" fillId="2" borderId="23" xfId="20" applyNumberFormat="1" applyFont="1" applyFill="1" applyBorder="1" applyAlignment="1" applyProtection="1">
      <alignment horizontal="right" vertical="center" wrapText="1"/>
      <protection/>
    </xf>
    <xf numFmtId="166" fontId="4" fillId="5" borderId="44" xfId="20" applyNumberFormat="1" applyFont="1" applyFill="1" applyBorder="1" applyAlignment="1" applyProtection="1">
      <alignment horizontal="right" vertical="center" wrapText="1"/>
      <protection/>
    </xf>
    <xf numFmtId="166" fontId="7" fillId="2" borderId="23" xfId="20" applyNumberFormat="1" applyFont="1" applyFill="1" applyBorder="1" applyProtection="1">
      <protection/>
    </xf>
    <xf numFmtId="166" fontId="7" fillId="5" borderId="44" xfId="20" applyNumberFormat="1" applyFont="1" applyFill="1" applyBorder="1" applyProtection="1">
      <protection/>
    </xf>
    <xf numFmtId="0" fontId="3" fillId="2" borderId="6" xfId="0" applyFont="1" applyFill="1" applyBorder="1" applyProtection="1">
      <protection/>
    </xf>
    <xf numFmtId="0" fontId="7" fillId="2" borderId="23" xfId="0" applyFont="1" applyFill="1" applyBorder="1" applyProtection="1">
      <protection/>
    </xf>
    <xf numFmtId="0" fontId="7" fillId="2" borderId="19" xfId="0" applyFont="1" applyFill="1" applyBorder="1" applyProtection="1">
      <protection/>
    </xf>
    <xf numFmtId="0" fontId="7" fillId="5" borderId="44" xfId="0" applyFont="1" applyFill="1" applyBorder="1" applyProtection="1">
      <protection/>
    </xf>
    <xf numFmtId="0" fontId="7" fillId="5" borderId="19" xfId="0" applyFont="1" applyFill="1" applyBorder="1" applyProtection="1">
      <protection/>
    </xf>
    <xf numFmtId="0" fontId="6" fillId="2" borderId="6" xfId="0" applyFont="1" applyFill="1" applyBorder="1" applyAlignment="1" applyProtection="1">
      <alignment wrapText="1"/>
      <protection/>
    </xf>
    <xf numFmtId="0" fontId="6" fillId="5" borderId="6" xfId="0" applyFont="1" applyFill="1" applyBorder="1" applyProtection="1">
      <protection/>
    </xf>
    <xf numFmtId="0" fontId="6" fillId="2" borderId="6" xfId="0" applyFont="1" applyFill="1" applyBorder="1" applyProtection="1">
      <protection/>
    </xf>
    <xf numFmtId="0" fontId="10" fillId="5" borderId="19" xfId="0" applyFont="1" applyFill="1" applyBorder="1" applyProtection="1">
      <protection/>
    </xf>
    <xf numFmtId="0" fontId="6" fillId="5" borderId="5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wrapText="1"/>
      <protection/>
    </xf>
    <xf numFmtId="0" fontId="7" fillId="0" borderId="6" xfId="0" applyFont="1" applyBorder="1" applyProtection="1">
      <protection/>
    </xf>
    <xf numFmtId="166" fontId="7" fillId="0" borderId="23" xfId="20" applyNumberFormat="1" applyFont="1" applyBorder="1" applyProtection="1">
      <protection/>
    </xf>
    <xf numFmtId="0" fontId="7" fillId="0" borderId="6" xfId="0" applyFont="1" applyBorder="1" applyAlignment="1" applyProtection="1">
      <alignment wrapText="1"/>
      <protection/>
    </xf>
    <xf numFmtId="166" fontId="7" fillId="0" borderId="19" xfId="20" applyNumberFormat="1" applyFont="1" applyBorder="1" applyProtection="1">
      <protection/>
    </xf>
    <xf numFmtId="0" fontId="6" fillId="0" borderId="6" xfId="0" applyFont="1" applyBorder="1" applyProtection="1">
      <protection/>
    </xf>
    <xf numFmtId="166" fontId="6" fillId="0" borderId="23" xfId="20" applyNumberFormat="1" applyFont="1" applyBorder="1" applyProtection="1">
      <protection/>
    </xf>
    <xf numFmtId="0" fontId="7" fillId="0" borderId="23" xfId="0" applyFont="1" applyBorder="1" applyProtection="1">
      <protection/>
    </xf>
    <xf numFmtId="0" fontId="7" fillId="0" borderId="19" xfId="0" applyFont="1" applyBorder="1" applyProtection="1">
      <protection/>
    </xf>
    <xf numFmtId="0" fontId="6" fillId="0" borderId="7" xfId="0" applyFont="1" applyBorder="1" applyProtection="1">
      <protection/>
    </xf>
    <xf numFmtId="0" fontId="7" fillId="0" borderId="24" xfId="0" applyFont="1" applyBorder="1" applyProtection="1">
      <protection/>
    </xf>
    <xf numFmtId="0" fontId="7" fillId="0" borderId="20" xfId="0" applyFont="1" applyBorder="1" applyProtection="1">
      <protection/>
    </xf>
    <xf numFmtId="0" fontId="7" fillId="5" borderId="46" xfId="0" applyFont="1" applyFill="1" applyBorder="1" applyProtection="1">
      <protection/>
    </xf>
    <xf numFmtId="0" fontId="7" fillId="5" borderId="20" xfId="0" applyFont="1" applyFill="1" applyBorder="1" applyProtection="1">
      <protection/>
    </xf>
    <xf numFmtId="0" fontId="7" fillId="5" borderId="8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B2:P73"/>
  <sheetViews>
    <sheetView tabSelected="1" workbookViewId="0" topLeftCell="A1">
      <selection activeCell="T20" sqref="T20"/>
    </sheetView>
  </sheetViews>
  <sheetFormatPr defaultColWidth="9.140625" defaultRowHeight="15"/>
  <cols>
    <col min="1" max="1" width="7.140625" style="0" customWidth="1"/>
    <col min="2" max="2" width="39.28125" style="0" customWidth="1"/>
    <col min="3" max="8" width="12.7109375" style="0" customWidth="1"/>
    <col min="9" max="9" width="6.00390625" style="0" customWidth="1"/>
    <col min="10" max="10" width="9.140625" style="3" customWidth="1"/>
    <col min="11" max="14" width="12.7109375" style="0" customWidth="1"/>
    <col min="15" max="15" width="12.57421875" style="0" customWidth="1"/>
    <col min="16" max="16" width="17.28125" style="0" customWidth="1"/>
  </cols>
  <sheetData>
    <row r="2" ht="15">
      <c r="B2" t="s">
        <v>46</v>
      </c>
    </row>
    <row r="3" ht="15.75" thickBot="1">
      <c r="I3" s="13"/>
    </row>
    <row r="4" spans="2:16" ht="60.75" customHeight="1" thickBot="1" thickTop="1">
      <c r="B4" s="51" t="s">
        <v>1</v>
      </c>
      <c r="C4" s="52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4" t="s">
        <v>7</v>
      </c>
      <c r="I4" s="55" t="s">
        <v>48</v>
      </c>
      <c r="J4" s="56" t="s">
        <v>18</v>
      </c>
      <c r="K4" s="6" t="s">
        <v>2</v>
      </c>
      <c r="L4" s="7" t="s">
        <v>3</v>
      </c>
      <c r="M4" s="7" t="s">
        <v>4</v>
      </c>
      <c r="N4" s="7" t="s">
        <v>5</v>
      </c>
      <c r="O4" s="7" t="s">
        <v>6</v>
      </c>
      <c r="P4" s="5" t="s">
        <v>36</v>
      </c>
    </row>
    <row r="5" spans="2:16" s="1" customFormat="1" ht="19.5" customHeight="1" thickTop="1">
      <c r="B5" s="57" t="s">
        <v>37</v>
      </c>
      <c r="C5" s="58"/>
      <c r="D5" s="59"/>
      <c r="E5" s="60"/>
      <c r="F5" s="58"/>
      <c r="G5" s="61"/>
      <c r="H5" s="62"/>
      <c r="I5" s="63"/>
      <c r="J5" s="64"/>
      <c r="K5" s="40"/>
      <c r="L5" s="41"/>
      <c r="M5" s="41"/>
      <c r="N5" s="41"/>
      <c r="O5" s="41"/>
      <c r="P5" s="8"/>
    </row>
    <row r="6" spans="2:16" ht="19.5" customHeight="1">
      <c r="B6" s="65" t="s">
        <v>8</v>
      </c>
      <c r="C6" s="66">
        <v>22203</v>
      </c>
      <c r="D6" s="67">
        <v>0</v>
      </c>
      <c r="E6" s="68">
        <v>0</v>
      </c>
      <c r="F6" s="69">
        <v>855</v>
      </c>
      <c r="G6" s="69">
        <v>364</v>
      </c>
      <c r="H6" s="70">
        <v>23422</v>
      </c>
      <c r="I6" s="71" t="s">
        <v>49</v>
      </c>
      <c r="J6" s="72"/>
      <c r="K6" s="42"/>
      <c r="L6" s="43"/>
      <c r="M6" s="43"/>
      <c r="N6" s="43"/>
      <c r="O6" s="43"/>
      <c r="P6" s="34">
        <f>SUM(P7:P9)</f>
        <v>0</v>
      </c>
    </row>
    <row r="7" spans="2:16" s="4" customFormat="1" ht="19.5" customHeight="1">
      <c r="B7" s="73" t="s">
        <v>10</v>
      </c>
      <c r="C7" s="74">
        <v>22203</v>
      </c>
      <c r="D7" s="75">
        <v>0</v>
      </c>
      <c r="E7" s="76">
        <v>0</v>
      </c>
      <c r="F7" s="77">
        <v>855</v>
      </c>
      <c r="G7" s="77">
        <v>364</v>
      </c>
      <c r="H7" s="78">
        <v>23422</v>
      </c>
      <c r="I7" s="71" t="s">
        <v>49</v>
      </c>
      <c r="J7" s="79">
        <v>1</v>
      </c>
      <c r="K7" s="44"/>
      <c r="L7" s="45"/>
      <c r="M7" s="45"/>
      <c r="N7" s="45"/>
      <c r="O7" s="45"/>
      <c r="P7" s="35">
        <f>SUM(C7*J7*K7)+(D7*J7*L7)+(E7*J7*M7)+(F7*J7*N7)+(G7*J7*O7)</f>
        <v>0</v>
      </c>
    </row>
    <row r="8" spans="2:16" ht="19.5" customHeight="1">
      <c r="B8" s="80" t="s">
        <v>15</v>
      </c>
      <c r="C8" s="74">
        <v>22203</v>
      </c>
      <c r="D8" s="75">
        <v>0</v>
      </c>
      <c r="E8" s="76">
        <v>0</v>
      </c>
      <c r="F8" s="77">
        <v>855</v>
      </c>
      <c r="G8" s="77">
        <v>364</v>
      </c>
      <c r="H8" s="78">
        <v>23422</v>
      </c>
      <c r="I8" s="71" t="s">
        <v>49</v>
      </c>
      <c r="J8" s="79">
        <v>7</v>
      </c>
      <c r="K8" s="42"/>
      <c r="L8" s="43"/>
      <c r="M8" s="43"/>
      <c r="N8" s="43"/>
      <c r="O8" s="43"/>
      <c r="P8" s="35">
        <f>SUM(C8*J8*K8)+(D8*J8*L8)+(E8*J8*M8)+(F8*J8*N8)+(G8*J8*O8)</f>
        <v>0</v>
      </c>
    </row>
    <row r="9" spans="2:16" ht="19.5" customHeight="1">
      <c r="B9" s="80" t="s">
        <v>11</v>
      </c>
      <c r="C9" s="74">
        <v>22203</v>
      </c>
      <c r="D9" s="75">
        <v>0</v>
      </c>
      <c r="E9" s="76">
        <v>0</v>
      </c>
      <c r="F9" s="77">
        <v>855</v>
      </c>
      <c r="G9" s="77">
        <v>364</v>
      </c>
      <c r="H9" s="78">
        <v>23422</v>
      </c>
      <c r="I9" s="71" t="s">
        <v>49</v>
      </c>
      <c r="J9" s="79">
        <v>2</v>
      </c>
      <c r="K9" s="42"/>
      <c r="L9" s="43"/>
      <c r="M9" s="43"/>
      <c r="N9" s="43"/>
      <c r="O9" s="43"/>
      <c r="P9" s="35">
        <f aca="true" t="shared" si="0" ref="P8:P9">SUM(C9*J9*K9)+(D9*J9*L9)+(E9*J9*M9)+(F9*J9*N9)+(G9*J9*O9)</f>
        <v>0</v>
      </c>
    </row>
    <row r="10" spans="2:16" ht="18" customHeight="1">
      <c r="B10" s="81"/>
      <c r="C10" s="82"/>
      <c r="D10" s="83"/>
      <c r="E10" s="84"/>
      <c r="F10" s="82"/>
      <c r="G10" s="85"/>
      <c r="H10" s="86"/>
      <c r="I10" s="87"/>
      <c r="J10" s="72"/>
      <c r="K10" s="42"/>
      <c r="L10" s="43"/>
      <c r="M10" s="43"/>
      <c r="N10" s="43"/>
      <c r="O10" s="43"/>
      <c r="P10" s="9"/>
    </row>
    <row r="11" spans="2:16" ht="20.1" customHeight="1">
      <c r="B11" s="88" t="s">
        <v>9</v>
      </c>
      <c r="C11" s="66">
        <v>613149</v>
      </c>
      <c r="D11" s="69">
        <v>136</v>
      </c>
      <c r="E11" s="89">
        <v>1338</v>
      </c>
      <c r="F11" s="69">
        <v>46721</v>
      </c>
      <c r="G11" s="69">
        <v>15212</v>
      </c>
      <c r="H11" s="70">
        <v>676556</v>
      </c>
      <c r="I11" s="71" t="s">
        <v>49</v>
      </c>
      <c r="J11" s="72"/>
      <c r="K11" s="42"/>
      <c r="L11" s="43"/>
      <c r="M11" s="43"/>
      <c r="N11" s="43"/>
      <c r="O11" s="43"/>
      <c r="P11" s="34">
        <f>SUM(P12:P14)</f>
        <v>0</v>
      </c>
    </row>
    <row r="12" spans="2:16" s="2" customFormat="1" ht="20.1" customHeight="1">
      <c r="B12" s="90" t="s">
        <v>13</v>
      </c>
      <c r="C12" s="74">
        <v>613149</v>
      </c>
      <c r="D12" s="77">
        <v>136</v>
      </c>
      <c r="E12" s="77">
        <v>1338</v>
      </c>
      <c r="F12" s="77">
        <v>46721</v>
      </c>
      <c r="G12" s="77">
        <v>15212</v>
      </c>
      <c r="H12" s="78">
        <v>676556</v>
      </c>
      <c r="I12" s="71" t="s">
        <v>49</v>
      </c>
      <c r="J12" s="79">
        <v>1</v>
      </c>
      <c r="K12" s="46"/>
      <c r="L12" s="47"/>
      <c r="M12" s="47"/>
      <c r="N12" s="47"/>
      <c r="O12" s="47"/>
      <c r="P12" s="35">
        <f>SUM(C12*J12*K12)+(D12*J12*L12)+(E12*J12*M12)+(F12*J12*N12)+(G12*J12*O12)</f>
        <v>0</v>
      </c>
    </row>
    <row r="13" spans="2:16" ht="20.1" customHeight="1">
      <c r="B13" s="80" t="s">
        <v>12</v>
      </c>
      <c r="C13" s="74">
        <v>613149</v>
      </c>
      <c r="D13" s="77">
        <v>136</v>
      </c>
      <c r="E13" s="77">
        <v>1338</v>
      </c>
      <c r="F13" s="77">
        <v>46721</v>
      </c>
      <c r="G13" s="77">
        <v>15212</v>
      </c>
      <c r="H13" s="78">
        <v>676556</v>
      </c>
      <c r="I13" s="71" t="s">
        <v>49</v>
      </c>
      <c r="J13" s="79">
        <v>5</v>
      </c>
      <c r="K13" s="42"/>
      <c r="L13" s="43"/>
      <c r="M13" s="43"/>
      <c r="N13" s="43"/>
      <c r="O13" s="43"/>
      <c r="P13" s="35">
        <f aca="true" t="shared" si="1" ref="P13:P14">SUM(C13*J13*K13)+(D13*J13*L13)+(E13*J13*M13)+(F13*J13*N13)+(G13*J13*O13)</f>
        <v>0</v>
      </c>
    </row>
    <row r="14" spans="2:16" ht="20.1" customHeight="1">
      <c r="B14" s="80" t="s">
        <v>14</v>
      </c>
      <c r="C14" s="74">
        <v>613149</v>
      </c>
      <c r="D14" s="77">
        <v>136</v>
      </c>
      <c r="E14" s="77">
        <v>1338</v>
      </c>
      <c r="F14" s="77">
        <v>46721</v>
      </c>
      <c r="G14" s="77">
        <v>15212</v>
      </c>
      <c r="H14" s="78">
        <v>676556</v>
      </c>
      <c r="I14" s="71" t="s">
        <v>49</v>
      </c>
      <c r="J14" s="79">
        <v>1</v>
      </c>
      <c r="K14" s="42"/>
      <c r="L14" s="43"/>
      <c r="M14" s="43"/>
      <c r="N14" s="43"/>
      <c r="O14" s="43"/>
      <c r="P14" s="35">
        <f t="shared" si="1"/>
        <v>0</v>
      </c>
    </row>
    <row r="15" spans="2:16" ht="20.1" customHeight="1">
      <c r="B15" s="91"/>
      <c r="C15" s="92"/>
      <c r="D15" s="93"/>
      <c r="E15" s="93"/>
      <c r="F15" s="93"/>
      <c r="G15" s="93"/>
      <c r="H15" s="94"/>
      <c r="I15" s="95"/>
      <c r="J15" s="72"/>
      <c r="K15" s="42"/>
      <c r="L15" s="43"/>
      <c r="M15" s="43"/>
      <c r="N15" s="43"/>
      <c r="O15" s="43"/>
      <c r="P15" s="9"/>
    </row>
    <row r="16" spans="2:16" ht="20.1" customHeight="1">
      <c r="B16" s="88" t="s">
        <v>16</v>
      </c>
      <c r="C16" s="96">
        <v>6860</v>
      </c>
      <c r="D16" s="97">
        <v>0</v>
      </c>
      <c r="E16" s="97">
        <v>0</v>
      </c>
      <c r="F16" s="98">
        <v>3645</v>
      </c>
      <c r="G16" s="98">
        <v>392</v>
      </c>
      <c r="H16" s="99">
        <v>10897</v>
      </c>
      <c r="I16" s="71" t="s">
        <v>49</v>
      </c>
      <c r="J16" s="72"/>
      <c r="K16" s="42"/>
      <c r="L16" s="43"/>
      <c r="M16" s="43"/>
      <c r="N16" s="43"/>
      <c r="O16" s="43"/>
      <c r="P16" s="34">
        <f>SUM(P17:P18)</f>
        <v>0</v>
      </c>
    </row>
    <row r="17" spans="2:16" ht="20.1" customHeight="1">
      <c r="B17" s="80" t="s">
        <v>12</v>
      </c>
      <c r="C17" s="100">
        <v>6860</v>
      </c>
      <c r="D17" s="97">
        <v>0</v>
      </c>
      <c r="E17" s="97">
        <v>0</v>
      </c>
      <c r="F17" s="101">
        <v>3645</v>
      </c>
      <c r="G17" s="101">
        <v>392</v>
      </c>
      <c r="H17" s="102">
        <v>10897</v>
      </c>
      <c r="I17" s="71" t="s">
        <v>49</v>
      </c>
      <c r="J17" s="79">
        <v>4</v>
      </c>
      <c r="K17" s="42"/>
      <c r="L17" s="43"/>
      <c r="M17" s="43"/>
      <c r="N17" s="43"/>
      <c r="O17" s="43"/>
      <c r="P17" s="34">
        <f>SUM(C17*J17*K17)+(D17*J17*L17)+(E17*J17*M17)+(F17*J17*N17)+(G17*J17*O17)</f>
        <v>0</v>
      </c>
    </row>
    <row r="18" spans="2:16" ht="20.1" customHeight="1">
      <c r="B18" s="80" t="s">
        <v>14</v>
      </c>
      <c r="C18" s="100">
        <v>6860</v>
      </c>
      <c r="D18" s="97">
        <v>0</v>
      </c>
      <c r="E18" s="97">
        <v>0</v>
      </c>
      <c r="F18" s="101">
        <v>3645</v>
      </c>
      <c r="G18" s="101">
        <v>392</v>
      </c>
      <c r="H18" s="102">
        <v>10897</v>
      </c>
      <c r="I18" s="71" t="s">
        <v>49</v>
      </c>
      <c r="J18" s="79">
        <v>1</v>
      </c>
      <c r="K18" s="42"/>
      <c r="L18" s="43"/>
      <c r="M18" s="43"/>
      <c r="N18" s="43"/>
      <c r="O18" s="43"/>
      <c r="P18" s="34">
        <f>SUM(C18*J18*K18)+(D18*J18*L18)+(E18*J18*M18)+(F18*J18*N18)+(G18*J18*O18)</f>
        <v>0</v>
      </c>
    </row>
    <row r="19" spans="2:16" ht="20.1" customHeight="1">
      <c r="B19" s="103"/>
      <c r="C19" s="104"/>
      <c r="D19" s="105"/>
      <c r="E19" s="106"/>
      <c r="F19" s="107"/>
      <c r="G19" s="107"/>
      <c r="H19" s="108"/>
      <c r="I19" s="95"/>
      <c r="J19" s="79"/>
      <c r="K19" s="42"/>
      <c r="L19" s="43"/>
      <c r="M19" s="43"/>
      <c r="N19" s="43"/>
      <c r="O19" s="43"/>
      <c r="P19" s="9"/>
    </row>
    <row r="20" spans="2:16" ht="20.1" customHeight="1">
      <c r="B20" s="109" t="s">
        <v>38</v>
      </c>
      <c r="C20" s="104"/>
      <c r="D20" s="105"/>
      <c r="E20" s="106"/>
      <c r="F20" s="107"/>
      <c r="G20" s="107"/>
      <c r="H20" s="110">
        <v>710875</v>
      </c>
      <c r="I20" s="71" t="s">
        <v>49</v>
      </c>
      <c r="J20" s="79"/>
      <c r="K20" s="42"/>
      <c r="L20" s="43"/>
      <c r="M20" s="43"/>
      <c r="N20" s="43"/>
      <c r="O20" s="43"/>
      <c r="P20" s="36">
        <f>SUM(P6+P11+P16)</f>
        <v>0</v>
      </c>
    </row>
    <row r="21" spans="2:16" ht="20.1" customHeight="1">
      <c r="B21" s="111"/>
      <c r="C21" s="104"/>
      <c r="D21" s="105"/>
      <c r="E21" s="106"/>
      <c r="F21" s="107"/>
      <c r="G21" s="107"/>
      <c r="H21" s="112"/>
      <c r="I21" s="113"/>
      <c r="J21" s="79"/>
      <c r="K21" s="42"/>
      <c r="L21" s="43"/>
      <c r="M21" s="43"/>
      <c r="N21" s="43"/>
      <c r="O21" s="43"/>
      <c r="P21" s="9"/>
    </row>
    <row r="22" spans="2:16" ht="20.1" customHeight="1">
      <c r="B22" s="114" t="s">
        <v>32</v>
      </c>
      <c r="C22" s="115"/>
      <c r="D22" s="105"/>
      <c r="E22" s="106"/>
      <c r="F22" s="116"/>
      <c r="G22" s="116"/>
      <c r="H22" s="117"/>
      <c r="I22" s="118"/>
      <c r="J22" s="72"/>
      <c r="K22" s="42"/>
      <c r="L22" s="43"/>
      <c r="M22" s="43"/>
      <c r="N22" s="43"/>
      <c r="O22" s="43"/>
      <c r="P22" s="22"/>
    </row>
    <row r="23" spans="2:16" ht="20.1" customHeight="1">
      <c r="B23" s="119" t="s">
        <v>0</v>
      </c>
      <c r="C23" s="120">
        <v>4286</v>
      </c>
      <c r="D23" s="121">
        <v>0</v>
      </c>
      <c r="E23" s="121">
        <v>0</v>
      </c>
      <c r="F23" s="121">
        <v>0</v>
      </c>
      <c r="G23" s="121">
        <v>0</v>
      </c>
      <c r="H23" s="122">
        <v>4286</v>
      </c>
      <c r="I23" s="71" t="s">
        <v>49</v>
      </c>
      <c r="J23" s="72"/>
      <c r="K23" s="42"/>
      <c r="L23" s="43"/>
      <c r="M23" s="43"/>
      <c r="N23" s="43"/>
      <c r="O23" s="43"/>
      <c r="P23" s="34">
        <f>SUM(P24:P25)</f>
        <v>0</v>
      </c>
    </row>
    <row r="24" spans="2:16" ht="20.1" customHeight="1">
      <c r="B24" s="80" t="s">
        <v>51</v>
      </c>
      <c r="C24" s="123">
        <v>4286</v>
      </c>
      <c r="D24" s="121">
        <v>0</v>
      </c>
      <c r="E24" s="121">
        <v>0</v>
      </c>
      <c r="F24" s="121">
        <v>0</v>
      </c>
      <c r="G24" s="121">
        <v>0</v>
      </c>
      <c r="H24" s="124">
        <v>4286</v>
      </c>
      <c r="I24" s="71" t="s">
        <v>49</v>
      </c>
      <c r="J24" s="79">
        <v>4</v>
      </c>
      <c r="K24" s="42"/>
      <c r="L24" s="43"/>
      <c r="M24" s="43"/>
      <c r="N24" s="43"/>
      <c r="O24" s="43"/>
      <c r="P24" s="34">
        <f>SUM(C24*J24*K24)+(D24*J24*L24)+(E24*J24*M24)+(F24*J24*N24)+(G24*J24*O24)</f>
        <v>0</v>
      </c>
    </row>
    <row r="25" spans="2:16" ht="20.1" customHeight="1">
      <c r="B25" s="80" t="s">
        <v>14</v>
      </c>
      <c r="C25" s="123">
        <v>4286</v>
      </c>
      <c r="D25" s="121">
        <v>0</v>
      </c>
      <c r="E25" s="121">
        <v>0</v>
      </c>
      <c r="F25" s="121">
        <v>0</v>
      </c>
      <c r="G25" s="121">
        <v>0</v>
      </c>
      <c r="H25" s="124">
        <v>4286</v>
      </c>
      <c r="I25" s="71" t="s">
        <v>49</v>
      </c>
      <c r="J25" s="79">
        <v>1</v>
      </c>
      <c r="K25" s="42"/>
      <c r="L25" s="43"/>
      <c r="M25" s="43"/>
      <c r="N25" s="43"/>
      <c r="O25" s="43"/>
      <c r="P25" s="34">
        <f>SUM(C25*J25*K25)+(D25*J25*L25)+(E25*J25*M25)+(F25*J25*N25)+(G25*J25*O25)</f>
        <v>0</v>
      </c>
    </row>
    <row r="26" spans="2:16" ht="20.1" customHeight="1">
      <c r="B26" s="125"/>
      <c r="C26" s="126"/>
      <c r="D26" s="127"/>
      <c r="E26" s="127"/>
      <c r="F26" s="128"/>
      <c r="G26" s="128"/>
      <c r="H26" s="129"/>
      <c r="I26" s="95"/>
      <c r="J26" s="72"/>
      <c r="K26" s="42"/>
      <c r="L26" s="43"/>
      <c r="M26" s="43"/>
      <c r="N26" s="43"/>
      <c r="O26" s="43"/>
      <c r="P26" s="9"/>
    </row>
    <row r="27" spans="2:16" ht="20.1" customHeight="1">
      <c r="B27" s="65" t="s">
        <v>17</v>
      </c>
      <c r="C27" s="66">
        <v>40564</v>
      </c>
      <c r="D27" s="97">
        <v>0</v>
      </c>
      <c r="E27" s="97">
        <v>0</v>
      </c>
      <c r="F27" s="97">
        <v>0</v>
      </c>
      <c r="G27" s="97">
        <v>0</v>
      </c>
      <c r="H27" s="70">
        <v>40564</v>
      </c>
      <c r="I27" s="71" t="s">
        <v>49</v>
      </c>
      <c r="J27" s="72"/>
      <c r="K27" s="42"/>
      <c r="L27" s="43"/>
      <c r="M27" s="43"/>
      <c r="N27" s="43"/>
      <c r="O27" s="43"/>
      <c r="P27" s="34">
        <f>SUM(P28)</f>
        <v>0</v>
      </c>
    </row>
    <row r="28" spans="2:16" ht="20.1" customHeight="1">
      <c r="B28" s="80" t="s">
        <v>19</v>
      </c>
      <c r="C28" s="74">
        <v>40564</v>
      </c>
      <c r="D28" s="121">
        <v>0</v>
      </c>
      <c r="E28" s="121">
        <v>0</v>
      </c>
      <c r="F28" s="121">
        <v>0</v>
      </c>
      <c r="G28" s="121">
        <v>0</v>
      </c>
      <c r="H28" s="78">
        <v>40564</v>
      </c>
      <c r="I28" s="71" t="s">
        <v>49</v>
      </c>
      <c r="J28" s="79">
        <v>3</v>
      </c>
      <c r="K28" s="42"/>
      <c r="L28" s="43"/>
      <c r="M28" s="43"/>
      <c r="N28" s="43"/>
      <c r="O28" s="43"/>
      <c r="P28" s="34">
        <f>SUM(C28*J28*K28)+(D28*J28*L28)+(E28*J28*M28)+(F28*J28*N28)+(G28*J28*O28)</f>
        <v>0</v>
      </c>
    </row>
    <row r="29" spans="2:16" ht="20.1" customHeight="1">
      <c r="B29" s="125"/>
      <c r="C29" s="92"/>
      <c r="D29" s="127"/>
      <c r="E29" s="127"/>
      <c r="F29" s="127"/>
      <c r="G29" s="127"/>
      <c r="H29" s="94"/>
      <c r="I29" s="95"/>
      <c r="J29" s="72"/>
      <c r="K29" s="42"/>
      <c r="L29" s="43"/>
      <c r="M29" s="43"/>
      <c r="N29" s="43"/>
      <c r="O29" s="43"/>
      <c r="P29" s="9"/>
    </row>
    <row r="30" spans="2:16" ht="30" customHeight="1">
      <c r="B30" s="65" t="s">
        <v>47</v>
      </c>
      <c r="C30" s="66">
        <v>26650</v>
      </c>
      <c r="D30" s="121">
        <v>0</v>
      </c>
      <c r="E30" s="121">
        <v>0</v>
      </c>
      <c r="F30" s="121">
        <v>0</v>
      </c>
      <c r="G30" s="121">
        <v>0</v>
      </c>
      <c r="H30" s="70">
        <v>26650</v>
      </c>
      <c r="I30" s="71" t="s">
        <v>49</v>
      </c>
      <c r="J30" s="72"/>
      <c r="K30" s="42"/>
      <c r="L30" s="43"/>
      <c r="M30" s="43"/>
      <c r="N30" s="43"/>
      <c r="O30" s="43"/>
      <c r="P30" s="34">
        <f>SUM(P31)</f>
        <v>0</v>
      </c>
    </row>
    <row r="31" spans="2:16" ht="20.1" customHeight="1">
      <c r="B31" s="80" t="s">
        <v>19</v>
      </c>
      <c r="C31" s="74">
        <v>26650</v>
      </c>
      <c r="D31" s="121">
        <v>0</v>
      </c>
      <c r="E31" s="121">
        <v>0</v>
      </c>
      <c r="F31" s="121">
        <v>0</v>
      </c>
      <c r="G31" s="121">
        <v>0</v>
      </c>
      <c r="H31" s="78">
        <v>26650</v>
      </c>
      <c r="I31" s="71" t="s">
        <v>49</v>
      </c>
      <c r="J31" s="130">
        <v>3</v>
      </c>
      <c r="K31" s="42"/>
      <c r="L31" s="43"/>
      <c r="M31" s="43"/>
      <c r="N31" s="43"/>
      <c r="O31" s="43"/>
      <c r="P31" s="34">
        <f>SUM(C31*J31*K31)+(D31*J31*L31)+(E31*J31*M31)+(F31*J31*N31)+(G31*J31*O31)</f>
        <v>0</v>
      </c>
    </row>
    <row r="32" spans="2:16" ht="20.1" customHeight="1">
      <c r="B32" s="103"/>
      <c r="C32" s="131"/>
      <c r="D32" s="132"/>
      <c r="E32" s="132"/>
      <c r="F32" s="132"/>
      <c r="G32" s="132"/>
      <c r="H32" s="133"/>
      <c r="I32" s="95"/>
      <c r="J32" s="134"/>
      <c r="K32" s="42"/>
      <c r="L32" s="43"/>
      <c r="M32" s="43"/>
      <c r="N32" s="43"/>
      <c r="O32" s="43"/>
      <c r="P32" s="9"/>
    </row>
    <row r="33" spans="2:16" ht="20.1" customHeight="1">
      <c r="B33" s="109" t="s">
        <v>31</v>
      </c>
      <c r="C33" s="131"/>
      <c r="D33" s="132"/>
      <c r="E33" s="132"/>
      <c r="F33" s="132"/>
      <c r="G33" s="132"/>
      <c r="H33" s="99">
        <v>71500</v>
      </c>
      <c r="I33" s="71" t="s">
        <v>49</v>
      </c>
      <c r="J33" s="134"/>
      <c r="K33" s="42"/>
      <c r="L33" s="43"/>
      <c r="M33" s="43"/>
      <c r="N33" s="43"/>
      <c r="O33" s="43"/>
      <c r="P33" s="36">
        <f>SUM(P23+P27+P30)</f>
        <v>0</v>
      </c>
    </row>
    <row r="34" spans="2:16" ht="20.1" customHeight="1">
      <c r="B34" s="135"/>
      <c r="C34" s="131"/>
      <c r="D34" s="132"/>
      <c r="E34" s="132"/>
      <c r="F34" s="132"/>
      <c r="G34" s="132"/>
      <c r="H34" s="133"/>
      <c r="I34" s="95"/>
      <c r="J34" s="136"/>
      <c r="K34" s="42"/>
      <c r="L34" s="43"/>
      <c r="M34" s="43"/>
      <c r="N34" s="43"/>
      <c r="O34" s="43"/>
      <c r="P34" s="22"/>
    </row>
    <row r="35" spans="2:16" ht="40.5" customHeight="1">
      <c r="B35" s="137" t="s">
        <v>27</v>
      </c>
      <c r="C35" s="138">
        <v>100000</v>
      </c>
      <c r="D35" s="139">
        <v>0</v>
      </c>
      <c r="E35" s="139">
        <v>0</v>
      </c>
      <c r="F35" s="139">
        <v>0</v>
      </c>
      <c r="G35" s="139">
        <v>0</v>
      </c>
      <c r="H35" s="140">
        <v>100000</v>
      </c>
      <c r="I35" s="71" t="s">
        <v>49</v>
      </c>
      <c r="J35" s="141"/>
      <c r="K35" s="42"/>
      <c r="L35" s="43"/>
      <c r="M35" s="43"/>
      <c r="N35" s="43"/>
      <c r="O35" s="43"/>
      <c r="P35" s="34">
        <f>SUM(P36:P41)</f>
        <v>0</v>
      </c>
    </row>
    <row r="36" spans="2:16" ht="19.5" customHeight="1">
      <c r="B36" s="142" t="s">
        <v>26</v>
      </c>
      <c r="C36" s="143">
        <v>32100</v>
      </c>
      <c r="D36" s="139">
        <v>0</v>
      </c>
      <c r="E36" s="139">
        <v>0</v>
      </c>
      <c r="F36" s="139">
        <v>0</v>
      </c>
      <c r="G36" s="139">
        <v>0</v>
      </c>
      <c r="H36" s="144">
        <v>32100</v>
      </c>
      <c r="I36" s="71" t="s">
        <v>49</v>
      </c>
      <c r="J36" s="141">
        <v>170</v>
      </c>
      <c r="K36" s="42"/>
      <c r="L36" s="43"/>
      <c r="M36" s="43"/>
      <c r="N36" s="43"/>
      <c r="O36" s="43"/>
      <c r="P36" s="34">
        <f>SUM(C36*J36*K36)+(D36*J36*L36)+(E36*J36*M36)+(F36*J36*N36)+(G36*J36*O36)</f>
        <v>0</v>
      </c>
    </row>
    <row r="37" spans="2:16" ht="19.5" customHeight="1">
      <c r="B37" s="142" t="s">
        <v>21</v>
      </c>
      <c r="C37" s="145">
        <v>13600</v>
      </c>
      <c r="D37" s="139">
        <v>0</v>
      </c>
      <c r="E37" s="139">
        <v>0</v>
      </c>
      <c r="F37" s="139">
        <v>0</v>
      </c>
      <c r="G37" s="139">
        <v>0</v>
      </c>
      <c r="H37" s="146">
        <v>13600</v>
      </c>
      <c r="I37" s="71" t="s">
        <v>49</v>
      </c>
      <c r="J37" s="141">
        <v>68</v>
      </c>
      <c r="K37" s="42"/>
      <c r="L37" s="43"/>
      <c r="M37" s="43"/>
      <c r="N37" s="43"/>
      <c r="O37" s="43"/>
      <c r="P37" s="34">
        <f aca="true" t="shared" si="2" ref="P37:P41">SUM(C37*J37*K37)+(D37*J37*L37)+(E37*J37*M37)+(F37*J37*N37)+(G37*J37*O37)</f>
        <v>0</v>
      </c>
    </row>
    <row r="38" spans="2:16" ht="19.5" customHeight="1">
      <c r="B38" s="142" t="s">
        <v>22</v>
      </c>
      <c r="C38" s="145">
        <v>16700</v>
      </c>
      <c r="D38" s="139">
        <v>0</v>
      </c>
      <c r="E38" s="139">
        <v>0</v>
      </c>
      <c r="F38" s="139">
        <v>0</v>
      </c>
      <c r="G38" s="139">
        <v>0</v>
      </c>
      <c r="H38" s="146">
        <v>16700</v>
      </c>
      <c r="I38" s="71" t="s">
        <v>49</v>
      </c>
      <c r="J38" s="141">
        <v>68</v>
      </c>
      <c r="K38" s="42"/>
      <c r="L38" s="43"/>
      <c r="M38" s="43"/>
      <c r="N38" s="43"/>
      <c r="O38" s="43"/>
      <c r="P38" s="34">
        <f t="shared" si="2"/>
        <v>0</v>
      </c>
    </row>
    <row r="39" spans="2:16" ht="19.5" customHeight="1">
      <c r="B39" s="142" t="s">
        <v>23</v>
      </c>
      <c r="C39" s="145">
        <v>10200</v>
      </c>
      <c r="D39" s="139">
        <v>0</v>
      </c>
      <c r="E39" s="139">
        <v>0</v>
      </c>
      <c r="F39" s="139">
        <v>0</v>
      </c>
      <c r="G39" s="139">
        <v>0</v>
      </c>
      <c r="H39" s="146">
        <v>10200</v>
      </c>
      <c r="I39" s="71" t="s">
        <v>49</v>
      </c>
      <c r="J39" s="141">
        <v>68</v>
      </c>
      <c r="K39" s="42"/>
      <c r="L39" s="43"/>
      <c r="M39" s="43"/>
      <c r="N39" s="43"/>
      <c r="O39" s="43"/>
      <c r="P39" s="34">
        <f t="shared" si="2"/>
        <v>0</v>
      </c>
    </row>
    <row r="40" spans="2:16" ht="19.5" customHeight="1">
      <c r="B40" s="142" t="s">
        <v>24</v>
      </c>
      <c r="C40" s="145">
        <v>21000</v>
      </c>
      <c r="D40" s="139">
        <v>0</v>
      </c>
      <c r="E40" s="139">
        <v>0</v>
      </c>
      <c r="F40" s="139">
        <v>0</v>
      </c>
      <c r="G40" s="139">
        <v>0</v>
      </c>
      <c r="H40" s="146">
        <v>21000</v>
      </c>
      <c r="I40" s="71" t="s">
        <v>49</v>
      </c>
      <c r="J40" s="141">
        <v>34</v>
      </c>
      <c r="K40" s="42"/>
      <c r="L40" s="43"/>
      <c r="M40" s="43"/>
      <c r="N40" s="43"/>
      <c r="O40" s="43"/>
      <c r="P40" s="34">
        <f t="shared" si="2"/>
        <v>0</v>
      </c>
    </row>
    <row r="41" spans="2:16" ht="19.5" customHeight="1">
      <c r="B41" s="142" t="s">
        <v>25</v>
      </c>
      <c r="C41" s="145">
        <v>6400</v>
      </c>
      <c r="D41" s="139">
        <v>0</v>
      </c>
      <c r="E41" s="139">
        <v>0</v>
      </c>
      <c r="F41" s="139">
        <v>0</v>
      </c>
      <c r="G41" s="139">
        <v>0</v>
      </c>
      <c r="H41" s="146">
        <v>6400</v>
      </c>
      <c r="I41" s="71" t="s">
        <v>49</v>
      </c>
      <c r="J41" s="141">
        <v>34</v>
      </c>
      <c r="K41" s="42"/>
      <c r="L41" s="43"/>
      <c r="M41" s="43"/>
      <c r="N41" s="43"/>
      <c r="O41" s="43"/>
      <c r="P41" s="34">
        <f t="shared" si="2"/>
        <v>0</v>
      </c>
    </row>
    <row r="42" spans="2:16" ht="19.5" customHeight="1">
      <c r="B42" s="147"/>
      <c r="C42" s="148"/>
      <c r="D42" s="149"/>
      <c r="E42" s="149"/>
      <c r="F42" s="149"/>
      <c r="G42" s="149"/>
      <c r="H42" s="150"/>
      <c r="I42" s="151"/>
      <c r="J42" s="141"/>
      <c r="K42" s="42"/>
      <c r="L42" s="43"/>
      <c r="M42" s="43"/>
      <c r="N42" s="43"/>
      <c r="O42" s="43"/>
      <c r="P42" s="9"/>
    </row>
    <row r="43" spans="2:16" ht="30" customHeight="1">
      <c r="B43" s="152" t="s">
        <v>28</v>
      </c>
      <c r="C43" s="138">
        <v>100000</v>
      </c>
      <c r="D43" s="139">
        <v>0</v>
      </c>
      <c r="E43" s="139">
        <v>0</v>
      </c>
      <c r="F43" s="139">
        <v>0</v>
      </c>
      <c r="G43" s="139">
        <v>0</v>
      </c>
      <c r="H43" s="140">
        <v>100000</v>
      </c>
      <c r="I43" s="71" t="s">
        <v>49</v>
      </c>
      <c r="J43" s="141"/>
      <c r="K43" s="42"/>
      <c r="L43" s="43"/>
      <c r="M43" s="43"/>
      <c r="N43" s="43"/>
      <c r="O43" s="43"/>
      <c r="P43" s="34">
        <f>SUM(P44:P49)</f>
        <v>0</v>
      </c>
    </row>
    <row r="44" spans="2:16" ht="19.5" customHeight="1">
      <c r="B44" s="142" t="s">
        <v>20</v>
      </c>
      <c r="C44" s="143">
        <v>32100</v>
      </c>
      <c r="D44" s="139">
        <v>0</v>
      </c>
      <c r="E44" s="139">
        <v>0</v>
      </c>
      <c r="F44" s="139">
        <v>0</v>
      </c>
      <c r="G44" s="139">
        <v>0</v>
      </c>
      <c r="H44" s="144">
        <v>32100</v>
      </c>
      <c r="I44" s="71" t="s">
        <v>49</v>
      </c>
      <c r="J44" s="141">
        <v>18</v>
      </c>
      <c r="K44" s="42"/>
      <c r="L44" s="43"/>
      <c r="M44" s="43"/>
      <c r="N44" s="43"/>
      <c r="O44" s="43"/>
      <c r="P44" s="34">
        <f>SUM(C44*J44*K44)+(D44*J44*L44)+(E44*J44*M44)+(F44*J44*N44)+(G44*J44*O44)</f>
        <v>0</v>
      </c>
    </row>
    <row r="45" spans="2:16" ht="19.5" customHeight="1">
      <c r="B45" s="142" t="s">
        <v>21</v>
      </c>
      <c r="C45" s="145">
        <v>13600</v>
      </c>
      <c r="D45" s="139">
        <v>0</v>
      </c>
      <c r="E45" s="139">
        <v>0</v>
      </c>
      <c r="F45" s="139">
        <v>0</v>
      </c>
      <c r="G45" s="139">
        <v>0</v>
      </c>
      <c r="H45" s="146">
        <v>13600</v>
      </c>
      <c r="I45" s="71" t="s">
        <v>49</v>
      </c>
      <c r="J45" s="141">
        <v>9</v>
      </c>
      <c r="K45" s="42"/>
      <c r="L45" s="43"/>
      <c r="M45" s="43"/>
      <c r="N45" s="43"/>
      <c r="O45" s="43"/>
      <c r="P45" s="34">
        <f aca="true" t="shared" si="3" ref="P45:P49">SUM(C45*J45*K45)+(D45*J45*L45)+(E45*J45*M45)+(F45*J45*N45)+(G45*J45*O45)</f>
        <v>0</v>
      </c>
    </row>
    <row r="46" spans="2:16" ht="19.5" customHeight="1">
      <c r="B46" s="142" t="s">
        <v>22</v>
      </c>
      <c r="C46" s="145">
        <v>16700</v>
      </c>
      <c r="D46" s="139">
        <v>0</v>
      </c>
      <c r="E46" s="139">
        <v>0</v>
      </c>
      <c r="F46" s="139">
        <v>0</v>
      </c>
      <c r="G46" s="139">
        <v>0</v>
      </c>
      <c r="H46" s="146">
        <v>16700</v>
      </c>
      <c r="I46" s="71" t="s">
        <v>49</v>
      </c>
      <c r="J46" s="141">
        <v>9</v>
      </c>
      <c r="K46" s="42"/>
      <c r="L46" s="43"/>
      <c r="M46" s="43"/>
      <c r="N46" s="43"/>
      <c r="O46" s="43"/>
      <c r="P46" s="34">
        <f t="shared" si="3"/>
        <v>0</v>
      </c>
    </row>
    <row r="47" spans="2:16" ht="19.5" customHeight="1">
      <c r="B47" s="142" t="s">
        <v>23</v>
      </c>
      <c r="C47" s="145">
        <v>10200</v>
      </c>
      <c r="D47" s="139">
        <v>0</v>
      </c>
      <c r="E47" s="139">
        <v>0</v>
      </c>
      <c r="F47" s="139">
        <v>0</v>
      </c>
      <c r="G47" s="139">
        <v>0</v>
      </c>
      <c r="H47" s="146">
        <v>10200</v>
      </c>
      <c r="I47" s="71" t="s">
        <v>49</v>
      </c>
      <c r="J47" s="141">
        <v>9</v>
      </c>
      <c r="K47" s="42"/>
      <c r="L47" s="48"/>
      <c r="M47" s="43"/>
      <c r="N47" s="43"/>
      <c r="O47" s="43"/>
      <c r="P47" s="34">
        <f t="shared" si="3"/>
        <v>0</v>
      </c>
    </row>
    <row r="48" spans="2:16" ht="19.5" customHeight="1">
      <c r="B48" s="142" t="s">
        <v>24</v>
      </c>
      <c r="C48" s="145">
        <v>21000</v>
      </c>
      <c r="D48" s="139">
        <v>0</v>
      </c>
      <c r="E48" s="139">
        <v>0</v>
      </c>
      <c r="F48" s="139">
        <v>0</v>
      </c>
      <c r="G48" s="139">
        <v>0</v>
      </c>
      <c r="H48" s="146">
        <v>21000</v>
      </c>
      <c r="I48" s="71" t="s">
        <v>49</v>
      </c>
      <c r="J48" s="141">
        <v>9</v>
      </c>
      <c r="K48" s="42"/>
      <c r="L48" s="43"/>
      <c r="M48" s="43"/>
      <c r="N48" s="43"/>
      <c r="O48" s="43"/>
      <c r="P48" s="34">
        <f t="shared" si="3"/>
        <v>0</v>
      </c>
    </row>
    <row r="49" spans="2:16" ht="19.5" customHeight="1">
      <c r="B49" s="142" t="s">
        <v>25</v>
      </c>
      <c r="C49" s="145">
        <v>6400</v>
      </c>
      <c r="D49" s="139">
        <v>0</v>
      </c>
      <c r="E49" s="139">
        <v>0</v>
      </c>
      <c r="F49" s="139">
        <v>0</v>
      </c>
      <c r="G49" s="139">
        <v>0</v>
      </c>
      <c r="H49" s="146">
        <v>6400</v>
      </c>
      <c r="I49" s="71" t="s">
        <v>49</v>
      </c>
      <c r="J49" s="141">
        <v>9</v>
      </c>
      <c r="K49" s="42"/>
      <c r="L49" s="43"/>
      <c r="M49" s="43"/>
      <c r="N49" s="43"/>
      <c r="O49" s="43"/>
      <c r="P49" s="34">
        <f t="shared" si="3"/>
        <v>0</v>
      </c>
    </row>
    <row r="50" spans="2:16" ht="19.5" customHeight="1">
      <c r="B50" s="147"/>
      <c r="C50" s="148"/>
      <c r="D50" s="149"/>
      <c r="E50" s="149"/>
      <c r="F50" s="149"/>
      <c r="G50" s="149"/>
      <c r="H50" s="150"/>
      <c r="I50" s="151"/>
      <c r="J50" s="141"/>
      <c r="K50" s="42"/>
      <c r="L50" s="43"/>
      <c r="M50" s="43"/>
      <c r="N50" s="43"/>
      <c r="O50" s="43"/>
      <c r="P50" s="9"/>
    </row>
    <row r="51" spans="2:16" ht="19.5" customHeight="1">
      <c r="B51" s="153" t="s">
        <v>39</v>
      </c>
      <c r="C51" s="148"/>
      <c r="D51" s="149"/>
      <c r="E51" s="149"/>
      <c r="F51" s="149"/>
      <c r="G51" s="149"/>
      <c r="H51" s="150"/>
      <c r="I51" s="151"/>
      <c r="J51" s="141"/>
      <c r="K51" s="42"/>
      <c r="L51" s="43"/>
      <c r="M51" s="43"/>
      <c r="N51" s="43"/>
      <c r="O51" s="43"/>
      <c r="P51" s="36">
        <f>SUM(P35+P43)</f>
        <v>0</v>
      </c>
    </row>
    <row r="52" spans="2:16" ht="19.5" customHeight="1">
      <c r="B52" s="154"/>
      <c r="C52" s="148"/>
      <c r="D52" s="149"/>
      <c r="E52" s="149"/>
      <c r="F52" s="149"/>
      <c r="G52" s="149"/>
      <c r="H52" s="150"/>
      <c r="I52" s="151"/>
      <c r="J52" s="141"/>
      <c r="K52" s="42"/>
      <c r="L52" s="43"/>
      <c r="M52" s="43"/>
      <c r="N52" s="43"/>
      <c r="O52" s="43"/>
      <c r="P52" s="9"/>
    </row>
    <row r="53" spans="2:16" ht="19.5" customHeight="1">
      <c r="B53" s="154" t="s">
        <v>40</v>
      </c>
      <c r="C53" s="148"/>
      <c r="D53" s="149"/>
      <c r="E53" s="149"/>
      <c r="F53" s="149"/>
      <c r="G53" s="149"/>
      <c r="H53" s="150"/>
      <c r="I53" s="151"/>
      <c r="J53" s="141"/>
      <c r="K53" s="42"/>
      <c r="L53" s="43"/>
      <c r="M53" s="43"/>
      <c r="N53" s="43"/>
      <c r="O53" s="43"/>
      <c r="P53" s="22"/>
    </row>
    <row r="54" spans="2:16" ht="19.5" customHeight="1">
      <c r="B54" s="154" t="s">
        <v>33</v>
      </c>
      <c r="C54" s="138">
        <v>448</v>
      </c>
      <c r="D54" s="139">
        <v>0</v>
      </c>
      <c r="E54" s="139">
        <v>0</v>
      </c>
      <c r="F54" s="139">
        <v>0</v>
      </c>
      <c r="G54" s="139">
        <v>0</v>
      </c>
      <c r="H54" s="140">
        <v>448</v>
      </c>
      <c r="I54" s="155" t="s">
        <v>50</v>
      </c>
      <c r="J54" s="156"/>
      <c r="K54" s="42"/>
      <c r="L54" s="43"/>
      <c r="M54" s="43"/>
      <c r="N54" s="43"/>
      <c r="O54" s="43"/>
      <c r="P54" s="34">
        <f>SUM(P55:P56)</f>
        <v>0</v>
      </c>
    </row>
    <row r="55" spans="2:16" ht="26.25">
      <c r="B55" s="157" t="s">
        <v>34</v>
      </c>
      <c r="C55" s="145">
        <v>448</v>
      </c>
      <c r="D55" s="139">
        <v>0</v>
      </c>
      <c r="E55" s="139">
        <v>0</v>
      </c>
      <c r="F55" s="139">
        <v>0</v>
      </c>
      <c r="G55" s="139">
        <v>0</v>
      </c>
      <c r="H55" s="146">
        <v>448</v>
      </c>
      <c r="I55" s="155" t="s">
        <v>50</v>
      </c>
      <c r="J55" s="141">
        <v>81</v>
      </c>
      <c r="K55" s="42"/>
      <c r="L55" s="43"/>
      <c r="M55" s="43"/>
      <c r="N55" s="43"/>
      <c r="O55" s="43"/>
      <c r="P55" s="34">
        <f>SUM(C55*J55*K55)+(D55*J55*L55)+(E55*J55*M55)+(F55*J55*N55)+(G55*J55*O55)</f>
        <v>0</v>
      </c>
    </row>
    <row r="56" spans="2:16" ht="19.5" customHeight="1">
      <c r="B56" s="158" t="s">
        <v>35</v>
      </c>
      <c r="C56" s="159">
        <v>448</v>
      </c>
      <c r="D56" s="139">
        <v>0</v>
      </c>
      <c r="E56" s="139">
        <v>0</v>
      </c>
      <c r="F56" s="139">
        <v>0</v>
      </c>
      <c r="G56" s="139">
        <v>0</v>
      </c>
      <c r="H56" s="146">
        <v>448</v>
      </c>
      <c r="I56" s="155" t="s">
        <v>50</v>
      </c>
      <c r="J56" s="141">
        <v>12</v>
      </c>
      <c r="K56" s="42"/>
      <c r="L56" s="43"/>
      <c r="M56" s="43"/>
      <c r="N56" s="43"/>
      <c r="O56" s="43"/>
      <c r="P56" s="34">
        <f>SUM(C56*J56*K56)+(D56*J56*L56)+(E56*J56*M56)+(F56*J56*N56)+(G56*J56*O56)</f>
        <v>0</v>
      </c>
    </row>
    <row r="57" spans="2:16" ht="19.5" customHeight="1">
      <c r="B57" s="160"/>
      <c r="C57" s="159"/>
      <c r="D57" s="161"/>
      <c r="E57" s="161"/>
      <c r="F57" s="161"/>
      <c r="G57" s="161"/>
      <c r="H57" s="146"/>
      <c r="I57" s="151"/>
      <c r="J57" s="141"/>
      <c r="K57" s="42"/>
      <c r="L57" s="43"/>
      <c r="M57" s="43"/>
      <c r="N57" s="43"/>
      <c r="O57" s="43"/>
      <c r="P57" s="9"/>
    </row>
    <row r="58" spans="2:16" ht="19.5" customHeight="1">
      <c r="B58" s="162" t="s">
        <v>30</v>
      </c>
      <c r="C58" s="163">
        <v>8000</v>
      </c>
      <c r="D58" s="161">
        <v>0</v>
      </c>
      <c r="E58" s="161">
        <v>0</v>
      </c>
      <c r="F58" s="161">
        <v>0</v>
      </c>
      <c r="G58" s="161">
        <v>0</v>
      </c>
      <c r="H58" s="140">
        <v>8000</v>
      </c>
      <c r="I58" s="71" t="s">
        <v>49</v>
      </c>
      <c r="J58" s="141"/>
      <c r="K58" s="42"/>
      <c r="L58" s="43"/>
      <c r="M58" s="43"/>
      <c r="N58" s="43"/>
      <c r="O58" s="43"/>
      <c r="P58" s="34">
        <f>SUM(P59:P60)</f>
        <v>0</v>
      </c>
    </row>
    <row r="59" spans="2:16" ht="30" customHeight="1">
      <c r="B59" s="160" t="s">
        <v>29</v>
      </c>
      <c r="C59" s="159">
        <v>8000</v>
      </c>
      <c r="D59" s="161">
        <v>0</v>
      </c>
      <c r="E59" s="161">
        <v>0</v>
      </c>
      <c r="F59" s="161">
        <v>0</v>
      </c>
      <c r="G59" s="161">
        <v>0</v>
      </c>
      <c r="H59" s="146">
        <v>8000</v>
      </c>
      <c r="I59" s="71" t="s">
        <v>49</v>
      </c>
      <c r="J59" s="141">
        <v>2</v>
      </c>
      <c r="K59" s="42"/>
      <c r="L59" s="43"/>
      <c r="M59" s="43"/>
      <c r="N59" s="43"/>
      <c r="O59" s="43"/>
      <c r="P59" s="34">
        <f>SUM(C59*J59*K59)+(D59*J59*L59)+(E59*J59*M59)+(F59*J59*N59)+(G59*J59*O59)</f>
        <v>0</v>
      </c>
    </row>
    <row r="60" spans="2:16" ht="40.5" customHeight="1">
      <c r="B60" s="160" t="s">
        <v>41</v>
      </c>
      <c r="C60" s="159">
        <v>3700</v>
      </c>
      <c r="D60" s="161">
        <v>0</v>
      </c>
      <c r="E60" s="161">
        <v>0</v>
      </c>
      <c r="F60" s="161">
        <v>0</v>
      </c>
      <c r="G60" s="161">
        <v>0</v>
      </c>
      <c r="H60" s="146">
        <v>3700</v>
      </c>
      <c r="I60" s="71" t="s">
        <v>49</v>
      </c>
      <c r="J60" s="141">
        <v>8</v>
      </c>
      <c r="K60" s="42"/>
      <c r="L60" s="43"/>
      <c r="M60" s="43"/>
      <c r="N60" s="43"/>
      <c r="O60" s="43"/>
      <c r="P60" s="34">
        <f>SUM(C60*J60*K60)+(D60*J60*L60)+(E60*J60*M60)+(F60*J60*N60)+(G60*J60*O60)</f>
        <v>0</v>
      </c>
    </row>
    <row r="61" spans="2:16" ht="19.5" customHeight="1">
      <c r="B61" s="158"/>
      <c r="C61" s="164"/>
      <c r="D61" s="165"/>
      <c r="E61" s="165"/>
      <c r="F61" s="165"/>
      <c r="G61" s="165"/>
      <c r="H61" s="150"/>
      <c r="I61" s="151"/>
      <c r="J61" s="141"/>
      <c r="K61" s="42"/>
      <c r="L61" s="43"/>
      <c r="M61" s="43"/>
      <c r="N61" s="43"/>
      <c r="O61" s="43"/>
      <c r="P61" s="9"/>
    </row>
    <row r="62" spans="2:16" ht="19.5" customHeight="1">
      <c r="B62" s="153" t="s">
        <v>42</v>
      </c>
      <c r="C62" s="164"/>
      <c r="D62" s="165"/>
      <c r="E62" s="165"/>
      <c r="F62" s="165"/>
      <c r="G62" s="165"/>
      <c r="H62" s="150"/>
      <c r="I62" s="71" t="s">
        <v>49</v>
      </c>
      <c r="J62" s="141"/>
      <c r="K62" s="42"/>
      <c r="L62" s="43"/>
      <c r="M62" s="43" t="s">
        <v>52</v>
      </c>
      <c r="N62" s="43"/>
      <c r="O62" s="43"/>
      <c r="P62" s="36">
        <f>SUM(P54+P58)</f>
        <v>0</v>
      </c>
    </row>
    <row r="63" spans="2:16" ht="19.5" customHeight="1">
      <c r="B63" s="158"/>
      <c r="C63" s="164"/>
      <c r="D63" s="165"/>
      <c r="E63" s="165"/>
      <c r="F63" s="165"/>
      <c r="G63" s="165"/>
      <c r="H63" s="150"/>
      <c r="I63" s="151"/>
      <c r="J63" s="141"/>
      <c r="K63" s="42"/>
      <c r="L63" s="43"/>
      <c r="M63" s="43"/>
      <c r="N63" s="43"/>
      <c r="O63" s="43"/>
      <c r="P63" s="9"/>
    </row>
    <row r="64" spans="2:16" ht="19.5" customHeight="1" thickBot="1">
      <c r="B64" s="166"/>
      <c r="C64" s="167"/>
      <c r="D64" s="168"/>
      <c r="E64" s="168"/>
      <c r="F64" s="168"/>
      <c r="G64" s="168"/>
      <c r="H64" s="169"/>
      <c r="I64" s="170"/>
      <c r="J64" s="171"/>
      <c r="K64" s="49"/>
      <c r="L64" s="50"/>
      <c r="M64" s="50"/>
      <c r="N64" s="50"/>
      <c r="O64" s="50"/>
      <c r="P64" s="12"/>
    </row>
    <row r="65" spans="2:16" ht="19.5" customHeight="1" thickTop="1">
      <c r="B65" s="14"/>
      <c r="C65" s="15"/>
      <c r="D65" s="15"/>
      <c r="E65" s="15"/>
      <c r="F65" s="15"/>
      <c r="G65" s="15"/>
      <c r="H65" s="15"/>
      <c r="I65" s="15"/>
      <c r="J65" s="16"/>
      <c r="K65" s="17"/>
      <c r="L65" s="17"/>
      <c r="M65" s="17"/>
      <c r="N65" s="17"/>
      <c r="O65" s="17"/>
      <c r="P65" s="17"/>
    </row>
    <row r="66" spans="2:16" ht="19.5" customHeight="1" thickBot="1">
      <c r="B66" s="18"/>
      <c r="C66" s="19"/>
      <c r="D66" s="19"/>
      <c r="E66" s="19"/>
      <c r="F66" s="19"/>
      <c r="G66" s="19"/>
      <c r="H66" s="19"/>
      <c r="I66" s="19"/>
      <c r="J66" s="20"/>
      <c r="K66" s="21"/>
      <c r="L66" s="21"/>
      <c r="M66" s="21"/>
      <c r="N66" s="21"/>
      <c r="O66" s="21"/>
      <c r="P66" s="21"/>
    </row>
    <row r="67" spans="2:16" ht="19.5" customHeight="1" thickTop="1">
      <c r="B67" s="24" t="s">
        <v>45</v>
      </c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/>
      <c r="P67" s="37">
        <f>SUM(P20+P33+P51+P62)</f>
        <v>0</v>
      </c>
    </row>
    <row r="68" spans="2:16" ht="19.5" customHeight="1">
      <c r="B68" s="10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  <c r="P68" s="38">
        <f>P67*0.21</f>
        <v>0</v>
      </c>
    </row>
    <row r="69" spans="2:16" ht="19.5" customHeight="1" thickBot="1">
      <c r="B69" s="11" t="s">
        <v>44</v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  <c r="P69" s="39">
        <f>SUM(P67:P68)</f>
        <v>0</v>
      </c>
    </row>
    <row r="70" spans="2:16" ht="19.5" customHeight="1" thickTop="1">
      <c r="B70" s="15"/>
      <c r="C70" s="15"/>
      <c r="D70" s="15"/>
      <c r="E70" s="15"/>
      <c r="F70" s="15"/>
      <c r="G70" s="15"/>
      <c r="H70" s="15"/>
      <c r="I70" s="15"/>
      <c r="J70" s="16"/>
      <c r="K70" s="17"/>
      <c r="L70" s="17"/>
      <c r="M70" s="17"/>
      <c r="N70" s="17"/>
      <c r="O70" s="17"/>
      <c r="P70" s="17"/>
    </row>
    <row r="71" spans="2:16" ht="19.5" customHeight="1">
      <c r="B71" s="14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3"/>
    </row>
    <row r="72" spans="2:16" ht="19.5" customHeight="1">
      <c r="B72" s="15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17"/>
    </row>
    <row r="73" spans="2:16" ht="19.5" customHeight="1">
      <c r="B73" s="14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3"/>
    </row>
  </sheetData>
  <sheetProtection algorithmName="SHA-512" hashValue="5C+4IOE41z021iqbDDMpYDkjuX3JgLW+iBzXLIPwcsmG2REa87dKymmAIgWECOkI5V+6NYiOyWvtJjo1ZN/W2Q==" saltValue="hGvEAKgH/nFnuqmdDIb74w==" spinCount="100000" sheet="1" objects="1" scenarios="1"/>
  <mergeCells count="2">
    <mergeCell ref="C67:O69"/>
    <mergeCell ref="C71:O73"/>
  </mergeCells>
  <printOptions/>
  <pageMargins left="0" right="0" top="0" bottom="0" header="0" footer="0"/>
  <pageSetup fitToHeight="2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2024-01-24T15:25:40Z</dcterms:created>
  <dcterms:modified xsi:type="dcterms:W3CDTF">2024-01-25T11:49:38Z</dcterms:modified>
  <cp:category/>
  <cp:version/>
  <cp:contentType/>
  <cp:contentStatus/>
</cp:coreProperties>
</file>