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16" yWindow="65416" windowWidth="29040" windowHeight="15720" activeTab="0"/>
  </bookViews>
  <sheets>
    <sheet name="Rekapitulace stavby" sheetId="1" r:id="rId1"/>
    <sheet name="SO 00 - SO 00 - Příprava ..." sheetId="2" r:id="rId2"/>
    <sheet name="SO 01 - SO 01 - Tůň 1" sheetId="3" r:id="rId3"/>
    <sheet name="SO 02 - SO 02 - Tůň 2" sheetId="4" r:id="rId4"/>
    <sheet name="SO 03 - SO 03 - Tůň 3" sheetId="5" r:id="rId5"/>
    <sheet name="SO 04 - SO 04 - Tůň 4" sheetId="6" r:id="rId6"/>
    <sheet name="VON - VON - Vedlejší a os..." sheetId="7" r:id="rId7"/>
  </sheets>
  <definedNames>
    <definedName name="_xlnm._FilterDatabase" localSheetId="1" hidden="1">'SO 00 - SO 00 - Příprava ...'!$C$117:$K$137</definedName>
    <definedName name="_xlnm._FilterDatabase" localSheetId="2" hidden="1">'SO 01 - SO 01 - Tůň 1'!$C$117:$K$168</definedName>
    <definedName name="_xlnm._FilterDatabase" localSheetId="3" hidden="1">'SO 02 - SO 02 - Tůň 2'!$C$117:$K$181</definedName>
    <definedName name="_xlnm._FilterDatabase" localSheetId="4" hidden="1">'SO 03 - SO 03 - Tůň 3'!$C$117:$K$180</definedName>
    <definedName name="_xlnm._FilterDatabase" localSheetId="5" hidden="1">'SO 04 - SO 04 - Tůň 4'!$C$117:$K$164</definedName>
    <definedName name="_xlnm._FilterDatabase" localSheetId="6" hidden="1">'VON - VON - Vedlejší a os...'!$C$116:$K$141</definedName>
    <definedName name="_xlnm.Print_Area" localSheetId="0">'Rekapitulace stavby'!$D$4:$AO$76,'Rekapitulace stavby'!$C$82:$AQ$101</definedName>
    <definedName name="_xlnm.Print_Area" localSheetId="1">'SO 00 - SO 00 - Příprava ...'!$C$4:$J$76,'SO 00 - SO 00 - Příprava ...'!$C$82:$J$99,'SO 00 - SO 00 - Příprava ...'!$C$105:$K$137</definedName>
    <definedName name="_xlnm.Print_Area" localSheetId="2">'SO 01 - SO 01 - Tůň 1'!$C$4:$J$76,'SO 01 - SO 01 - Tůň 1'!$C$82:$J$99,'SO 01 - SO 01 - Tůň 1'!$C$105:$K$168</definedName>
    <definedName name="_xlnm.Print_Area" localSheetId="3">'SO 02 - SO 02 - Tůň 2'!$C$4:$J$76,'SO 02 - SO 02 - Tůň 2'!$C$82:$J$99,'SO 02 - SO 02 - Tůň 2'!$C$105:$K$181</definedName>
    <definedName name="_xlnm.Print_Area" localSheetId="4">'SO 03 - SO 03 - Tůň 3'!$C$4:$J$76,'SO 03 - SO 03 - Tůň 3'!$C$82:$J$99,'SO 03 - SO 03 - Tůň 3'!$C$105:$K$180</definedName>
    <definedName name="_xlnm.Print_Area" localSheetId="5">'SO 04 - SO 04 - Tůň 4'!$C$4:$J$76,'SO 04 - SO 04 - Tůň 4'!$C$82:$J$99,'SO 04 - SO 04 - Tůň 4'!$C$105:$K$164</definedName>
    <definedName name="_xlnm.Print_Area" localSheetId="6">'VON - VON - Vedlejší a os...'!$C$4:$J$76,'VON - VON - Vedlejší a os...'!$C$82:$J$98,'VON - VON - Vedlejší a os...'!$C$104:$K$141</definedName>
    <definedName name="_xlnm.Print_Titles" localSheetId="0">'Rekapitulace stavby'!$92:$92</definedName>
    <definedName name="_xlnm.Print_Titles" localSheetId="1">'SO 00 - SO 00 - Příprava ...'!$117:$117</definedName>
    <definedName name="_xlnm.Print_Titles" localSheetId="2">'SO 01 - SO 01 - Tůň 1'!$117:$117</definedName>
    <definedName name="_xlnm.Print_Titles" localSheetId="3">'SO 02 - SO 02 - Tůň 2'!$117:$117</definedName>
    <definedName name="_xlnm.Print_Titles" localSheetId="4">'SO 03 - SO 03 - Tůň 3'!$117:$117</definedName>
    <definedName name="_xlnm.Print_Titles" localSheetId="5">'SO 04 - SO 04 - Tůň 4'!$117:$117</definedName>
    <definedName name="_xlnm.Print_Titles" localSheetId="6">'VON - VON - Vedlejší a os...'!$116:$116</definedName>
  </definedNames>
  <calcPr calcId="191029"/>
</workbook>
</file>

<file path=xl/sharedStrings.xml><?xml version="1.0" encoding="utf-8"?>
<sst xmlns="http://schemas.openxmlformats.org/spreadsheetml/2006/main" count="3305" uniqueCount="377">
  <si>
    <t>Export Komplet</t>
  </si>
  <si>
    <t/>
  </si>
  <si>
    <t>2.0</t>
  </si>
  <si>
    <t>ZAMOK</t>
  </si>
  <si>
    <t>False</t>
  </si>
  <si>
    <t>{edaca093-517d-4bac-8d5e-21aa8144fba8}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</si>
  <si>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</si>
  <si>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</si>
  <si>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</si>
  <si>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</si>
  <si>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</si>
  <si>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</si>
  <si>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</si>
  <si>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</si>
  <si>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</si>
  <si>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</si>
  <si>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</si>
  <si>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37/2022 - Mokřad pod Městskými skalami</t>
  </si>
  <si>
    <t>KSO:</t>
  </si>
  <si>
    <t>CC-CZ:</t>
  </si>
  <si>
    <t>Místo:</t>
  </si>
  <si>
    <t>Městské skály</t>
  </si>
  <si>
    <t>Datum:</t>
  </si>
  <si>
    <t>1. 8. 2023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</si>
  <si>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</si>
  <si>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</si>
  <si>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</si>
  <si>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</si>
  <si>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</si>
  <si>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</si>
  <si>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</si>
  <si>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</si>
  <si>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</si>
  <si>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63320819</t>
  </si>
  <si>
    <t>TERRA-POZEMKOVÉ ÚPRAVY, s.r.o.</t>
  </si>
  <si>
    <t>CZ63320819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</si>
  <si>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</si>
  <si>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</si>
  <si>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</si>
  <si>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</si>
  <si>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</si>
  <si>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</si>
  <si>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</si>
  <si>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</si>
  <si>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</si>
  <si>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</si>
  <si>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</si>
  <si>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</si>
  <si>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</si>
  <si>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</si>
  <si>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</si>
  <si>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</si>
  <si>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</si>
  <si>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</si>
  <si>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</si>
  <si>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</si>
  <si>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</si>
  <si>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</si>
  <si>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</si>
  <si>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</si>
  <si>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</si>
  <si>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</si>
  <si>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</si>
  <si>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</si>
  <si>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</si>
  <si>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</si>
  <si>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</si>
  <si>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</si>
  <si>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</si>
  <si>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</si>
  <si>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</si>
  <si>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</si>
  <si>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</si>
  <si>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</si>
  <si>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</si>
  <si>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</si>
  <si>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</si>
  <si>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</si>
  <si>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</si>
  <si>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</si>
  <si>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</si>
  <si>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</si>
  <si>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</si>
  <si>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</si>
  <si>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</si>
  <si>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SO 00 - Příprava staveniště</t>
  </si>
  <si>
    <t>STA</t>
  </si>
  <si>
    <t>1</t>
  </si>
  <si>
    <t>{e74b9dc2-2ef8-449c-9f93-a398c1a3ec7a}</t>
  </si>
  <si>
    <t>2</t>
  </si>
  <si>
    <t>SO 01</t>
  </si>
  <si>
    <t>SO 01 - Tůň 1</t>
  </si>
  <si>
    <t>{9362c338-7bdf-4ce9-8fff-c41ee0754caa}</t>
  </si>
  <si>
    <t>SO 02</t>
  </si>
  <si>
    <t>SO 02 - Tůň 2</t>
  </si>
  <si>
    <t>{c020d60e-70a7-4d96-902f-53ae7f3ebf90}</t>
  </si>
  <si>
    <t>SO 03</t>
  </si>
  <si>
    <t>SO 03 - Tůň 3</t>
  </si>
  <si>
    <t>{01274b4a-59dc-4fa8-9da7-85a4be35ce73}</t>
  </si>
  <si>
    <t>SO 04</t>
  </si>
  <si>
    <t>SO 04 - Tůň 4</t>
  </si>
  <si>
    <t>{f17543eb-0c73-4790-be80-23a6f7ad22d6}</t>
  </si>
  <si>
    <t>VON</t>
  </si>
  <si>
    <t>VON - Vedlejší a ostatní náklady</t>
  </si>
  <si>
    <t>{ce677e82-c2c7-4189-8062-44f08ecd13cc}</t>
  </si>
  <si>
    <t>KRYCÍ LIST SOUPISU PRACÍ</t>
  </si>
  <si>
    <t>Objekt:</t>
  </si>
  <si>
    <t>SO 00 - SO 00 - Příprava staveniště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</si>
  <si>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</si>
  <si>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</si>
  <si>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</si>
  <si>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</si>
  <si>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</si>
  <si>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</si>
  <si>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</si>
  <si>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</si>
  <si>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</si>
  <si>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</si>
  <si>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</si>
  <si>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</si>
  <si>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</si>
  <si>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</si>
  <si>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</si>
  <si>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</si>
  <si>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</si>
  <si>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</si>
  <si>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</si>
  <si>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</si>
  <si>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</si>
  <si>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</si>
  <si>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</si>
  <si>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</si>
  <si>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</si>
  <si>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111131RFP</t>
  </si>
  <si>
    <t>Firem pol.: Odstranění pařezů, včetně jejich likvidace   </t>
  </si>
  <si>
    <t>ks</t>
  </si>
  <si>
    <t>4</t>
  </si>
  <si>
    <t>-854377979</t>
  </si>
  <si>
    <t>PP</t>
  </si>
  <si>
    <t>Firem pol.: Odstranění pařezů, včetně jejich likvidace</t>
  </si>
  <si>
    <t>VV</t>
  </si>
  <si>
    <t xml:space="preserve">Poznámka k položce:  </t>
  </si>
  <si>
    <t>"položka obsahuje veškerou nutnou manipulaci s odstraňovanými pařezy (vytrhání, nakládání, vodorovné přemístění apod.)</t>
  </si>
  <si>
    <t>-odstranění a trvalá likvidace pařezů v souladu s platnými právními předpisy (var. řešení odvoz pařezů na skládku, včetně poplatku za skládkování)</t>
  </si>
  <si>
    <t>94 "94 ks různých průměrů - odhad na plochu - 0,02 stromu na m2, z toho 10 ks bude ponecháno na místě pro uložení do tůní jako úkryty pro živočichy</t>
  </si>
  <si>
    <t>111201101</t>
  </si>
  <si>
    <t>Odstranění křovin a stromů průměru kmene do 100 mm i s kořeny z celkové plochy do 1000 m2</t>
  </si>
  <si>
    <t>m2</t>
  </si>
  <si>
    <t>-561228169</t>
  </si>
  <si>
    <t>Odstranění křovin a stromů s odstraněním kořenů průměru kmene do 100 mm do sklonu terénu 1 : 5, při celkové ploše do 1 000 m2</t>
  </si>
  <si>
    <t>1200,0 "viz. výkaz výměr</t>
  </si>
  <si>
    <t>3</t>
  </si>
  <si>
    <t>11113RFP.1</t>
  </si>
  <si>
    <t>Firem pol.: Likvidace těžebních zbytků - křoviny a stromy průměru kmene do 100 mm, při jakémkoliv sklonu terénu mimo LTM, při celkové ploše do 1 000 m2</t>
  </si>
  <si>
    <t>171819416</t>
  </si>
  <si>
    <t>Poznámka k položce: Ekologická likvidace</t>
  </si>
  <si>
    <t>(např. využití jako druhotné suroviny, řízené skládkování atd.).</t>
  </si>
  <si>
    <t>Položka zahrnuje likvidaci všech těžebních zbytků (větví, keřů atd.), včetně jejich odvozu a další zpracování dle zákona o odpadech</t>
  </si>
  <si>
    <t>V ceně jsou započteny náklady všech prací spojených s kompletní likvidací</t>
  </si>
  <si>
    <t>- např. snesení na hromady, naložení, odvoz, složení, drecení nebo štěpkování, spálení, popřípadě poplatek za uložení atd.</t>
  </si>
  <si>
    <t>1200,00 "viz. výkaz výměr</t>
  </si>
  <si>
    <t>SO 01 - SO 01 - Tůň 1</t>
  </si>
  <si>
    <t>121103111</t>
  </si>
  <si>
    <t>Skrývka zemin schopných zúrodnění v rovině a svahu do 1:5</t>
  </si>
  <si>
    <t>m3</t>
  </si>
  <si>
    <t>CS ÚRS 2023 02</t>
  </si>
  <si>
    <t>2010949568</t>
  </si>
  <si>
    <t>Skrývka zemin schopných zúrodnění v rovině a ve sklonu do 1:5</t>
  </si>
  <si>
    <t>149,3 "viz. výkaz výměr - Tůň 1</t>
  </si>
  <si>
    <t>122151104</t>
  </si>
  <si>
    <t>Odkopávky a prokopávky nezapažené v hornině třídy těžitelnosti I skupiny 1 a 2 objem do 500 m3 strojně</t>
  </si>
  <si>
    <t>224800873</t>
  </si>
  <si>
    <t>Odkopávky a prokopávky nezapažené strojně v hornině třídy těžitelnosti I skupiny 1 a 2 přes 100 do 500 m3</t>
  </si>
  <si>
    <t>30 % zastoupení hor. 1 a 2</t>
  </si>
  <si>
    <t>512,2*0,3 "viz. výkaz výměr - tůň 1</t>
  </si>
  <si>
    <t>122251104</t>
  </si>
  <si>
    <t>Odkopávky a prokopávky nezapažené v hornině třídy těžitelnosti I skupiny 3 objem do 500 m3 strojně</t>
  </si>
  <si>
    <t>-1672732639</t>
  </si>
  <si>
    <t>Odkopávky a prokopávky nezapažené strojně v hornině třídy těžitelnosti I skupiny 3 přes 100 do 500 m3</t>
  </si>
  <si>
    <t>60 % zastoupení hor. 3</t>
  </si>
  <si>
    <t>512,2*0,6 "viz. výkaz výměr - tůň 1</t>
  </si>
  <si>
    <t>122351103</t>
  </si>
  <si>
    <t>Odkopávky a prokopávky nezapažené v hornině třídy těžitelnosti II skupiny 4 objem do 100 m3 strojně</t>
  </si>
  <si>
    <t>-281562638</t>
  </si>
  <si>
    <t>Odkopávky a prokopávky nezapažené strojně v hornině třídy těžitelnosti II skupiny 4 přes 50 do 100 m3</t>
  </si>
  <si>
    <t>10 % zastoupení hor. 4</t>
  </si>
  <si>
    <t>512,2*0,1 "viz. výkaz výměr - tůň 1</t>
  </si>
  <si>
    <t>5</t>
  </si>
  <si>
    <t>162206112</t>
  </si>
  <si>
    <t>Vodorovné přemístění do 50 m bez naložení výkopku ze zemin schopných zúrodnění</t>
  </si>
  <si>
    <t>-554379864</t>
  </si>
  <si>
    <t>Vodorovné přemístění výkopku bez naložení, avšak se složením zemin schopných zúrodnění, na vzdálenost přes 20 do 50 m</t>
  </si>
  <si>
    <t>149,30 "humózní zemina na mezideponii</t>
  </si>
  <si>
    <t>152,76 "humózní zemina z mezideponie zpět k dalšímu použití (využití přebytku zemin schopných zúrodnění z objektů SO 02 a SO 04)</t>
  </si>
  <si>
    <t>Součet</t>
  </si>
  <si>
    <t>6</t>
  </si>
  <si>
    <t>167103101</t>
  </si>
  <si>
    <t>Nakládání výkopku ze zemin schopných zúrodnění</t>
  </si>
  <si>
    <t>-1559511899</t>
  </si>
  <si>
    <t>Nakládání neulehlého výkopku z hromad zeminy schopné zúrodnění</t>
  </si>
  <si>
    <t>430,00*0,3+79,2*0,3 "humózní zemina z mezideponie k dalšímu použití (využití přebytku zemin schopných zúrodnění z objektů SO 02 a SO 04)</t>
  </si>
  <si>
    <t>7</t>
  </si>
  <si>
    <t>171151103</t>
  </si>
  <si>
    <t>Uložení sypaniny z hornin soudržných do násypů zhutněných strojně</t>
  </si>
  <si>
    <t>-349443207</t>
  </si>
  <si>
    <t>Uložení sypanin do násypů strojně s rozprostřením sypaniny ve vrstvách a s hrubým urovnáním zhutněných z hornin soudržných jakékoliv třídy těžitelnosti</t>
  </si>
  <si>
    <t>512,2 "viz. výkaz výměr - tůň 1</t>
  </si>
  <si>
    <t>8</t>
  </si>
  <si>
    <t>181006114</t>
  </si>
  <si>
    <t>Rozprostření zemin tl vrstvy do 0,3 m schopných zúrodnění v rovině a sklonu do 1:5</t>
  </si>
  <si>
    <t>-388261580</t>
  </si>
  <si>
    <t>Rozprostření zemin schopných zúrodnění v rovině a ve sklonu do 1:5, tloušťka vrstvy přes 0,20 do 0,30 m</t>
  </si>
  <si>
    <t>430,00 "viz výkaz výměr - tůň 1</t>
  </si>
  <si>
    <t>9</t>
  </si>
  <si>
    <t>181006124</t>
  </si>
  <si>
    <t>Rozprostření zemin tl vrstvy do 0,3 m schopných zúrodnění ve sklonu přes 1:5</t>
  </si>
  <si>
    <t>-379025366</t>
  </si>
  <si>
    <t>Rozprostření zemin schopných zúrodnění ve sklonu přes 1:5, tloušťka vrstvy přes 0,20 do 0,30 m</t>
  </si>
  <si>
    <t>79,2 "viz výkaz výměr - tůň 1</t>
  </si>
  <si>
    <t>10</t>
  </si>
  <si>
    <t>181951111</t>
  </si>
  <si>
    <t>Úprava pláně v hornině třídy těžitelnosti I skupiny 1 až 3 bez zhutnění strojně</t>
  </si>
  <si>
    <t>1998773675</t>
  </si>
  <si>
    <t>Úprava pláně vyrovnáním výškových rozdílů strojně v hornině třídy těžitelnosti I, skupiny 1 až 3 bez zhutnění</t>
  </si>
  <si>
    <t>90 % zastoupení hor. 1,2 a 3</t>
  </si>
  <si>
    <t>887,6*0,9 "viz. výkaz výměr - tůň 1</t>
  </si>
  <si>
    <t>11</t>
  </si>
  <si>
    <t>181951113</t>
  </si>
  <si>
    <t>Úprava pláně v hornině třídy těžitelnosti II skupiny 4 a 5 bez zhutnění strojně</t>
  </si>
  <si>
    <t>-519267685</t>
  </si>
  <si>
    <t>Úprava pláně vyrovnáním výškových rozdílů strojně v hornině třídy těžitelnosti II, skupiny 4 a 5 bez zhutnění</t>
  </si>
  <si>
    <t>887,6*0,1 "viz. výkaz výměr - tůň 1</t>
  </si>
  <si>
    <t>12</t>
  </si>
  <si>
    <t>182151111</t>
  </si>
  <si>
    <t>Svahování v zářezech v hornině třídy těžitelnosti I skupiny 1 až 3 strojně</t>
  </si>
  <si>
    <t>-978725875</t>
  </si>
  <si>
    <t>Svahování trvalých svahů do projektovaných profilů strojně s potřebným přemístěním výkopku při svahování v zářezech v hornině třídy těžitelnosti I, skupiny 1 až 3</t>
  </si>
  <si>
    <t>227,7*0,9 "viz. výkaz výměr - tůň 1</t>
  </si>
  <si>
    <t>13</t>
  </si>
  <si>
    <t>182151112</t>
  </si>
  <si>
    <t>Svahování v zářezech v hornině třídy těžitelnosti II skupiny 4 a 5 strojně</t>
  </si>
  <si>
    <t>252966262</t>
  </si>
  <si>
    <t>Svahování trvalých svahů do projektovaných profilů strojně s potřebným přemístěním výkopku při svahování v zářezech v hornině třídy těžitelnosti II, skupiny 4 a 5</t>
  </si>
  <si>
    <t>227,7*0,1 "viz. výkaz výměr - tůň 1</t>
  </si>
  <si>
    <t>SO 02 - SO 02 - Tůň 2</t>
  </si>
  <si>
    <t>77,6 "viz. výkaz výměr - Tůň 2</t>
  </si>
  <si>
    <t>122151103</t>
  </si>
  <si>
    <t>Odkopávky a prokopávky nezapažené v hornině třídy těžitelnosti I skupiny 1 a 2 objem do 100 m3 strojně</t>
  </si>
  <si>
    <t>Odkopávky a prokopávky nezapažené strojně v hornině třídy těžitelnosti I skupiny 1 a 2 přes 50 do 100 m3</t>
  </si>
  <si>
    <t>207,02*0,3 "viz. výkaz výměr - tůň 2</t>
  </si>
  <si>
    <t>207,02*0,6 "viz. výkaz výměr - tůň 2</t>
  </si>
  <si>
    <t>122351102</t>
  </si>
  <si>
    <t>Odkopávky a prokopávky nezapažené v hornině třídy těžitelnosti II skupiny 4 objem do 50 m3 strojně</t>
  </si>
  <si>
    <t>Odkopávky a prokopávky nezapažené strojně v hornině třídy těžitelnosti II skupiny 4 přes 20 do 50 m3</t>
  </si>
  <si>
    <t>207,02*0,1 "viz. výkaz výměr - tůň 2</t>
  </si>
  <si>
    <t>861491226</t>
  </si>
  <si>
    <t>77,60 "humózní zemina na  mezideponii</t>
  </si>
  <si>
    <t>24,861 "humózní zemina z mezideponie zpět k dalšímu použití</t>
  </si>
  <si>
    <t>162251102</t>
  </si>
  <si>
    <t>Vodorovné přemístění přes 20 do 50 m výkopku/sypaniny z horniny třídy těžitelnosti I skupiny 1 až 3</t>
  </si>
  <si>
    <t>1265753215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</si>
  <si>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</si>
  <si>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30 % zastoupení hor. 1 a 2 + 60 % zastoupení hor. 3</t>
  </si>
  <si>
    <t>Přemístění přebytku zeminy na mezideponii (výkop - násyp)*% zastoupení horniny (výkopová zemina bude následně využita v rámci objektu SO 03)</t>
  </si>
  <si>
    <t>(207,02-103,51)*0,9 "viz. výkaz výměr - tůň 2</t>
  </si>
  <si>
    <t>162251122</t>
  </si>
  <si>
    <t>Vodorovné přemístění přes 20 do 50 m výkopku/sypaniny z horniny třídy těžitelnosti II skupiny 4 a 5</t>
  </si>
  <si>
    <t>-1317989459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</si>
  <si>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</si>
  <si>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(207,02-103,51)*0,1 "viz. výkaz výměr - tůň 2</t>
  </si>
  <si>
    <t>-1625075021</t>
  </si>
  <si>
    <t>70,0*0,3+12,87*0,3 "humózní zemina z mezideponie k dalšímu použití</t>
  </si>
  <si>
    <t>103,51 "viz. výkaz výměr - tůň 2</t>
  </si>
  <si>
    <t>-902238043</t>
  </si>
  <si>
    <t>70,0 "viz výkaz výměr - tůň 2</t>
  </si>
  <si>
    <t>-1178794073</t>
  </si>
  <si>
    <t>12,87 "viz výkaz výměr - tůň 2</t>
  </si>
  <si>
    <t>301,77*0,9 "viz. výkaz výměr - tůň 2</t>
  </si>
  <si>
    <t>301,77*0,1 "viz. výkaz výměr - tůň 2</t>
  </si>
  <si>
    <t>14</t>
  </si>
  <si>
    <t>191,8*0,9 "viz. výkaz výměr - tůň 2</t>
  </si>
  <si>
    <t>191,8*0,1 "viz. výkaz výměr - tůň 2</t>
  </si>
  <si>
    <t>16</t>
  </si>
  <si>
    <t>182251101</t>
  </si>
  <si>
    <t>Svahování násypů strojně</t>
  </si>
  <si>
    <t>1674087031</t>
  </si>
  <si>
    <t>Svahování trvalých svahů do projektovaných profilů strojně s potřebným přemístěním výkopku při svahování násypů v jakékoliv hornině</t>
  </si>
  <si>
    <t>23,4 "viz. výkaz výměr - tůň 2</t>
  </si>
  <si>
    <t>SO 03 - SO 03 - Tůň 3</t>
  </si>
  <si>
    <t>32,13 "viz. výkaz výměr - Tůň 3</t>
  </si>
  <si>
    <t>122151101</t>
  </si>
  <si>
    <t>Odkopávky a prokopávky nezapažené v hornině třídy těžitelnosti I skupiny 1 a 2 objem do 20 m3 strojně</t>
  </si>
  <si>
    <t>Odkopávky a prokopávky nezapažené strojně v hornině třídy těžitelnosti I skupiny 1 a 2 do 20 m3</t>
  </si>
  <si>
    <t>39,83*0,3 "viz. výkaz výměr - tůň 3</t>
  </si>
  <si>
    <t>122251102</t>
  </si>
  <si>
    <t>Odkopávky a prokopávky nezapažené v hornině třídy těžitelnosti I skupiny 3 objem do 50 m3 strojně</t>
  </si>
  <si>
    <t>Odkopávky a prokopávky nezapažené strojně v hornině třídy těžitelnosti I skupiny 3 přes 20 do 50 m3</t>
  </si>
  <si>
    <t>39,83*0,6 "viz. výkaz výměr - tůň 3</t>
  </si>
  <si>
    <t>122351101</t>
  </si>
  <si>
    <t>Odkopávky a prokopávky nezapažené v hornině třídy těžitelnosti II skupiny 4 objem do 20 m3 strojně</t>
  </si>
  <si>
    <t>Odkopávky a prokopávky nezapažené strojně v hornině třídy těžitelnosti II skupiny 4 do 20 m3</t>
  </si>
  <si>
    <t>39,83*0,1 "viz. výkaz výměr - tůň 3</t>
  </si>
  <si>
    <t>932274765</t>
  </si>
  <si>
    <t>32,13 "humózní zemina na  mezideponii</t>
  </si>
  <si>
    <t>124,491 "humózní zemina z mezideponie zpět k dalšímu použití (využití přebytku zemin schopných zúrodnění z objektů SO 02 a SO 04)</t>
  </si>
  <si>
    <t>-309543003</t>
  </si>
  <si>
    <t>Přemístění přebytku zeminy z mezideponie - zemina potřebná pro násyp (přebytek výkopové zeminy z objektů SO 02 a SO 04)</t>
  </si>
  <si>
    <t>(násyp - výkop)*% zastoupení horniny</t>
  </si>
  <si>
    <t>(290,98-39,83)*0,9 "viz. výkaz výměr - tůň 3</t>
  </si>
  <si>
    <t>524886056</t>
  </si>
  <si>
    <t>Přemístění přebytku zeminy z mezideponie - zemina pro násyp (přebytek výkopové zeminy z objektů SO 02 a SO 04)</t>
  </si>
  <si>
    <t>(290,98-39,83)*0,1 "viz. výkaz výměr - tůň 3</t>
  </si>
  <si>
    <t>-1988929718</t>
  </si>
  <si>
    <t>350,0*0,3+64,97*0,3 "humózní zemina z mezideponie k dalšímu použití</t>
  </si>
  <si>
    <t>290,98 "viz. výkaz výměr - tůň 3</t>
  </si>
  <si>
    <t>1471445463</t>
  </si>
  <si>
    <t>350,0 "viz výkaz výměr - tůň 3</t>
  </si>
  <si>
    <t>-507860545</t>
  </si>
  <si>
    <t>64,97 "viz výkaz výměr - tůň 3</t>
  </si>
  <si>
    <t>473,69*0,9 "viz. výkaz výměr - tůň 3</t>
  </si>
  <si>
    <t>473,69*0,1 "viz. výkaz výměr - tůň 3</t>
  </si>
  <si>
    <t>120,7*0,9 "viz. výkaz výměr - tůň 3</t>
  </si>
  <si>
    <t>120,7*0,1 "viz. výkaz výměr - tůň 3</t>
  </si>
  <si>
    <t>SO 04 - SO 04 - Tůň 4</t>
  </si>
  <si>
    <t>43,09 "viz. výkaz výměr - Tůň 4</t>
  </si>
  <si>
    <t>122151102</t>
  </si>
  <si>
    <t>Odkopávky a prokopávky nezapažené v hornině třídy těžitelnosti I skupiny 1 a 2 objem do 50 m3 strojně</t>
  </si>
  <si>
    <t>Odkopávky a prokopávky nezapažené strojně v hornině třídy těžitelnosti I skupiny 1 a 2 přes 20 do 50 m3</t>
  </si>
  <si>
    <t>147,64*0,3 "viz. výkaz výměr - tůň 4</t>
  </si>
  <si>
    <t>122251103</t>
  </si>
  <si>
    <t>Odkopávky a prokopávky nezapažené v hornině třídy těžitelnosti I skupiny 3 objem do 100 m3 strojně</t>
  </si>
  <si>
    <t>Odkopávky a prokopávky nezapažené strojně v hornině třídy těžitelnosti I skupiny 3 přes 50 do 100 m3</t>
  </si>
  <si>
    <t>147,64*0,6 "viz. výkaz výměr - tůň 4</t>
  </si>
  <si>
    <t>147,64*0,1 "viz. výkaz výměr - tůň 4</t>
  </si>
  <si>
    <t>-1148322705</t>
  </si>
  <si>
    <t>43,09 "humózní zemina na  mezideponii - humózní zemina bude následně využita v rámci objektů SO 01 a SO 03</t>
  </si>
  <si>
    <t>1528322083</t>
  </si>
  <si>
    <t>Přemístění přebytku zeminy na mezideponii - výkop*% zastoupení horniny (výkopová zemina bude následně využita v rámci objektu SO 03)</t>
  </si>
  <si>
    <t>147,64*0,9 "viz. výkaz výměr - tůň 4</t>
  </si>
  <si>
    <t>1460831624</t>
  </si>
  <si>
    <t>62,58*0,9 "viz. výkaz výměr - tůň 4</t>
  </si>
  <si>
    <t>62,58*0,1 "viz. výkaz výměr - tůň 4</t>
  </si>
  <si>
    <t>175,52*0,9 "viz. výkaz výměr - tůň 4</t>
  </si>
  <si>
    <t>175,52*0,1 "viz. výkaz výměr - tůň 4</t>
  </si>
  <si>
    <t>VON - VON - Vedlejší a ostatní náklady</t>
  </si>
  <si>
    <t>N00 - Nepojmenované práce</t>
  </si>
  <si>
    <t>N00</t>
  </si>
  <si>
    <t>Nepojmenované práce</t>
  </si>
  <si>
    <t>093105002</t>
  </si>
  <si>
    <t>Zajištění a zabezpečení staveniště, zřízení a likvidace zařízení staveniště, včetně případných přípojek, přístupů, deponií a podobně</t>
  </si>
  <si>
    <t>soubor</t>
  </si>
  <si>
    <t>456995352</t>
  </si>
  <si>
    <t>Zajištění a zabezpečení staveniště, zřízení a likvidace zařízení staveniště, včetně případných přípojek, přístupů,deponií a podobně</t>
  </si>
  <si>
    <t>093105004</t>
  </si>
  <si>
    <t>Zpracování a předání dokumentace skutečného provedení stavby (2 tištěné paré + 1 v elektr. podobě) dle vyhlášky č. 499/2006 Sb, přílohy č. 7,fotodokumentace</t>
  </si>
  <si>
    <t>-864743836</t>
  </si>
  <si>
    <t>"položka obsahuje:</t>
  </si>
  <si>
    <t>"pořízení fotodokumentace z průběhu stavby (stavebních prací)</t>
  </si>
  <si>
    <t>093105021</t>
  </si>
  <si>
    <t>Geodetické zaměření skutečného provedení, včetně vyhotovení geometrického plánu pro zápis do KN pro vodní plochu a hráz</t>
  </si>
  <si>
    <t>-1846826907</t>
  </si>
  <si>
    <t>Geodetické práce ( před zahájením stavby, v průběhu stavby, po ukončení stavby)</t>
  </si>
  <si>
    <t>"geodetické zaměření skutečného provedení vybudovaného díla zpracované v tištěné a elektronické podobě odpovědným geodetem, ve 2 vyhotoveních + 1CD</t>
  </si>
  <si>
    <t>20011RVD</t>
  </si>
  <si>
    <t>Protokolární předání stavbou dotčených pozemků a komunikací, uvedených do původního stavu, zpět jejich vlastníkům</t>
  </si>
  <si>
    <t>1024</t>
  </si>
  <si>
    <t>-1287482433</t>
  </si>
  <si>
    <t>Protokolární předání stavbou stavbou dotčených pozemků a komunikací, uvedených do původního stavu, zpět jejich vlastníkům</t>
  </si>
  <si>
    <t>2005R</t>
  </si>
  <si>
    <t>Zajištění umístění štítku o povolení stavby na viditelném místě u vstupu na staveniště.</t>
  </si>
  <si>
    <t>1308679523</t>
  </si>
  <si>
    <t>zajištění umístění štítku o povolení stavby</t>
  </si>
  <si>
    <t>2005RFP</t>
  </si>
  <si>
    <t>Zajištění ochrany vzrostlých stromů před poškozením</t>
  </si>
  <si>
    <t>-744486387</t>
  </si>
  <si>
    <t>1 "vč. případného natření kmenů nebo kořenových náběhu barvou proti houbovým chorobám, ještě týž den, kdy poškození vzniklo</t>
  </si>
  <si>
    <t xml:space="preserve">"mechanická ochrana kmenů stromů proti poškozenídle potřeby např. umístěním prken kolem kmene, obalením geotextilií apod.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</si>
</sst>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190500</xdr:colOff>
      <xdr:row>3</xdr:row>
      <xdr:rowOff>0</xdr:rowOff>
    </xdr:from>
    <xdr:to>
      <xdr:col>40</xdr:col>
      <xdr:colOff>371475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704850"/>
          <a:ext cx="1066800" cy="933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39</xdr:col>
      <xdr:colOff>342900</xdr:colOff>
      <xdr:row>81</xdr:row>
      <xdr:rowOff>0</xdr:rowOff>
    </xdr:from>
    <xdr:to>
      <xdr:col>41</xdr:col>
      <xdr:colOff>180975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2782550"/>
          <a:ext cx="1219200" cy="1019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04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2639675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104</xdr:row>
      <xdr:rowOff>0</xdr:rowOff>
    </xdr:from>
    <xdr:to>
      <xdr:col>9</xdr:col>
      <xdr:colOff>1219200</xdr:colOff>
      <xdr:row>108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468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04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2639675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104</xdr:row>
      <xdr:rowOff>0</xdr:rowOff>
    </xdr:from>
    <xdr:to>
      <xdr:col>9</xdr:col>
      <xdr:colOff>1219200</xdr:colOff>
      <xdr:row>108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468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04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2639675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104</xdr:row>
      <xdr:rowOff>0</xdr:rowOff>
    </xdr:from>
    <xdr:to>
      <xdr:col>9</xdr:col>
      <xdr:colOff>1219200</xdr:colOff>
      <xdr:row>108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468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04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2639675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104</xdr:row>
      <xdr:rowOff>0</xdr:rowOff>
    </xdr:from>
    <xdr:to>
      <xdr:col>9</xdr:col>
      <xdr:colOff>1219200</xdr:colOff>
      <xdr:row>108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468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04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2639675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104</xdr:row>
      <xdr:rowOff>0</xdr:rowOff>
    </xdr:from>
    <xdr:to>
      <xdr:col>9</xdr:col>
      <xdr:colOff>1219200</xdr:colOff>
      <xdr:row>108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468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0485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2639675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103</xdr:row>
      <xdr:rowOff>0</xdr:rowOff>
    </xdr:from>
    <xdr:to>
      <xdr:col>9</xdr:col>
      <xdr:colOff>1219200</xdr:colOff>
      <xdr:row>107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221200"/>
          <a:ext cx="7715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96" t="s">
        <v>14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R5" s="19"/>
      <c r="BE5" s="193" t="s">
        <v>15</v>
      </c>
      <c r="BS5" s="16" t="s">
        <v>6</v>
      </c>
    </row>
    <row r="6" spans="2:71" ht="36.95" customHeight="1">
      <c r="B6" s="19"/>
      <c r="D6" s="25" t="s">
        <v>16</v>
      </c>
      <c r="K6" s="198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R6" s="19"/>
      <c r="BE6" s="19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4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4"/>
      <c r="BS8" s="16" t="s">
        <v>6</v>
      </c>
    </row>
    <row r="9" spans="2:71" ht="14.45" customHeight="1">
      <c r="B9" s="19"/>
      <c r="AR9" s="19"/>
      <c r="BE9" s="194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194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29</v>
      </c>
      <c r="AR11" s="19"/>
      <c r="BE11" s="194"/>
      <c r="BS11" s="16" t="s">
        <v>6</v>
      </c>
    </row>
    <row r="12" spans="2:71" ht="6.95" customHeight="1">
      <c r="B12" s="19"/>
      <c r="AR12" s="19"/>
      <c r="BE12" s="194"/>
      <c r="BS12" s="16" t="s">
        <v>6</v>
      </c>
    </row>
    <row r="13" spans="2:71" ht="12" customHeight="1">
      <c r="B13" s="19"/>
      <c r="D13" s="26" t="s">
        <v>30</v>
      </c>
      <c r="AK13" s="26" t="s">
        <v>25</v>
      </c>
      <c r="AN13" s="28" t="s">
        <v>31</v>
      </c>
      <c r="AR13" s="19"/>
      <c r="BE13" s="194"/>
      <c r="BS13" s="16" t="s">
        <v>6</v>
      </c>
    </row>
    <row r="14" spans="2:71" ht="12.75">
      <c r="B14" s="19"/>
      <c r="E14" s="199" t="s">
        <v>31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6" t="s">
        <v>28</v>
      </c>
      <c r="AN14" s="28" t="s">
        <v>31</v>
      </c>
      <c r="AR14" s="19"/>
      <c r="BE14" s="194"/>
      <c r="BS14" s="16" t="s">
        <v>6</v>
      </c>
    </row>
    <row r="15" spans="2:71" ht="6.95" customHeight="1">
      <c r="B15" s="19"/>
      <c r="AR15" s="19"/>
      <c r="BE15" s="194"/>
      <c r="BS15" s="16" t="s">
        <v>4</v>
      </c>
    </row>
    <row r="16" spans="2:71" ht="12" customHeight="1">
      <c r="B16" s="19"/>
      <c r="D16" s="26" t="s">
        <v>32</v>
      </c>
      <c r="AK16" s="26" t="s">
        <v>25</v>
      </c>
      <c r="AN16" s="24" t="s">
        <v>33</v>
      </c>
      <c r="AR16" s="19"/>
      <c r="BE16" s="194"/>
      <c r="BS16" s="16" t="s">
        <v>4</v>
      </c>
    </row>
    <row r="17" spans="2:71" ht="18.4" customHeight="1">
      <c r="B17" s="19"/>
      <c r="E17" s="24" t="s">
        <v>34</v>
      </c>
      <c r="AK17" s="26" t="s">
        <v>28</v>
      </c>
      <c r="AN17" s="24" t="s">
        <v>35</v>
      </c>
      <c r="AR17" s="19"/>
      <c r="BE17" s="194"/>
      <c r="BS17" s="16" t="s">
        <v>36</v>
      </c>
    </row>
    <row r="18" spans="2:71" ht="6.95" customHeight="1">
      <c r="B18" s="19"/>
      <c r="AR18" s="19"/>
      <c r="BE18" s="194"/>
      <c r="BS18" s="16" t="s">
        <v>6</v>
      </c>
    </row>
    <row r="19" spans="2:71" ht="12" customHeight="1">
      <c r="B19" s="19"/>
      <c r="D19" s="26" t="s">
        <v>37</v>
      </c>
      <c r="AK19" s="26" t="s">
        <v>25</v>
      </c>
      <c r="AN19" s="24" t="s">
        <v>33</v>
      </c>
      <c r="AR19" s="19"/>
      <c r="BE19" s="194"/>
      <c r="BS19" s="16" t="s">
        <v>6</v>
      </c>
    </row>
    <row r="20" spans="2:71" ht="18.4" customHeight="1">
      <c r="B20" s="19"/>
      <c r="E20" s="24" t="s">
        <v>34</v>
      </c>
      <c r="AK20" s="26" t="s">
        <v>28</v>
      </c>
      <c r="AN20" s="24" t="s">
        <v>35</v>
      </c>
      <c r="AR20" s="19"/>
      <c r="BE20" s="194"/>
      <c r="BS20" s="16" t="s">
        <v>36</v>
      </c>
    </row>
    <row r="21" spans="2:57" ht="6.95" customHeight="1">
      <c r="B21" s="19"/>
      <c r="AR21" s="19"/>
      <c r="BE21" s="194"/>
    </row>
    <row r="22" spans="2:57" ht="12" customHeight="1">
      <c r="B22" s="19"/>
      <c r="D22" s="26" t="s">
        <v>38</v>
      </c>
      <c r="AR22" s="19"/>
      <c r="BE22" s="194"/>
    </row>
    <row r="23" spans="2:57" ht="16.5" customHeight="1">
      <c r="B23" s="19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9"/>
      <c r="BE23" s="194"/>
    </row>
    <row r="24" spans="2:57" ht="6.95" customHeight="1">
      <c r="B24" s="19"/>
      <c r="AR24" s="19"/>
      <c r="BE24" s="194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4"/>
    </row>
    <row r="26" spans="2:57" s="1" customFormat="1" ht="25.9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2">
        <f>ROUND(AG94,2)</f>
        <v>0</v>
      </c>
      <c r="AL26" s="203"/>
      <c r="AM26" s="203"/>
      <c r="AN26" s="203"/>
      <c r="AO26" s="203"/>
      <c r="AR26" s="31"/>
      <c r="BE26" s="194"/>
    </row>
    <row r="27" spans="2:57" s="1" customFormat="1" ht="6.95" customHeight="1">
      <c r="B27" s="31"/>
      <c r="AR27" s="31"/>
      <c r="BE27" s="194"/>
    </row>
    <row r="28" spans="2:57" s="1" customFormat="1" ht="12.75">
      <c r="B28" s="31"/>
      <c r="L28" s="204" t="s">
        <v>40</v>
      </c>
      <c r="M28" s="204"/>
      <c r="N28" s="204"/>
      <c r="O28" s="204"/>
      <c r="P28" s="204"/>
      <c r="W28" s="204" t="s">
        <v>41</v>
      </c>
      <c r="X28" s="204"/>
      <c r="Y28" s="204"/>
      <c r="Z28" s="204"/>
      <c r="AA28" s="204"/>
      <c r="AB28" s="204"/>
      <c r="AC28" s="204"/>
      <c r="AD28" s="204"/>
      <c r="AE28" s="204"/>
      <c r="AK28" s="204" t="s">
        <v>42</v>
      </c>
      <c r="AL28" s="204"/>
      <c r="AM28" s="204"/>
      <c r="AN28" s="204"/>
      <c r="AO28" s="204"/>
      <c r="AR28" s="31"/>
      <c r="BE28" s="194"/>
    </row>
    <row r="29" spans="2:57" s="2" customFormat="1" ht="14.45" customHeight="1">
      <c r="B29" s="35"/>
      <c r="D29" s="26" t="s">
        <v>43</v>
      </c>
      <c r="F29" s="26" t="s">
        <v>44</v>
      </c>
      <c r="L29" s="207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35"/>
      <c r="BE29" s="195"/>
    </row>
    <row r="30" spans="2:57" s="2" customFormat="1" ht="14.45" customHeight="1">
      <c r="B30" s="35"/>
      <c r="F30" s="26" t="s">
        <v>45</v>
      </c>
      <c r="L30" s="207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35"/>
      <c r="BE30" s="195"/>
    </row>
    <row r="31" spans="2:57" s="2" customFormat="1" ht="14.45" customHeight="1" hidden="1">
      <c r="B31" s="35"/>
      <c r="F31" s="26" t="s">
        <v>46</v>
      </c>
      <c r="L31" s="207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5"/>
      <c r="BE31" s="195"/>
    </row>
    <row r="32" spans="2:57" s="2" customFormat="1" ht="14.45" customHeight="1" hidden="1">
      <c r="B32" s="35"/>
      <c r="F32" s="26" t="s">
        <v>47</v>
      </c>
      <c r="L32" s="207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5"/>
      <c r="BE32" s="195"/>
    </row>
    <row r="33" spans="2:57" s="2" customFormat="1" ht="14.45" customHeight="1" hidden="1">
      <c r="B33" s="35"/>
      <c r="F33" s="26" t="s">
        <v>48</v>
      </c>
      <c r="L33" s="207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5"/>
      <c r="BE33" s="195"/>
    </row>
    <row r="34" spans="2:57" s="1" customFormat="1" ht="6.95" customHeight="1">
      <c r="B34" s="31"/>
      <c r="AR34" s="31"/>
      <c r="BE34" s="194"/>
    </row>
    <row r="35" spans="2:44" s="1" customFormat="1" ht="25.9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11" t="s">
        <v>51</v>
      </c>
      <c r="Y35" s="209"/>
      <c r="Z35" s="209"/>
      <c r="AA35" s="209"/>
      <c r="AB35" s="209"/>
      <c r="AC35" s="38"/>
      <c r="AD35" s="38"/>
      <c r="AE35" s="38"/>
      <c r="AF35" s="38"/>
      <c r="AG35" s="38"/>
      <c r="AH35" s="38"/>
      <c r="AI35" s="38"/>
      <c r="AJ35" s="38"/>
      <c r="AK35" s="208">
        <f>SUM(AK26:AK33)</f>
        <v>0</v>
      </c>
      <c r="AL35" s="209"/>
      <c r="AM35" s="209"/>
      <c r="AN35" s="209"/>
      <c r="AO35" s="210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54</v>
      </c>
      <c r="AI60" s="33"/>
      <c r="AJ60" s="33"/>
      <c r="AK60" s="33"/>
      <c r="AL60" s="33"/>
      <c r="AM60" s="42" t="s">
        <v>55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54</v>
      </c>
      <c r="AI75" s="33"/>
      <c r="AJ75" s="33"/>
      <c r="AK75" s="33"/>
      <c r="AL75" s="33"/>
      <c r="AM75" s="42" t="s">
        <v>55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58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37/2022</v>
      </c>
      <c r="AR84" s="47"/>
    </row>
    <row r="85" spans="2:44" s="4" customFormat="1" ht="36.95" customHeight="1">
      <c r="B85" s="48"/>
      <c r="C85" s="49" t="s">
        <v>16</v>
      </c>
      <c r="L85" s="174" t="str">
        <f>K6</f>
        <v>37/2022 - Mokřad pod Městskými skalami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Městské skály</v>
      </c>
      <c r="AI87" s="26" t="s">
        <v>22</v>
      </c>
      <c r="AM87" s="176" t="str">
        <f>IF(AN8="","",AN8)</f>
        <v>1. 8. 2023</v>
      </c>
      <c r="AN87" s="176"/>
      <c r="AR87" s="31"/>
    </row>
    <row r="88" spans="2:44" s="1" customFormat="1" ht="6.95" customHeight="1">
      <c r="B88" s="31"/>
      <c r="AR88" s="31"/>
    </row>
    <row r="89" spans="2:56" s="1" customFormat="1" ht="25.7" customHeight="1">
      <c r="B89" s="31"/>
      <c r="C89" s="26" t="s">
        <v>24</v>
      </c>
      <c r="L89" s="3" t="str">
        <f>IF(E11="","",E11)</f>
        <v>Město Šumperk</v>
      </c>
      <c r="AI89" s="26" t="s">
        <v>32</v>
      </c>
      <c r="AM89" s="177" t="str">
        <f>IF(E17="","",E17)</f>
        <v>TERRA-POZEMKOVÉ ÚPRAVY, s.r.o.</v>
      </c>
      <c r="AN89" s="178"/>
      <c r="AO89" s="178"/>
      <c r="AP89" s="178"/>
      <c r="AR89" s="31"/>
      <c r="AS89" s="179" t="s">
        <v>59</v>
      </c>
      <c r="AT89" s="18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25.7" customHeight="1">
      <c r="B90" s="31"/>
      <c r="C90" s="26" t="s">
        <v>30</v>
      </c>
      <c r="L90" s="3" t="str">
        <f>IF(E14="Vyplň údaj","",E14)</f>
        <v/>
      </c>
      <c r="AI90" s="26" t="s">
        <v>37</v>
      </c>
      <c r="AM90" s="177" t="str">
        <f>IF(E20="","",E20)</f>
        <v>TERRA-POZEMKOVÉ ÚPRAVY, s.r.o.</v>
      </c>
      <c r="AN90" s="178"/>
      <c r="AO90" s="178"/>
      <c r="AP90" s="178"/>
      <c r="AR90" s="31"/>
      <c r="AS90" s="181"/>
      <c r="AT90" s="182"/>
      <c r="BD90" s="55"/>
    </row>
    <row r="91" spans="2:56" s="1" customFormat="1" ht="10.9" customHeight="1">
      <c r="B91" s="31"/>
      <c r="AR91" s="31"/>
      <c r="AS91" s="181"/>
      <c r="AT91" s="182"/>
      <c r="BD91" s="55"/>
    </row>
    <row r="92" spans="2:56" s="1" customFormat="1" ht="29.25" customHeight="1">
      <c r="B92" s="31"/>
      <c r="C92" s="183" t="s">
        <v>60</v>
      </c>
      <c r="D92" s="184"/>
      <c r="E92" s="184"/>
      <c r="F92" s="184"/>
      <c r="G92" s="184"/>
      <c r="H92" s="56"/>
      <c r="I92" s="186" t="s">
        <v>61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5" t="s">
        <v>62</v>
      </c>
      <c r="AH92" s="184"/>
      <c r="AI92" s="184"/>
      <c r="AJ92" s="184"/>
      <c r="AK92" s="184"/>
      <c r="AL92" s="184"/>
      <c r="AM92" s="184"/>
      <c r="AN92" s="186" t="s">
        <v>63</v>
      </c>
      <c r="AO92" s="184"/>
      <c r="AP92" s="187"/>
      <c r="AQ92" s="57" t="s">
        <v>64</v>
      </c>
      <c r="AR92" s="31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1">
        <f>ROUND(SUM(AG95:AG100),2)</f>
        <v>0</v>
      </c>
      <c r="AH94" s="191"/>
      <c r="AI94" s="191"/>
      <c r="AJ94" s="191"/>
      <c r="AK94" s="191"/>
      <c r="AL94" s="191"/>
      <c r="AM94" s="191"/>
      <c r="AN94" s="192">
        <f aca="true" t="shared" si="0" ref="AN94:AN100">SUM(AG94,AT94)</f>
        <v>0</v>
      </c>
      <c r="AO94" s="192"/>
      <c r="AP94" s="192"/>
      <c r="AQ94" s="66" t="s">
        <v>1</v>
      </c>
      <c r="AR94" s="62"/>
      <c r="AS94" s="67">
        <f>ROUND(SUM(AS95:AS100),2)</f>
        <v>0</v>
      </c>
      <c r="AT94" s="68">
        <f aca="true" t="shared" si="1" ref="AT94:AT100">ROUND(SUM(AV94:AW94),2)</f>
        <v>0</v>
      </c>
      <c r="AU94" s="69">
        <f>ROUND(SUM(AU95:AU100),5)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ROUND(SUM(AZ95:AZ100),2)</f>
        <v>0</v>
      </c>
      <c r="BA94" s="68">
        <f>ROUND(SUM(BA95:BA100),2)</f>
        <v>0</v>
      </c>
      <c r="BB94" s="68">
        <f>ROUND(SUM(BB95:BB100),2)</f>
        <v>0</v>
      </c>
      <c r="BC94" s="68">
        <f>ROUND(SUM(BC95:BC100),2)</f>
        <v>0</v>
      </c>
      <c r="BD94" s="70">
        <f>ROUND(SUM(BD95:BD100),2)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5</v>
      </c>
      <c r="BX94" s="71" t="s">
        <v>82</v>
      </c>
      <c r="CL94" s="71" t="s">
        <v>1</v>
      </c>
    </row>
    <row r="95" spans="1:91" s="6" customFormat="1" ht="16.5" customHeight="1">
      <c r="A95" s="73" t="s">
        <v>83</v>
      </c>
      <c r="B95" s="74"/>
      <c r="C95" s="75"/>
      <c r="D95" s="188" t="s">
        <v>84</v>
      </c>
      <c r="E95" s="188"/>
      <c r="F95" s="188"/>
      <c r="G95" s="188"/>
      <c r="H95" s="188"/>
      <c r="I95" s="76"/>
      <c r="J95" s="188" t="s">
        <v>85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9">
        <f>'SO 00 - SO 00 - Příprava ...'!J30</f>
        <v>0</v>
      </c>
      <c r="AH95" s="190"/>
      <c r="AI95" s="190"/>
      <c r="AJ95" s="190"/>
      <c r="AK95" s="190"/>
      <c r="AL95" s="190"/>
      <c r="AM95" s="190"/>
      <c r="AN95" s="189">
        <f t="shared" si="0"/>
        <v>0</v>
      </c>
      <c r="AO95" s="190"/>
      <c r="AP95" s="190"/>
      <c r="AQ95" s="77" t="s">
        <v>86</v>
      </c>
      <c r="AR95" s="74"/>
      <c r="AS95" s="78">
        <v>0</v>
      </c>
      <c r="AT95" s="79">
        <f t="shared" si="1"/>
        <v>0</v>
      </c>
      <c r="AU95" s="80">
        <f>'SO 00 - SO 00 - Příprava ...'!P118</f>
        <v>0</v>
      </c>
      <c r="AV95" s="79">
        <f>'SO 00 - SO 00 - Příprava ...'!J33</f>
        <v>0</v>
      </c>
      <c r="AW95" s="79">
        <f>'SO 00 - SO 00 - Příprava ...'!J34</f>
        <v>0</v>
      </c>
      <c r="AX95" s="79">
        <f>'SO 00 - SO 00 - Příprava ...'!J35</f>
        <v>0</v>
      </c>
      <c r="AY95" s="79">
        <f>'SO 00 - SO 00 - Příprava ...'!J36</f>
        <v>0</v>
      </c>
      <c r="AZ95" s="79">
        <f>'SO 00 - SO 00 - Příprava ...'!F33</f>
        <v>0</v>
      </c>
      <c r="BA95" s="79">
        <f>'SO 00 - SO 00 - Příprava ...'!F34</f>
        <v>0</v>
      </c>
      <c r="BB95" s="79">
        <f>'SO 00 - SO 00 - Příprava ...'!F35</f>
        <v>0</v>
      </c>
      <c r="BC95" s="79">
        <f>'SO 00 - SO 00 - Příprava ...'!F36</f>
        <v>0</v>
      </c>
      <c r="BD95" s="81">
        <f>'SO 00 - SO 00 - Příprava ...'!F37</f>
        <v>0</v>
      </c>
      <c r="BT95" s="82" t="s">
        <v>87</v>
      </c>
      <c r="BV95" s="82" t="s">
        <v>81</v>
      </c>
      <c r="BW95" s="82" t="s">
        <v>88</v>
      </c>
      <c r="BX95" s="82" t="s">
        <v>5</v>
      </c>
      <c r="CL95" s="82" t="s">
        <v>1</v>
      </c>
      <c r="CM95" s="82" t="s">
        <v>89</v>
      </c>
    </row>
    <row r="96" spans="1:91" s="6" customFormat="1" ht="16.5" customHeight="1">
      <c r="A96" s="73" t="s">
        <v>83</v>
      </c>
      <c r="B96" s="74"/>
      <c r="C96" s="75"/>
      <c r="D96" s="188" t="s">
        <v>90</v>
      </c>
      <c r="E96" s="188"/>
      <c r="F96" s="188"/>
      <c r="G96" s="188"/>
      <c r="H96" s="188"/>
      <c r="I96" s="76"/>
      <c r="J96" s="188" t="s">
        <v>91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9">
        <f>'SO 01 - SO 01 - Tůň 1'!J30</f>
        <v>0</v>
      </c>
      <c r="AH96" s="190"/>
      <c r="AI96" s="190"/>
      <c r="AJ96" s="190"/>
      <c r="AK96" s="190"/>
      <c r="AL96" s="190"/>
      <c r="AM96" s="190"/>
      <c r="AN96" s="189">
        <f t="shared" si="0"/>
        <v>0</v>
      </c>
      <c r="AO96" s="190"/>
      <c r="AP96" s="190"/>
      <c r="AQ96" s="77" t="s">
        <v>86</v>
      </c>
      <c r="AR96" s="74"/>
      <c r="AS96" s="78">
        <v>0</v>
      </c>
      <c r="AT96" s="79">
        <f t="shared" si="1"/>
        <v>0</v>
      </c>
      <c r="AU96" s="80">
        <f>'SO 01 - SO 01 - Tůň 1'!P118</f>
        <v>0</v>
      </c>
      <c r="AV96" s="79">
        <f>'SO 01 - SO 01 - Tůň 1'!J33</f>
        <v>0</v>
      </c>
      <c r="AW96" s="79">
        <f>'SO 01 - SO 01 - Tůň 1'!J34</f>
        <v>0</v>
      </c>
      <c r="AX96" s="79">
        <f>'SO 01 - SO 01 - Tůň 1'!J35</f>
        <v>0</v>
      </c>
      <c r="AY96" s="79">
        <f>'SO 01 - SO 01 - Tůň 1'!J36</f>
        <v>0</v>
      </c>
      <c r="AZ96" s="79">
        <f>'SO 01 - SO 01 - Tůň 1'!F33</f>
        <v>0</v>
      </c>
      <c r="BA96" s="79">
        <f>'SO 01 - SO 01 - Tůň 1'!F34</f>
        <v>0</v>
      </c>
      <c r="BB96" s="79">
        <f>'SO 01 - SO 01 - Tůň 1'!F35</f>
        <v>0</v>
      </c>
      <c r="BC96" s="79">
        <f>'SO 01 - SO 01 - Tůň 1'!F36</f>
        <v>0</v>
      </c>
      <c r="BD96" s="81">
        <f>'SO 01 - SO 01 - Tůň 1'!F37</f>
        <v>0</v>
      </c>
      <c r="BT96" s="82" t="s">
        <v>87</v>
      </c>
      <c r="BV96" s="82" t="s">
        <v>81</v>
      </c>
      <c r="BW96" s="82" t="s">
        <v>92</v>
      </c>
      <c r="BX96" s="82" t="s">
        <v>5</v>
      </c>
      <c r="CL96" s="82" t="s">
        <v>1</v>
      </c>
      <c r="CM96" s="82" t="s">
        <v>89</v>
      </c>
    </row>
    <row r="97" spans="1:91" s="6" customFormat="1" ht="16.5" customHeight="1">
      <c r="A97" s="73" t="s">
        <v>83</v>
      </c>
      <c r="B97" s="74"/>
      <c r="C97" s="75"/>
      <c r="D97" s="188" t="s">
        <v>93</v>
      </c>
      <c r="E97" s="188"/>
      <c r="F97" s="188"/>
      <c r="G97" s="188"/>
      <c r="H97" s="188"/>
      <c r="I97" s="76"/>
      <c r="J97" s="188" t="s">
        <v>94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9">
        <f>'SO 02 - SO 02 - Tůň 2'!J30</f>
        <v>0</v>
      </c>
      <c r="AH97" s="190"/>
      <c r="AI97" s="190"/>
      <c r="AJ97" s="190"/>
      <c r="AK97" s="190"/>
      <c r="AL97" s="190"/>
      <c r="AM97" s="190"/>
      <c r="AN97" s="189">
        <f t="shared" si="0"/>
        <v>0</v>
      </c>
      <c r="AO97" s="190"/>
      <c r="AP97" s="190"/>
      <c r="AQ97" s="77" t="s">
        <v>86</v>
      </c>
      <c r="AR97" s="74"/>
      <c r="AS97" s="78">
        <v>0</v>
      </c>
      <c r="AT97" s="79">
        <f t="shared" si="1"/>
        <v>0</v>
      </c>
      <c r="AU97" s="80">
        <f>'SO 02 - SO 02 - Tůň 2'!P118</f>
        <v>0</v>
      </c>
      <c r="AV97" s="79">
        <f>'SO 02 - SO 02 - Tůň 2'!J33</f>
        <v>0</v>
      </c>
      <c r="AW97" s="79">
        <f>'SO 02 - SO 02 - Tůň 2'!J34</f>
        <v>0</v>
      </c>
      <c r="AX97" s="79">
        <f>'SO 02 - SO 02 - Tůň 2'!J35</f>
        <v>0</v>
      </c>
      <c r="AY97" s="79">
        <f>'SO 02 - SO 02 - Tůň 2'!J36</f>
        <v>0</v>
      </c>
      <c r="AZ97" s="79">
        <f>'SO 02 - SO 02 - Tůň 2'!F33</f>
        <v>0</v>
      </c>
      <c r="BA97" s="79">
        <f>'SO 02 - SO 02 - Tůň 2'!F34</f>
        <v>0</v>
      </c>
      <c r="BB97" s="79">
        <f>'SO 02 - SO 02 - Tůň 2'!F35</f>
        <v>0</v>
      </c>
      <c r="BC97" s="79">
        <f>'SO 02 - SO 02 - Tůň 2'!F36</f>
        <v>0</v>
      </c>
      <c r="BD97" s="81">
        <f>'SO 02 - SO 02 - Tůň 2'!F37</f>
        <v>0</v>
      </c>
      <c r="BT97" s="82" t="s">
        <v>87</v>
      </c>
      <c r="BV97" s="82" t="s">
        <v>81</v>
      </c>
      <c r="BW97" s="82" t="s">
        <v>95</v>
      </c>
      <c r="BX97" s="82" t="s">
        <v>5</v>
      </c>
      <c r="CL97" s="82" t="s">
        <v>1</v>
      </c>
      <c r="CM97" s="82" t="s">
        <v>89</v>
      </c>
    </row>
    <row r="98" spans="1:91" s="6" customFormat="1" ht="16.5" customHeight="1">
      <c r="A98" s="73" t="s">
        <v>83</v>
      </c>
      <c r="B98" s="74"/>
      <c r="C98" s="75"/>
      <c r="D98" s="188" t="s">
        <v>96</v>
      </c>
      <c r="E98" s="188"/>
      <c r="F98" s="188"/>
      <c r="G98" s="188"/>
      <c r="H98" s="188"/>
      <c r="I98" s="76"/>
      <c r="J98" s="188" t="s">
        <v>97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9">
        <f>'SO 03 - SO 03 - Tůň 3'!J30</f>
        <v>0</v>
      </c>
      <c r="AH98" s="190"/>
      <c r="AI98" s="190"/>
      <c r="AJ98" s="190"/>
      <c r="AK98" s="190"/>
      <c r="AL98" s="190"/>
      <c r="AM98" s="190"/>
      <c r="AN98" s="189">
        <f t="shared" si="0"/>
        <v>0</v>
      </c>
      <c r="AO98" s="190"/>
      <c r="AP98" s="190"/>
      <c r="AQ98" s="77" t="s">
        <v>86</v>
      </c>
      <c r="AR98" s="74"/>
      <c r="AS98" s="78">
        <v>0</v>
      </c>
      <c r="AT98" s="79">
        <f t="shared" si="1"/>
        <v>0</v>
      </c>
      <c r="AU98" s="80">
        <f>'SO 03 - SO 03 - Tůň 3'!P118</f>
        <v>0</v>
      </c>
      <c r="AV98" s="79">
        <f>'SO 03 - SO 03 - Tůň 3'!J33</f>
        <v>0</v>
      </c>
      <c r="AW98" s="79">
        <f>'SO 03 - SO 03 - Tůň 3'!J34</f>
        <v>0</v>
      </c>
      <c r="AX98" s="79">
        <f>'SO 03 - SO 03 - Tůň 3'!J35</f>
        <v>0</v>
      </c>
      <c r="AY98" s="79">
        <f>'SO 03 - SO 03 - Tůň 3'!J36</f>
        <v>0</v>
      </c>
      <c r="AZ98" s="79">
        <f>'SO 03 - SO 03 - Tůň 3'!F33</f>
        <v>0</v>
      </c>
      <c r="BA98" s="79">
        <f>'SO 03 - SO 03 - Tůň 3'!F34</f>
        <v>0</v>
      </c>
      <c r="BB98" s="79">
        <f>'SO 03 - SO 03 - Tůň 3'!F35</f>
        <v>0</v>
      </c>
      <c r="BC98" s="79">
        <f>'SO 03 - SO 03 - Tůň 3'!F36</f>
        <v>0</v>
      </c>
      <c r="BD98" s="81">
        <f>'SO 03 - SO 03 - Tůň 3'!F37</f>
        <v>0</v>
      </c>
      <c r="BT98" s="82" t="s">
        <v>87</v>
      </c>
      <c r="BV98" s="82" t="s">
        <v>81</v>
      </c>
      <c r="BW98" s="82" t="s">
        <v>98</v>
      </c>
      <c r="BX98" s="82" t="s">
        <v>5</v>
      </c>
      <c r="CL98" s="82" t="s">
        <v>1</v>
      </c>
      <c r="CM98" s="82" t="s">
        <v>89</v>
      </c>
    </row>
    <row r="99" spans="1:91" s="6" customFormat="1" ht="16.5" customHeight="1">
      <c r="A99" s="73" t="s">
        <v>83</v>
      </c>
      <c r="B99" s="74"/>
      <c r="C99" s="75"/>
      <c r="D99" s="188" t="s">
        <v>99</v>
      </c>
      <c r="E99" s="188"/>
      <c r="F99" s="188"/>
      <c r="G99" s="188"/>
      <c r="H99" s="188"/>
      <c r="I99" s="76"/>
      <c r="J99" s="188" t="s">
        <v>100</v>
      </c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9">
        <f>'SO 04 - SO 04 - Tůň 4'!J30</f>
        <v>0</v>
      </c>
      <c r="AH99" s="190"/>
      <c r="AI99" s="190"/>
      <c r="AJ99" s="190"/>
      <c r="AK99" s="190"/>
      <c r="AL99" s="190"/>
      <c r="AM99" s="190"/>
      <c r="AN99" s="189">
        <f t="shared" si="0"/>
        <v>0</v>
      </c>
      <c r="AO99" s="190"/>
      <c r="AP99" s="190"/>
      <c r="AQ99" s="77" t="s">
        <v>86</v>
      </c>
      <c r="AR99" s="74"/>
      <c r="AS99" s="78">
        <v>0</v>
      </c>
      <c r="AT99" s="79">
        <f t="shared" si="1"/>
        <v>0</v>
      </c>
      <c r="AU99" s="80">
        <f>'SO 04 - SO 04 - Tůň 4'!P118</f>
        <v>0</v>
      </c>
      <c r="AV99" s="79">
        <f>'SO 04 - SO 04 - Tůň 4'!J33</f>
        <v>0</v>
      </c>
      <c r="AW99" s="79">
        <f>'SO 04 - SO 04 - Tůň 4'!J34</f>
        <v>0</v>
      </c>
      <c r="AX99" s="79">
        <f>'SO 04 - SO 04 - Tůň 4'!J35</f>
        <v>0</v>
      </c>
      <c r="AY99" s="79">
        <f>'SO 04 - SO 04 - Tůň 4'!J36</f>
        <v>0</v>
      </c>
      <c r="AZ99" s="79">
        <f>'SO 04 - SO 04 - Tůň 4'!F33</f>
        <v>0</v>
      </c>
      <c r="BA99" s="79">
        <f>'SO 04 - SO 04 - Tůň 4'!F34</f>
        <v>0</v>
      </c>
      <c r="BB99" s="79">
        <f>'SO 04 - SO 04 - Tůň 4'!F35</f>
        <v>0</v>
      </c>
      <c r="BC99" s="79">
        <f>'SO 04 - SO 04 - Tůň 4'!F36</f>
        <v>0</v>
      </c>
      <c r="BD99" s="81">
        <f>'SO 04 - SO 04 - Tůň 4'!F37</f>
        <v>0</v>
      </c>
      <c r="BT99" s="82" t="s">
        <v>87</v>
      </c>
      <c r="BV99" s="82" t="s">
        <v>81</v>
      </c>
      <c r="BW99" s="82" t="s">
        <v>101</v>
      </c>
      <c r="BX99" s="82" t="s">
        <v>5</v>
      </c>
      <c r="CL99" s="82" t="s">
        <v>1</v>
      </c>
      <c r="CM99" s="82" t="s">
        <v>89</v>
      </c>
    </row>
    <row r="100" spans="1:91" s="6" customFormat="1" ht="16.5" customHeight="1">
      <c r="A100" s="73" t="s">
        <v>83</v>
      </c>
      <c r="B100" s="74"/>
      <c r="C100" s="75"/>
      <c r="D100" s="188" t="s">
        <v>102</v>
      </c>
      <c r="E100" s="188"/>
      <c r="F100" s="188"/>
      <c r="G100" s="188"/>
      <c r="H100" s="188"/>
      <c r="I100" s="76"/>
      <c r="J100" s="188" t="s">
        <v>103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9">
        <f>'VON - VON - Vedlejší a os...'!J30</f>
        <v>0</v>
      </c>
      <c r="AH100" s="190"/>
      <c r="AI100" s="190"/>
      <c r="AJ100" s="190"/>
      <c r="AK100" s="190"/>
      <c r="AL100" s="190"/>
      <c r="AM100" s="190"/>
      <c r="AN100" s="189">
        <f t="shared" si="0"/>
        <v>0</v>
      </c>
      <c r="AO100" s="190"/>
      <c r="AP100" s="190"/>
      <c r="AQ100" s="77" t="s">
        <v>86</v>
      </c>
      <c r="AR100" s="74"/>
      <c r="AS100" s="83">
        <v>0</v>
      </c>
      <c r="AT100" s="84">
        <f t="shared" si="1"/>
        <v>0</v>
      </c>
      <c r="AU100" s="85">
        <f>'VON - VON - Vedlejší a os...'!P117</f>
        <v>0</v>
      </c>
      <c r="AV100" s="84">
        <f>'VON - VON - Vedlejší a os...'!J33</f>
        <v>0</v>
      </c>
      <c r="AW100" s="84">
        <f>'VON - VON - Vedlejší a os...'!J34</f>
        <v>0</v>
      </c>
      <c r="AX100" s="84">
        <f>'VON - VON - Vedlejší a os...'!J35</f>
        <v>0</v>
      </c>
      <c r="AY100" s="84">
        <f>'VON - VON - Vedlejší a os...'!J36</f>
        <v>0</v>
      </c>
      <c r="AZ100" s="84">
        <f>'VON - VON - Vedlejší a os...'!F33</f>
        <v>0</v>
      </c>
      <c r="BA100" s="84">
        <f>'VON - VON - Vedlejší a os...'!F34</f>
        <v>0</v>
      </c>
      <c r="BB100" s="84">
        <f>'VON - VON - Vedlejší a os...'!F35</f>
        <v>0</v>
      </c>
      <c r="BC100" s="84">
        <f>'VON - VON - Vedlejší a os...'!F36</f>
        <v>0</v>
      </c>
      <c r="BD100" s="86">
        <f>'VON - VON - Vedlejší a os...'!F37</f>
        <v>0</v>
      </c>
      <c r="BT100" s="82" t="s">
        <v>87</v>
      </c>
      <c r="BV100" s="82" t="s">
        <v>81</v>
      </c>
      <c r="BW100" s="82" t="s">
        <v>104</v>
      </c>
      <c r="BX100" s="82" t="s">
        <v>5</v>
      </c>
      <c r="CL100" s="82" t="s">
        <v>1</v>
      </c>
      <c r="CM100" s="82" t="s">
        <v>89</v>
      </c>
    </row>
    <row r="101" spans="2:44" s="1" customFormat="1" ht="30" customHeight="1">
      <c r="B101" s="31"/>
      <c r="AR101" s="31"/>
    </row>
    <row r="102" spans="2:44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sheetProtection algorithmName="SHA-512" hashValue="hQ4e631v21BbK66GudeMMkaDqYFLRqi7fyDRHyTsymWd2G59zvMhGGHJ9FTHaIf9GhBSA9ob7dStjy3Z1XMxOg==" saltValue="koQCg0u7ihq5LrPaGZRSLV/LVamx9TRGNnchh6DBS1I5Wvfq9UF6YTdAthw3ivzZw9u4aXBMwVLFqLsh6UaMbg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 00 - SO 00 - Příprava ...'!C2" display="/"/>
    <hyperlink ref="A96" location="'SO 01 - SO 01 - Tůň 1'!C2" display="/"/>
    <hyperlink ref="A97" location="'SO 02 - SO 02 - Tůň 2'!C2" display="/"/>
    <hyperlink ref="A98" location="'SO 03 - SO 03 - Tůň 3'!C2" display="/"/>
    <hyperlink ref="A99" location="'SO 04 - SO 04 - Tůň 4'!C2" display="/"/>
    <hyperlink ref="A100" location="'VON - VON - Vedle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8"/>
  <sheetViews>
    <sheetView showGridLines="0" workbookViewId="0" topLeftCell="A11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2" t="str">
        <f>'Rekapitulace stavby'!K6</f>
        <v>37/2022 - Mokřad pod Městskými skalami</v>
      </c>
      <c r="F7" s="213"/>
      <c r="G7" s="213"/>
      <c r="H7" s="213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74" t="s">
        <v>107</v>
      </c>
      <c r="F9" s="214"/>
      <c r="G9" s="214"/>
      <c r="H9" s="214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5" t="str">
        <f>'Rekapitulace stavby'!E14</f>
        <v>Vyplň údaj</v>
      </c>
      <c r="F18" s="196"/>
      <c r="G18" s="196"/>
      <c r="H18" s="196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26" t="s">
        <v>28</v>
      </c>
      <c r="J24" s="24" t="s">
        <v>35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01" t="s">
        <v>1</v>
      </c>
      <c r="F27" s="201"/>
      <c r="G27" s="201"/>
      <c r="H27" s="20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ROUND((SUM(BE118:BE137)),2)</f>
        <v>0</v>
      </c>
      <c r="I33" s="91">
        <v>0.21</v>
      </c>
      <c r="J33" s="90">
        <f>ROUND(((SUM(BE118:BE137))*I33),2)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ROUND((SUM(BF118:BF137)),2)</f>
        <v>0</v>
      </c>
      <c r="I34" s="91">
        <v>0.15</v>
      </c>
      <c r="J34" s="90">
        <f>ROUND(((SUM(BF118:BF137))*I34),2)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ROUND((SUM(BG118:BG137)),2)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ROUND((SUM(BH118:BH137)),2)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ROUND((SUM(BI118:BI137)),2)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2" t="str">
        <f>E7</f>
        <v>37/2022 - Mokřad pod Městskými skalami</v>
      </c>
      <c r="F85" s="213"/>
      <c r="G85" s="213"/>
      <c r="H85" s="213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74" t="str">
        <f>E9</f>
        <v>SO 00 - SO 00 - Příprava staveniště</v>
      </c>
      <c r="F87" s="214"/>
      <c r="G87" s="214"/>
      <c r="H87" s="21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Městské skály</v>
      </c>
      <c r="I89" s="26" t="s">
        <v>22</v>
      </c>
      <c r="J89" s="51" t="str">
        <f>IF(J12="","",J12)</f>
        <v>1. 8. 2023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Město Šumperk</v>
      </c>
      <c r="I91" s="26" t="s">
        <v>32</v>
      </c>
      <c r="J91" s="29" t="str">
        <f>E21</f>
        <v>TERRA-POZEMKOVÉ ÚPRAVY, s.r.o.</v>
      </c>
      <c r="L91" s="31"/>
    </row>
    <row r="92" spans="2:12" s="1" customFormat="1" ht="40.15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TERRA-POZEMKOVÉ ÚPRAVY, s.r.o.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J118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113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" customHeight="1">
      <c r="B98" s="107"/>
      <c r="D98" s="108" t="s">
        <v>114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115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12" t="str">
        <f>E7</f>
        <v>37/2022 - Mokřad pod Městskými skalami</v>
      </c>
      <c r="F108" s="213"/>
      <c r="G108" s="213"/>
      <c r="H108" s="213"/>
      <c r="L108" s="31"/>
    </row>
    <row r="109" spans="2:12" s="1" customFormat="1" ht="12" customHeight="1">
      <c r="B109" s="31"/>
      <c r="C109" s="26" t="s">
        <v>106</v>
      </c>
      <c r="L109" s="31"/>
    </row>
    <row r="110" spans="2:12" s="1" customFormat="1" ht="16.5" customHeight="1">
      <c r="B110" s="31"/>
      <c r="E110" s="174" t="str">
        <f>E9</f>
        <v>SO 00 - SO 00 - Příprava staveniště</v>
      </c>
      <c r="F110" s="214"/>
      <c r="G110" s="214"/>
      <c r="H110" s="214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Městské skály</v>
      </c>
      <c r="I112" s="26" t="s">
        <v>22</v>
      </c>
      <c r="J112" s="51" t="str">
        <f>IF(J12="","",J12)</f>
        <v>1. 8. 2023</v>
      </c>
      <c r="L112" s="31"/>
    </row>
    <row r="113" spans="2:12" s="1" customFormat="1" ht="6.95" customHeight="1">
      <c r="B113" s="31"/>
      <c r="L113" s="31"/>
    </row>
    <row r="114" spans="2:12" s="1" customFormat="1" ht="40.15" customHeight="1">
      <c r="B114" s="31"/>
      <c r="C114" s="26" t="s">
        <v>24</v>
      </c>
      <c r="F114" s="24" t="str">
        <f>E15</f>
        <v>Město Šumperk</v>
      </c>
      <c r="I114" s="26" t="s">
        <v>32</v>
      </c>
      <c r="J114" s="29" t="str">
        <f>E21</f>
        <v>TERRA-POZEMKOVÉ ÚPRAVY, s.r.o.</v>
      </c>
      <c r="L114" s="31"/>
    </row>
    <row r="115" spans="2:12" s="1" customFormat="1" ht="40.15" customHeight="1">
      <c r="B115" s="31"/>
      <c r="C115" s="26" t="s">
        <v>30</v>
      </c>
      <c r="F115" s="24" t="str">
        <f>IF(E18="","",E18)</f>
        <v>Vyplň údaj</v>
      </c>
      <c r="I115" s="26" t="s">
        <v>37</v>
      </c>
      <c r="J115" s="29" t="str">
        <f>E24</f>
        <v>TERRA-POZEMKOVÉ ÚPRAVY, s.r.o.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116</v>
      </c>
      <c r="D117" s="113" t="s">
        <v>64</v>
      </c>
      <c r="E117" s="113" t="s">
        <v>60</v>
      </c>
      <c r="F117" s="113" t="s">
        <v>61</v>
      </c>
      <c r="G117" s="113" t="s">
        <v>117</v>
      </c>
      <c r="H117" s="113" t="s">
        <v>118</v>
      </c>
      <c r="I117" s="113" t="s">
        <v>119</v>
      </c>
      <c r="J117" s="113" t="s">
        <v>110</v>
      </c>
      <c r="K117" s="114" t="s">
        <v>120</v>
      </c>
      <c r="L117" s="111"/>
      <c r="M117" s="58" t="s">
        <v>1</v>
      </c>
      <c r="N117" s="59" t="s">
        <v>43</v>
      </c>
      <c r="O117" s="59" t="s">
        <v>121</v>
      </c>
      <c r="P117" s="59" t="s">
        <v>122</v>
      </c>
      <c r="Q117" s="59" t="s">
        <v>123</v>
      </c>
      <c r="R117" s="59" t="s">
        <v>124</v>
      </c>
      <c r="S117" s="59" t="s">
        <v>125</v>
      </c>
      <c r="T117" s="60" t="s">
        <v>126</v>
      </c>
    </row>
    <row r="118" spans="2:63" s="1" customFormat="1" ht="22.9" customHeight="1">
      <c r="B118" s="31"/>
      <c r="C118" s="63" t="s">
        <v>127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78</v>
      </c>
      <c r="AU118" s="16" t="s">
        <v>112</v>
      </c>
      <c r="BK118" s="118">
        <f>BK119</f>
        <v>0</v>
      </c>
    </row>
    <row r="119" spans="2:63" s="11" customFormat="1" ht="25.9" customHeight="1">
      <c r="B119" s="119"/>
      <c r="D119" s="120" t="s">
        <v>78</v>
      </c>
      <c r="E119" s="121" t="s">
        <v>128</v>
      </c>
      <c r="F119" s="121" t="s">
        <v>129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87</v>
      </c>
      <c r="AT119" s="127" t="s">
        <v>78</v>
      </c>
      <c r="AU119" s="127" t="s">
        <v>79</v>
      </c>
      <c r="AY119" s="120" t="s">
        <v>130</v>
      </c>
      <c r="BK119" s="128">
        <f>BK120</f>
        <v>0</v>
      </c>
    </row>
    <row r="120" spans="2:63" s="11" customFormat="1" ht="22.9" customHeight="1">
      <c r="B120" s="119"/>
      <c r="D120" s="120" t="s">
        <v>78</v>
      </c>
      <c r="E120" s="129" t="s">
        <v>87</v>
      </c>
      <c r="F120" s="129" t="s">
        <v>131</v>
      </c>
      <c r="I120" s="122"/>
      <c r="J120" s="130">
        <f>BK120</f>
        <v>0</v>
      </c>
      <c r="L120" s="119"/>
      <c r="M120" s="124"/>
      <c r="P120" s="125">
        <f>SUM(P121:P137)</f>
        <v>0</v>
      </c>
      <c r="R120" s="125">
        <f>SUM(R121:R137)</f>
        <v>0</v>
      </c>
      <c r="T120" s="126">
        <f>SUM(T121:T137)</f>
        <v>0</v>
      </c>
      <c r="AR120" s="120" t="s">
        <v>87</v>
      </c>
      <c r="AT120" s="127" t="s">
        <v>78</v>
      </c>
      <c r="AU120" s="127" t="s">
        <v>87</v>
      </c>
      <c r="AY120" s="120" t="s">
        <v>130</v>
      </c>
      <c r="BK120" s="128">
        <f>SUM(BK121:BK137)</f>
        <v>0</v>
      </c>
    </row>
    <row r="121" spans="2:65" s="1" customFormat="1" ht="21.75" customHeight="1">
      <c r="B121" s="31"/>
      <c r="C121" s="131" t="s">
        <v>87</v>
      </c>
      <c r="D121" s="131" t="s">
        <v>132</v>
      </c>
      <c r="E121" s="132" t="s">
        <v>133</v>
      </c>
      <c r="F121" s="133" t="s">
        <v>134</v>
      </c>
      <c r="G121" s="134" t="s">
        <v>135</v>
      </c>
      <c r="H121" s="135">
        <v>94</v>
      </c>
      <c r="I121" s="136"/>
      <c r="J121" s="137">
        <f>ROUND(I121*H121,2)</f>
        <v>0</v>
      </c>
      <c r="K121" s="133" t="s">
        <v>1</v>
      </c>
      <c r="L121" s="31"/>
      <c r="M121" s="138" t="s">
        <v>1</v>
      </c>
      <c r="N121" s="139" t="s">
        <v>44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136</v>
      </c>
      <c r="AT121" s="142" t="s">
        <v>132</v>
      </c>
      <c r="AU121" s="142" t="s">
        <v>89</v>
      </c>
      <c r="AY121" s="16" t="s">
        <v>130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87</v>
      </c>
      <c r="BK121" s="143">
        <f>ROUND(I121*H121,2)</f>
        <v>0</v>
      </c>
      <c r="BL121" s="16" t="s">
        <v>136</v>
      </c>
      <c r="BM121" s="142" t="s">
        <v>137</v>
      </c>
    </row>
    <row r="122" spans="2:47" s="1" customFormat="1" ht="11.25">
      <c r="B122" s="31"/>
      <c r="D122" s="144" t="s">
        <v>138</v>
      </c>
      <c r="F122" s="145" t="s">
        <v>139</v>
      </c>
      <c r="I122" s="146"/>
      <c r="L122" s="31"/>
      <c r="M122" s="147"/>
      <c r="T122" s="55"/>
      <c r="AT122" s="16" t="s">
        <v>138</v>
      </c>
      <c r="AU122" s="16" t="s">
        <v>89</v>
      </c>
    </row>
    <row r="123" spans="2:51" s="12" customFormat="1" ht="11.25">
      <c r="B123" s="148"/>
      <c r="D123" s="144" t="s">
        <v>140</v>
      </c>
      <c r="E123" s="149" t="s">
        <v>1</v>
      </c>
      <c r="F123" s="150" t="s">
        <v>141</v>
      </c>
      <c r="H123" s="149" t="s">
        <v>1</v>
      </c>
      <c r="I123" s="151"/>
      <c r="L123" s="148"/>
      <c r="M123" s="152"/>
      <c r="T123" s="153"/>
      <c r="AT123" s="149" t="s">
        <v>140</v>
      </c>
      <c r="AU123" s="149" t="s">
        <v>89</v>
      </c>
      <c r="AV123" s="12" t="s">
        <v>87</v>
      </c>
      <c r="AW123" s="12" t="s">
        <v>36</v>
      </c>
      <c r="AX123" s="12" t="s">
        <v>79</v>
      </c>
      <c r="AY123" s="149" t="s">
        <v>130</v>
      </c>
    </row>
    <row r="124" spans="2:51" s="12" customFormat="1" ht="33.75">
      <c r="B124" s="148"/>
      <c r="D124" s="144" t="s">
        <v>140</v>
      </c>
      <c r="E124" s="149" t="s">
        <v>1</v>
      </c>
      <c r="F124" s="150" t="s">
        <v>142</v>
      </c>
      <c r="H124" s="149" t="s">
        <v>1</v>
      </c>
      <c r="I124" s="151"/>
      <c r="L124" s="148"/>
      <c r="M124" s="152"/>
      <c r="T124" s="153"/>
      <c r="AT124" s="149" t="s">
        <v>140</v>
      </c>
      <c r="AU124" s="149" t="s">
        <v>89</v>
      </c>
      <c r="AV124" s="12" t="s">
        <v>87</v>
      </c>
      <c r="AW124" s="12" t="s">
        <v>36</v>
      </c>
      <c r="AX124" s="12" t="s">
        <v>79</v>
      </c>
      <c r="AY124" s="149" t="s">
        <v>130</v>
      </c>
    </row>
    <row r="125" spans="2:51" s="12" customFormat="1" ht="33.75">
      <c r="B125" s="148"/>
      <c r="D125" s="144" t="s">
        <v>140</v>
      </c>
      <c r="E125" s="149" t="s">
        <v>1</v>
      </c>
      <c r="F125" s="150" t="s">
        <v>143</v>
      </c>
      <c r="H125" s="149" t="s">
        <v>1</v>
      </c>
      <c r="I125" s="151"/>
      <c r="L125" s="148"/>
      <c r="M125" s="152"/>
      <c r="T125" s="153"/>
      <c r="AT125" s="149" t="s">
        <v>140</v>
      </c>
      <c r="AU125" s="149" t="s">
        <v>89</v>
      </c>
      <c r="AV125" s="12" t="s">
        <v>87</v>
      </c>
      <c r="AW125" s="12" t="s">
        <v>36</v>
      </c>
      <c r="AX125" s="12" t="s">
        <v>79</v>
      </c>
      <c r="AY125" s="149" t="s">
        <v>130</v>
      </c>
    </row>
    <row r="126" spans="2:51" s="13" customFormat="1" ht="33.75">
      <c r="B126" s="154"/>
      <c r="D126" s="144" t="s">
        <v>140</v>
      </c>
      <c r="E126" s="155" t="s">
        <v>1</v>
      </c>
      <c r="F126" s="156" t="s">
        <v>144</v>
      </c>
      <c r="H126" s="157">
        <v>94</v>
      </c>
      <c r="I126" s="158"/>
      <c r="L126" s="154"/>
      <c r="M126" s="159"/>
      <c r="T126" s="160"/>
      <c r="AT126" s="155" t="s">
        <v>140</v>
      </c>
      <c r="AU126" s="155" t="s">
        <v>89</v>
      </c>
      <c r="AV126" s="13" t="s">
        <v>89</v>
      </c>
      <c r="AW126" s="13" t="s">
        <v>36</v>
      </c>
      <c r="AX126" s="13" t="s">
        <v>87</v>
      </c>
      <c r="AY126" s="155" t="s">
        <v>130</v>
      </c>
    </row>
    <row r="127" spans="2:65" s="1" customFormat="1" ht="33" customHeight="1">
      <c r="B127" s="31"/>
      <c r="C127" s="131" t="s">
        <v>89</v>
      </c>
      <c r="D127" s="131" t="s">
        <v>132</v>
      </c>
      <c r="E127" s="132" t="s">
        <v>145</v>
      </c>
      <c r="F127" s="133" t="s">
        <v>146</v>
      </c>
      <c r="G127" s="134" t="s">
        <v>147</v>
      </c>
      <c r="H127" s="135">
        <v>1200</v>
      </c>
      <c r="I127" s="136"/>
      <c r="J127" s="137">
        <f>ROUND(I127*H127,2)</f>
        <v>0</v>
      </c>
      <c r="K127" s="133" t="s">
        <v>1</v>
      </c>
      <c r="L127" s="31"/>
      <c r="M127" s="138" t="s">
        <v>1</v>
      </c>
      <c r="N127" s="139" t="s">
        <v>44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136</v>
      </c>
      <c r="AT127" s="142" t="s">
        <v>132</v>
      </c>
      <c r="AU127" s="142" t="s">
        <v>89</v>
      </c>
      <c r="AY127" s="16" t="s">
        <v>130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87</v>
      </c>
      <c r="BK127" s="143">
        <f>ROUND(I127*H127,2)</f>
        <v>0</v>
      </c>
      <c r="BL127" s="16" t="s">
        <v>136</v>
      </c>
      <c r="BM127" s="142" t="s">
        <v>148</v>
      </c>
    </row>
    <row r="128" spans="2:47" s="1" customFormat="1" ht="19.5">
      <c r="B128" s="31"/>
      <c r="D128" s="144" t="s">
        <v>138</v>
      </c>
      <c r="F128" s="145" t="s">
        <v>149</v>
      </c>
      <c r="I128" s="146"/>
      <c r="L128" s="31"/>
      <c r="M128" s="147"/>
      <c r="T128" s="55"/>
      <c r="AT128" s="16" t="s">
        <v>138</v>
      </c>
      <c r="AU128" s="16" t="s">
        <v>89</v>
      </c>
    </row>
    <row r="129" spans="2:51" s="13" customFormat="1" ht="11.25">
      <c r="B129" s="154"/>
      <c r="D129" s="144" t="s">
        <v>140</v>
      </c>
      <c r="E129" s="155" t="s">
        <v>1</v>
      </c>
      <c r="F129" s="156" t="s">
        <v>150</v>
      </c>
      <c r="H129" s="157">
        <v>1200</v>
      </c>
      <c r="I129" s="158"/>
      <c r="L129" s="154"/>
      <c r="M129" s="159"/>
      <c r="T129" s="160"/>
      <c r="AT129" s="155" t="s">
        <v>140</v>
      </c>
      <c r="AU129" s="155" t="s">
        <v>89</v>
      </c>
      <c r="AV129" s="13" t="s">
        <v>89</v>
      </c>
      <c r="AW129" s="13" t="s">
        <v>36</v>
      </c>
      <c r="AX129" s="13" t="s">
        <v>87</v>
      </c>
      <c r="AY129" s="155" t="s">
        <v>130</v>
      </c>
    </row>
    <row r="130" spans="2:65" s="1" customFormat="1" ht="44.25" customHeight="1">
      <c r="B130" s="31"/>
      <c r="C130" s="131" t="s">
        <v>151</v>
      </c>
      <c r="D130" s="131" t="s">
        <v>132</v>
      </c>
      <c r="E130" s="132" t="s">
        <v>152</v>
      </c>
      <c r="F130" s="133" t="s">
        <v>153</v>
      </c>
      <c r="G130" s="134" t="s">
        <v>147</v>
      </c>
      <c r="H130" s="135">
        <v>1200</v>
      </c>
      <c r="I130" s="136"/>
      <c r="J130" s="137">
        <f>ROUND(I130*H130,2)</f>
        <v>0</v>
      </c>
      <c r="K130" s="133" t="s">
        <v>1</v>
      </c>
      <c r="L130" s="31"/>
      <c r="M130" s="138" t="s">
        <v>1</v>
      </c>
      <c r="N130" s="139" t="s">
        <v>44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136</v>
      </c>
      <c r="AT130" s="142" t="s">
        <v>132</v>
      </c>
      <c r="AU130" s="142" t="s">
        <v>89</v>
      </c>
      <c r="AY130" s="16" t="s">
        <v>130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87</v>
      </c>
      <c r="BK130" s="143">
        <f>ROUND(I130*H130,2)</f>
        <v>0</v>
      </c>
      <c r="BL130" s="16" t="s">
        <v>136</v>
      </c>
      <c r="BM130" s="142" t="s">
        <v>154</v>
      </c>
    </row>
    <row r="131" spans="2:47" s="1" customFormat="1" ht="29.25">
      <c r="B131" s="31"/>
      <c r="D131" s="144" t="s">
        <v>138</v>
      </c>
      <c r="F131" s="145" t="s">
        <v>153</v>
      </c>
      <c r="I131" s="146"/>
      <c r="L131" s="31"/>
      <c r="M131" s="147"/>
      <c r="T131" s="55"/>
      <c r="AT131" s="16" t="s">
        <v>138</v>
      </c>
      <c r="AU131" s="16" t="s">
        <v>89</v>
      </c>
    </row>
    <row r="132" spans="2:51" s="12" customFormat="1" ht="11.25">
      <c r="B132" s="148"/>
      <c r="D132" s="144" t="s">
        <v>140</v>
      </c>
      <c r="E132" s="149" t="s">
        <v>1</v>
      </c>
      <c r="F132" s="150" t="s">
        <v>155</v>
      </c>
      <c r="H132" s="149" t="s">
        <v>1</v>
      </c>
      <c r="I132" s="151"/>
      <c r="L132" s="148"/>
      <c r="M132" s="152"/>
      <c r="T132" s="153"/>
      <c r="AT132" s="149" t="s">
        <v>140</v>
      </c>
      <c r="AU132" s="149" t="s">
        <v>89</v>
      </c>
      <c r="AV132" s="12" t="s">
        <v>87</v>
      </c>
      <c r="AW132" s="12" t="s">
        <v>36</v>
      </c>
      <c r="AX132" s="12" t="s">
        <v>79</v>
      </c>
      <c r="AY132" s="149" t="s">
        <v>130</v>
      </c>
    </row>
    <row r="133" spans="2:51" s="12" customFormat="1" ht="22.5">
      <c r="B133" s="148"/>
      <c r="D133" s="144" t="s">
        <v>140</v>
      </c>
      <c r="E133" s="149" t="s">
        <v>1</v>
      </c>
      <c r="F133" s="150" t="s">
        <v>156</v>
      </c>
      <c r="H133" s="149" t="s">
        <v>1</v>
      </c>
      <c r="I133" s="151"/>
      <c r="L133" s="148"/>
      <c r="M133" s="152"/>
      <c r="T133" s="153"/>
      <c r="AT133" s="149" t="s">
        <v>140</v>
      </c>
      <c r="AU133" s="149" t="s">
        <v>89</v>
      </c>
      <c r="AV133" s="12" t="s">
        <v>87</v>
      </c>
      <c r="AW133" s="12" t="s">
        <v>36</v>
      </c>
      <c r="AX133" s="12" t="s">
        <v>79</v>
      </c>
      <c r="AY133" s="149" t="s">
        <v>130</v>
      </c>
    </row>
    <row r="134" spans="2:51" s="12" customFormat="1" ht="33.75">
      <c r="B134" s="148"/>
      <c r="D134" s="144" t="s">
        <v>140</v>
      </c>
      <c r="E134" s="149" t="s">
        <v>1</v>
      </c>
      <c r="F134" s="150" t="s">
        <v>157</v>
      </c>
      <c r="H134" s="149" t="s">
        <v>1</v>
      </c>
      <c r="I134" s="151"/>
      <c r="L134" s="148"/>
      <c r="M134" s="152"/>
      <c r="T134" s="153"/>
      <c r="AT134" s="149" t="s">
        <v>140</v>
      </c>
      <c r="AU134" s="149" t="s">
        <v>89</v>
      </c>
      <c r="AV134" s="12" t="s">
        <v>87</v>
      </c>
      <c r="AW134" s="12" t="s">
        <v>36</v>
      </c>
      <c r="AX134" s="12" t="s">
        <v>79</v>
      </c>
      <c r="AY134" s="149" t="s">
        <v>130</v>
      </c>
    </row>
    <row r="135" spans="2:51" s="12" customFormat="1" ht="22.5">
      <c r="B135" s="148"/>
      <c r="D135" s="144" t="s">
        <v>140</v>
      </c>
      <c r="E135" s="149" t="s">
        <v>1</v>
      </c>
      <c r="F135" s="150" t="s">
        <v>158</v>
      </c>
      <c r="H135" s="149" t="s">
        <v>1</v>
      </c>
      <c r="I135" s="151"/>
      <c r="L135" s="148"/>
      <c r="M135" s="152"/>
      <c r="T135" s="153"/>
      <c r="AT135" s="149" t="s">
        <v>140</v>
      </c>
      <c r="AU135" s="149" t="s">
        <v>89</v>
      </c>
      <c r="AV135" s="12" t="s">
        <v>87</v>
      </c>
      <c r="AW135" s="12" t="s">
        <v>36</v>
      </c>
      <c r="AX135" s="12" t="s">
        <v>79</v>
      </c>
      <c r="AY135" s="149" t="s">
        <v>130</v>
      </c>
    </row>
    <row r="136" spans="2:51" s="12" customFormat="1" ht="33.75">
      <c r="B136" s="148"/>
      <c r="D136" s="144" t="s">
        <v>140</v>
      </c>
      <c r="E136" s="149" t="s">
        <v>1</v>
      </c>
      <c r="F136" s="150" t="s">
        <v>159</v>
      </c>
      <c r="H136" s="149" t="s">
        <v>1</v>
      </c>
      <c r="I136" s="151"/>
      <c r="L136" s="148"/>
      <c r="M136" s="152"/>
      <c r="T136" s="153"/>
      <c r="AT136" s="149" t="s">
        <v>140</v>
      </c>
      <c r="AU136" s="149" t="s">
        <v>89</v>
      </c>
      <c r="AV136" s="12" t="s">
        <v>87</v>
      </c>
      <c r="AW136" s="12" t="s">
        <v>36</v>
      </c>
      <c r="AX136" s="12" t="s">
        <v>79</v>
      </c>
      <c r="AY136" s="149" t="s">
        <v>130</v>
      </c>
    </row>
    <row r="137" spans="2:51" s="13" customFormat="1" ht="11.25">
      <c r="B137" s="154"/>
      <c r="D137" s="144" t="s">
        <v>140</v>
      </c>
      <c r="E137" s="155" t="s">
        <v>1</v>
      </c>
      <c r="F137" s="156" t="s">
        <v>160</v>
      </c>
      <c r="H137" s="157">
        <v>1200</v>
      </c>
      <c r="I137" s="158"/>
      <c r="L137" s="154"/>
      <c r="M137" s="161"/>
      <c r="N137" s="162"/>
      <c r="O137" s="162"/>
      <c r="P137" s="162"/>
      <c r="Q137" s="162"/>
      <c r="R137" s="162"/>
      <c r="S137" s="162"/>
      <c r="T137" s="163"/>
      <c r="AT137" s="155" t="s">
        <v>140</v>
      </c>
      <c r="AU137" s="155" t="s">
        <v>89</v>
      </c>
      <c r="AV137" s="13" t="s">
        <v>89</v>
      </c>
      <c r="AW137" s="13" t="s">
        <v>36</v>
      </c>
      <c r="AX137" s="13" t="s">
        <v>87</v>
      </c>
      <c r="AY137" s="155" t="s">
        <v>130</v>
      </c>
    </row>
    <row r="138" spans="2:12" s="1" customFormat="1" ht="6.95" customHeight="1"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31"/>
    </row>
  </sheetData>
  <sheetProtection algorithmName="SHA-512" hashValue="V/OfjCKXybi398z8XXg0d4bgGy7bl0+/14P7GVl5ch5bZ1asJP7Nt8F2/iT0ItxGtTC165HaO6XEbCKiQWTAPA==" saltValue="wlrSTcRfP06E0wh9c7B1wauCeoZ9b3/Cl1ZMpQkhyqzntvZkjf2f0tyYoP0dzJlULS26V2qcwtwVF2CMXbDrQQ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9"/>
  <sheetViews>
    <sheetView showGridLines="0" workbookViewId="0" topLeftCell="A14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2" t="str">
        <f>'Rekapitulace stavby'!K6</f>
        <v>37/2022 - Mokřad pod Městskými skalami</v>
      </c>
      <c r="F7" s="213"/>
      <c r="G7" s="213"/>
      <c r="H7" s="213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74" t="s">
        <v>161</v>
      </c>
      <c r="F9" s="214"/>
      <c r="G9" s="214"/>
      <c r="H9" s="214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5" t="str">
        <f>'Rekapitulace stavby'!E14</f>
        <v>Vyplň údaj</v>
      </c>
      <c r="F18" s="196"/>
      <c r="G18" s="196"/>
      <c r="H18" s="196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26" t="s">
        <v>28</v>
      </c>
      <c r="J24" s="24" t="s">
        <v>35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01" t="s">
        <v>1</v>
      </c>
      <c r="F27" s="201"/>
      <c r="G27" s="201"/>
      <c r="H27" s="20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ROUND((SUM(BE118:BE168)),2)</f>
        <v>0</v>
      </c>
      <c r="I33" s="91">
        <v>0.21</v>
      </c>
      <c r="J33" s="90">
        <f>ROUND(((SUM(BE118:BE168))*I33),2)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ROUND((SUM(BF118:BF168)),2)</f>
        <v>0</v>
      </c>
      <c r="I34" s="91">
        <v>0.15</v>
      </c>
      <c r="J34" s="90">
        <f>ROUND(((SUM(BF118:BF168))*I34),2)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ROUND((SUM(BG118:BG168)),2)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ROUND((SUM(BH118:BH168)),2)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ROUND((SUM(BI118:BI168)),2)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2" t="str">
        <f>E7</f>
        <v>37/2022 - Mokřad pod Městskými skalami</v>
      </c>
      <c r="F85" s="213"/>
      <c r="G85" s="213"/>
      <c r="H85" s="213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74" t="str">
        <f>E9</f>
        <v>SO 01 - SO 01 - Tůň 1</v>
      </c>
      <c r="F87" s="214"/>
      <c r="G87" s="214"/>
      <c r="H87" s="21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Městské skály</v>
      </c>
      <c r="I89" s="26" t="s">
        <v>22</v>
      </c>
      <c r="J89" s="51" t="str">
        <f>IF(J12="","",J12)</f>
        <v>1. 8. 2023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Město Šumperk</v>
      </c>
      <c r="I91" s="26" t="s">
        <v>32</v>
      </c>
      <c r="J91" s="29" t="str">
        <f>E21</f>
        <v>TERRA-POZEMKOVÉ ÚPRAVY, s.r.o.</v>
      </c>
      <c r="L91" s="31"/>
    </row>
    <row r="92" spans="2:12" s="1" customFormat="1" ht="40.15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TERRA-POZEMKOVÉ ÚPRAVY, s.r.o.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J118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113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" customHeight="1">
      <c r="B98" s="107"/>
      <c r="D98" s="108" t="s">
        <v>114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115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12" t="str">
        <f>E7</f>
        <v>37/2022 - Mokřad pod Městskými skalami</v>
      </c>
      <c r="F108" s="213"/>
      <c r="G108" s="213"/>
      <c r="H108" s="213"/>
      <c r="L108" s="31"/>
    </row>
    <row r="109" spans="2:12" s="1" customFormat="1" ht="12" customHeight="1">
      <c r="B109" s="31"/>
      <c r="C109" s="26" t="s">
        <v>106</v>
      </c>
      <c r="L109" s="31"/>
    </row>
    <row r="110" spans="2:12" s="1" customFormat="1" ht="16.5" customHeight="1">
      <c r="B110" s="31"/>
      <c r="E110" s="174" t="str">
        <f>E9</f>
        <v>SO 01 - SO 01 - Tůň 1</v>
      </c>
      <c r="F110" s="214"/>
      <c r="G110" s="214"/>
      <c r="H110" s="214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Městské skály</v>
      </c>
      <c r="I112" s="26" t="s">
        <v>22</v>
      </c>
      <c r="J112" s="51" t="str">
        <f>IF(J12="","",J12)</f>
        <v>1. 8. 2023</v>
      </c>
      <c r="L112" s="31"/>
    </row>
    <row r="113" spans="2:12" s="1" customFormat="1" ht="6.95" customHeight="1">
      <c r="B113" s="31"/>
      <c r="L113" s="31"/>
    </row>
    <row r="114" spans="2:12" s="1" customFormat="1" ht="40.15" customHeight="1">
      <c r="B114" s="31"/>
      <c r="C114" s="26" t="s">
        <v>24</v>
      </c>
      <c r="F114" s="24" t="str">
        <f>E15</f>
        <v>Město Šumperk</v>
      </c>
      <c r="I114" s="26" t="s">
        <v>32</v>
      </c>
      <c r="J114" s="29" t="str">
        <f>E21</f>
        <v>TERRA-POZEMKOVÉ ÚPRAVY, s.r.o.</v>
      </c>
      <c r="L114" s="31"/>
    </row>
    <row r="115" spans="2:12" s="1" customFormat="1" ht="40.15" customHeight="1">
      <c r="B115" s="31"/>
      <c r="C115" s="26" t="s">
        <v>30</v>
      </c>
      <c r="F115" s="24" t="str">
        <f>IF(E18="","",E18)</f>
        <v>Vyplň údaj</v>
      </c>
      <c r="I115" s="26" t="s">
        <v>37</v>
      </c>
      <c r="J115" s="29" t="str">
        <f>E24</f>
        <v>TERRA-POZEMKOVÉ ÚPRAVY, s.r.o.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116</v>
      </c>
      <c r="D117" s="113" t="s">
        <v>64</v>
      </c>
      <c r="E117" s="113" t="s">
        <v>60</v>
      </c>
      <c r="F117" s="113" t="s">
        <v>61</v>
      </c>
      <c r="G117" s="113" t="s">
        <v>117</v>
      </c>
      <c r="H117" s="113" t="s">
        <v>118</v>
      </c>
      <c r="I117" s="113" t="s">
        <v>119</v>
      </c>
      <c r="J117" s="113" t="s">
        <v>110</v>
      </c>
      <c r="K117" s="114" t="s">
        <v>120</v>
      </c>
      <c r="L117" s="111"/>
      <c r="M117" s="58" t="s">
        <v>1</v>
      </c>
      <c r="N117" s="59" t="s">
        <v>43</v>
      </c>
      <c r="O117" s="59" t="s">
        <v>121</v>
      </c>
      <c r="P117" s="59" t="s">
        <v>122</v>
      </c>
      <c r="Q117" s="59" t="s">
        <v>123</v>
      </c>
      <c r="R117" s="59" t="s">
        <v>124</v>
      </c>
      <c r="S117" s="59" t="s">
        <v>125</v>
      </c>
      <c r="T117" s="60" t="s">
        <v>126</v>
      </c>
    </row>
    <row r="118" spans="2:63" s="1" customFormat="1" ht="22.9" customHeight="1">
      <c r="B118" s="31"/>
      <c r="C118" s="63" t="s">
        <v>127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78</v>
      </c>
      <c r="AU118" s="16" t="s">
        <v>112</v>
      </c>
      <c r="BK118" s="118">
        <f>BK119</f>
        <v>0</v>
      </c>
    </row>
    <row r="119" spans="2:63" s="11" customFormat="1" ht="25.9" customHeight="1">
      <c r="B119" s="119"/>
      <c r="D119" s="120" t="s">
        <v>78</v>
      </c>
      <c r="E119" s="121" t="s">
        <v>128</v>
      </c>
      <c r="F119" s="121" t="s">
        <v>129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87</v>
      </c>
      <c r="AT119" s="127" t="s">
        <v>78</v>
      </c>
      <c r="AU119" s="127" t="s">
        <v>79</v>
      </c>
      <c r="AY119" s="120" t="s">
        <v>130</v>
      </c>
      <c r="BK119" s="128">
        <f>BK120</f>
        <v>0</v>
      </c>
    </row>
    <row r="120" spans="2:63" s="11" customFormat="1" ht="22.9" customHeight="1">
      <c r="B120" s="119"/>
      <c r="D120" s="120" t="s">
        <v>78</v>
      </c>
      <c r="E120" s="129" t="s">
        <v>87</v>
      </c>
      <c r="F120" s="129" t="s">
        <v>131</v>
      </c>
      <c r="I120" s="122"/>
      <c r="J120" s="130">
        <f>BK120</f>
        <v>0</v>
      </c>
      <c r="L120" s="119"/>
      <c r="M120" s="124"/>
      <c r="P120" s="125">
        <f>SUM(P121:P168)</f>
        <v>0</v>
      </c>
      <c r="R120" s="125">
        <f>SUM(R121:R168)</f>
        <v>0</v>
      </c>
      <c r="T120" s="126">
        <f>SUM(T121:T168)</f>
        <v>0</v>
      </c>
      <c r="AR120" s="120" t="s">
        <v>87</v>
      </c>
      <c r="AT120" s="127" t="s">
        <v>78</v>
      </c>
      <c r="AU120" s="127" t="s">
        <v>87</v>
      </c>
      <c r="AY120" s="120" t="s">
        <v>130</v>
      </c>
      <c r="BK120" s="128">
        <f>SUM(BK121:BK168)</f>
        <v>0</v>
      </c>
    </row>
    <row r="121" spans="2:65" s="1" customFormat="1" ht="24.2" customHeight="1">
      <c r="B121" s="31"/>
      <c r="C121" s="131" t="s">
        <v>87</v>
      </c>
      <c r="D121" s="131" t="s">
        <v>132</v>
      </c>
      <c r="E121" s="132" t="s">
        <v>162</v>
      </c>
      <c r="F121" s="133" t="s">
        <v>163</v>
      </c>
      <c r="G121" s="134" t="s">
        <v>164</v>
      </c>
      <c r="H121" s="135">
        <v>149.3</v>
      </c>
      <c r="I121" s="136"/>
      <c r="J121" s="137">
        <f>ROUND(I121*H121,2)</f>
        <v>0</v>
      </c>
      <c r="K121" s="133" t="s">
        <v>165</v>
      </c>
      <c r="L121" s="31"/>
      <c r="M121" s="138" t="s">
        <v>1</v>
      </c>
      <c r="N121" s="139" t="s">
        <v>44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136</v>
      </c>
      <c r="AT121" s="142" t="s">
        <v>132</v>
      </c>
      <c r="AU121" s="142" t="s">
        <v>89</v>
      </c>
      <c r="AY121" s="16" t="s">
        <v>130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87</v>
      </c>
      <c r="BK121" s="143">
        <f>ROUND(I121*H121,2)</f>
        <v>0</v>
      </c>
      <c r="BL121" s="16" t="s">
        <v>136</v>
      </c>
      <c r="BM121" s="142" t="s">
        <v>166</v>
      </c>
    </row>
    <row r="122" spans="2:47" s="1" customFormat="1" ht="11.25">
      <c r="B122" s="31"/>
      <c r="D122" s="144" t="s">
        <v>138</v>
      </c>
      <c r="F122" s="145" t="s">
        <v>167</v>
      </c>
      <c r="I122" s="146"/>
      <c r="L122" s="31"/>
      <c r="M122" s="147"/>
      <c r="T122" s="55"/>
      <c r="AT122" s="16" t="s">
        <v>138</v>
      </c>
      <c r="AU122" s="16" t="s">
        <v>89</v>
      </c>
    </row>
    <row r="123" spans="2:51" s="13" customFormat="1" ht="11.25">
      <c r="B123" s="154"/>
      <c r="D123" s="144" t="s">
        <v>140</v>
      </c>
      <c r="E123" s="155" t="s">
        <v>1</v>
      </c>
      <c r="F123" s="156" t="s">
        <v>168</v>
      </c>
      <c r="H123" s="157">
        <v>149.3</v>
      </c>
      <c r="I123" s="158"/>
      <c r="L123" s="154"/>
      <c r="M123" s="159"/>
      <c r="T123" s="160"/>
      <c r="AT123" s="155" t="s">
        <v>140</v>
      </c>
      <c r="AU123" s="155" t="s">
        <v>89</v>
      </c>
      <c r="AV123" s="13" t="s">
        <v>89</v>
      </c>
      <c r="AW123" s="13" t="s">
        <v>36</v>
      </c>
      <c r="AX123" s="13" t="s">
        <v>87</v>
      </c>
      <c r="AY123" s="155" t="s">
        <v>130</v>
      </c>
    </row>
    <row r="124" spans="2:65" s="1" customFormat="1" ht="33" customHeight="1">
      <c r="B124" s="31"/>
      <c r="C124" s="131" t="s">
        <v>89</v>
      </c>
      <c r="D124" s="131" t="s">
        <v>132</v>
      </c>
      <c r="E124" s="132" t="s">
        <v>169</v>
      </c>
      <c r="F124" s="133" t="s">
        <v>170</v>
      </c>
      <c r="G124" s="134" t="s">
        <v>164</v>
      </c>
      <c r="H124" s="135">
        <v>153.66</v>
      </c>
      <c r="I124" s="136"/>
      <c r="J124" s="137">
        <f>ROUND(I124*H124,2)</f>
        <v>0</v>
      </c>
      <c r="K124" s="133" t="s">
        <v>165</v>
      </c>
      <c r="L124" s="31"/>
      <c r="M124" s="138" t="s">
        <v>1</v>
      </c>
      <c r="N124" s="139" t="s">
        <v>44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136</v>
      </c>
      <c r="AT124" s="142" t="s">
        <v>132</v>
      </c>
      <c r="AU124" s="142" t="s">
        <v>89</v>
      </c>
      <c r="AY124" s="16" t="s">
        <v>130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6" t="s">
        <v>87</v>
      </c>
      <c r="BK124" s="143">
        <f>ROUND(I124*H124,2)</f>
        <v>0</v>
      </c>
      <c r="BL124" s="16" t="s">
        <v>136</v>
      </c>
      <c r="BM124" s="142" t="s">
        <v>171</v>
      </c>
    </row>
    <row r="125" spans="2:47" s="1" customFormat="1" ht="19.5">
      <c r="B125" s="31"/>
      <c r="D125" s="144" t="s">
        <v>138</v>
      </c>
      <c r="F125" s="145" t="s">
        <v>172</v>
      </c>
      <c r="I125" s="146"/>
      <c r="L125" s="31"/>
      <c r="M125" s="147"/>
      <c r="T125" s="55"/>
      <c r="AT125" s="16" t="s">
        <v>138</v>
      </c>
      <c r="AU125" s="16" t="s">
        <v>89</v>
      </c>
    </row>
    <row r="126" spans="2:51" s="12" customFormat="1" ht="11.25">
      <c r="B126" s="148"/>
      <c r="D126" s="144" t="s">
        <v>140</v>
      </c>
      <c r="E126" s="149" t="s">
        <v>1</v>
      </c>
      <c r="F126" s="150" t="s">
        <v>173</v>
      </c>
      <c r="H126" s="149" t="s">
        <v>1</v>
      </c>
      <c r="I126" s="151"/>
      <c r="L126" s="148"/>
      <c r="M126" s="152"/>
      <c r="T126" s="153"/>
      <c r="AT126" s="149" t="s">
        <v>140</v>
      </c>
      <c r="AU126" s="149" t="s">
        <v>89</v>
      </c>
      <c r="AV126" s="12" t="s">
        <v>87</v>
      </c>
      <c r="AW126" s="12" t="s">
        <v>36</v>
      </c>
      <c r="AX126" s="12" t="s">
        <v>79</v>
      </c>
      <c r="AY126" s="149" t="s">
        <v>130</v>
      </c>
    </row>
    <row r="127" spans="2:51" s="13" customFormat="1" ht="11.25">
      <c r="B127" s="154"/>
      <c r="D127" s="144" t="s">
        <v>140</v>
      </c>
      <c r="E127" s="155" t="s">
        <v>1</v>
      </c>
      <c r="F127" s="156" t="s">
        <v>174</v>
      </c>
      <c r="H127" s="157">
        <v>153.66</v>
      </c>
      <c r="I127" s="158"/>
      <c r="L127" s="154"/>
      <c r="M127" s="159"/>
      <c r="T127" s="160"/>
      <c r="AT127" s="155" t="s">
        <v>140</v>
      </c>
      <c r="AU127" s="155" t="s">
        <v>89</v>
      </c>
      <c r="AV127" s="13" t="s">
        <v>89</v>
      </c>
      <c r="AW127" s="13" t="s">
        <v>36</v>
      </c>
      <c r="AX127" s="13" t="s">
        <v>87</v>
      </c>
      <c r="AY127" s="155" t="s">
        <v>130</v>
      </c>
    </row>
    <row r="128" spans="2:65" s="1" customFormat="1" ht="33" customHeight="1">
      <c r="B128" s="31"/>
      <c r="C128" s="131" t="s">
        <v>151</v>
      </c>
      <c r="D128" s="131" t="s">
        <v>132</v>
      </c>
      <c r="E128" s="132" t="s">
        <v>175</v>
      </c>
      <c r="F128" s="133" t="s">
        <v>176</v>
      </c>
      <c r="G128" s="134" t="s">
        <v>164</v>
      </c>
      <c r="H128" s="135">
        <v>307.32</v>
      </c>
      <c r="I128" s="136"/>
      <c r="J128" s="137">
        <f>ROUND(I128*H128,2)</f>
        <v>0</v>
      </c>
      <c r="K128" s="133" t="s">
        <v>165</v>
      </c>
      <c r="L128" s="31"/>
      <c r="M128" s="138" t="s">
        <v>1</v>
      </c>
      <c r="N128" s="139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136</v>
      </c>
      <c r="AT128" s="142" t="s">
        <v>132</v>
      </c>
      <c r="AU128" s="142" t="s">
        <v>89</v>
      </c>
      <c r="AY128" s="16" t="s">
        <v>130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87</v>
      </c>
      <c r="BK128" s="143">
        <f>ROUND(I128*H128,2)</f>
        <v>0</v>
      </c>
      <c r="BL128" s="16" t="s">
        <v>136</v>
      </c>
      <c r="BM128" s="142" t="s">
        <v>177</v>
      </c>
    </row>
    <row r="129" spans="2:47" s="1" customFormat="1" ht="19.5">
      <c r="B129" s="31"/>
      <c r="D129" s="144" t="s">
        <v>138</v>
      </c>
      <c r="F129" s="145" t="s">
        <v>178</v>
      </c>
      <c r="I129" s="146"/>
      <c r="L129" s="31"/>
      <c r="M129" s="147"/>
      <c r="T129" s="55"/>
      <c r="AT129" s="16" t="s">
        <v>138</v>
      </c>
      <c r="AU129" s="16" t="s">
        <v>89</v>
      </c>
    </row>
    <row r="130" spans="2:51" s="12" customFormat="1" ht="11.25">
      <c r="B130" s="148"/>
      <c r="D130" s="144" t="s">
        <v>140</v>
      </c>
      <c r="E130" s="149" t="s">
        <v>1</v>
      </c>
      <c r="F130" s="150" t="s">
        <v>179</v>
      </c>
      <c r="H130" s="149" t="s">
        <v>1</v>
      </c>
      <c r="I130" s="151"/>
      <c r="L130" s="148"/>
      <c r="M130" s="152"/>
      <c r="T130" s="153"/>
      <c r="AT130" s="149" t="s">
        <v>140</v>
      </c>
      <c r="AU130" s="149" t="s">
        <v>89</v>
      </c>
      <c r="AV130" s="12" t="s">
        <v>87</v>
      </c>
      <c r="AW130" s="12" t="s">
        <v>36</v>
      </c>
      <c r="AX130" s="12" t="s">
        <v>79</v>
      </c>
      <c r="AY130" s="149" t="s">
        <v>130</v>
      </c>
    </row>
    <row r="131" spans="2:51" s="13" customFormat="1" ht="11.25">
      <c r="B131" s="154"/>
      <c r="D131" s="144" t="s">
        <v>140</v>
      </c>
      <c r="E131" s="155" t="s">
        <v>1</v>
      </c>
      <c r="F131" s="156" t="s">
        <v>180</v>
      </c>
      <c r="H131" s="157">
        <v>307.32</v>
      </c>
      <c r="I131" s="158"/>
      <c r="L131" s="154"/>
      <c r="M131" s="159"/>
      <c r="T131" s="160"/>
      <c r="AT131" s="155" t="s">
        <v>140</v>
      </c>
      <c r="AU131" s="155" t="s">
        <v>89</v>
      </c>
      <c r="AV131" s="13" t="s">
        <v>89</v>
      </c>
      <c r="AW131" s="13" t="s">
        <v>36</v>
      </c>
      <c r="AX131" s="13" t="s">
        <v>87</v>
      </c>
      <c r="AY131" s="155" t="s">
        <v>130</v>
      </c>
    </row>
    <row r="132" spans="2:65" s="1" customFormat="1" ht="33" customHeight="1">
      <c r="B132" s="31"/>
      <c r="C132" s="131" t="s">
        <v>136</v>
      </c>
      <c r="D132" s="131" t="s">
        <v>132</v>
      </c>
      <c r="E132" s="132" t="s">
        <v>181</v>
      </c>
      <c r="F132" s="133" t="s">
        <v>182</v>
      </c>
      <c r="G132" s="134" t="s">
        <v>164</v>
      </c>
      <c r="H132" s="135">
        <v>51.22</v>
      </c>
      <c r="I132" s="136"/>
      <c r="J132" s="137">
        <f>ROUND(I132*H132,2)</f>
        <v>0</v>
      </c>
      <c r="K132" s="133" t="s">
        <v>165</v>
      </c>
      <c r="L132" s="31"/>
      <c r="M132" s="138" t="s">
        <v>1</v>
      </c>
      <c r="N132" s="139" t="s">
        <v>44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136</v>
      </c>
      <c r="AT132" s="142" t="s">
        <v>132</v>
      </c>
      <c r="AU132" s="142" t="s">
        <v>89</v>
      </c>
      <c r="AY132" s="16" t="s">
        <v>130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87</v>
      </c>
      <c r="BK132" s="143">
        <f>ROUND(I132*H132,2)</f>
        <v>0</v>
      </c>
      <c r="BL132" s="16" t="s">
        <v>136</v>
      </c>
      <c r="BM132" s="142" t="s">
        <v>183</v>
      </c>
    </row>
    <row r="133" spans="2:47" s="1" customFormat="1" ht="19.5">
      <c r="B133" s="31"/>
      <c r="D133" s="144" t="s">
        <v>138</v>
      </c>
      <c r="F133" s="145" t="s">
        <v>184</v>
      </c>
      <c r="I133" s="146"/>
      <c r="L133" s="31"/>
      <c r="M133" s="147"/>
      <c r="T133" s="55"/>
      <c r="AT133" s="16" t="s">
        <v>138</v>
      </c>
      <c r="AU133" s="16" t="s">
        <v>89</v>
      </c>
    </row>
    <row r="134" spans="2:51" s="12" customFormat="1" ht="11.25">
      <c r="B134" s="148"/>
      <c r="D134" s="144" t="s">
        <v>140</v>
      </c>
      <c r="E134" s="149" t="s">
        <v>1</v>
      </c>
      <c r="F134" s="150" t="s">
        <v>185</v>
      </c>
      <c r="H134" s="149" t="s">
        <v>1</v>
      </c>
      <c r="I134" s="151"/>
      <c r="L134" s="148"/>
      <c r="M134" s="152"/>
      <c r="T134" s="153"/>
      <c r="AT134" s="149" t="s">
        <v>140</v>
      </c>
      <c r="AU134" s="149" t="s">
        <v>89</v>
      </c>
      <c r="AV134" s="12" t="s">
        <v>87</v>
      </c>
      <c r="AW134" s="12" t="s">
        <v>36</v>
      </c>
      <c r="AX134" s="12" t="s">
        <v>79</v>
      </c>
      <c r="AY134" s="149" t="s">
        <v>130</v>
      </c>
    </row>
    <row r="135" spans="2:51" s="13" customFormat="1" ht="11.25">
      <c r="B135" s="154"/>
      <c r="D135" s="144" t="s">
        <v>140</v>
      </c>
      <c r="E135" s="155" t="s">
        <v>1</v>
      </c>
      <c r="F135" s="156" t="s">
        <v>186</v>
      </c>
      <c r="H135" s="157">
        <v>51.22</v>
      </c>
      <c r="I135" s="158"/>
      <c r="L135" s="154"/>
      <c r="M135" s="159"/>
      <c r="T135" s="160"/>
      <c r="AT135" s="155" t="s">
        <v>140</v>
      </c>
      <c r="AU135" s="155" t="s">
        <v>89</v>
      </c>
      <c r="AV135" s="13" t="s">
        <v>89</v>
      </c>
      <c r="AW135" s="13" t="s">
        <v>36</v>
      </c>
      <c r="AX135" s="13" t="s">
        <v>87</v>
      </c>
      <c r="AY135" s="155" t="s">
        <v>130</v>
      </c>
    </row>
    <row r="136" spans="2:65" s="1" customFormat="1" ht="24.2" customHeight="1">
      <c r="B136" s="31"/>
      <c r="C136" s="131" t="s">
        <v>187</v>
      </c>
      <c r="D136" s="131" t="s">
        <v>132</v>
      </c>
      <c r="E136" s="132" t="s">
        <v>188</v>
      </c>
      <c r="F136" s="133" t="s">
        <v>189</v>
      </c>
      <c r="G136" s="134" t="s">
        <v>164</v>
      </c>
      <c r="H136" s="135">
        <v>302.06</v>
      </c>
      <c r="I136" s="136"/>
      <c r="J136" s="137">
        <f>ROUND(I136*H136,2)</f>
        <v>0</v>
      </c>
      <c r="K136" s="133" t="s">
        <v>165</v>
      </c>
      <c r="L136" s="31"/>
      <c r="M136" s="138" t="s">
        <v>1</v>
      </c>
      <c r="N136" s="139" t="s">
        <v>44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136</v>
      </c>
      <c r="AT136" s="142" t="s">
        <v>132</v>
      </c>
      <c r="AU136" s="142" t="s">
        <v>89</v>
      </c>
      <c r="AY136" s="16" t="s">
        <v>130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87</v>
      </c>
      <c r="BK136" s="143">
        <f>ROUND(I136*H136,2)</f>
        <v>0</v>
      </c>
      <c r="BL136" s="16" t="s">
        <v>136</v>
      </c>
      <c r="BM136" s="142" t="s">
        <v>190</v>
      </c>
    </row>
    <row r="137" spans="2:47" s="1" customFormat="1" ht="19.5">
      <c r="B137" s="31"/>
      <c r="D137" s="144" t="s">
        <v>138</v>
      </c>
      <c r="F137" s="145" t="s">
        <v>191</v>
      </c>
      <c r="I137" s="146"/>
      <c r="L137" s="31"/>
      <c r="M137" s="147"/>
      <c r="T137" s="55"/>
      <c r="AT137" s="16" t="s">
        <v>138</v>
      </c>
      <c r="AU137" s="16" t="s">
        <v>89</v>
      </c>
    </row>
    <row r="138" spans="2:51" s="13" customFormat="1" ht="11.25">
      <c r="B138" s="154"/>
      <c r="D138" s="144" t="s">
        <v>140</v>
      </c>
      <c r="E138" s="155" t="s">
        <v>1</v>
      </c>
      <c r="F138" s="156" t="s">
        <v>192</v>
      </c>
      <c r="H138" s="157">
        <v>149.3</v>
      </c>
      <c r="I138" s="158"/>
      <c r="L138" s="154"/>
      <c r="M138" s="159"/>
      <c r="T138" s="160"/>
      <c r="AT138" s="155" t="s">
        <v>140</v>
      </c>
      <c r="AU138" s="155" t="s">
        <v>89</v>
      </c>
      <c r="AV138" s="13" t="s">
        <v>89</v>
      </c>
      <c r="AW138" s="13" t="s">
        <v>36</v>
      </c>
      <c r="AX138" s="13" t="s">
        <v>79</v>
      </c>
      <c r="AY138" s="155" t="s">
        <v>130</v>
      </c>
    </row>
    <row r="139" spans="2:51" s="13" customFormat="1" ht="33.75">
      <c r="B139" s="154"/>
      <c r="D139" s="144" t="s">
        <v>140</v>
      </c>
      <c r="E139" s="155" t="s">
        <v>1</v>
      </c>
      <c r="F139" s="156" t="s">
        <v>193</v>
      </c>
      <c r="H139" s="157">
        <v>152.76</v>
      </c>
      <c r="I139" s="158"/>
      <c r="L139" s="154"/>
      <c r="M139" s="159"/>
      <c r="T139" s="160"/>
      <c r="AT139" s="155" t="s">
        <v>140</v>
      </c>
      <c r="AU139" s="155" t="s">
        <v>89</v>
      </c>
      <c r="AV139" s="13" t="s">
        <v>89</v>
      </c>
      <c r="AW139" s="13" t="s">
        <v>36</v>
      </c>
      <c r="AX139" s="13" t="s">
        <v>79</v>
      </c>
      <c r="AY139" s="155" t="s">
        <v>130</v>
      </c>
    </row>
    <row r="140" spans="2:51" s="14" customFormat="1" ht="11.25">
      <c r="B140" s="164"/>
      <c r="D140" s="144" t="s">
        <v>140</v>
      </c>
      <c r="E140" s="165" t="s">
        <v>1</v>
      </c>
      <c r="F140" s="166" t="s">
        <v>194</v>
      </c>
      <c r="H140" s="167">
        <v>302.06</v>
      </c>
      <c r="I140" s="168"/>
      <c r="L140" s="164"/>
      <c r="M140" s="169"/>
      <c r="T140" s="170"/>
      <c r="AT140" s="165" t="s">
        <v>140</v>
      </c>
      <c r="AU140" s="165" t="s">
        <v>89</v>
      </c>
      <c r="AV140" s="14" t="s">
        <v>136</v>
      </c>
      <c r="AW140" s="14" t="s">
        <v>36</v>
      </c>
      <c r="AX140" s="14" t="s">
        <v>87</v>
      </c>
      <c r="AY140" s="165" t="s">
        <v>130</v>
      </c>
    </row>
    <row r="141" spans="2:65" s="1" customFormat="1" ht="21.75" customHeight="1">
      <c r="B141" s="31"/>
      <c r="C141" s="131" t="s">
        <v>195</v>
      </c>
      <c r="D141" s="131" t="s">
        <v>132</v>
      </c>
      <c r="E141" s="132" t="s">
        <v>196</v>
      </c>
      <c r="F141" s="133" t="s">
        <v>197</v>
      </c>
      <c r="G141" s="134" t="s">
        <v>164</v>
      </c>
      <c r="H141" s="135">
        <v>152.76</v>
      </c>
      <c r="I141" s="136"/>
      <c r="J141" s="137">
        <f>ROUND(I141*H141,2)</f>
        <v>0</v>
      </c>
      <c r="K141" s="133" t="s">
        <v>165</v>
      </c>
      <c r="L141" s="31"/>
      <c r="M141" s="138" t="s">
        <v>1</v>
      </c>
      <c r="N141" s="139" t="s">
        <v>44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136</v>
      </c>
      <c r="AT141" s="142" t="s">
        <v>132</v>
      </c>
      <c r="AU141" s="142" t="s">
        <v>89</v>
      </c>
      <c r="AY141" s="16" t="s">
        <v>130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87</v>
      </c>
      <c r="BK141" s="143">
        <f>ROUND(I141*H141,2)</f>
        <v>0</v>
      </c>
      <c r="BL141" s="16" t="s">
        <v>136</v>
      </c>
      <c r="BM141" s="142" t="s">
        <v>198</v>
      </c>
    </row>
    <row r="142" spans="2:47" s="1" customFormat="1" ht="11.25">
      <c r="B142" s="31"/>
      <c r="D142" s="144" t="s">
        <v>138</v>
      </c>
      <c r="F142" s="145" t="s">
        <v>199</v>
      </c>
      <c r="I142" s="146"/>
      <c r="L142" s="31"/>
      <c r="M142" s="147"/>
      <c r="T142" s="55"/>
      <c r="AT142" s="16" t="s">
        <v>138</v>
      </c>
      <c r="AU142" s="16" t="s">
        <v>89</v>
      </c>
    </row>
    <row r="143" spans="2:51" s="13" customFormat="1" ht="33.75">
      <c r="B143" s="154"/>
      <c r="D143" s="144" t="s">
        <v>140</v>
      </c>
      <c r="E143" s="155" t="s">
        <v>1</v>
      </c>
      <c r="F143" s="156" t="s">
        <v>200</v>
      </c>
      <c r="H143" s="157">
        <v>152.76</v>
      </c>
      <c r="I143" s="158"/>
      <c r="L143" s="154"/>
      <c r="M143" s="159"/>
      <c r="T143" s="160"/>
      <c r="AT143" s="155" t="s">
        <v>140</v>
      </c>
      <c r="AU143" s="155" t="s">
        <v>89</v>
      </c>
      <c r="AV143" s="13" t="s">
        <v>89</v>
      </c>
      <c r="AW143" s="13" t="s">
        <v>36</v>
      </c>
      <c r="AX143" s="13" t="s">
        <v>87</v>
      </c>
      <c r="AY143" s="155" t="s">
        <v>130</v>
      </c>
    </row>
    <row r="144" spans="2:65" s="1" customFormat="1" ht="24.2" customHeight="1">
      <c r="B144" s="31"/>
      <c r="C144" s="131" t="s">
        <v>201</v>
      </c>
      <c r="D144" s="131" t="s">
        <v>132</v>
      </c>
      <c r="E144" s="132" t="s">
        <v>202</v>
      </c>
      <c r="F144" s="133" t="s">
        <v>203</v>
      </c>
      <c r="G144" s="134" t="s">
        <v>164</v>
      </c>
      <c r="H144" s="135">
        <v>512.2</v>
      </c>
      <c r="I144" s="136"/>
      <c r="J144" s="137">
        <f>ROUND(I144*H144,2)</f>
        <v>0</v>
      </c>
      <c r="K144" s="133" t="s">
        <v>165</v>
      </c>
      <c r="L144" s="31"/>
      <c r="M144" s="138" t="s">
        <v>1</v>
      </c>
      <c r="N144" s="139" t="s">
        <v>44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136</v>
      </c>
      <c r="AT144" s="142" t="s">
        <v>132</v>
      </c>
      <c r="AU144" s="142" t="s">
        <v>89</v>
      </c>
      <c r="AY144" s="16" t="s">
        <v>130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87</v>
      </c>
      <c r="BK144" s="143">
        <f>ROUND(I144*H144,2)</f>
        <v>0</v>
      </c>
      <c r="BL144" s="16" t="s">
        <v>136</v>
      </c>
      <c r="BM144" s="142" t="s">
        <v>204</v>
      </c>
    </row>
    <row r="145" spans="2:47" s="1" customFormat="1" ht="29.25">
      <c r="B145" s="31"/>
      <c r="D145" s="144" t="s">
        <v>138</v>
      </c>
      <c r="F145" s="145" t="s">
        <v>205</v>
      </c>
      <c r="I145" s="146"/>
      <c r="L145" s="31"/>
      <c r="M145" s="147"/>
      <c r="T145" s="55"/>
      <c r="AT145" s="16" t="s">
        <v>138</v>
      </c>
      <c r="AU145" s="16" t="s">
        <v>89</v>
      </c>
    </row>
    <row r="146" spans="2:51" s="13" customFormat="1" ht="11.25">
      <c r="B146" s="154"/>
      <c r="D146" s="144" t="s">
        <v>140</v>
      </c>
      <c r="E146" s="155" t="s">
        <v>1</v>
      </c>
      <c r="F146" s="156" t="s">
        <v>206</v>
      </c>
      <c r="H146" s="157">
        <v>512.2</v>
      </c>
      <c r="I146" s="158"/>
      <c r="L146" s="154"/>
      <c r="M146" s="159"/>
      <c r="T146" s="160"/>
      <c r="AT146" s="155" t="s">
        <v>140</v>
      </c>
      <c r="AU146" s="155" t="s">
        <v>89</v>
      </c>
      <c r="AV146" s="13" t="s">
        <v>89</v>
      </c>
      <c r="AW146" s="13" t="s">
        <v>36</v>
      </c>
      <c r="AX146" s="13" t="s">
        <v>87</v>
      </c>
      <c r="AY146" s="155" t="s">
        <v>130</v>
      </c>
    </row>
    <row r="147" spans="2:65" s="1" customFormat="1" ht="24.2" customHeight="1">
      <c r="B147" s="31"/>
      <c r="C147" s="131" t="s">
        <v>207</v>
      </c>
      <c r="D147" s="131" t="s">
        <v>132</v>
      </c>
      <c r="E147" s="132" t="s">
        <v>208</v>
      </c>
      <c r="F147" s="133" t="s">
        <v>209</v>
      </c>
      <c r="G147" s="134" t="s">
        <v>147</v>
      </c>
      <c r="H147" s="135">
        <v>430</v>
      </c>
      <c r="I147" s="136"/>
      <c r="J147" s="137">
        <f>ROUND(I147*H147,2)</f>
        <v>0</v>
      </c>
      <c r="K147" s="133" t="s">
        <v>165</v>
      </c>
      <c r="L147" s="31"/>
      <c r="M147" s="138" t="s">
        <v>1</v>
      </c>
      <c r="N147" s="139" t="s">
        <v>44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136</v>
      </c>
      <c r="AT147" s="142" t="s">
        <v>132</v>
      </c>
      <c r="AU147" s="142" t="s">
        <v>89</v>
      </c>
      <c r="AY147" s="16" t="s">
        <v>130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87</v>
      </c>
      <c r="BK147" s="143">
        <f>ROUND(I147*H147,2)</f>
        <v>0</v>
      </c>
      <c r="BL147" s="16" t="s">
        <v>136</v>
      </c>
      <c r="BM147" s="142" t="s">
        <v>210</v>
      </c>
    </row>
    <row r="148" spans="2:47" s="1" customFormat="1" ht="19.5">
      <c r="B148" s="31"/>
      <c r="D148" s="144" t="s">
        <v>138</v>
      </c>
      <c r="F148" s="145" t="s">
        <v>211</v>
      </c>
      <c r="I148" s="146"/>
      <c r="L148" s="31"/>
      <c r="M148" s="147"/>
      <c r="T148" s="55"/>
      <c r="AT148" s="16" t="s">
        <v>138</v>
      </c>
      <c r="AU148" s="16" t="s">
        <v>89</v>
      </c>
    </row>
    <row r="149" spans="2:51" s="13" customFormat="1" ht="11.25">
      <c r="B149" s="154"/>
      <c r="D149" s="144" t="s">
        <v>140</v>
      </c>
      <c r="E149" s="155" t="s">
        <v>1</v>
      </c>
      <c r="F149" s="156" t="s">
        <v>212</v>
      </c>
      <c r="H149" s="157">
        <v>430</v>
      </c>
      <c r="I149" s="158"/>
      <c r="L149" s="154"/>
      <c r="M149" s="159"/>
      <c r="T149" s="160"/>
      <c r="AT149" s="155" t="s">
        <v>140</v>
      </c>
      <c r="AU149" s="155" t="s">
        <v>89</v>
      </c>
      <c r="AV149" s="13" t="s">
        <v>89</v>
      </c>
      <c r="AW149" s="13" t="s">
        <v>36</v>
      </c>
      <c r="AX149" s="13" t="s">
        <v>87</v>
      </c>
      <c r="AY149" s="155" t="s">
        <v>130</v>
      </c>
    </row>
    <row r="150" spans="2:65" s="1" customFormat="1" ht="24.2" customHeight="1">
      <c r="B150" s="31"/>
      <c r="C150" s="131" t="s">
        <v>213</v>
      </c>
      <c r="D150" s="131" t="s">
        <v>132</v>
      </c>
      <c r="E150" s="132" t="s">
        <v>214</v>
      </c>
      <c r="F150" s="133" t="s">
        <v>215</v>
      </c>
      <c r="G150" s="134" t="s">
        <v>147</v>
      </c>
      <c r="H150" s="135">
        <v>79.2</v>
      </c>
      <c r="I150" s="136"/>
      <c r="J150" s="137">
        <f>ROUND(I150*H150,2)</f>
        <v>0</v>
      </c>
      <c r="K150" s="133" t="s">
        <v>165</v>
      </c>
      <c r="L150" s="31"/>
      <c r="M150" s="138" t="s">
        <v>1</v>
      </c>
      <c r="N150" s="139" t="s">
        <v>44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136</v>
      </c>
      <c r="AT150" s="142" t="s">
        <v>132</v>
      </c>
      <c r="AU150" s="142" t="s">
        <v>89</v>
      </c>
      <c r="AY150" s="16" t="s">
        <v>130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87</v>
      </c>
      <c r="BK150" s="143">
        <f>ROUND(I150*H150,2)</f>
        <v>0</v>
      </c>
      <c r="BL150" s="16" t="s">
        <v>136</v>
      </c>
      <c r="BM150" s="142" t="s">
        <v>216</v>
      </c>
    </row>
    <row r="151" spans="2:47" s="1" customFormat="1" ht="19.5">
      <c r="B151" s="31"/>
      <c r="D151" s="144" t="s">
        <v>138</v>
      </c>
      <c r="F151" s="145" t="s">
        <v>217</v>
      </c>
      <c r="I151" s="146"/>
      <c r="L151" s="31"/>
      <c r="M151" s="147"/>
      <c r="T151" s="55"/>
      <c r="AT151" s="16" t="s">
        <v>138</v>
      </c>
      <c r="AU151" s="16" t="s">
        <v>89</v>
      </c>
    </row>
    <row r="152" spans="2:51" s="13" customFormat="1" ht="11.25">
      <c r="B152" s="154"/>
      <c r="D152" s="144" t="s">
        <v>140</v>
      </c>
      <c r="E152" s="155" t="s">
        <v>1</v>
      </c>
      <c r="F152" s="156" t="s">
        <v>218</v>
      </c>
      <c r="H152" s="157">
        <v>79.2</v>
      </c>
      <c r="I152" s="158"/>
      <c r="L152" s="154"/>
      <c r="M152" s="159"/>
      <c r="T152" s="160"/>
      <c r="AT152" s="155" t="s">
        <v>140</v>
      </c>
      <c r="AU152" s="155" t="s">
        <v>89</v>
      </c>
      <c r="AV152" s="13" t="s">
        <v>89</v>
      </c>
      <c r="AW152" s="13" t="s">
        <v>36</v>
      </c>
      <c r="AX152" s="13" t="s">
        <v>87</v>
      </c>
      <c r="AY152" s="155" t="s">
        <v>130</v>
      </c>
    </row>
    <row r="153" spans="2:65" s="1" customFormat="1" ht="24.2" customHeight="1">
      <c r="B153" s="31"/>
      <c r="C153" s="131" t="s">
        <v>219</v>
      </c>
      <c r="D153" s="131" t="s">
        <v>132</v>
      </c>
      <c r="E153" s="132" t="s">
        <v>220</v>
      </c>
      <c r="F153" s="133" t="s">
        <v>221</v>
      </c>
      <c r="G153" s="134" t="s">
        <v>147</v>
      </c>
      <c r="H153" s="135">
        <v>798.84</v>
      </c>
      <c r="I153" s="136"/>
      <c r="J153" s="137">
        <f>ROUND(I153*H153,2)</f>
        <v>0</v>
      </c>
      <c r="K153" s="133" t="s">
        <v>165</v>
      </c>
      <c r="L153" s="31"/>
      <c r="M153" s="138" t="s">
        <v>1</v>
      </c>
      <c r="N153" s="139" t="s">
        <v>44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136</v>
      </c>
      <c r="AT153" s="142" t="s">
        <v>132</v>
      </c>
      <c r="AU153" s="142" t="s">
        <v>89</v>
      </c>
      <c r="AY153" s="16" t="s">
        <v>130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87</v>
      </c>
      <c r="BK153" s="143">
        <f>ROUND(I153*H153,2)</f>
        <v>0</v>
      </c>
      <c r="BL153" s="16" t="s">
        <v>136</v>
      </c>
      <c r="BM153" s="142" t="s">
        <v>222</v>
      </c>
    </row>
    <row r="154" spans="2:47" s="1" customFormat="1" ht="19.5">
      <c r="B154" s="31"/>
      <c r="D154" s="144" t="s">
        <v>138</v>
      </c>
      <c r="F154" s="145" t="s">
        <v>223</v>
      </c>
      <c r="I154" s="146"/>
      <c r="L154" s="31"/>
      <c r="M154" s="147"/>
      <c r="T154" s="55"/>
      <c r="AT154" s="16" t="s">
        <v>138</v>
      </c>
      <c r="AU154" s="16" t="s">
        <v>89</v>
      </c>
    </row>
    <row r="155" spans="2:51" s="12" customFormat="1" ht="11.25">
      <c r="B155" s="148"/>
      <c r="D155" s="144" t="s">
        <v>140</v>
      </c>
      <c r="E155" s="149" t="s">
        <v>1</v>
      </c>
      <c r="F155" s="150" t="s">
        <v>224</v>
      </c>
      <c r="H155" s="149" t="s">
        <v>1</v>
      </c>
      <c r="I155" s="151"/>
      <c r="L155" s="148"/>
      <c r="M155" s="152"/>
      <c r="T155" s="153"/>
      <c r="AT155" s="149" t="s">
        <v>140</v>
      </c>
      <c r="AU155" s="149" t="s">
        <v>89</v>
      </c>
      <c r="AV155" s="12" t="s">
        <v>87</v>
      </c>
      <c r="AW155" s="12" t="s">
        <v>36</v>
      </c>
      <c r="AX155" s="12" t="s">
        <v>79</v>
      </c>
      <c r="AY155" s="149" t="s">
        <v>130</v>
      </c>
    </row>
    <row r="156" spans="2:51" s="13" customFormat="1" ht="11.25">
      <c r="B156" s="154"/>
      <c r="D156" s="144" t="s">
        <v>140</v>
      </c>
      <c r="E156" s="155" t="s">
        <v>1</v>
      </c>
      <c r="F156" s="156" t="s">
        <v>225</v>
      </c>
      <c r="H156" s="157">
        <v>798.84</v>
      </c>
      <c r="I156" s="158"/>
      <c r="L156" s="154"/>
      <c r="M156" s="159"/>
      <c r="T156" s="160"/>
      <c r="AT156" s="155" t="s">
        <v>140</v>
      </c>
      <c r="AU156" s="155" t="s">
        <v>89</v>
      </c>
      <c r="AV156" s="13" t="s">
        <v>89</v>
      </c>
      <c r="AW156" s="13" t="s">
        <v>36</v>
      </c>
      <c r="AX156" s="13" t="s">
        <v>87</v>
      </c>
      <c r="AY156" s="155" t="s">
        <v>130</v>
      </c>
    </row>
    <row r="157" spans="2:65" s="1" customFormat="1" ht="24.2" customHeight="1">
      <c r="B157" s="31"/>
      <c r="C157" s="131" t="s">
        <v>226</v>
      </c>
      <c r="D157" s="131" t="s">
        <v>132</v>
      </c>
      <c r="E157" s="132" t="s">
        <v>227</v>
      </c>
      <c r="F157" s="133" t="s">
        <v>228</v>
      </c>
      <c r="G157" s="134" t="s">
        <v>147</v>
      </c>
      <c r="H157" s="135">
        <v>88.76</v>
      </c>
      <c r="I157" s="136"/>
      <c r="J157" s="137">
        <f>ROUND(I157*H157,2)</f>
        <v>0</v>
      </c>
      <c r="K157" s="133" t="s">
        <v>165</v>
      </c>
      <c r="L157" s="31"/>
      <c r="M157" s="138" t="s">
        <v>1</v>
      </c>
      <c r="N157" s="139" t="s">
        <v>44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136</v>
      </c>
      <c r="AT157" s="142" t="s">
        <v>132</v>
      </c>
      <c r="AU157" s="142" t="s">
        <v>89</v>
      </c>
      <c r="AY157" s="16" t="s">
        <v>130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87</v>
      </c>
      <c r="BK157" s="143">
        <f>ROUND(I157*H157,2)</f>
        <v>0</v>
      </c>
      <c r="BL157" s="16" t="s">
        <v>136</v>
      </c>
      <c r="BM157" s="142" t="s">
        <v>229</v>
      </c>
    </row>
    <row r="158" spans="2:47" s="1" customFormat="1" ht="19.5">
      <c r="B158" s="31"/>
      <c r="D158" s="144" t="s">
        <v>138</v>
      </c>
      <c r="F158" s="145" t="s">
        <v>230</v>
      </c>
      <c r="I158" s="146"/>
      <c r="L158" s="31"/>
      <c r="M158" s="147"/>
      <c r="T158" s="55"/>
      <c r="AT158" s="16" t="s">
        <v>138</v>
      </c>
      <c r="AU158" s="16" t="s">
        <v>89</v>
      </c>
    </row>
    <row r="159" spans="2:51" s="12" customFormat="1" ht="11.25">
      <c r="B159" s="148"/>
      <c r="D159" s="144" t="s">
        <v>140</v>
      </c>
      <c r="E159" s="149" t="s">
        <v>1</v>
      </c>
      <c r="F159" s="150" t="s">
        <v>185</v>
      </c>
      <c r="H159" s="149" t="s">
        <v>1</v>
      </c>
      <c r="I159" s="151"/>
      <c r="L159" s="148"/>
      <c r="M159" s="152"/>
      <c r="T159" s="153"/>
      <c r="AT159" s="149" t="s">
        <v>140</v>
      </c>
      <c r="AU159" s="149" t="s">
        <v>89</v>
      </c>
      <c r="AV159" s="12" t="s">
        <v>87</v>
      </c>
      <c r="AW159" s="12" t="s">
        <v>36</v>
      </c>
      <c r="AX159" s="12" t="s">
        <v>79</v>
      </c>
      <c r="AY159" s="149" t="s">
        <v>130</v>
      </c>
    </row>
    <row r="160" spans="2:51" s="13" customFormat="1" ht="11.25">
      <c r="B160" s="154"/>
      <c r="D160" s="144" t="s">
        <v>140</v>
      </c>
      <c r="E160" s="155" t="s">
        <v>1</v>
      </c>
      <c r="F160" s="156" t="s">
        <v>231</v>
      </c>
      <c r="H160" s="157">
        <v>88.76</v>
      </c>
      <c r="I160" s="158"/>
      <c r="L160" s="154"/>
      <c r="M160" s="159"/>
      <c r="T160" s="160"/>
      <c r="AT160" s="155" t="s">
        <v>140</v>
      </c>
      <c r="AU160" s="155" t="s">
        <v>89</v>
      </c>
      <c r="AV160" s="13" t="s">
        <v>89</v>
      </c>
      <c r="AW160" s="13" t="s">
        <v>36</v>
      </c>
      <c r="AX160" s="13" t="s">
        <v>87</v>
      </c>
      <c r="AY160" s="155" t="s">
        <v>130</v>
      </c>
    </row>
    <row r="161" spans="2:65" s="1" customFormat="1" ht="24.2" customHeight="1">
      <c r="B161" s="31"/>
      <c r="C161" s="131" t="s">
        <v>232</v>
      </c>
      <c r="D161" s="131" t="s">
        <v>132</v>
      </c>
      <c r="E161" s="132" t="s">
        <v>233</v>
      </c>
      <c r="F161" s="133" t="s">
        <v>234</v>
      </c>
      <c r="G161" s="134" t="s">
        <v>147</v>
      </c>
      <c r="H161" s="135">
        <v>204.93</v>
      </c>
      <c r="I161" s="136"/>
      <c r="J161" s="137">
        <f>ROUND(I161*H161,2)</f>
        <v>0</v>
      </c>
      <c r="K161" s="133" t="s">
        <v>165</v>
      </c>
      <c r="L161" s="31"/>
      <c r="M161" s="138" t="s">
        <v>1</v>
      </c>
      <c r="N161" s="139" t="s">
        <v>44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136</v>
      </c>
      <c r="AT161" s="142" t="s">
        <v>132</v>
      </c>
      <c r="AU161" s="142" t="s">
        <v>89</v>
      </c>
      <c r="AY161" s="16" t="s">
        <v>130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87</v>
      </c>
      <c r="BK161" s="143">
        <f>ROUND(I161*H161,2)</f>
        <v>0</v>
      </c>
      <c r="BL161" s="16" t="s">
        <v>136</v>
      </c>
      <c r="BM161" s="142" t="s">
        <v>235</v>
      </c>
    </row>
    <row r="162" spans="2:47" s="1" customFormat="1" ht="29.25">
      <c r="B162" s="31"/>
      <c r="D162" s="144" t="s">
        <v>138</v>
      </c>
      <c r="F162" s="145" t="s">
        <v>236</v>
      </c>
      <c r="I162" s="146"/>
      <c r="L162" s="31"/>
      <c r="M162" s="147"/>
      <c r="T162" s="55"/>
      <c r="AT162" s="16" t="s">
        <v>138</v>
      </c>
      <c r="AU162" s="16" t="s">
        <v>89</v>
      </c>
    </row>
    <row r="163" spans="2:51" s="12" customFormat="1" ht="11.25">
      <c r="B163" s="148"/>
      <c r="D163" s="144" t="s">
        <v>140</v>
      </c>
      <c r="E163" s="149" t="s">
        <v>1</v>
      </c>
      <c r="F163" s="150" t="s">
        <v>224</v>
      </c>
      <c r="H163" s="149" t="s">
        <v>1</v>
      </c>
      <c r="I163" s="151"/>
      <c r="L163" s="148"/>
      <c r="M163" s="152"/>
      <c r="T163" s="153"/>
      <c r="AT163" s="149" t="s">
        <v>140</v>
      </c>
      <c r="AU163" s="149" t="s">
        <v>89</v>
      </c>
      <c r="AV163" s="12" t="s">
        <v>87</v>
      </c>
      <c r="AW163" s="12" t="s">
        <v>36</v>
      </c>
      <c r="AX163" s="12" t="s">
        <v>79</v>
      </c>
      <c r="AY163" s="149" t="s">
        <v>130</v>
      </c>
    </row>
    <row r="164" spans="2:51" s="13" customFormat="1" ht="11.25">
      <c r="B164" s="154"/>
      <c r="D164" s="144" t="s">
        <v>140</v>
      </c>
      <c r="E164" s="155" t="s">
        <v>1</v>
      </c>
      <c r="F164" s="156" t="s">
        <v>237</v>
      </c>
      <c r="H164" s="157">
        <v>204.93</v>
      </c>
      <c r="I164" s="158"/>
      <c r="L164" s="154"/>
      <c r="M164" s="159"/>
      <c r="T164" s="160"/>
      <c r="AT164" s="155" t="s">
        <v>140</v>
      </c>
      <c r="AU164" s="155" t="s">
        <v>89</v>
      </c>
      <c r="AV164" s="13" t="s">
        <v>89</v>
      </c>
      <c r="AW164" s="13" t="s">
        <v>36</v>
      </c>
      <c r="AX164" s="13" t="s">
        <v>87</v>
      </c>
      <c r="AY164" s="155" t="s">
        <v>130</v>
      </c>
    </row>
    <row r="165" spans="2:65" s="1" customFormat="1" ht="24.2" customHeight="1">
      <c r="B165" s="31"/>
      <c r="C165" s="131" t="s">
        <v>238</v>
      </c>
      <c r="D165" s="131" t="s">
        <v>132</v>
      </c>
      <c r="E165" s="132" t="s">
        <v>239</v>
      </c>
      <c r="F165" s="133" t="s">
        <v>240</v>
      </c>
      <c r="G165" s="134" t="s">
        <v>147</v>
      </c>
      <c r="H165" s="135">
        <v>22.77</v>
      </c>
      <c r="I165" s="136"/>
      <c r="J165" s="137">
        <f>ROUND(I165*H165,2)</f>
        <v>0</v>
      </c>
      <c r="K165" s="133" t="s">
        <v>165</v>
      </c>
      <c r="L165" s="31"/>
      <c r="M165" s="138" t="s">
        <v>1</v>
      </c>
      <c r="N165" s="139" t="s">
        <v>44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136</v>
      </c>
      <c r="AT165" s="142" t="s">
        <v>132</v>
      </c>
      <c r="AU165" s="142" t="s">
        <v>89</v>
      </c>
      <c r="AY165" s="16" t="s">
        <v>130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87</v>
      </c>
      <c r="BK165" s="143">
        <f>ROUND(I165*H165,2)</f>
        <v>0</v>
      </c>
      <c r="BL165" s="16" t="s">
        <v>136</v>
      </c>
      <c r="BM165" s="142" t="s">
        <v>241</v>
      </c>
    </row>
    <row r="166" spans="2:47" s="1" customFormat="1" ht="29.25">
      <c r="B166" s="31"/>
      <c r="D166" s="144" t="s">
        <v>138</v>
      </c>
      <c r="F166" s="145" t="s">
        <v>242</v>
      </c>
      <c r="I166" s="146"/>
      <c r="L166" s="31"/>
      <c r="M166" s="147"/>
      <c r="T166" s="55"/>
      <c r="AT166" s="16" t="s">
        <v>138</v>
      </c>
      <c r="AU166" s="16" t="s">
        <v>89</v>
      </c>
    </row>
    <row r="167" spans="2:51" s="12" customFormat="1" ht="11.25">
      <c r="B167" s="148"/>
      <c r="D167" s="144" t="s">
        <v>140</v>
      </c>
      <c r="E167" s="149" t="s">
        <v>1</v>
      </c>
      <c r="F167" s="150" t="s">
        <v>185</v>
      </c>
      <c r="H167" s="149" t="s">
        <v>1</v>
      </c>
      <c r="I167" s="151"/>
      <c r="L167" s="148"/>
      <c r="M167" s="152"/>
      <c r="T167" s="153"/>
      <c r="AT167" s="149" t="s">
        <v>140</v>
      </c>
      <c r="AU167" s="149" t="s">
        <v>89</v>
      </c>
      <c r="AV167" s="12" t="s">
        <v>87</v>
      </c>
      <c r="AW167" s="12" t="s">
        <v>36</v>
      </c>
      <c r="AX167" s="12" t="s">
        <v>79</v>
      </c>
      <c r="AY167" s="149" t="s">
        <v>130</v>
      </c>
    </row>
    <row r="168" spans="2:51" s="13" customFormat="1" ht="11.25">
      <c r="B168" s="154"/>
      <c r="D168" s="144" t="s">
        <v>140</v>
      </c>
      <c r="E168" s="155" t="s">
        <v>1</v>
      </c>
      <c r="F168" s="156" t="s">
        <v>243</v>
      </c>
      <c r="H168" s="157">
        <v>22.77</v>
      </c>
      <c r="I168" s="158"/>
      <c r="L168" s="154"/>
      <c r="M168" s="161"/>
      <c r="N168" s="162"/>
      <c r="O168" s="162"/>
      <c r="P168" s="162"/>
      <c r="Q168" s="162"/>
      <c r="R168" s="162"/>
      <c r="S168" s="162"/>
      <c r="T168" s="163"/>
      <c r="AT168" s="155" t="s">
        <v>140</v>
      </c>
      <c r="AU168" s="155" t="s">
        <v>89</v>
      </c>
      <c r="AV168" s="13" t="s">
        <v>89</v>
      </c>
      <c r="AW168" s="13" t="s">
        <v>36</v>
      </c>
      <c r="AX168" s="13" t="s">
        <v>87</v>
      </c>
      <c r="AY168" s="155" t="s">
        <v>130</v>
      </c>
    </row>
    <row r="169" spans="2:12" s="1" customFormat="1" ht="6.95" customHeight="1"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31"/>
    </row>
  </sheetData>
  <sheetProtection algorithmName="SHA-512" hashValue="ufMzhA71hgp8uvd6YBhxtiq2hpm1y9qDLFnymtXM+FxItjQlZTFESwZYCwPGxQJ/wxbXgGsj1jynCP43BmomvQ==" saltValue="sPAKaQL8x3hXx+uAiQ/8U2dftH4jq07y8H57Pu/GOah7hfBFPGV/bIWEK9hmZ23sXiZeEh/NAt0MpjdfDE25yA==" spinCount="100000" sheet="1" objects="1" scenarios="1" formatColumns="0" formatRows="0" autoFilter="0"/>
  <autoFilter ref="C117:K16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2"/>
  <sheetViews>
    <sheetView showGridLines="0" workbookViewId="0" topLeftCell="A158">
      <selection activeCell="F117" sqref="F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2" t="str">
        <f>'Rekapitulace stavby'!K6</f>
        <v>37/2022 - Mokřad pod Městskými skalami</v>
      </c>
      <c r="F7" s="213"/>
      <c r="G7" s="213"/>
      <c r="H7" s="213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74" t="s">
        <v>244</v>
      </c>
      <c r="F9" s="214"/>
      <c r="G9" s="214"/>
      <c r="H9" s="214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5" t="str">
        <f>'Rekapitulace stavby'!E14</f>
        <v>Vyplň údaj</v>
      </c>
      <c r="F18" s="196"/>
      <c r="G18" s="196"/>
      <c r="H18" s="196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26" t="s">
        <v>28</v>
      </c>
      <c r="J24" s="24" t="s">
        <v>35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01" t="s">
        <v>1</v>
      </c>
      <c r="F27" s="201"/>
      <c r="G27" s="201"/>
      <c r="H27" s="20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ROUND((SUM(BE118:BE181)),2)</f>
        <v>0</v>
      </c>
      <c r="I33" s="91">
        <v>0.21</v>
      </c>
      <c r="J33" s="90">
        <f>ROUND(((SUM(BE118:BE181))*I33),2)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ROUND((SUM(BF118:BF181)),2)</f>
        <v>0</v>
      </c>
      <c r="I34" s="91">
        <v>0.15</v>
      </c>
      <c r="J34" s="90">
        <f>ROUND(((SUM(BF118:BF181))*I34),2)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ROUND((SUM(BG118:BG181)),2)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ROUND((SUM(BH118:BH181)),2)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ROUND((SUM(BI118:BI181)),2)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2" t="str">
        <f>E7</f>
        <v>37/2022 - Mokřad pod Městskými skalami</v>
      </c>
      <c r="F85" s="213"/>
      <c r="G85" s="213"/>
      <c r="H85" s="213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74" t="str">
        <f>E9</f>
        <v>SO 02 - SO 02 - Tůň 2</v>
      </c>
      <c r="F87" s="214"/>
      <c r="G87" s="214"/>
      <c r="H87" s="21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Městské skály</v>
      </c>
      <c r="I89" s="26" t="s">
        <v>22</v>
      </c>
      <c r="J89" s="51" t="str">
        <f>IF(J12="","",J12)</f>
        <v>1. 8. 2023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Město Šumperk</v>
      </c>
      <c r="I91" s="26" t="s">
        <v>32</v>
      </c>
      <c r="J91" s="29" t="str">
        <f>E21</f>
        <v>TERRA-POZEMKOVÉ ÚPRAVY, s.r.o.</v>
      </c>
      <c r="L91" s="31"/>
    </row>
    <row r="92" spans="2:12" s="1" customFormat="1" ht="40.15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TERRA-POZEMKOVÉ ÚPRAVY, s.r.o.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J118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113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" customHeight="1">
      <c r="B98" s="107"/>
      <c r="D98" s="108" t="s">
        <v>114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115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12" t="str">
        <f>E7</f>
        <v>37/2022 - Mokřad pod Městskými skalami</v>
      </c>
      <c r="F108" s="213"/>
      <c r="G108" s="213"/>
      <c r="H108" s="213"/>
      <c r="L108" s="31"/>
    </row>
    <row r="109" spans="2:12" s="1" customFormat="1" ht="12" customHeight="1">
      <c r="B109" s="31"/>
      <c r="C109" s="26" t="s">
        <v>106</v>
      </c>
      <c r="L109" s="31"/>
    </row>
    <row r="110" spans="2:12" s="1" customFormat="1" ht="16.5" customHeight="1">
      <c r="B110" s="31"/>
      <c r="E110" s="174" t="str">
        <f>E9</f>
        <v>SO 02 - SO 02 - Tůň 2</v>
      </c>
      <c r="F110" s="214"/>
      <c r="G110" s="214"/>
      <c r="H110" s="214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Městské skály</v>
      </c>
      <c r="I112" s="26" t="s">
        <v>22</v>
      </c>
      <c r="J112" s="51" t="str">
        <f>IF(J12="","",J12)</f>
        <v>1. 8. 2023</v>
      </c>
      <c r="L112" s="31"/>
    </row>
    <row r="113" spans="2:12" s="1" customFormat="1" ht="6.95" customHeight="1">
      <c r="B113" s="31"/>
      <c r="L113" s="31"/>
    </row>
    <row r="114" spans="2:12" s="1" customFormat="1" ht="40.15" customHeight="1">
      <c r="B114" s="31"/>
      <c r="C114" s="26" t="s">
        <v>24</v>
      </c>
      <c r="F114" s="24" t="str">
        <f>E15</f>
        <v>Město Šumperk</v>
      </c>
      <c r="I114" s="26" t="s">
        <v>32</v>
      </c>
      <c r="J114" s="29" t="str">
        <f>E21</f>
        <v>TERRA-POZEMKOVÉ ÚPRAVY, s.r.o.</v>
      </c>
      <c r="L114" s="31"/>
    </row>
    <row r="115" spans="2:12" s="1" customFormat="1" ht="40.15" customHeight="1">
      <c r="B115" s="31"/>
      <c r="C115" s="26" t="s">
        <v>30</v>
      </c>
      <c r="F115" s="24" t="str">
        <f>IF(E18="","",E18)</f>
        <v>Vyplň údaj</v>
      </c>
      <c r="I115" s="26" t="s">
        <v>37</v>
      </c>
      <c r="J115" s="29" t="str">
        <f>E24</f>
        <v>TERRA-POZEMKOVÉ ÚPRAVY, s.r.o.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116</v>
      </c>
      <c r="D117" s="113" t="s">
        <v>64</v>
      </c>
      <c r="E117" s="113" t="s">
        <v>60</v>
      </c>
      <c r="F117" s="113" t="s">
        <v>61</v>
      </c>
      <c r="G117" s="113" t="s">
        <v>117</v>
      </c>
      <c r="H117" s="113" t="s">
        <v>118</v>
      </c>
      <c r="I117" s="113" t="s">
        <v>119</v>
      </c>
      <c r="J117" s="113" t="s">
        <v>110</v>
      </c>
      <c r="K117" s="114" t="s">
        <v>120</v>
      </c>
      <c r="L117" s="111"/>
      <c r="M117" s="58" t="s">
        <v>1</v>
      </c>
      <c r="N117" s="59" t="s">
        <v>43</v>
      </c>
      <c r="O117" s="59" t="s">
        <v>121</v>
      </c>
      <c r="P117" s="59" t="s">
        <v>122</v>
      </c>
      <c r="Q117" s="59" t="s">
        <v>123</v>
      </c>
      <c r="R117" s="59" t="s">
        <v>124</v>
      </c>
      <c r="S117" s="59" t="s">
        <v>125</v>
      </c>
      <c r="T117" s="60" t="s">
        <v>126</v>
      </c>
    </row>
    <row r="118" spans="2:63" s="1" customFormat="1" ht="22.9" customHeight="1">
      <c r="B118" s="31"/>
      <c r="C118" s="63" t="s">
        <v>127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78</v>
      </c>
      <c r="AU118" s="16" t="s">
        <v>112</v>
      </c>
      <c r="BK118" s="118">
        <f>BK119</f>
        <v>0</v>
      </c>
    </row>
    <row r="119" spans="2:63" s="11" customFormat="1" ht="25.9" customHeight="1">
      <c r="B119" s="119"/>
      <c r="D119" s="120" t="s">
        <v>78</v>
      </c>
      <c r="E119" s="121" t="s">
        <v>128</v>
      </c>
      <c r="F119" s="121" t="s">
        <v>129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87</v>
      </c>
      <c r="AT119" s="127" t="s">
        <v>78</v>
      </c>
      <c r="AU119" s="127" t="s">
        <v>79</v>
      </c>
      <c r="AY119" s="120" t="s">
        <v>130</v>
      </c>
      <c r="BK119" s="128">
        <f>BK120</f>
        <v>0</v>
      </c>
    </row>
    <row r="120" spans="2:63" s="11" customFormat="1" ht="22.9" customHeight="1">
      <c r="B120" s="119"/>
      <c r="D120" s="120" t="s">
        <v>78</v>
      </c>
      <c r="E120" s="129" t="s">
        <v>87</v>
      </c>
      <c r="F120" s="129" t="s">
        <v>131</v>
      </c>
      <c r="I120" s="122"/>
      <c r="J120" s="130">
        <f>BK120</f>
        <v>0</v>
      </c>
      <c r="L120" s="119"/>
      <c r="M120" s="124"/>
      <c r="P120" s="125">
        <f>SUM(P121:P181)</f>
        <v>0</v>
      </c>
      <c r="R120" s="125">
        <f>SUM(R121:R181)</f>
        <v>0</v>
      </c>
      <c r="T120" s="126">
        <f>SUM(T121:T181)</f>
        <v>0</v>
      </c>
      <c r="AR120" s="120" t="s">
        <v>87</v>
      </c>
      <c r="AT120" s="127" t="s">
        <v>78</v>
      </c>
      <c r="AU120" s="127" t="s">
        <v>87</v>
      </c>
      <c r="AY120" s="120" t="s">
        <v>130</v>
      </c>
      <c r="BK120" s="128">
        <f>SUM(BK121:BK181)</f>
        <v>0</v>
      </c>
    </row>
    <row r="121" spans="2:65" s="1" customFormat="1" ht="24.2" customHeight="1">
      <c r="B121" s="31"/>
      <c r="C121" s="131" t="s">
        <v>87</v>
      </c>
      <c r="D121" s="131" t="s">
        <v>132</v>
      </c>
      <c r="E121" s="132" t="s">
        <v>162</v>
      </c>
      <c r="F121" s="133" t="s">
        <v>163</v>
      </c>
      <c r="G121" s="134" t="s">
        <v>164</v>
      </c>
      <c r="H121" s="135">
        <v>77.6</v>
      </c>
      <c r="I121" s="136"/>
      <c r="J121" s="137">
        <f>ROUND(I121*H121,2)</f>
        <v>0</v>
      </c>
      <c r="K121" s="133" t="s">
        <v>165</v>
      </c>
      <c r="L121" s="31"/>
      <c r="M121" s="138" t="s">
        <v>1</v>
      </c>
      <c r="N121" s="139" t="s">
        <v>44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136</v>
      </c>
      <c r="AT121" s="142" t="s">
        <v>132</v>
      </c>
      <c r="AU121" s="142" t="s">
        <v>89</v>
      </c>
      <c r="AY121" s="16" t="s">
        <v>130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87</v>
      </c>
      <c r="BK121" s="143">
        <f>ROUND(I121*H121,2)</f>
        <v>0</v>
      </c>
      <c r="BL121" s="16" t="s">
        <v>136</v>
      </c>
      <c r="BM121" s="142" t="s">
        <v>166</v>
      </c>
    </row>
    <row r="122" spans="2:47" s="1" customFormat="1" ht="11.25">
      <c r="B122" s="31"/>
      <c r="D122" s="144" t="s">
        <v>138</v>
      </c>
      <c r="F122" s="145" t="s">
        <v>167</v>
      </c>
      <c r="I122" s="146"/>
      <c r="L122" s="31"/>
      <c r="M122" s="147"/>
      <c r="T122" s="55"/>
      <c r="AT122" s="16" t="s">
        <v>138</v>
      </c>
      <c r="AU122" s="16" t="s">
        <v>89</v>
      </c>
    </row>
    <row r="123" spans="2:51" s="13" customFormat="1" ht="11.25">
      <c r="B123" s="154"/>
      <c r="D123" s="144" t="s">
        <v>140</v>
      </c>
      <c r="E123" s="155" t="s">
        <v>1</v>
      </c>
      <c r="F123" s="156" t="s">
        <v>245</v>
      </c>
      <c r="H123" s="157">
        <v>77.6</v>
      </c>
      <c r="I123" s="158"/>
      <c r="L123" s="154"/>
      <c r="M123" s="159"/>
      <c r="T123" s="160"/>
      <c r="AT123" s="155" t="s">
        <v>140</v>
      </c>
      <c r="AU123" s="155" t="s">
        <v>89</v>
      </c>
      <c r="AV123" s="13" t="s">
        <v>89</v>
      </c>
      <c r="AW123" s="13" t="s">
        <v>36</v>
      </c>
      <c r="AX123" s="13" t="s">
        <v>87</v>
      </c>
      <c r="AY123" s="155" t="s">
        <v>130</v>
      </c>
    </row>
    <row r="124" spans="2:65" s="1" customFormat="1" ht="33" customHeight="1">
      <c r="B124" s="31"/>
      <c r="C124" s="131" t="s">
        <v>89</v>
      </c>
      <c r="D124" s="131" t="s">
        <v>132</v>
      </c>
      <c r="E124" s="132" t="s">
        <v>246</v>
      </c>
      <c r="F124" s="133" t="s">
        <v>247</v>
      </c>
      <c r="G124" s="134" t="s">
        <v>164</v>
      </c>
      <c r="H124" s="135">
        <v>62.106</v>
      </c>
      <c r="I124" s="136"/>
      <c r="J124" s="137">
        <f>ROUND(I124*H124,2)</f>
        <v>0</v>
      </c>
      <c r="K124" s="133" t="s">
        <v>165</v>
      </c>
      <c r="L124" s="31"/>
      <c r="M124" s="138" t="s">
        <v>1</v>
      </c>
      <c r="N124" s="139" t="s">
        <v>44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136</v>
      </c>
      <c r="AT124" s="142" t="s">
        <v>132</v>
      </c>
      <c r="AU124" s="142" t="s">
        <v>89</v>
      </c>
      <c r="AY124" s="16" t="s">
        <v>130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6" t="s">
        <v>87</v>
      </c>
      <c r="BK124" s="143">
        <f>ROUND(I124*H124,2)</f>
        <v>0</v>
      </c>
      <c r="BL124" s="16" t="s">
        <v>136</v>
      </c>
      <c r="BM124" s="142" t="s">
        <v>171</v>
      </c>
    </row>
    <row r="125" spans="2:47" s="1" customFormat="1" ht="19.5">
      <c r="B125" s="31"/>
      <c r="D125" s="144" t="s">
        <v>138</v>
      </c>
      <c r="F125" s="145" t="s">
        <v>248</v>
      </c>
      <c r="I125" s="146"/>
      <c r="L125" s="31"/>
      <c r="M125" s="147"/>
      <c r="T125" s="55"/>
      <c r="AT125" s="16" t="s">
        <v>138</v>
      </c>
      <c r="AU125" s="16" t="s">
        <v>89</v>
      </c>
    </row>
    <row r="126" spans="2:51" s="12" customFormat="1" ht="11.25">
      <c r="B126" s="148"/>
      <c r="D126" s="144" t="s">
        <v>140</v>
      </c>
      <c r="E126" s="149" t="s">
        <v>1</v>
      </c>
      <c r="F126" s="150" t="s">
        <v>173</v>
      </c>
      <c r="H126" s="149" t="s">
        <v>1</v>
      </c>
      <c r="I126" s="151"/>
      <c r="L126" s="148"/>
      <c r="M126" s="152"/>
      <c r="T126" s="153"/>
      <c r="AT126" s="149" t="s">
        <v>140</v>
      </c>
      <c r="AU126" s="149" t="s">
        <v>89</v>
      </c>
      <c r="AV126" s="12" t="s">
        <v>87</v>
      </c>
      <c r="AW126" s="12" t="s">
        <v>36</v>
      </c>
      <c r="AX126" s="12" t="s">
        <v>79</v>
      </c>
      <c r="AY126" s="149" t="s">
        <v>130</v>
      </c>
    </row>
    <row r="127" spans="2:51" s="13" customFormat="1" ht="11.25">
      <c r="B127" s="154"/>
      <c r="D127" s="144" t="s">
        <v>140</v>
      </c>
      <c r="E127" s="155" t="s">
        <v>1</v>
      </c>
      <c r="F127" s="156" t="s">
        <v>249</v>
      </c>
      <c r="H127" s="157">
        <v>62.106</v>
      </c>
      <c r="I127" s="158"/>
      <c r="L127" s="154"/>
      <c r="M127" s="159"/>
      <c r="T127" s="160"/>
      <c r="AT127" s="155" t="s">
        <v>140</v>
      </c>
      <c r="AU127" s="155" t="s">
        <v>89</v>
      </c>
      <c r="AV127" s="13" t="s">
        <v>89</v>
      </c>
      <c r="AW127" s="13" t="s">
        <v>36</v>
      </c>
      <c r="AX127" s="13" t="s">
        <v>87</v>
      </c>
      <c r="AY127" s="155" t="s">
        <v>130</v>
      </c>
    </row>
    <row r="128" spans="2:65" s="1" customFormat="1" ht="33" customHeight="1">
      <c r="B128" s="31"/>
      <c r="C128" s="131" t="s">
        <v>151</v>
      </c>
      <c r="D128" s="131" t="s">
        <v>132</v>
      </c>
      <c r="E128" s="132" t="s">
        <v>175</v>
      </c>
      <c r="F128" s="133" t="s">
        <v>176</v>
      </c>
      <c r="G128" s="134" t="s">
        <v>164</v>
      </c>
      <c r="H128" s="135">
        <v>124.212</v>
      </c>
      <c r="I128" s="136"/>
      <c r="J128" s="137">
        <f>ROUND(I128*H128,2)</f>
        <v>0</v>
      </c>
      <c r="K128" s="133" t="s">
        <v>165</v>
      </c>
      <c r="L128" s="31"/>
      <c r="M128" s="138" t="s">
        <v>1</v>
      </c>
      <c r="N128" s="139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136</v>
      </c>
      <c r="AT128" s="142" t="s">
        <v>132</v>
      </c>
      <c r="AU128" s="142" t="s">
        <v>89</v>
      </c>
      <c r="AY128" s="16" t="s">
        <v>130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87</v>
      </c>
      <c r="BK128" s="143">
        <f>ROUND(I128*H128,2)</f>
        <v>0</v>
      </c>
      <c r="BL128" s="16" t="s">
        <v>136</v>
      </c>
      <c r="BM128" s="142" t="s">
        <v>177</v>
      </c>
    </row>
    <row r="129" spans="2:47" s="1" customFormat="1" ht="19.5">
      <c r="B129" s="31"/>
      <c r="D129" s="144" t="s">
        <v>138</v>
      </c>
      <c r="F129" s="145" t="s">
        <v>178</v>
      </c>
      <c r="I129" s="146"/>
      <c r="L129" s="31"/>
      <c r="M129" s="147"/>
      <c r="T129" s="55"/>
      <c r="AT129" s="16" t="s">
        <v>138</v>
      </c>
      <c r="AU129" s="16" t="s">
        <v>89</v>
      </c>
    </row>
    <row r="130" spans="2:51" s="12" customFormat="1" ht="11.25">
      <c r="B130" s="148"/>
      <c r="D130" s="144" t="s">
        <v>140</v>
      </c>
      <c r="E130" s="149" t="s">
        <v>1</v>
      </c>
      <c r="F130" s="150" t="s">
        <v>179</v>
      </c>
      <c r="H130" s="149" t="s">
        <v>1</v>
      </c>
      <c r="I130" s="151"/>
      <c r="L130" s="148"/>
      <c r="M130" s="152"/>
      <c r="T130" s="153"/>
      <c r="AT130" s="149" t="s">
        <v>140</v>
      </c>
      <c r="AU130" s="149" t="s">
        <v>89</v>
      </c>
      <c r="AV130" s="12" t="s">
        <v>87</v>
      </c>
      <c r="AW130" s="12" t="s">
        <v>36</v>
      </c>
      <c r="AX130" s="12" t="s">
        <v>79</v>
      </c>
      <c r="AY130" s="149" t="s">
        <v>130</v>
      </c>
    </row>
    <row r="131" spans="2:51" s="13" customFormat="1" ht="11.25">
      <c r="B131" s="154"/>
      <c r="D131" s="144" t="s">
        <v>140</v>
      </c>
      <c r="E131" s="155" t="s">
        <v>1</v>
      </c>
      <c r="F131" s="156" t="s">
        <v>250</v>
      </c>
      <c r="H131" s="157">
        <v>124.212</v>
      </c>
      <c r="I131" s="158"/>
      <c r="L131" s="154"/>
      <c r="M131" s="159"/>
      <c r="T131" s="160"/>
      <c r="AT131" s="155" t="s">
        <v>140</v>
      </c>
      <c r="AU131" s="155" t="s">
        <v>89</v>
      </c>
      <c r="AV131" s="13" t="s">
        <v>89</v>
      </c>
      <c r="AW131" s="13" t="s">
        <v>36</v>
      </c>
      <c r="AX131" s="13" t="s">
        <v>87</v>
      </c>
      <c r="AY131" s="155" t="s">
        <v>130</v>
      </c>
    </row>
    <row r="132" spans="2:65" s="1" customFormat="1" ht="33" customHeight="1">
      <c r="B132" s="31"/>
      <c r="C132" s="131" t="s">
        <v>136</v>
      </c>
      <c r="D132" s="131" t="s">
        <v>132</v>
      </c>
      <c r="E132" s="132" t="s">
        <v>251</v>
      </c>
      <c r="F132" s="133" t="s">
        <v>252</v>
      </c>
      <c r="G132" s="134" t="s">
        <v>164</v>
      </c>
      <c r="H132" s="135">
        <v>20.702</v>
      </c>
      <c r="I132" s="136"/>
      <c r="J132" s="137">
        <f>ROUND(I132*H132,2)</f>
        <v>0</v>
      </c>
      <c r="K132" s="133" t="s">
        <v>165</v>
      </c>
      <c r="L132" s="31"/>
      <c r="M132" s="138" t="s">
        <v>1</v>
      </c>
      <c r="N132" s="139" t="s">
        <v>44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136</v>
      </c>
      <c r="AT132" s="142" t="s">
        <v>132</v>
      </c>
      <c r="AU132" s="142" t="s">
        <v>89</v>
      </c>
      <c r="AY132" s="16" t="s">
        <v>130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87</v>
      </c>
      <c r="BK132" s="143">
        <f>ROUND(I132*H132,2)</f>
        <v>0</v>
      </c>
      <c r="BL132" s="16" t="s">
        <v>136</v>
      </c>
      <c r="BM132" s="142" t="s">
        <v>183</v>
      </c>
    </row>
    <row r="133" spans="2:47" s="1" customFormat="1" ht="19.5">
      <c r="B133" s="31"/>
      <c r="D133" s="144" t="s">
        <v>138</v>
      </c>
      <c r="F133" s="145" t="s">
        <v>253</v>
      </c>
      <c r="I133" s="146"/>
      <c r="L133" s="31"/>
      <c r="M133" s="147"/>
      <c r="T133" s="55"/>
      <c r="AT133" s="16" t="s">
        <v>138</v>
      </c>
      <c r="AU133" s="16" t="s">
        <v>89</v>
      </c>
    </row>
    <row r="134" spans="2:51" s="12" customFormat="1" ht="11.25">
      <c r="B134" s="148"/>
      <c r="D134" s="144" t="s">
        <v>140</v>
      </c>
      <c r="E134" s="149" t="s">
        <v>1</v>
      </c>
      <c r="F134" s="150" t="s">
        <v>185</v>
      </c>
      <c r="H134" s="149" t="s">
        <v>1</v>
      </c>
      <c r="I134" s="151"/>
      <c r="L134" s="148"/>
      <c r="M134" s="152"/>
      <c r="T134" s="153"/>
      <c r="AT134" s="149" t="s">
        <v>140</v>
      </c>
      <c r="AU134" s="149" t="s">
        <v>89</v>
      </c>
      <c r="AV134" s="12" t="s">
        <v>87</v>
      </c>
      <c r="AW134" s="12" t="s">
        <v>36</v>
      </c>
      <c r="AX134" s="12" t="s">
        <v>79</v>
      </c>
      <c r="AY134" s="149" t="s">
        <v>130</v>
      </c>
    </row>
    <row r="135" spans="2:51" s="13" customFormat="1" ht="11.25">
      <c r="B135" s="154"/>
      <c r="D135" s="144" t="s">
        <v>140</v>
      </c>
      <c r="E135" s="155" t="s">
        <v>1</v>
      </c>
      <c r="F135" s="156" t="s">
        <v>254</v>
      </c>
      <c r="H135" s="157">
        <v>20.702</v>
      </c>
      <c r="I135" s="158"/>
      <c r="L135" s="154"/>
      <c r="M135" s="159"/>
      <c r="T135" s="160"/>
      <c r="AT135" s="155" t="s">
        <v>140</v>
      </c>
      <c r="AU135" s="155" t="s">
        <v>89</v>
      </c>
      <c r="AV135" s="13" t="s">
        <v>89</v>
      </c>
      <c r="AW135" s="13" t="s">
        <v>36</v>
      </c>
      <c r="AX135" s="13" t="s">
        <v>87</v>
      </c>
      <c r="AY135" s="155" t="s">
        <v>130</v>
      </c>
    </row>
    <row r="136" spans="2:65" s="1" customFormat="1" ht="24.2" customHeight="1">
      <c r="B136" s="31"/>
      <c r="C136" s="131" t="s">
        <v>187</v>
      </c>
      <c r="D136" s="131" t="s">
        <v>132</v>
      </c>
      <c r="E136" s="132" t="s">
        <v>188</v>
      </c>
      <c r="F136" s="133" t="s">
        <v>189</v>
      </c>
      <c r="G136" s="134" t="s">
        <v>164</v>
      </c>
      <c r="H136" s="135">
        <v>102.461</v>
      </c>
      <c r="I136" s="136"/>
      <c r="J136" s="137">
        <f>ROUND(I136*H136,2)</f>
        <v>0</v>
      </c>
      <c r="K136" s="133" t="s">
        <v>165</v>
      </c>
      <c r="L136" s="31"/>
      <c r="M136" s="138" t="s">
        <v>1</v>
      </c>
      <c r="N136" s="139" t="s">
        <v>44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136</v>
      </c>
      <c r="AT136" s="142" t="s">
        <v>132</v>
      </c>
      <c r="AU136" s="142" t="s">
        <v>89</v>
      </c>
      <c r="AY136" s="16" t="s">
        <v>130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87</v>
      </c>
      <c r="BK136" s="143">
        <f>ROUND(I136*H136,2)</f>
        <v>0</v>
      </c>
      <c r="BL136" s="16" t="s">
        <v>136</v>
      </c>
      <c r="BM136" s="142" t="s">
        <v>255</v>
      </c>
    </row>
    <row r="137" spans="2:47" s="1" customFormat="1" ht="19.5">
      <c r="B137" s="31"/>
      <c r="D137" s="144" t="s">
        <v>138</v>
      </c>
      <c r="F137" s="145" t="s">
        <v>191</v>
      </c>
      <c r="I137" s="146"/>
      <c r="L137" s="31"/>
      <c r="M137" s="147"/>
      <c r="T137" s="55"/>
      <c r="AT137" s="16" t="s">
        <v>138</v>
      </c>
      <c r="AU137" s="16" t="s">
        <v>89</v>
      </c>
    </row>
    <row r="138" spans="2:51" s="13" customFormat="1" ht="11.25">
      <c r="B138" s="154"/>
      <c r="D138" s="144" t="s">
        <v>140</v>
      </c>
      <c r="E138" s="155" t="s">
        <v>1</v>
      </c>
      <c r="F138" s="156" t="s">
        <v>256</v>
      </c>
      <c r="H138" s="157">
        <v>77.6</v>
      </c>
      <c r="I138" s="158"/>
      <c r="L138" s="154"/>
      <c r="M138" s="159"/>
      <c r="T138" s="160"/>
      <c r="AT138" s="155" t="s">
        <v>140</v>
      </c>
      <c r="AU138" s="155" t="s">
        <v>89</v>
      </c>
      <c r="AV138" s="13" t="s">
        <v>89</v>
      </c>
      <c r="AW138" s="13" t="s">
        <v>36</v>
      </c>
      <c r="AX138" s="13" t="s">
        <v>79</v>
      </c>
      <c r="AY138" s="155" t="s">
        <v>130</v>
      </c>
    </row>
    <row r="139" spans="2:51" s="13" customFormat="1" ht="22.5">
      <c r="B139" s="154"/>
      <c r="D139" s="144" t="s">
        <v>140</v>
      </c>
      <c r="E139" s="155" t="s">
        <v>1</v>
      </c>
      <c r="F139" s="156" t="s">
        <v>257</v>
      </c>
      <c r="H139" s="157">
        <v>24.861</v>
      </c>
      <c r="I139" s="158"/>
      <c r="L139" s="154"/>
      <c r="M139" s="159"/>
      <c r="T139" s="160"/>
      <c r="AT139" s="155" t="s">
        <v>140</v>
      </c>
      <c r="AU139" s="155" t="s">
        <v>89</v>
      </c>
      <c r="AV139" s="13" t="s">
        <v>89</v>
      </c>
      <c r="AW139" s="13" t="s">
        <v>36</v>
      </c>
      <c r="AX139" s="13" t="s">
        <v>79</v>
      </c>
      <c r="AY139" s="155" t="s">
        <v>130</v>
      </c>
    </row>
    <row r="140" spans="2:51" s="14" customFormat="1" ht="11.25">
      <c r="B140" s="164"/>
      <c r="D140" s="144" t="s">
        <v>140</v>
      </c>
      <c r="E140" s="165" t="s">
        <v>1</v>
      </c>
      <c r="F140" s="166" t="s">
        <v>194</v>
      </c>
      <c r="H140" s="167">
        <v>102.461</v>
      </c>
      <c r="I140" s="168"/>
      <c r="L140" s="164"/>
      <c r="M140" s="169"/>
      <c r="T140" s="170"/>
      <c r="AT140" s="165" t="s">
        <v>140</v>
      </c>
      <c r="AU140" s="165" t="s">
        <v>89</v>
      </c>
      <c r="AV140" s="14" t="s">
        <v>136</v>
      </c>
      <c r="AW140" s="14" t="s">
        <v>36</v>
      </c>
      <c r="AX140" s="14" t="s">
        <v>87</v>
      </c>
      <c r="AY140" s="165" t="s">
        <v>130</v>
      </c>
    </row>
    <row r="141" spans="2:65" s="1" customFormat="1" ht="37.9" customHeight="1">
      <c r="B141" s="31"/>
      <c r="C141" s="131" t="s">
        <v>195</v>
      </c>
      <c r="D141" s="131" t="s">
        <v>132</v>
      </c>
      <c r="E141" s="132" t="s">
        <v>258</v>
      </c>
      <c r="F141" s="133" t="s">
        <v>259</v>
      </c>
      <c r="G141" s="134" t="s">
        <v>164</v>
      </c>
      <c r="H141" s="135">
        <v>93.159</v>
      </c>
      <c r="I141" s="136"/>
      <c r="J141" s="137">
        <f>ROUND(I141*H141,2)</f>
        <v>0</v>
      </c>
      <c r="K141" s="133" t="s">
        <v>165</v>
      </c>
      <c r="L141" s="31"/>
      <c r="M141" s="138" t="s">
        <v>1</v>
      </c>
      <c r="N141" s="139" t="s">
        <v>44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136</v>
      </c>
      <c r="AT141" s="142" t="s">
        <v>132</v>
      </c>
      <c r="AU141" s="142" t="s">
        <v>89</v>
      </c>
      <c r="AY141" s="16" t="s">
        <v>130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87</v>
      </c>
      <c r="BK141" s="143">
        <f>ROUND(I141*H141,2)</f>
        <v>0</v>
      </c>
      <c r="BL141" s="16" t="s">
        <v>136</v>
      </c>
      <c r="BM141" s="142" t="s">
        <v>260</v>
      </c>
    </row>
    <row r="142" spans="2:47" s="1" customFormat="1" ht="39">
      <c r="B142" s="31"/>
      <c r="D142" s="144" t="s">
        <v>138</v>
      </c>
      <c r="F142" s="145" t="s">
        <v>261</v>
      </c>
      <c r="I142" s="146"/>
      <c r="L142" s="31"/>
      <c r="M142" s="147"/>
      <c r="T142" s="55"/>
      <c r="AT142" s="16" t="s">
        <v>138</v>
      </c>
      <c r="AU142" s="16" t="s">
        <v>89</v>
      </c>
    </row>
    <row r="143" spans="2:51" s="12" customFormat="1" ht="11.25">
      <c r="B143" s="148"/>
      <c r="D143" s="144" t="s">
        <v>140</v>
      </c>
      <c r="E143" s="149" t="s">
        <v>1</v>
      </c>
      <c r="F143" s="150" t="s">
        <v>262</v>
      </c>
      <c r="H143" s="149" t="s">
        <v>1</v>
      </c>
      <c r="I143" s="151"/>
      <c r="L143" s="148"/>
      <c r="M143" s="152"/>
      <c r="T143" s="153"/>
      <c r="AT143" s="149" t="s">
        <v>140</v>
      </c>
      <c r="AU143" s="149" t="s">
        <v>89</v>
      </c>
      <c r="AV143" s="12" t="s">
        <v>87</v>
      </c>
      <c r="AW143" s="12" t="s">
        <v>36</v>
      </c>
      <c r="AX143" s="12" t="s">
        <v>79</v>
      </c>
      <c r="AY143" s="149" t="s">
        <v>130</v>
      </c>
    </row>
    <row r="144" spans="2:51" s="12" customFormat="1" ht="33.75">
      <c r="B144" s="148"/>
      <c r="D144" s="144" t="s">
        <v>140</v>
      </c>
      <c r="E144" s="149" t="s">
        <v>1</v>
      </c>
      <c r="F144" s="150" t="s">
        <v>263</v>
      </c>
      <c r="H144" s="149" t="s">
        <v>1</v>
      </c>
      <c r="I144" s="151"/>
      <c r="L144" s="148"/>
      <c r="M144" s="152"/>
      <c r="T144" s="153"/>
      <c r="AT144" s="149" t="s">
        <v>140</v>
      </c>
      <c r="AU144" s="149" t="s">
        <v>89</v>
      </c>
      <c r="AV144" s="12" t="s">
        <v>87</v>
      </c>
      <c r="AW144" s="12" t="s">
        <v>36</v>
      </c>
      <c r="AX144" s="12" t="s">
        <v>79</v>
      </c>
      <c r="AY144" s="149" t="s">
        <v>130</v>
      </c>
    </row>
    <row r="145" spans="2:51" s="13" customFormat="1" ht="11.25">
      <c r="B145" s="154"/>
      <c r="D145" s="144" t="s">
        <v>140</v>
      </c>
      <c r="E145" s="155" t="s">
        <v>1</v>
      </c>
      <c r="F145" s="156" t="s">
        <v>264</v>
      </c>
      <c r="H145" s="157">
        <v>93.159</v>
      </c>
      <c r="I145" s="158"/>
      <c r="L145" s="154"/>
      <c r="M145" s="159"/>
      <c r="T145" s="160"/>
      <c r="AT145" s="155" t="s">
        <v>140</v>
      </c>
      <c r="AU145" s="155" t="s">
        <v>89</v>
      </c>
      <c r="AV145" s="13" t="s">
        <v>89</v>
      </c>
      <c r="AW145" s="13" t="s">
        <v>36</v>
      </c>
      <c r="AX145" s="13" t="s">
        <v>87</v>
      </c>
      <c r="AY145" s="155" t="s">
        <v>130</v>
      </c>
    </row>
    <row r="146" spans="2:65" s="1" customFormat="1" ht="37.9" customHeight="1">
      <c r="B146" s="31"/>
      <c r="C146" s="131" t="s">
        <v>201</v>
      </c>
      <c r="D146" s="131" t="s">
        <v>132</v>
      </c>
      <c r="E146" s="132" t="s">
        <v>265</v>
      </c>
      <c r="F146" s="133" t="s">
        <v>266</v>
      </c>
      <c r="G146" s="134" t="s">
        <v>164</v>
      </c>
      <c r="H146" s="135">
        <v>10.351</v>
      </c>
      <c r="I146" s="136"/>
      <c r="J146" s="137">
        <f>ROUND(I146*H146,2)</f>
        <v>0</v>
      </c>
      <c r="K146" s="133" t="s">
        <v>165</v>
      </c>
      <c r="L146" s="31"/>
      <c r="M146" s="138" t="s">
        <v>1</v>
      </c>
      <c r="N146" s="139" t="s">
        <v>44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136</v>
      </c>
      <c r="AT146" s="142" t="s">
        <v>132</v>
      </c>
      <c r="AU146" s="142" t="s">
        <v>89</v>
      </c>
      <c r="AY146" s="16" t="s">
        <v>130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87</v>
      </c>
      <c r="BK146" s="143">
        <f>ROUND(I146*H146,2)</f>
        <v>0</v>
      </c>
      <c r="BL146" s="16" t="s">
        <v>136</v>
      </c>
      <c r="BM146" s="142" t="s">
        <v>267</v>
      </c>
    </row>
    <row r="147" spans="2:47" s="1" customFormat="1" ht="39">
      <c r="B147" s="31"/>
      <c r="D147" s="144" t="s">
        <v>138</v>
      </c>
      <c r="F147" s="145" t="s">
        <v>268</v>
      </c>
      <c r="I147" s="146"/>
      <c r="L147" s="31"/>
      <c r="M147" s="147"/>
      <c r="T147" s="55"/>
      <c r="AT147" s="16" t="s">
        <v>138</v>
      </c>
      <c r="AU147" s="16" t="s">
        <v>89</v>
      </c>
    </row>
    <row r="148" spans="2:51" s="12" customFormat="1" ht="11.25">
      <c r="B148" s="148"/>
      <c r="D148" s="144" t="s">
        <v>140</v>
      </c>
      <c r="E148" s="149" t="s">
        <v>1</v>
      </c>
      <c r="F148" s="150" t="s">
        <v>185</v>
      </c>
      <c r="H148" s="149" t="s">
        <v>1</v>
      </c>
      <c r="I148" s="151"/>
      <c r="L148" s="148"/>
      <c r="M148" s="152"/>
      <c r="T148" s="153"/>
      <c r="AT148" s="149" t="s">
        <v>140</v>
      </c>
      <c r="AU148" s="149" t="s">
        <v>89</v>
      </c>
      <c r="AV148" s="12" t="s">
        <v>87</v>
      </c>
      <c r="AW148" s="12" t="s">
        <v>36</v>
      </c>
      <c r="AX148" s="12" t="s">
        <v>79</v>
      </c>
      <c r="AY148" s="149" t="s">
        <v>130</v>
      </c>
    </row>
    <row r="149" spans="2:51" s="12" customFormat="1" ht="33.75">
      <c r="B149" s="148"/>
      <c r="D149" s="144" t="s">
        <v>140</v>
      </c>
      <c r="E149" s="149" t="s">
        <v>1</v>
      </c>
      <c r="F149" s="150" t="s">
        <v>263</v>
      </c>
      <c r="H149" s="149" t="s">
        <v>1</v>
      </c>
      <c r="I149" s="151"/>
      <c r="L149" s="148"/>
      <c r="M149" s="152"/>
      <c r="T149" s="153"/>
      <c r="AT149" s="149" t="s">
        <v>140</v>
      </c>
      <c r="AU149" s="149" t="s">
        <v>89</v>
      </c>
      <c r="AV149" s="12" t="s">
        <v>87</v>
      </c>
      <c r="AW149" s="12" t="s">
        <v>36</v>
      </c>
      <c r="AX149" s="12" t="s">
        <v>79</v>
      </c>
      <c r="AY149" s="149" t="s">
        <v>130</v>
      </c>
    </row>
    <row r="150" spans="2:51" s="13" customFormat="1" ht="11.25">
      <c r="B150" s="154"/>
      <c r="D150" s="144" t="s">
        <v>140</v>
      </c>
      <c r="E150" s="155" t="s">
        <v>1</v>
      </c>
      <c r="F150" s="156" t="s">
        <v>269</v>
      </c>
      <c r="H150" s="157">
        <v>10.351</v>
      </c>
      <c r="I150" s="158"/>
      <c r="L150" s="154"/>
      <c r="M150" s="159"/>
      <c r="T150" s="160"/>
      <c r="AT150" s="155" t="s">
        <v>140</v>
      </c>
      <c r="AU150" s="155" t="s">
        <v>89</v>
      </c>
      <c r="AV150" s="13" t="s">
        <v>89</v>
      </c>
      <c r="AW150" s="13" t="s">
        <v>36</v>
      </c>
      <c r="AX150" s="13" t="s">
        <v>87</v>
      </c>
      <c r="AY150" s="155" t="s">
        <v>130</v>
      </c>
    </row>
    <row r="151" spans="2:65" s="1" customFormat="1" ht="21.75" customHeight="1">
      <c r="B151" s="31"/>
      <c r="C151" s="131" t="s">
        <v>207</v>
      </c>
      <c r="D151" s="131" t="s">
        <v>132</v>
      </c>
      <c r="E151" s="132" t="s">
        <v>196</v>
      </c>
      <c r="F151" s="133" t="s">
        <v>197</v>
      </c>
      <c r="G151" s="134" t="s">
        <v>164</v>
      </c>
      <c r="H151" s="135">
        <v>24.861</v>
      </c>
      <c r="I151" s="136"/>
      <c r="J151" s="137">
        <f>ROUND(I151*H151,2)</f>
        <v>0</v>
      </c>
      <c r="K151" s="133" t="s">
        <v>165</v>
      </c>
      <c r="L151" s="31"/>
      <c r="M151" s="138" t="s">
        <v>1</v>
      </c>
      <c r="N151" s="139" t="s">
        <v>44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136</v>
      </c>
      <c r="AT151" s="142" t="s">
        <v>132</v>
      </c>
      <c r="AU151" s="142" t="s">
        <v>89</v>
      </c>
      <c r="AY151" s="16" t="s">
        <v>130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87</v>
      </c>
      <c r="BK151" s="143">
        <f>ROUND(I151*H151,2)</f>
        <v>0</v>
      </c>
      <c r="BL151" s="16" t="s">
        <v>136</v>
      </c>
      <c r="BM151" s="142" t="s">
        <v>270</v>
      </c>
    </row>
    <row r="152" spans="2:47" s="1" customFormat="1" ht="11.25">
      <c r="B152" s="31"/>
      <c r="D152" s="144" t="s">
        <v>138</v>
      </c>
      <c r="F152" s="145" t="s">
        <v>199</v>
      </c>
      <c r="I152" s="146"/>
      <c r="L152" s="31"/>
      <c r="M152" s="147"/>
      <c r="T152" s="55"/>
      <c r="AT152" s="16" t="s">
        <v>138</v>
      </c>
      <c r="AU152" s="16" t="s">
        <v>89</v>
      </c>
    </row>
    <row r="153" spans="2:51" s="13" customFormat="1" ht="22.5">
      <c r="B153" s="154"/>
      <c r="D153" s="144" t="s">
        <v>140</v>
      </c>
      <c r="E153" s="155" t="s">
        <v>1</v>
      </c>
      <c r="F153" s="156" t="s">
        <v>271</v>
      </c>
      <c r="H153" s="157">
        <v>24.861</v>
      </c>
      <c r="I153" s="158"/>
      <c r="L153" s="154"/>
      <c r="M153" s="159"/>
      <c r="T153" s="160"/>
      <c r="AT153" s="155" t="s">
        <v>140</v>
      </c>
      <c r="AU153" s="155" t="s">
        <v>89</v>
      </c>
      <c r="AV153" s="13" t="s">
        <v>89</v>
      </c>
      <c r="AW153" s="13" t="s">
        <v>36</v>
      </c>
      <c r="AX153" s="13" t="s">
        <v>87</v>
      </c>
      <c r="AY153" s="155" t="s">
        <v>130</v>
      </c>
    </row>
    <row r="154" spans="2:65" s="1" customFormat="1" ht="24.2" customHeight="1">
      <c r="B154" s="31"/>
      <c r="C154" s="131" t="s">
        <v>213</v>
      </c>
      <c r="D154" s="131" t="s">
        <v>132</v>
      </c>
      <c r="E154" s="132" t="s">
        <v>202</v>
      </c>
      <c r="F154" s="133" t="s">
        <v>203</v>
      </c>
      <c r="G154" s="134" t="s">
        <v>164</v>
      </c>
      <c r="H154" s="135">
        <v>103.51</v>
      </c>
      <c r="I154" s="136"/>
      <c r="J154" s="137">
        <f>ROUND(I154*H154,2)</f>
        <v>0</v>
      </c>
      <c r="K154" s="133" t="s">
        <v>165</v>
      </c>
      <c r="L154" s="31"/>
      <c r="M154" s="138" t="s">
        <v>1</v>
      </c>
      <c r="N154" s="139" t="s">
        <v>44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136</v>
      </c>
      <c r="AT154" s="142" t="s">
        <v>132</v>
      </c>
      <c r="AU154" s="142" t="s">
        <v>89</v>
      </c>
      <c r="AY154" s="16" t="s">
        <v>130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87</v>
      </c>
      <c r="BK154" s="143">
        <f>ROUND(I154*H154,2)</f>
        <v>0</v>
      </c>
      <c r="BL154" s="16" t="s">
        <v>136</v>
      </c>
      <c r="BM154" s="142" t="s">
        <v>204</v>
      </c>
    </row>
    <row r="155" spans="2:47" s="1" customFormat="1" ht="29.25">
      <c r="B155" s="31"/>
      <c r="D155" s="144" t="s">
        <v>138</v>
      </c>
      <c r="F155" s="145" t="s">
        <v>205</v>
      </c>
      <c r="I155" s="146"/>
      <c r="L155" s="31"/>
      <c r="M155" s="147"/>
      <c r="T155" s="55"/>
      <c r="AT155" s="16" t="s">
        <v>138</v>
      </c>
      <c r="AU155" s="16" t="s">
        <v>89</v>
      </c>
    </row>
    <row r="156" spans="2:51" s="13" customFormat="1" ht="11.25">
      <c r="B156" s="154"/>
      <c r="D156" s="144" t="s">
        <v>140</v>
      </c>
      <c r="E156" s="155" t="s">
        <v>1</v>
      </c>
      <c r="F156" s="156" t="s">
        <v>272</v>
      </c>
      <c r="H156" s="157">
        <v>103.51</v>
      </c>
      <c r="I156" s="158"/>
      <c r="L156" s="154"/>
      <c r="M156" s="159"/>
      <c r="T156" s="160"/>
      <c r="AT156" s="155" t="s">
        <v>140</v>
      </c>
      <c r="AU156" s="155" t="s">
        <v>89</v>
      </c>
      <c r="AV156" s="13" t="s">
        <v>89</v>
      </c>
      <c r="AW156" s="13" t="s">
        <v>36</v>
      </c>
      <c r="AX156" s="13" t="s">
        <v>87</v>
      </c>
      <c r="AY156" s="155" t="s">
        <v>130</v>
      </c>
    </row>
    <row r="157" spans="2:65" s="1" customFormat="1" ht="24.2" customHeight="1">
      <c r="B157" s="31"/>
      <c r="C157" s="131" t="s">
        <v>219</v>
      </c>
      <c r="D157" s="131" t="s">
        <v>132</v>
      </c>
      <c r="E157" s="132" t="s">
        <v>208</v>
      </c>
      <c r="F157" s="133" t="s">
        <v>209</v>
      </c>
      <c r="G157" s="134" t="s">
        <v>147</v>
      </c>
      <c r="H157" s="135">
        <v>70</v>
      </c>
      <c r="I157" s="136"/>
      <c r="J157" s="137">
        <f>ROUND(I157*H157,2)</f>
        <v>0</v>
      </c>
      <c r="K157" s="133" t="s">
        <v>165</v>
      </c>
      <c r="L157" s="31"/>
      <c r="M157" s="138" t="s">
        <v>1</v>
      </c>
      <c r="N157" s="139" t="s">
        <v>44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136</v>
      </c>
      <c r="AT157" s="142" t="s">
        <v>132</v>
      </c>
      <c r="AU157" s="142" t="s">
        <v>89</v>
      </c>
      <c r="AY157" s="16" t="s">
        <v>130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87</v>
      </c>
      <c r="BK157" s="143">
        <f>ROUND(I157*H157,2)</f>
        <v>0</v>
      </c>
      <c r="BL157" s="16" t="s">
        <v>136</v>
      </c>
      <c r="BM157" s="142" t="s">
        <v>273</v>
      </c>
    </row>
    <row r="158" spans="2:47" s="1" customFormat="1" ht="19.5">
      <c r="B158" s="31"/>
      <c r="D158" s="144" t="s">
        <v>138</v>
      </c>
      <c r="F158" s="145" t="s">
        <v>211</v>
      </c>
      <c r="I158" s="146"/>
      <c r="L158" s="31"/>
      <c r="M158" s="147"/>
      <c r="T158" s="55"/>
      <c r="AT158" s="16" t="s">
        <v>138</v>
      </c>
      <c r="AU158" s="16" t="s">
        <v>89</v>
      </c>
    </row>
    <row r="159" spans="2:51" s="13" customFormat="1" ht="11.25">
      <c r="B159" s="154"/>
      <c r="D159" s="144" t="s">
        <v>140</v>
      </c>
      <c r="E159" s="155" t="s">
        <v>1</v>
      </c>
      <c r="F159" s="156" t="s">
        <v>274</v>
      </c>
      <c r="H159" s="157">
        <v>70</v>
      </c>
      <c r="I159" s="158"/>
      <c r="L159" s="154"/>
      <c r="M159" s="159"/>
      <c r="T159" s="160"/>
      <c r="AT159" s="155" t="s">
        <v>140</v>
      </c>
      <c r="AU159" s="155" t="s">
        <v>89</v>
      </c>
      <c r="AV159" s="13" t="s">
        <v>89</v>
      </c>
      <c r="AW159" s="13" t="s">
        <v>36</v>
      </c>
      <c r="AX159" s="13" t="s">
        <v>87</v>
      </c>
      <c r="AY159" s="155" t="s">
        <v>130</v>
      </c>
    </row>
    <row r="160" spans="2:65" s="1" customFormat="1" ht="24.2" customHeight="1">
      <c r="B160" s="31"/>
      <c r="C160" s="131" t="s">
        <v>226</v>
      </c>
      <c r="D160" s="131" t="s">
        <v>132</v>
      </c>
      <c r="E160" s="132" t="s">
        <v>214</v>
      </c>
      <c r="F160" s="133" t="s">
        <v>215</v>
      </c>
      <c r="G160" s="134" t="s">
        <v>147</v>
      </c>
      <c r="H160" s="135">
        <v>12.87</v>
      </c>
      <c r="I160" s="136"/>
      <c r="J160" s="137">
        <f>ROUND(I160*H160,2)</f>
        <v>0</v>
      </c>
      <c r="K160" s="133" t="s">
        <v>165</v>
      </c>
      <c r="L160" s="31"/>
      <c r="M160" s="138" t="s">
        <v>1</v>
      </c>
      <c r="N160" s="139" t="s">
        <v>44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136</v>
      </c>
      <c r="AT160" s="142" t="s">
        <v>132</v>
      </c>
      <c r="AU160" s="142" t="s">
        <v>89</v>
      </c>
      <c r="AY160" s="16" t="s">
        <v>130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87</v>
      </c>
      <c r="BK160" s="143">
        <f>ROUND(I160*H160,2)</f>
        <v>0</v>
      </c>
      <c r="BL160" s="16" t="s">
        <v>136</v>
      </c>
      <c r="BM160" s="142" t="s">
        <v>275</v>
      </c>
    </row>
    <row r="161" spans="2:47" s="1" customFormat="1" ht="19.5">
      <c r="B161" s="31"/>
      <c r="D161" s="144" t="s">
        <v>138</v>
      </c>
      <c r="F161" s="145" t="s">
        <v>217</v>
      </c>
      <c r="I161" s="146"/>
      <c r="L161" s="31"/>
      <c r="M161" s="147"/>
      <c r="T161" s="55"/>
      <c r="AT161" s="16" t="s">
        <v>138</v>
      </c>
      <c r="AU161" s="16" t="s">
        <v>89</v>
      </c>
    </row>
    <row r="162" spans="2:51" s="13" customFormat="1" ht="11.25">
      <c r="B162" s="154"/>
      <c r="D162" s="144" t="s">
        <v>140</v>
      </c>
      <c r="E162" s="155" t="s">
        <v>1</v>
      </c>
      <c r="F162" s="156" t="s">
        <v>276</v>
      </c>
      <c r="H162" s="157">
        <v>12.87</v>
      </c>
      <c r="I162" s="158"/>
      <c r="L162" s="154"/>
      <c r="M162" s="159"/>
      <c r="T162" s="160"/>
      <c r="AT162" s="155" t="s">
        <v>140</v>
      </c>
      <c r="AU162" s="155" t="s">
        <v>89</v>
      </c>
      <c r="AV162" s="13" t="s">
        <v>89</v>
      </c>
      <c r="AW162" s="13" t="s">
        <v>36</v>
      </c>
      <c r="AX162" s="13" t="s">
        <v>87</v>
      </c>
      <c r="AY162" s="155" t="s">
        <v>130</v>
      </c>
    </row>
    <row r="163" spans="2:65" s="1" customFormat="1" ht="24.2" customHeight="1">
      <c r="B163" s="31"/>
      <c r="C163" s="131" t="s">
        <v>232</v>
      </c>
      <c r="D163" s="131" t="s">
        <v>132</v>
      </c>
      <c r="E163" s="132" t="s">
        <v>220</v>
      </c>
      <c r="F163" s="133" t="s">
        <v>221</v>
      </c>
      <c r="G163" s="134" t="s">
        <v>147</v>
      </c>
      <c r="H163" s="135">
        <v>271.593</v>
      </c>
      <c r="I163" s="136"/>
      <c r="J163" s="137">
        <f>ROUND(I163*H163,2)</f>
        <v>0</v>
      </c>
      <c r="K163" s="133" t="s">
        <v>165</v>
      </c>
      <c r="L163" s="31"/>
      <c r="M163" s="138" t="s">
        <v>1</v>
      </c>
      <c r="N163" s="139" t="s">
        <v>44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136</v>
      </c>
      <c r="AT163" s="142" t="s">
        <v>132</v>
      </c>
      <c r="AU163" s="142" t="s">
        <v>89</v>
      </c>
      <c r="AY163" s="16" t="s">
        <v>130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87</v>
      </c>
      <c r="BK163" s="143">
        <f>ROUND(I163*H163,2)</f>
        <v>0</v>
      </c>
      <c r="BL163" s="16" t="s">
        <v>136</v>
      </c>
      <c r="BM163" s="142" t="s">
        <v>222</v>
      </c>
    </row>
    <row r="164" spans="2:47" s="1" customFormat="1" ht="19.5">
      <c r="B164" s="31"/>
      <c r="D164" s="144" t="s">
        <v>138</v>
      </c>
      <c r="F164" s="145" t="s">
        <v>223</v>
      </c>
      <c r="I164" s="146"/>
      <c r="L164" s="31"/>
      <c r="M164" s="147"/>
      <c r="T164" s="55"/>
      <c r="AT164" s="16" t="s">
        <v>138</v>
      </c>
      <c r="AU164" s="16" t="s">
        <v>89</v>
      </c>
    </row>
    <row r="165" spans="2:51" s="12" customFormat="1" ht="11.25">
      <c r="B165" s="148"/>
      <c r="D165" s="144" t="s">
        <v>140</v>
      </c>
      <c r="E165" s="149" t="s">
        <v>1</v>
      </c>
      <c r="F165" s="150" t="s">
        <v>224</v>
      </c>
      <c r="H165" s="149" t="s">
        <v>1</v>
      </c>
      <c r="I165" s="151"/>
      <c r="L165" s="148"/>
      <c r="M165" s="152"/>
      <c r="T165" s="153"/>
      <c r="AT165" s="149" t="s">
        <v>140</v>
      </c>
      <c r="AU165" s="149" t="s">
        <v>89</v>
      </c>
      <c r="AV165" s="12" t="s">
        <v>87</v>
      </c>
      <c r="AW165" s="12" t="s">
        <v>36</v>
      </c>
      <c r="AX165" s="12" t="s">
        <v>79</v>
      </c>
      <c r="AY165" s="149" t="s">
        <v>130</v>
      </c>
    </row>
    <row r="166" spans="2:51" s="13" customFormat="1" ht="11.25">
      <c r="B166" s="154"/>
      <c r="D166" s="144" t="s">
        <v>140</v>
      </c>
      <c r="E166" s="155" t="s">
        <v>1</v>
      </c>
      <c r="F166" s="156" t="s">
        <v>277</v>
      </c>
      <c r="H166" s="157">
        <v>271.593</v>
      </c>
      <c r="I166" s="158"/>
      <c r="L166" s="154"/>
      <c r="M166" s="159"/>
      <c r="T166" s="160"/>
      <c r="AT166" s="155" t="s">
        <v>140</v>
      </c>
      <c r="AU166" s="155" t="s">
        <v>89</v>
      </c>
      <c r="AV166" s="13" t="s">
        <v>89</v>
      </c>
      <c r="AW166" s="13" t="s">
        <v>36</v>
      </c>
      <c r="AX166" s="13" t="s">
        <v>87</v>
      </c>
      <c r="AY166" s="155" t="s">
        <v>130</v>
      </c>
    </row>
    <row r="167" spans="2:65" s="1" customFormat="1" ht="24.2" customHeight="1">
      <c r="B167" s="31"/>
      <c r="C167" s="131" t="s">
        <v>238</v>
      </c>
      <c r="D167" s="131" t="s">
        <v>132</v>
      </c>
      <c r="E167" s="132" t="s">
        <v>227</v>
      </c>
      <c r="F167" s="133" t="s">
        <v>228</v>
      </c>
      <c r="G167" s="134" t="s">
        <v>147</v>
      </c>
      <c r="H167" s="135">
        <v>30.177</v>
      </c>
      <c r="I167" s="136"/>
      <c r="J167" s="137">
        <f>ROUND(I167*H167,2)</f>
        <v>0</v>
      </c>
      <c r="K167" s="133" t="s">
        <v>165</v>
      </c>
      <c r="L167" s="31"/>
      <c r="M167" s="138" t="s">
        <v>1</v>
      </c>
      <c r="N167" s="139" t="s">
        <v>44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136</v>
      </c>
      <c r="AT167" s="142" t="s">
        <v>132</v>
      </c>
      <c r="AU167" s="142" t="s">
        <v>89</v>
      </c>
      <c r="AY167" s="16" t="s">
        <v>130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87</v>
      </c>
      <c r="BK167" s="143">
        <f>ROUND(I167*H167,2)</f>
        <v>0</v>
      </c>
      <c r="BL167" s="16" t="s">
        <v>136</v>
      </c>
      <c r="BM167" s="142" t="s">
        <v>229</v>
      </c>
    </row>
    <row r="168" spans="2:47" s="1" customFormat="1" ht="19.5">
      <c r="B168" s="31"/>
      <c r="D168" s="144" t="s">
        <v>138</v>
      </c>
      <c r="F168" s="145" t="s">
        <v>230</v>
      </c>
      <c r="I168" s="146"/>
      <c r="L168" s="31"/>
      <c r="M168" s="147"/>
      <c r="T168" s="55"/>
      <c r="AT168" s="16" t="s">
        <v>138</v>
      </c>
      <c r="AU168" s="16" t="s">
        <v>89</v>
      </c>
    </row>
    <row r="169" spans="2:51" s="12" customFormat="1" ht="11.25">
      <c r="B169" s="148"/>
      <c r="D169" s="144" t="s">
        <v>140</v>
      </c>
      <c r="E169" s="149" t="s">
        <v>1</v>
      </c>
      <c r="F169" s="150" t="s">
        <v>185</v>
      </c>
      <c r="H169" s="149" t="s">
        <v>1</v>
      </c>
      <c r="I169" s="151"/>
      <c r="L169" s="148"/>
      <c r="M169" s="152"/>
      <c r="T169" s="153"/>
      <c r="AT169" s="149" t="s">
        <v>140</v>
      </c>
      <c r="AU169" s="149" t="s">
        <v>89</v>
      </c>
      <c r="AV169" s="12" t="s">
        <v>87</v>
      </c>
      <c r="AW169" s="12" t="s">
        <v>36</v>
      </c>
      <c r="AX169" s="12" t="s">
        <v>79</v>
      </c>
      <c r="AY169" s="149" t="s">
        <v>130</v>
      </c>
    </row>
    <row r="170" spans="2:51" s="13" customFormat="1" ht="11.25">
      <c r="B170" s="154"/>
      <c r="D170" s="144" t="s">
        <v>140</v>
      </c>
      <c r="E170" s="155" t="s">
        <v>1</v>
      </c>
      <c r="F170" s="156" t="s">
        <v>278</v>
      </c>
      <c r="H170" s="157">
        <v>30.177</v>
      </c>
      <c r="I170" s="158"/>
      <c r="L170" s="154"/>
      <c r="M170" s="159"/>
      <c r="T170" s="160"/>
      <c r="AT170" s="155" t="s">
        <v>140</v>
      </c>
      <c r="AU170" s="155" t="s">
        <v>89</v>
      </c>
      <c r="AV170" s="13" t="s">
        <v>89</v>
      </c>
      <c r="AW170" s="13" t="s">
        <v>36</v>
      </c>
      <c r="AX170" s="13" t="s">
        <v>87</v>
      </c>
      <c r="AY170" s="155" t="s">
        <v>130</v>
      </c>
    </row>
    <row r="171" spans="2:65" s="1" customFormat="1" ht="24.2" customHeight="1">
      <c r="B171" s="31"/>
      <c r="C171" s="131" t="s">
        <v>279</v>
      </c>
      <c r="D171" s="131" t="s">
        <v>132</v>
      </c>
      <c r="E171" s="132" t="s">
        <v>233</v>
      </c>
      <c r="F171" s="133" t="s">
        <v>234</v>
      </c>
      <c r="G171" s="134" t="s">
        <v>147</v>
      </c>
      <c r="H171" s="135">
        <v>172.62</v>
      </c>
      <c r="I171" s="136"/>
      <c r="J171" s="137">
        <f>ROUND(I171*H171,2)</f>
        <v>0</v>
      </c>
      <c r="K171" s="133" t="s">
        <v>165</v>
      </c>
      <c r="L171" s="31"/>
      <c r="M171" s="138" t="s">
        <v>1</v>
      </c>
      <c r="N171" s="139" t="s">
        <v>44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136</v>
      </c>
      <c r="AT171" s="142" t="s">
        <v>132</v>
      </c>
      <c r="AU171" s="142" t="s">
        <v>89</v>
      </c>
      <c r="AY171" s="16" t="s">
        <v>130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87</v>
      </c>
      <c r="BK171" s="143">
        <f>ROUND(I171*H171,2)</f>
        <v>0</v>
      </c>
      <c r="BL171" s="16" t="s">
        <v>136</v>
      </c>
      <c r="BM171" s="142" t="s">
        <v>235</v>
      </c>
    </row>
    <row r="172" spans="2:47" s="1" customFormat="1" ht="29.25">
      <c r="B172" s="31"/>
      <c r="D172" s="144" t="s">
        <v>138</v>
      </c>
      <c r="F172" s="145" t="s">
        <v>236</v>
      </c>
      <c r="I172" s="146"/>
      <c r="L172" s="31"/>
      <c r="M172" s="147"/>
      <c r="T172" s="55"/>
      <c r="AT172" s="16" t="s">
        <v>138</v>
      </c>
      <c r="AU172" s="16" t="s">
        <v>89</v>
      </c>
    </row>
    <row r="173" spans="2:51" s="12" customFormat="1" ht="11.25">
      <c r="B173" s="148"/>
      <c r="D173" s="144" t="s">
        <v>140</v>
      </c>
      <c r="E173" s="149" t="s">
        <v>1</v>
      </c>
      <c r="F173" s="150" t="s">
        <v>224</v>
      </c>
      <c r="H173" s="149" t="s">
        <v>1</v>
      </c>
      <c r="I173" s="151"/>
      <c r="L173" s="148"/>
      <c r="M173" s="152"/>
      <c r="T173" s="153"/>
      <c r="AT173" s="149" t="s">
        <v>140</v>
      </c>
      <c r="AU173" s="149" t="s">
        <v>89</v>
      </c>
      <c r="AV173" s="12" t="s">
        <v>87</v>
      </c>
      <c r="AW173" s="12" t="s">
        <v>36</v>
      </c>
      <c r="AX173" s="12" t="s">
        <v>79</v>
      </c>
      <c r="AY173" s="149" t="s">
        <v>130</v>
      </c>
    </row>
    <row r="174" spans="2:51" s="13" customFormat="1" ht="11.25">
      <c r="B174" s="154"/>
      <c r="D174" s="144" t="s">
        <v>140</v>
      </c>
      <c r="E174" s="155" t="s">
        <v>1</v>
      </c>
      <c r="F174" s="156" t="s">
        <v>280</v>
      </c>
      <c r="H174" s="157">
        <v>172.62</v>
      </c>
      <c r="I174" s="158"/>
      <c r="L174" s="154"/>
      <c r="M174" s="159"/>
      <c r="T174" s="160"/>
      <c r="AT174" s="155" t="s">
        <v>140</v>
      </c>
      <c r="AU174" s="155" t="s">
        <v>89</v>
      </c>
      <c r="AV174" s="13" t="s">
        <v>89</v>
      </c>
      <c r="AW174" s="13" t="s">
        <v>36</v>
      </c>
      <c r="AX174" s="13" t="s">
        <v>87</v>
      </c>
      <c r="AY174" s="155" t="s">
        <v>130</v>
      </c>
    </row>
    <row r="175" spans="2:65" s="1" customFormat="1" ht="24.2" customHeight="1">
      <c r="B175" s="31"/>
      <c r="C175" s="131" t="s">
        <v>8</v>
      </c>
      <c r="D175" s="131" t="s">
        <v>132</v>
      </c>
      <c r="E175" s="132" t="s">
        <v>239</v>
      </c>
      <c r="F175" s="133" t="s">
        <v>240</v>
      </c>
      <c r="G175" s="134" t="s">
        <v>147</v>
      </c>
      <c r="H175" s="135">
        <v>19.18</v>
      </c>
      <c r="I175" s="136"/>
      <c r="J175" s="137">
        <f>ROUND(I175*H175,2)</f>
        <v>0</v>
      </c>
      <c r="K175" s="133" t="s">
        <v>165</v>
      </c>
      <c r="L175" s="31"/>
      <c r="M175" s="138" t="s">
        <v>1</v>
      </c>
      <c r="N175" s="139" t="s">
        <v>44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136</v>
      </c>
      <c r="AT175" s="142" t="s">
        <v>132</v>
      </c>
      <c r="AU175" s="142" t="s">
        <v>89</v>
      </c>
      <c r="AY175" s="16" t="s">
        <v>130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87</v>
      </c>
      <c r="BK175" s="143">
        <f>ROUND(I175*H175,2)</f>
        <v>0</v>
      </c>
      <c r="BL175" s="16" t="s">
        <v>136</v>
      </c>
      <c r="BM175" s="142" t="s">
        <v>241</v>
      </c>
    </row>
    <row r="176" spans="2:47" s="1" customFormat="1" ht="29.25">
      <c r="B176" s="31"/>
      <c r="D176" s="144" t="s">
        <v>138</v>
      </c>
      <c r="F176" s="145" t="s">
        <v>242</v>
      </c>
      <c r="I176" s="146"/>
      <c r="L176" s="31"/>
      <c r="M176" s="147"/>
      <c r="T176" s="55"/>
      <c r="AT176" s="16" t="s">
        <v>138</v>
      </c>
      <c r="AU176" s="16" t="s">
        <v>89</v>
      </c>
    </row>
    <row r="177" spans="2:51" s="12" customFormat="1" ht="11.25">
      <c r="B177" s="148"/>
      <c r="D177" s="144" t="s">
        <v>140</v>
      </c>
      <c r="E177" s="149" t="s">
        <v>1</v>
      </c>
      <c r="F177" s="150" t="s">
        <v>185</v>
      </c>
      <c r="H177" s="149" t="s">
        <v>1</v>
      </c>
      <c r="I177" s="151"/>
      <c r="L177" s="148"/>
      <c r="M177" s="152"/>
      <c r="T177" s="153"/>
      <c r="AT177" s="149" t="s">
        <v>140</v>
      </c>
      <c r="AU177" s="149" t="s">
        <v>89</v>
      </c>
      <c r="AV177" s="12" t="s">
        <v>87</v>
      </c>
      <c r="AW177" s="12" t="s">
        <v>36</v>
      </c>
      <c r="AX177" s="12" t="s">
        <v>79</v>
      </c>
      <c r="AY177" s="149" t="s">
        <v>130</v>
      </c>
    </row>
    <row r="178" spans="2:51" s="13" customFormat="1" ht="11.25">
      <c r="B178" s="154"/>
      <c r="D178" s="144" t="s">
        <v>140</v>
      </c>
      <c r="E178" s="155" t="s">
        <v>1</v>
      </c>
      <c r="F178" s="156" t="s">
        <v>281</v>
      </c>
      <c r="H178" s="157">
        <v>19.18</v>
      </c>
      <c r="I178" s="158"/>
      <c r="L178" s="154"/>
      <c r="M178" s="159"/>
      <c r="T178" s="160"/>
      <c r="AT178" s="155" t="s">
        <v>140</v>
      </c>
      <c r="AU178" s="155" t="s">
        <v>89</v>
      </c>
      <c r="AV178" s="13" t="s">
        <v>89</v>
      </c>
      <c r="AW178" s="13" t="s">
        <v>36</v>
      </c>
      <c r="AX178" s="13" t="s">
        <v>87</v>
      </c>
      <c r="AY178" s="155" t="s">
        <v>130</v>
      </c>
    </row>
    <row r="179" spans="2:65" s="1" customFormat="1" ht="16.5" customHeight="1">
      <c r="B179" s="31"/>
      <c r="C179" s="131" t="s">
        <v>282</v>
      </c>
      <c r="D179" s="131" t="s">
        <v>132</v>
      </c>
      <c r="E179" s="132" t="s">
        <v>283</v>
      </c>
      <c r="F179" s="133" t="s">
        <v>284</v>
      </c>
      <c r="G179" s="134" t="s">
        <v>147</v>
      </c>
      <c r="H179" s="135">
        <v>23.4</v>
      </c>
      <c r="I179" s="136"/>
      <c r="J179" s="137">
        <f>ROUND(I179*H179,2)</f>
        <v>0</v>
      </c>
      <c r="K179" s="133" t="s">
        <v>165</v>
      </c>
      <c r="L179" s="31"/>
      <c r="M179" s="138" t="s">
        <v>1</v>
      </c>
      <c r="N179" s="139" t="s">
        <v>44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136</v>
      </c>
      <c r="AT179" s="142" t="s">
        <v>132</v>
      </c>
      <c r="AU179" s="142" t="s">
        <v>89</v>
      </c>
      <c r="AY179" s="16" t="s">
        <v>130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87</v>
      </c>
      <c r="BK179" s="143">
        <f>ROUND(I179*H179,2)</f>
        <v>0</v>
      </c>
      <c r="BL179" s="16" t="s">
        <v>136</v>
      </c>
      <c r="BM179" s="142" t="s">
        <v>285</v>
      </c>
    </row>
    <row r="180" spans="2:47" s="1" customFormat="1" ht="29.25">
      <c r="B180" s="31"/>
      <c r="D180" s="144" t="s">
        <v>138</v>
      </c>
      <c r="F180" s="145" t="s">
        <v>286</v>
      </c>
      <c r="I180" s="146"/>
      <c r="L180" s="31"/>
      <c r="M180" s="147"/>
      <c r="T180" s="55"/>
      <c r="AT180" s="16" t="s">
        <v>138</v>
      </c>
      <c r="AU180" s="16" t="s">
        <v>89</v>
      </c>
    </row>
    <row r="181" spans="2:51" s="13" customFormat="1" ht="11.25">
      <c r="B181" s="154"/>
      <c r="D181" s="144" t="s">
        <v>140</v>
      </c>
      <c r="E181" s="155" t="s">
        <v>1</v>
      </c>
      <c r="F181" s="156" t="s">
        <v>287</v>
      </c>
      <c r="H181" s="157">
        <v>23.4</v>
      </c>
      <c r="I181" s="158"/>
      <c r="L181" s="154"/>
      <c r="M181" s="161"/>
      <c r="N181" s="162"/>
      <c r="O181" s="162"/>
      <c r="P181" s="162"/>
      <c r="Q181" s="162"/>
      <c r="R181" s="162"/>
      <c r="S181" s="162"/>
      <c r="T181" s="163"/>
      <c r="AT181" s="155" t="s">
        <v>140</v>
      </c>
      <c r="AU181" s="155" t="s">
        <v>89</v>
      </c>
      <c r="AV181" s="13" t="s">
        <v>89</v>
      </c>
      <c r="AW181" s="13" t="s">
        <v>36</v>
      </c>
      <c r="AX181" s="13" t="s">
        <v>87</v>
      </c>
      <c r="AY181" s="155" t="s">
        <v>130</v>
      </c>
    </row>
    <row r="182" spans="2:12" s="1" customFormat="1" ht="6.95" customHeight="1">
      <c r="B182" s="43"/>
      <c r="C182" s="44"/>
      <c r="D182" s="44"/>
      <c r="E182" s="44"/>
      <c r="F182" s="44"/>
      <c r="G182" s="44"/>
      <c r="H182" s="44"/>
      <c r="I182" s="44"/>
      <c r="J182" s="44"/>
      <c r="K182" s="44"/>
      <c r="L182" s="31"/>
    </row>
  </sheetData>
  <sheetProtection algorithmName="SHA-512" hashValue="K1MVaX0XGd7pthe2sWAZ5VkYdU1Dkwv9TUM/6pV/LnzZ71XavDwhW+ktAICp2dPnvN0FxR5s2rMrbO7qTBCgyg==" saltValue="6mD/Ensv0R4BRJQdeUrqYYIli6bd/VbHnTw1Bqf/fX2iCzsRSD7jWVBuEPGt6TM8tG1NyJiw94mXK6S9p9uYhA==" spinCount="100000" sheet="1" objects="1" scenarios="1" formatColumns="0" formatRows="0" autoFilter="0"/>
  <autoFilter ref="C117:K18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1"/>
  <sheetViews>
    <sheetView showGridLines="0" workbookViewId="0" topLeftCell="A15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2" t="str">
        <f>'Rekapitulace stavby'!K6</f>
        <v>37/2022 - Mokřad pod Městskými skalami</v>
      </c>
      <c r="F7" s="213"/>
      <c r="G7" s="213"/>
      <c r="H7" s="213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74" t="s">
        <v>288</v>
      </c>
      <c r="F9" s="214"/>
      <c r="G9" s="214"/>
      <c r="H9" s="214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5" t="str">
        <f>'Rekapitulace stavby'!E14</f>
        <v>Vyplň údaj</v>
      </c>
      <c r="F18" s="196"/>
      <c r="G18" s="196"/>
      <c r="H18" s="196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26" t="s">
        <v>28</v>
      </c>
      <c r="J24" s="24" t="s">
        <v>35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01" t="s">
        <v>1</v>
      </c>
      <c r="F27" s="201"/>
      <c r="G27" s="201"/>
      <c r="H27" s="20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ROUND((SUM(BE118:BE180)),2)</f>
        <v>0</v>
      </c>
      <c r="I33" s="91">
        <v>0.21</v>
      </c>
      <c r="J33" s="90">
        <f>ROUND(((SUM(BE118:BE180))*I33),2)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ROUND((SUM(BF118:BF180)),2)</f>
        <v>0</v>
      </c>
      <c r="I34" s="91">
        <v>0.15</v>
      </c>
      <c r="J34" s="90">
        <f>ROUND(((SUM(BF118:BF180))*I34),2)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ROUND((SUM(BG118:BG180)),2)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ROUND((SUM(BH118:BH180)),2)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ROUND((SUM(BI118:BI180)),2)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2" t="str">
        <f>E7</f>
        <v>37/2022 - Mokřad pod Městskými skalami</v>
      </c>
      <c r="F85" s="213"/>
      <c r="G85" s="213"/>
      <c r="H85" s="213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74" t="str">
        <f>E9</f>
        <v>SO 03 - SO 03 - Tůň 3</v>
      </c>
      <c r="F87" s="214"/>
      <c r="G87" s="214"/>
      <c r="H87" s="21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Městské skály</v>
      </c>
      <c r="I89" s="26" t="s">
        <v>22</v>
      </c>
      <c r="J89" s="51" t="str">
        <f>IF(J12="","",J12)</f>
        <v>1. 8. 2023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Město Šumperk</v>
      </c>
      <c r="I91" s="26" t="s">
        <v>32</v>
      </c>
      <c r="J91" s="29" t="str">
        <f>E21</f>
        <v>TERRA-POZEMKOVÉ ÚPRAVY, s.r.o.</v>
      </c>
      <c r="L91" s="31"/>
    </row>
    <row r="92" spans="2:12" s="1" customFormat="1" ht="40.15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TERRA-POZEMKOVÉ ÚPRAVY, s.r.o.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J118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113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" customHeight="1">
      <c r="B98" s="107"/>
      <c r="D98" s="108" t="s">
        <v>114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115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12" t="str">
        <f>E7</f>
        <v>37/2022 - Mokřad pod Městskými skalami</v>
      </c>
      <c r="F108" s="213"/>
      <c r="G108" s="213"/>
      <c r="H108" s="213"/>
      <c r="L108" s="31"/>
    </row>
    <row r="109" spans="2:12" s="1" customFormat="1" ht="12" customHeight="1">
      <c r="B109" s="31"/>
      <c r="C109" s="26" t="s">
        <v>106</v>
      </c>
      <c r="L109" s="31"/>
    </row>
    <row r="110" spans="2:12" s="1" customFormat="1" ht="16.5" customHeight="1">
      <c r="B110" s="31"/>
      <c r="E110" s="174" t="str">
        <f>E9</f>
        <v>SO 03 - SO 03 - Tůň 3</v>
      </c>
      <c r="F110" s="214"/>
      <c r="G110" s="214"/>
      <c r="H110" s="214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Městské skály</v>
      </c>
      <c r="I112" s="26" t="s">
        <v>22</v>
      </c>
      <c r="J112" s="51" t="str">
        <f>IF(J12="","",J12)</f>
        <v>1. 8. 2023</v>
      </c>
      <c r="L112" s="31"/>
    </row>
    <row r="113" spans="2:12" s="1" customFormat="1" ht="6.95" customHeight="1">
      <c r="B113" s="31"/>
      <c r="L113" s="31"/>
    </row>
    <row r="114" spans="2:12" s="1" customFormat="1" ht="40.15" customHeight="1">
      <c r="B114" s="31"/>
      <c r="C114" s="26" t="s">
        <v>24</v>
      </c>
      <c r="F114" s="24" t="str">
        <f>E15</f>
        <v>Město Šumperk</v>
      </c>
      <c r="I114" s="26" t="s">
        <v>32</v>
      </c>
      <c r="J114" s="29" t="str">
        <f>E21</f>
        <v>TERRA-POZEMKOVÉ ÚPRAVY, s.r.o.</v>
      </c>
      <c r="L114" s="31"/>
    </row>
    <row r="115" spans="2:12" s="1" customFormat="1" ht="40.15" customHeight="1">
      <c r="B115" s="31"/>
      <c r="C115" s="26" t="s">
        <v>30</v>
      </c>
      <c r="F115" s="24" t="str">
        <f>IF(E18="","",E18)</f>
        <v>Vyplň údaj</v>
      </c>
      <c r="I115" s="26" t="s">
        <v>37</v>
      </c>
      <c r="J115" s="29" t="str">
        <f>E24</f>
        <v>TERRA-POZEMKOVÉ ÚPRAVY, s.r.o.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116</v>
      </c>
      <c r="D117" s="113" t="s">
        <v>64</v>
      </c>
      <c r="E117" s="113" t="s">
        <v>60</v>
      </c>
      <c r="F117" s="113" t="s">
        <v>61</v>
      </c>
      <c r="G117" s="113" t="s">
        <v>117</v>
      </c>
      <c r="H117" s="113" t="s">
        <v>118</v>
      </c>
      <c r="I117" s="113" t="s">
        <v>119</v>
      </c>
      <c r="J117" s="113" t="s">
        <v>110</v>
      </c>
      <c r="K117" s="114" t="s">
        <v>120</v>
      </c>
      <c r="L117" s="111"/>
      <c r="M117" s="58" t="s">
        <v>1</v>
      </c>
      <c r="N117" s="59" t="s">
        <v>43</v>
      </c>
      <c r="O117" s="59" t="s">
        <v>121</v>
      </c>
      <c r="P117" s="59" t="s">
        <v>122</v>
      </c>
      <c r="Q117" s="59" t="s">
        <v>123</v>
      </c>
      <c r="R117" s="59" t="s">
        <v>124</v>
      </c>
      <c r="S117" s="59" t="s">
        <v>125</v>
      </c>
      <c r="T117" s="60" t="s">
        <v>126</v>
      </c>
    </row>
    <row r="118" spans="2:63" s="1" customFormat="1" ht="22.9" customHeight="1">
      <c r="B118" s="31"/>
      <c r="C118" s="63" t="s">
        <v>127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78</v>
      </c>
      <c r="AU118" s="16" t="s">
        <v>112</v>
      </c>
      <c r="BK118" s="118">
        <f>BK119</f>
        <v>0</v>
      </c>
    </row>
    <row r="119" spans="2:63" s="11" customFormat="1" ht="25.9" customHeight="1">
      <c r="B119" s="119"/>
      <c r="D119" s="120" t="s">
        <v>78</v>
      </c>
      <c r="E119" s="121" t="s">
        <v>128</v>
      </c>
      <c r="F119" s="121" t="s">
        <v>129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87</v>
      </c>
      <c r="AT119" s="127" t="s">
        <v>78</v>
      </c>
      <c r="AU119" s="127" t="s">
        <v>79</v>
      </c>
      <c r="AY119" s="120" t="s">
        <v>130</v>
      </c>
      <c r="BK119" s="128">
        <f>BK120</f>
        <v>0</v>
      </c>
    </row>
    <row r="120" spans="2:63" s="11" customFormat="1" ht="22.9" customHeight="1">
      <c r="B120" s="119"/>
      <c r="D120" s="120" t="s">
        <v>78</v>
      </c>
      <c r="E120" s="129" t="s">
        <v>87</v>
      </c>
      <c r="F120" s="129" t="s">
        <v>131</v>
      </c>
      <c r="I120" s="122"/>
      <c r="J120" s="130">
        <f>BK120</f>
        <v>0</v>
      </c>
      <c r="L120" s="119"/>
      <c r="M120" s="124"/>
      <c r="P120" s="125">
        <f>SUM(P121:P180)</f>
        <v>0</v>
      </c>
      <c r="R120" s="125">
        <f>SUM(R121:R180)</f>
        <v>0</v>
      </c>
      <c r="T120" s="126">
        <f>SUM(T121:T180)</f>
        <v>0</v>
      </c>
      <c r="AR120" s="120" t="s">
        <v>87</v>
      </c>
      <c r="AT120" s="127" t="s">
        <v>78</v>
      </c>
      <c r="AU120" s="127" t="s">
        <v>87</v>
      </c>
      <c r="AY120" s="120" t="s">
        <v>130</v>
      </c>
      <c r="BK120" s="128">
        <f>SUM(BK121:BK180)</f>
        <v>0</v>
      </c>
    </row>
    <row r="121" spans="2:65" s="1" customFormat="1" ht="24.2" customHeight="1">
      <c r="B121" s="31"/>
      <c r="C121" s="131" t="s">
        <v>87</v>
      </c>
      <c r="D121" s="131" t="s">
        <v>132</v>
      </c>
      <c r="E121" s="132" t="s">
        <v>162</v>
      </c>
      <c r="F121" s="133" t="s">
        <v>163</v>
      </c>
      <c r="G121" s="134" t="s">
        <v>164</v>
      </c>
      <c r="H121" s="135">
        <v>32.13</v>
      </c>
      <c r="I121" s="136"/>
      <c r="J121" s="137">
        <f>ROUND(I121*H121,2)</f>
        <v>0</v>
      </c>
      <c r="K121" s="133" t="s">
        <v>165</v>
      </c>
      <c r="L121" s="31"/>
      <c r="M121" s="138" t="s">
        <v>1</v>
      </c>
      <c r="N121" s="139" t="s">
        <v>44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136</v>
      </c>
      <c r="AT121" s="142" t="s">
        <v>132</v>
      </c>
      <c r="AU121" s="142" t="s">
        <v>89</v>
      </c>
      <c r="AY121" s="16" t="s">
        <v>130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87</v>
      </c>
      <c r="BK121" s="143">
        <f>ROUND(I121*H121,2)</f>
        <v>0</v>
      </c>
      <c r="BL121" s="16" t="s">
        <v>136</v>
      </c>
      <c r="BM121" s="142" t="s">
        <v>166</v>
      </c>
    </row>
    <row r="122" spans="2:47" s="1" customFormat="1" ht="11.25">
      <c r="B122" s="31"/>
      <c r="D122" s="144" t="s">
        <v>138</v>
      </c>
      <c r="F122" s="145" t="s">
        <v>167</v>
      </c>
      <c r="I122" s="146"/>
      <c r="L122" s="31"/>
      <c r="M122" s="147"/>
      <c r="T122" s="55"/>
      <c r="AT122" s="16" t="s">
        <v>138</v>
      </c>
      <c r="AU122" s="16" t="s">
        <v>89</v>
      </c>
    </row>
    <row r="123" spans="2:51" s="13" customFormat="1" ht="11.25">
      <c r="B123" s="154"/>
      <c r="D123" s="144" t="s">
        <v>140</v>
      </c>
      <c r="E123" s="155" t="s">
        <v>1</v>
      </c>
      <c r="F123" s="156" t="s">
        <v>289</v>
      </c>
      <c r="H123" s="157">
        <v>32.13</v>
      </c>
      <c r="I123" s="158"/>
      <c r="L123" s="154"/>
      <c r="M123" s="159"/>
      <c r="T123" s="160"/>
      <c r="AT123" s="155" t="s">
        <v>140</v>
      </c>
      <c r="AU123" s="155" t="s">
        <v>89</v>
      </c>
      <c r="AV123" s="13" t="s">
        <v>89</v>
      </c>
      <c r="AW123" s="13" t="s">
        <v>36</v>
      </c>
      <c r="AX123" s="13" t="s">
        <v>87</v>
      </c>
      <c r="AY123" s="155" t="s">
        <v>130</v>
      </c>
    </row>
    <row r="124" spans="2:65" s="1" customFormat="1" ht="33" customHeight="1">
      <c r="B124" s="31"/>
      <c r="C124" s="131" t="s">
        <v>89</v>
      </c>
      <c r="D124" s="131" t="s">
        <v>132</v>
      </c>
      <c r="E124" s="132" t="s">
        <v>290</v>
      </c>
      <c r="F124" s="133" t="s">
        <v>291</v>
      </c>
      <c r="G124" s="134" t="s">
        <v>164</v>
      </c>
      <c r="H124" s="135">
        <v>11.949</v>
      </c>
      <c r="I124" s="136"/>
      <c r="J124" s="137">
        <f>ROUND(I124*H124,2)</f>
        <v>0</v>
      </c>
      <c r="K124" s="133" t="s">
        <v>165</v>
      </c>
      <c r="L124" s="31"/>
      <c r="M124" s="138" t="s">
        <v>1</v>
      </c>
      <c r="N124" s="139" t="s">
        <v>44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136</v>
      </c>
      <c r="AT124" s="142" t="s">
        <v>132</v>
      </c>
      <c r="AU124" s="142" t="s">
        <v>89</v>
      </c>
      <c r="AY124" s="16" t="s">
        <v>130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6" t="s">
        <v>87</v>
      </c>
      <c r="BK124" s="143">
        <f>ROUND(I124*H124,2)</f>
        <v>0</v>
      </c>
      <c r="BL124" s="16" t="s">
        <v>136</v>
      </c>
      <c r="BM124" s="142" t="s">
        <v>171</v>
      </c>
    </row>
    <row r="125" spans="2:47" s="1" customFormat="1" ht="19.5">
      <c r="B125" s="31"/>
      <c r="D125" s="144" t="s">
        <v>138</v>
      </c>
      <c r="F125" s="145" t="s">
        <v>292</v>
      </c>
      <c r="I125" s="146"/>
      <c r="L125" s="31"/>
      <c r="M125" s="147"/>
      <c r="T125" s="55"/>
      <c r="AT125" s="16" t="s">
        <v>138</v>
      </c>
      <c r="AU125" s="16" t="s">
        <v>89</v>
      </c>
    </row>
    <row r="126" spans="2:51" s="12" customFormat="1" ht="11.25">
      <c r="B126" s="148"/>
      <c r="D126" s="144" t="s">
        <v>140</v>
      </c>
      <c r="E126" s="149" t="s">
        <v>1</v>
      </c>
      <c r="F126" s="150" t="s">
        <v>173</v>
      </c>
      <c r="H126" s="149" t="s">
        <v>1</v>
      </c>
      <c r="I126" s="151"/>
      <c r="L126" s="148"/>
      <c r="M126" s="152"/>
      <c r="T126" s="153"/>
      <c r="AT126" s="149" t="s">
        <v>140</v>
      </c>
      <c r="AU126" s="149" t="s">
        <v>89</v>
      </c>
      <c r="AV126" s="12" t="s">
        <v>87</v>
      </c>
      <c r="AW126" s="12" t="s">
        <v>36</v>
      </c>
      <c r="AX126" s="12" t="s">
        <v>79</v>
      </c>
      <c r="AY126" s="149" t="s">
        <v>130</v>
      </c>
    </row>
    <row r="127" spans="2:51" s="13" customFormat="1" ht="11.25">
      <c r="B127" s="154"/>
      <c r="D127" s="144" t="s">
        <v>140</v>
      </c>
      <c r="E127" s="155" t="s">
        <v>1</v>
      </c>
      <c r="F127" s="156" t="s">
        <v>293</v>
      </c>
      <c r="H127" s="157">
        <v>11.949</v>
      </c>
      <c r="I127" s="158"/>
      <c r="L127" s="154"/>
      <c r="M127" s="159"/>
      <c r="T127" s="160"/>
      <c r="AT127" s="155" t="s">
        <v>140</v>
      </c>
      <c r="AU127" s="155" t="s">
        <v>89</v>
      </c>
      <c r="AV127" s="13" t="s">
        <v>89</v>
      </c>
      <c r="AW127" s="13" t="s">
        <v>36</v>
      </c>
      <c r="AX127" s="13" t="s">
        <v>87</v>
      </c>
      <c r="AY127" s="155" t="s">
        <v>130</v>
      </c>
    </row>
    <row r="128" spans="2:65" s="1" customFormat="1" ht="33" customHeight="1">
      <c r="B128" s="31"/>
      <c r="C128" s="131" t="s">
        <v>151</v>
      </c>
      <c r="D128" s="131" t="s">
        <v>132</v>
      </c>
      <c r="E128" s="132" t="s">
        <v>294</v>
      </c>
      <c r="F128" s="133" t="s">
        <v>295</v>
      </c>
      <c r="G128" s="134" t="s">
        <v>164</v>
      </c>
      <c r="H128" s="135">
        <v>23.898</v>
      </c>
      <c r="I128" s="136"/>
      <c r="J128" s="137">
        <f>ROUND(I128*H128,2)</f>
        <v>0</v>
      </c>
      <c r="K128" s="133" t="s">
        <v>165</v>
      </c>
      <c r="L128" s="31"/>
      <c r="M128" s="138" t="s">
        <v>1</v>
      </c>
      <c r="N128" s="139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136</v>
      </c>
      <c r="AT128" s="142" t="s">
        <v>132</v>
      </c>
      <c r="AU128" s="142" t="s">
        <v>89</v>
      </c>
      <c r="AY128" s="16" t="s">
        <v>130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87</v>
      </c>
      <c r="BK128" s="143">
        <f>ROUND(I128*H128,2)</f>
        <v>0</v>
      </c>
      <c r="BL128" s="16" t="s">
        <v>136</v>
      </c>
      <c r="BM128" s="142" t="s">
        <v>177</v>
      </c>
    </row>
    <row r="129" spans="2:47" s="1" customFormat="1" ht="19.5">
      <c r="B129" s="31"/>
      <c r="D129" s="144" t="s">
        <v>138</v>
      </c>
      <c r="F129" s="145" t="s">
        <v>296</v>
      </c>
      <c r="I129" s="146"/>
      <c r="L129" s="31"/>
      <c r="M129" s="147"/>
      <c r="T129" s="55"/>
      <c r="AT129" s="16" t="s">
        <v>138</v>
      </c>
      <c r="AU129" s="16" t="s">
        <v>89</v>
      </c>
    </row>
    <row r="130" spans="2:51" s="12" customFormat="1" ht="11.25">
      <c r="B130" s="148"/>
      <c r="D130" s="144" t="s">
        <v>140</v>
      </c>
      <c r="E130" s="149" t="s">
        <v>1</v>
      </c>
      <c r="F130" s="150" t="s">
        <v>179</v>
      </c>
      <c r="H130" s="149" t="s">
        <v>1</v>
      </c>
      <c r="I130" s="151"/>
      <c r="L130" s="148"/>
      <c r="M130" s="152"/>
      <c r="T130" s="153"/>
      <c r="AT130" s="149" t="s">
        <v>140</v>
      </c>
      <c r="AU130" s="149" t="s">
        <v>89</v>
      </c>
      <c r="AV130" s="12" t="s">
        <v>87</v>
      </c>
      <c r="AW130" s="12" t="s">
        <v>36</v>
      </c>
      <c r="AX130" s="12" t="s">
        <v>79</v>
      </c>
      <c r="AY130" s="149" t="s">
        <v>130</v>
      </c>
    </row>
    <row r="131" spans="2:51" s="13" customFormat="1" ht="11.25">
      <c r="B131" s="154"/>
      <c r="D131" s="144" t="s">
        <v>140</v>
      </c>
      <c r="E131" s="155" t="s">
        <v>1</v>
      </c>
      <c r="F131" s="156" t="s">
        <v>297</v>
      </c>
      <c r="H131" s="157">
        <v>23.898</v>
      </c>
      <c r="I131" s="158"/>
      <c r="L131" s="154"/>
      <c r="M131" s="159"/>
      <c r="T131" s="160"/>
      <c r="AT131" s="155" t="s">
        <v>140</v>
      </c>
      <c r="AU131" s="155" t="s">
        <v>89</v>
      </c>
      <c r="AV131" s="13" t="s">
        <v>89</v>
      </c>
      <c r="AW131" s="13" t="s">
        <v>36</v>
      </c>
      <c r="AX131" s="13" t="s">
        <v>87</v>
      </c>
      <c r="AY131" s="155" t="s">
        <v>130</v>
      </c>
    </row>
    <row r="132" spans="2:65" s="1" customFormat="1" ht="33" customHeight="1">
      <c r="B132" s="31"/>
      <c r="C132" s="131" t="s">
        <v>136</v>
      </c>
      <c r="D132" s="131" t="s">
        <v>132</v>
      </c>
      <c r="E132" s="132" t="s">
        <v>298</v>
      </c>
      <c r="F132" s="133" t="s">
        <v>299</v>
      </c>
      <c r="G132" s="134" t="s">
        <v>164</v>
      </c>
      <c r="H132" s="135">
        <v>3.983</v>
      </c>
      <c r="I132" s="136"/>
      <c r="J132" s="137">
        <f>ROUND(I132*H132,2)</f>
        <v>0</v>
      </c>
      <c r="K132" s="133" t="s">
        <v>165</v>
      </c>
      <c r="L132" s="31"/>
      <c r="M132" s="138" t="s">
        <v>1</v>
      </c>
      <c r="N132" s="139" t="s">
        <v>44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136</v>
      </c>
      <c r="AT132" s="142" t="s">
        <v>132</v>
      </c>
      <c r="AU132" s="142" t="s">
        <v>89</v>
      </c>
      <c r="AY132" s="16" t="s">
        <v>130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87</v>
      </c>
      <c r="BK132" s="143">
        <f>ROUND(I132*H132,2)</f>
        <v>0</v>
      </c>
      <c r="BL132" s="16" t="s">
        <v>136</v>
      </c>
      <c r="BM132" s="142" t="s">
        <v>183</v>
      </c>
    </row>
    <row r="133" spans="2:47" s="1" customFormat="1" ht="19.5">
      <c r="B133" s="31"/>
      <c r="D133" s="144" t="s">
        <v>138</v>
      </c>
      <c r="F133" s="145" t="s">
        <v>300</v>
      </c>
      <c r="I133" s="146"/>
      <c r="L133" s="31"/>
      <c r="M133" s="147"/>
      <c r="T133" s="55"/>
      <c r="AT133" s="16" t="s">
        <v>138</v>
      </c>
      <c r="AU133" s="16" t="s">
        <v>89</v>
      </c>
    </row>
    <row r="134" spans="2:51" s="12" customFormat="1" ht="11.25">
      <c r="B134" s="148"/>
      <c r="D134" s="144" t="s">
        <v>140</v>
      </c>
      <c r="E134" s="149" t="s">
        <v>1</v>
      </c>
      <c r="F134" s="150" t="s">
        <v>185</v>
      </c>
      <c r="H134" s="149" t="s">
        <v>1</v>
      </c>
      <c r="I134" s="151"/>
      <c r="L134" s="148"/>
      <c r="M134" s="152"/>
      <c r="T134" s="153"/>
      <c r="AT134" s="149" t="s">
        <v>140</v>
      </c>
      <c r="AU134" s="149" t="s">
        <v>89</v>
      </c>
      <c r="AV134" s="12" t="s">
        <v>87</v>
      </c>
      <c r="AW134" s="12" t="s">
        <v>36</v>
      </c>
      <c r="AX134" s="12" t="s">
        <v>79</v>
      </c>
      <c r="AY134" s="149" t="s">
        <v>130</v>
      </c>
    </row>
    <row r="135" spans="2:51" s="13" customFormat="1" ht="11.25">
      <c r="B135" s="154"/>
      <c r="D135" s="144" t="s">
        <v>140</v>
      </c>
      <c r="E135" s="155" t="s">
        <v>1</v>
      </c>
      <c r="F135" s="156" t="s">
        <v>301</v>
      </c>
      <c r="H135" s="157">
        <v>3.983</v>
      </c>
      <c r="I135" s="158"/>
      <c r="L135" s="154"/>
      <c r="M135" s="159"/>
      <c r="T135" s="160"/>
      <c r="AT135" s="155" t="s">
        <v>140</v>
      </c>
      <c r="AU135" s="155" t="s">
        <v>89</v>
      </c>
      <c r="AV135" s="13" t="s">
        <v>89</v>
      </c>
      <c r="AW135" s="13" t="s">
        <v>36</v>
      </c>
      <c r="AX135" s="13" t="s">
        <v>87</v>
      </c>
      <c r="AY135" s="155" t="s">
        <v>130</v>
      </c>
    </row>
    <row r="136" spans="2:65" s="1" customFormat="1" ht="24.2" customHeight="1">
      <c r="B136" s="31"/>
      <c r="C136" s="131" t="s">
        <v>187</v>
      </c>
      <c r="D136" s="131" t="s">
        <v>132</v>
      </c>
      <c r="E136" s="132" t="s">
        <v>188</v>
      </c>
      <c r="F136" s="133" t="s">
        <v>189</v>
      </c>
      <c r="G136" s="134" t="s">
        <v>164</v>
      </c>
      <c r="H136" s="135">
        <v>156.621</v>
      </c>
      <c r="I136" s="136"/>
      <c r="J136" s="137">
        <f>ROUND(I136*H136,2)</f>
        <v>0</v>
      </c>
      <c r="K136" s="133" t="s">
        <v>165</v>
      </c>
      <c r="L136" s="31"/>
      <c r="M136" s="138" t="s">
        <v>1</v>
      </c>
      <c r="N136" s="139" t="s">
        <v>44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136</v>
      </c>
      <c r="AT136" s="142" t="s">
        <v>132</v>
      </c>
      <c r="AU136" s="142" t="s">
        <v>89</v>
      </c>
      <c r="AY136" s="16" t="s">
        <v>130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87</v>
      </c>
      <c r="BK136" s="143">
        <f>ROUND(I136*H136,2)</f>
        <v>0</v>
      </c>
      <c r="BL136" s="16" t="s">
        <v>136</v>
      </c>
      <c r="BM136" s="142" t="s">
        <v>302</v>
      </c>
    </row>
    <row r="137" spans="2:47" s="1" customFormat="1" ht="19.5">
      <c r="B137" s="31"/>
      <c r="D137" s="144" t="s">
        <v>138</v>
      </c>
      <c r="F137" s="145" t="s">
        <v>191</v>
      </c>
      <c r="I137" s="146"/>
      <c r="L137" s="31"/>
      <c r="M137" s="147"/>
      <c r="T137" s="55"/>
      <c r="AT137" s="16" t="s">
        <v>138</v>
      </c>
      <c r="AU137" s="16" t="s">
        <v>89</v>
      </c>
    </row>
    <row r="138" spans="2:51" s="13" customFormat="1" ht="11.25">
      <c r="B138" s="154"/>
      <c r="D138" s="144" t="s">
        <v>140</v>
      </c>
      <c r="E138" s="155" t="s">
        <v>1</v>
      </c>
      <c r="F138" s="156" t="s">
        <v>303</v>
      </c>
      <c r="H138" s="157">
        <v>32.13</v>
      </c>
      <c r="I138" s="158"/>
      <c r="L138" s="154"/>
      <c r="M138" s="159"/>
      <c r="T138" s="160"/>
      <c r="AT138" s="155" t="s">
        <v>140</v>
      </c>
      <c r="AU138" s="155" t="s">
        <v>89</v>
      </c>
      <c r="AV138" s="13" t="s">
        <v>89</v>
      </c>
      <c r="AW138" s="13" t="s">
        <v>36</v>
      </c>
      <c r="AX138" s="13" t="s">
        <v>79</v>
      </c>
      <c r="AY138" s="155" t="s">
        <v>130</v>
      </c>
    </row>
    <row r="139" spans="2:51" s="13" customFormat="1" ht="33.75">
      <c r="B139" s="154"/>
      <c r="D139" s="144" t="s">
        <v>140</v>
      </c>
      <c r="E139" s="155" t="s">
        <v>1</v>
      </c>
      <c r="F139" s="156" t="s">
        <v>304</v>
      </c>
      <c r="H139" s="157">
        <v>124.491</v>
      </c>
      <c r="I139" s="158"/>
      <c r="L139" s="154"/>
      <c r="M139" s="159"/>
      <c r="T139" s="160"/>
      <c r="AT139" s="155" t="s">
        <v>140</v>
      </c>
      <c r="AU139" s="155" t="s">
        <v>89</v>
      </c>
      <c r="AV139" s="13" t="s">
        <v>89</v>
      </c>
      <c r="AW139" s="13" t="s">
        <v>36</v>
      </c>
      <c r="AX139" s="13" t="s">
        <v>79</v>
      </c>
      <c r="AY139" s="155" t="s">
        <v>130</v>
      </c>
    </row>
    <row r="140" spans="2:51" s="14" customFormat="1" ht="11.25">
      <c r="B140" s="164"/>
      <c r="D140" s="144" t="s">
        <v>140</v>
      </c>
      <c r="E140" s="165" t="s">
        <v>1</v>
      </c>
      <c r="F140" s="166" t="s">
        <v>194</v>
      </c>
      <c r="H140" s="167">
        <v>156.621</v>
      </c>
      <c r="I140" s="168"/>
      <c r="L140" s="164"/>
      <c r="M140" s="169"/>
      <c r="T140" s="170"/>
      <c r="AT140" s="165" t="s">
        <v>140</v>
      </c>
      <c r="AU140" s="165" t="s">
        <v>89</v>
      </c>
      <c r="AV140" s="14" t="s">
        <v>136</v>
      </c>
      <c r="AW140" s="14" t="s">
        <v>36</v>
      </c>
      <c r="AX140" s="14" t="s">
        <v>87</v>
      </c>
      <c r="AY140" s="165" t="s">
        <v>130</v>
      </c>
    </row>
    <row r="141" spans="2:65" s="1" customFormat="1" ht="37.9" customHeight="1">
      <c r="B141" s="31"/>
      <c r="C141" s="131" t="s">
        <v>195</v>
      </c>
      <c r="D141" s="131" t="s">
        <v>132</v>
      </c>
      <c r="E141" s="132" t="s">
        <v>258</v>
      </c>
      <c r="F141" s="133" t="s">
        <v>259</v>
      </c>
      <c r="G141" s="134" t="s">
        <v>164</v>
      </c>
      <c r="H141" s="135">
        <v>226.035</v>
      </c>
      <c r="I141" s="136"/>
      <c r="J141" s="137">
        <f>ROUND(I141*H141,2)</f>
        <v>0</v>
      </c>
      <c r="K141" s="133" t="s">
        <v>165</v>
      </c>
      <c r="L141" s="31"/>
      <c r="M141" s="138" t="s">
        <v>1</v>
      </c>
      <c r="N141" s="139" t="s">
        <v>44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136</v>
      </c>
      <c r="AT141" s="142" t="s">
        <v>132</v>
      </c>
      <c r="AU141" s="142" t="s">
        <v>89</v>
      </c>
      <c r="AY141" s="16" t="s">
        <v>130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87</v>
      </c>
      <c r="BK141" s="143">
        <f>ROUND(I141*H141,2)</f>
        <v>0</v>
      </c>
      <c r="BL141" s="16" t="s">
        <v>136</v>
      </c>
      <c r="BM141" s="142" t="s">
        <v>305</v>
      </c>
    </row>
    <row r="142" spans="2:47" s="1" customFormat="1" ht="39">
      <c r="B142" s="31"/>
      <c r="D142" s="144" t="s">
        <v>138</v>
      </c>
      <c r="F142" s="145" t="s">
        <v>261</v>
      </c>
      <c r="I142" s="146"/>
      <c r="L142" s="31"/>
      <c r="M142" s="147"/>
      <c r="T142" s="55"/>
      <c r="AT142" s="16" t="s">
        <v>138</v>
      </c>
      <c r="AU142" s="16" t="s">
        <v>89</v>
      </c>
    </row>
    <row r="143" spans="2:51" s="12" customFormat="1" ht="11.25">
      <c r="B143" s="148"/>
      <c r="D143" s="144" t="s">
        <v>140</v>
      </c>
      <c r="E143" s="149" t="s">
        <v>1</v>
      </c>
      <c r="F143" s="150" t="s">
        <v>262</v>
      </c>
      <c r="H143" s="149" t="s">
        <v>1</v>
      </c>
      <c r="I143" s="151"/>
      <c r="L143" s="148"/>
      <c r="M143" s="152"/>
      <c r="T143" s="153"/>
      <c r="AT143" s="149" t="s">
        <v>140</v>
      </c>
      <c r="AU143" s="149" t="s">
        <v>89</v>
      </c>
      <c r="AV143" s="12" t="s">
        <v>87</v>
      </c>
      <c r="AW143" s="12" t="s">
        <v>36</v>
      </c>
      <c r="AX143" s="12" t="s">
        <v>79</v>
      </c>
      <c r="AY143" s="149" t="s">
        <v>130</v>
      </c>
    </row>
    <row r="144" spans="2:51" s="12" customFormat="1" ht="33.75">
      <c r="B144" s="148"/>
      <c r="D144" s="144" t="s">
        <v>140</v>
      </c>
      <c r="E144" s="149" t="s">
        <v>1</v>
      </c>
      <c r="F144" s="150" t="s">
        <v>306</v>
      </c>
      <c r="H144" s="149" t="s">
        <v>1</v>
      </c>
      <c r="I144" s="151"/>
      <c r="L144" s="148"/>
      <c r="M144" s="152"/>
      <c r="T144" s="153"/>
      <c r="AT144" s="149" t="s">
        <v>140</v>
      </c>
      <c r="AU144" s="149" t="s">
        <v>89</v>
      </c>
      <c r="AV144" s="12" t="s">
        <v>87</v>
      </c>
      <c r="AW144" s="12" t="s">
        <v>36</v>
      </c>
      <c r="AX144" s="12" t="s">
        <v>79</v>
      </c>
      <c r="AY144" s="149" t="s">
        <v>130</v>
      </c>
    </row>
    <row r="145" spans="2:51" s="12" customFormat="1" ht="11.25">
      <c r="B145" s="148"/>
      <c r="D145" s="144" t="s">
        <v>140</v>
      </c>
      <c r="E145" s="149" t="s">
        <v>1</v>
      </c>
      <c r="F145" s="150" t="s">
        <v>307</v>
      </c>
      <c r="H145" s="149" t="s">
        <v>1</v>
      </c>
      <c r="I145" s="151"/>
      <c r="L145" s="148"/>
      <c r="M145" s="152"/>
      <c r="T145" s="153"/>
      <c r="AT145" s="149" t="s">
        <v>140</v>
      </c>
      <c r="AU145" s="149" t="s">
        <v>89</v>
      </c>
      <c r="AV145" s="12" t="s">
        <v>87</v>
      </c>
      <c r="AW145" s="12" t="s">
        <v>36</v>
      </c>
      <c r="AX145" s="12" t="s">
        <v>79</v>
      </c>
      <c r="AY145" s="149" t="s">
        <v>130</v>
      </c>
    </row>
    <row r="146" spans="2:51" s="13" customFormat="1" ht="11.25">
      <c r="B146" s="154"/>
      <c r="D146" s="144" t="s">
        <v>140</v>
      </c>
      <c r="E146" s="155" t="s">
        <v>1</v>
      </c>
      <c r="F146" s="156" t="s">
        <v>308</v>
      </c>
      <c r="H146" s="157">
        <v>226.035</v>
      </c>
      <c r="I146" s="158"/>
      <c r="L146" s="154"/>
      <c r="M146" s="159"/>
      <c r="T146" s="160"/>
      <c r="AT146" s="155" t="s">
        <v>140</v>
      </c>
      <c r="AU146" s="155" t="s">
        <v>89</v>
      </c>
      <c r="AV146" s="13" t="s">
        <v>89</v>
      </c>
      <c r="AW146" s="13" t="s">
        <v>36</v>
      </c>
      <c r="AX146" s="13" t="s">
        <v>87</v>
      </c>
      <c r="AY146" s="155" t="s">
        <v>130</v>
      </c>
    </row>
    <row r="147" spans="2:65" s="1" customFormat="1" ht="37.9" customHeight="1">
      <c r="B147" s="31"/>
      <c r="C147" s="131" t="s">
        <v>201</v>
      </c>
      <c r="D147" s="131" t="s">
        <v>132</v>
      </c>
      <c r="E147" s="132" t="s">
        <v>265</v>
      </c>
      <c r="F147" s="133" t="s">
        <v>266</v>
      </c>
      <c r="G147" s="134" t="s">
        <v>164</v>
      </c>
      <c r="H147" s="135">
        <v>25.115</v>
      </c>
      <c r="I147" s="136"/>
      <c r="J147" s="137">
        <f>ROUND(I147*H147,2)</f>
        <v>0</v>
      </c>
      <c r="K147" s="133" t="s">
        <v>165</v>
      </c>
      <c r="L147" s="31"/>
      <c r="M147" s="138" t="s">
        <v>1</v>
      </c>
      <c r="N147" s="139" t="s">
        <v>44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136</v>
      </c>
      <c r="AT147" s="142" t="s">
        <v>132</v>
      </c>
      <c r="AU147" s="142" t="s">
        <v>89</v>
      </c>
      <c r="AY147" s="16" t="s">
        <v>130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87</v>
      </c>
      <c r="BK147" s="143">
        <f>ROUND(I147*H147,2)</f>
        <v>0</v>
      </c>
      <c r="BL147" s="16" t="s">
        <v>136</v>
      </c>
      <c r="BM147" s="142" t="s">
        <v>309</v>
      </c>
    </row>
    <row r="148" spans="2:47" s="1" customFormat="1" ht="39">
      <c r="B148" s="31"/>
      <c r="D148" s="144" t="s">
        <v>138</v>
      </c>
      <c r="F148" s="145" t="s">
        <v>268</v>
      </c>
      <c r="I148" s="146"/>
      <c r="L148" s="31"/>
      <c r="M148" s="147"/>
      <c r="T148" s="55"/>
      <c r="AT148" s="16" t="s">
        <v>138</v>
      </c>
      <c r="AU148" s="16" t="s">
        <v>89</v>
      </c>
    </row>
    <row r="149" spans="2:51" s="12" customFormat="1" ht="11.25">
      <c r="B149" s="148"/>
      <c r="D149" s="144" t="s">
        <v>140</v>
      </c>
      <c r="E149" s="149" t="s">
        <v>1</v>
      </c>
      <c r="F149" s="150" t="s">
        <v>185</v>
      </c>
      <c r="H149" s="149" t="s">
        <v>1</v>
      </c>
      <c r="I149" s="151"/>
      <c r="L149" s="148"/>
      <c r="M149" s="152"/>
      <c r="T149" s="153"/>
      <c r="AT149" s="149" t="s">
        <v>140</v>
      </c>
      <c r="AU149" s="149" t="s">
        <v>89</v>
      </c>
      <c r="AV149" s="12" t="s">
        <v>87</v>
      </c>
      <c r="AW149" s="12" t="s">
        <v>36</v>
      </c>
      <c r="AX149" s="12" t="s">
        <v>79</v>
      </c>
      <c r="AY149" s="149" t="s">
        <v>130</v>
      </c>
    </row>
    <row r="150" spans="2:51" s="12" customFormat="1" ht="33.75">
      <c r="B150" s="148"/>
      <c r="D150" s="144" t="s">
        <v>140</v>
      </c>
      <c r="E150" s="149" t="s">
        <v>1</v>
      </c>
      <c r="F150" s="150" t="s">
        <v>310</v>
      </c>
      <c r="H150" s="149" t="s">
        <v>1</v>
      </c>
      <c r="I150" s="151"/>
      <c r="L150" s="148"/>
      <c r="M150" s="152"/>
      <c r="T150" s="153"/>
      <c r="AT150" s="149" t="s">
        <v>140</v>
      </c>
      <c r="AU150" s="149" t="s">
        <v>89</v>
      </c>
      <c r="AV150" s="12" t="s">
        <v>87</v>
      </c>
      <c r="AW150" s="12" t="s">
        <v>36</v>
      </c>
      <c r="AX150" s="12" t="s">
        <v>79</v>
      </c>
      <c r="AY150" s="149" t="s">
        <v>130</v>
      </c>
    </row>
    <row r="151" spans="2:51" s="12" customFormat="1" ht="11.25">
      <c r="B151" s="148"/>
      <c r="D151" s="144" t="s">
        <v>140</v>
      </c>
      <c r="E151" s="149" t="s">
        <v>1</v>
      </c>
      <c r="F151" s="150" t="s">
        <v>307</v>
      </c>
      <c r="H151" s="149" t="s">
        <v>1</v>
      </c>
      <c r="I151" s="151"/>
      <c r="L151" s="148"/>
      <c r="M151" s="152"/>
      <c r="T151" s="153"/>
      <c r="AT151" s="149" t="s">
        <v>140</v>
      </c>
      <c r="AU151" s="149" t="s">
        <v>89</v>
      </c>
      <c r="AV151" s="12" t="s">
        <v>87</v>
      </c>
      <c r="AW151" s="12" t="s">
        <v>36</v>
      </c>
      <c r="AX151" s="12" t="s">
        <v>79</v>
      </c>
      <c r="AY151" s="149" t="s">
        <v>130</v>
      </c>
    </row>
    <row r="152" spans="2:51" s="13" customFormat="1" ht="11.25">
      <c r="B152" s="154"/>
      <c r="D152" s="144" t="s">
        <v>140</v>
      </c>
      <c r="E152" s="155" t="s">
        <v>1</v>
      </c>
      <c r="F152" s="156" t="s">
        <v>311</v>
      </c>
      <c r="H152" s="157">
        <v>25.115</v>
      </c>
      <c r="I152" s="158"/>
      <c r="L152" s="154"/>
      <c r="M152" s="159"/>
      <c r="T152" s="160"/>
      <c r="AT152" s="155" t="s">
        <v>140</v>
      </c>
      <c r="AU152" s="155" t="s">
        <v>89</v>
      </c>
      <c r="AV152" s="13" t="s">
        <v>89</v>
      </c>
      <c r="AW152" s="13" t="s">
        <v>36</v>
      </c>
      <c r="AX152" s="13" t="s">
        <v>87</v>
      </c>
      <c r="AY152" s="155" t="s">
        <v>130</v>
      </c>
    </row>
    <row r="153" spans="2:65" s="1" customFormat="1" ht="21.75" customHeight="1">
      <c r="B153" s="31"/>
      <c r="C153" s="131" t="s">
        <v>207</v>
      </c>
      <c r="D153" s="131" t="s">
        <v>132</v>
      </c>
      <c r="E153" s="132" t="s">
        <v>196</v>
      </c>
      <c r="F153" s="133" t="s">
        <v>197</v>
      </c>
      <c r="G153" s="134" t="s">
        <v>164</v>
      </c>
      <c r="H153" s="135">
        <v>124.491</v>
      </c>
      <c r="I153" s="136"/>
      <c r="J153" s="137">
        <f>ROUND(I153*H153,2)</f>
        <v>0</v>
      </c>
      <c r="K153" s="133" t="s">
        <v>165</v>
      </c>
      <c r="L153" s="31"/>
      <c r="M153" s="138" t="s">
        <v>1</v>
      </c>
      <c r="N153" s="139" t="s">
        <v>44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136</v>
      </c>
      <c r="AT153" s="142" t="s">
        <v>132</v>
      </c>
      <c r="AU153" s="142" t="s">
        <v>89</v>
      </c>
      <c r="AY153" s="16" t="s">
        <v>130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87</v>
      </c>
      <c r="BK153" s="143">
        <f>ROUND(I153*H153,2)</f>
        <v>0</v>
      </c>
      <c r="BL153" s="16" t="s">
        <v>136</v>
      </c>
      <c r="BM153" s="142" t="s">
        <v>312</v>
      </c>
    </row>
    <row r="154" spans="2:47" s="1" customFormat="1" ht="11.25">
      <c r="B154" s="31"/>
      <c r="D154" s="144" t="s">
        <v>138</v>
      </c>
      <c r="F154" s="145" t="s">
        <v>199</v>
      </c>
      <c r="I154" s="146"/>
      <c r="L154" s="31"/>
      <c r="M154" s="147"/>
      <c r="T154" s="55"/>
      <c r="AT154" s="16" t="s">
        <v>138</v>
      </c>
      <c r="AU154" s="16" t="s">
        <v>89</v>
      </c>
    </row>
    <row r="155" spans="2:51" s="13" customFormat="1" ht="22.5">
      <c r="B155" s="154"/>
      <c r="D155" s="144" t="s">
        <v>140</v>
      </c>
      <c r="E155" s="155" t="s">
        <v>1</v>
      </c>
      <c r="F155" s="156" t="s">
        <v>313</v>
      </c>
      <c r="H155" s="157">
        <v>124.491</v>
      </c>
      <c r="I155" s="158"/>
      <c r="L155" s="154"/>
      <c r="M155" s="159"/>
      <c r="T155" s="160"/>
      <c r="AT155" s="155" t="s">
        <v>140</v>
      </c>
      <c r="AU155" s="155" t="s">
        <v>89</v>
      </c>
      <c r="AV155" s="13" t="s">
        <v>89</v>
      </c>
      <c r="AW155" s="13" t="s">
        <v>36</v>
      </c>
      <c r="AX155" s="13" t="s">
        <v>87</v>
      </c>
      <c r="AY155" s="155" t="s">
        <v>130</v>
      </c>
    </row>
    <row r="156" spans="2:65" s="1" customFormat="1" ht="24.2" customHeight="1">
      <c r="B156" s="31"/>
      <c r="C156" s="131" t="s">
        <v>213</v>
      </c>
      <c r="D156" s="131" t="s">
        <v>132</v>
      </c>
      <c r="E156" s="132" t="s">
        <v>202</v>
      </c>
      <c r="F156" s="133" t="s">
        <v>203</v>
      </c>
      <c r="G156" s="134" t="s">
        <v>164</v>
      </c>
      <c r="H156" s="135">
        <v>290.98</v>
      </c>
      <c r="I156" s="136"/>
      <c r="J156" s="137">
        <f>ROUND(I156*H156,2)</f>
        <v>0</v>
      </c>
      <c r="K156" s="133" t="s">
        <v>165</v>
      </c>
      <c r="L156" s="31"/>
      <c r="M156" s="138" t="s">
        <v>1</v>
      </c>
      <c r="N156" s="139" t="s">
        <v>44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136</v>
      </c>
      <c r="AT156" s="142" t="s">
        <v>132</v>
      </c>
      <c r="AU156" s="142" t="s">
        <v>89</v>
      </c>
      <c r="AY156" s="16" t="s">
        <v>130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87</v>
      </c>
      <c r="BK156" s="143">
        <f>ROUND(I156*H156,2)</f>
        <v>0</v>
      </c>
      <c r="BL156" s="16" t="s">
        <v>136</v>
      </c>
      <c r="BM156" s="142" t="s">
        <v>204</v>
      </c>
    </row>
    <row r="157" spans="2:47" s="1" customFormat="1" ht="29.25">
      <c r="B157" s="31"/>
      <c r="D157" s="144" t="s">
        <v>138</v>
      </c>
      <c r="F157" s="145" t="s">
        <v>205</v>
      </c>
      <c r="I157" s="146"/>
      <c r="L157" s="31"/>
      <c r="M157" s="147"/>
      <c r="T157" s="55"/>
      <c r="AT157" s="16" t="s">
        <v>138</v>
      </c>
      <c r="AU157" s="16" t="s">
        <v>89</v>
      </c>
    </row>
    <row r="158" spans="2:51" s="13" customFormat="1" ht="11.25">
      <c r="B158" s="154"/>
      <c r="D158" s="144" t="s">
        <v>140</v>
      </c>
      <c r="E158" s="155" t="s">
        <v>1</v>
      </c>
      <c r="F158" s="156" t="s">
        <v>314</v>
      </c>
      <c r="H158" s="157">
        <v>290.98</v>
      </c>
      <c r="I158" s="158"/>
      <c r="L158" s="154"/>
      <c r="M158" s="159"/>
      <c r="T158" s="160"/>
      <c r="AT158" s="155" t="s">
        <v>140</v>
      </c>
      <c r="AU158" s="155" t="s">
        <v>89</v>
      </c>
      <c r="AV158" s="13" t="s">
        <v>89</v>
      </c>
      <c r="AW158" s="13" t="s">
        <v>36</v>
      </c>
      <c r="AX158" s="13" t="s">
        <v>87</v>
      </c>
      <c r="AY158" s="155" t="s">
        <v>130</v>
      </c>
    </row>
    <row r="159" spans="2:65" s="1" customFormat="1" ht="24.2" customHeight="1">
      <c r="B159" s="31"/>
      <c r="C159" s="131" t="s">
        <v>219</v>
      </c>
      <c r="D159" s="131" t="s">
        <v>132</v>
      </c>
      <c r="E159" s="132" t="s">
        <v>208</v>
      </c>
      <c r="F159" s="133" t="s">
        <v>209</v>
      </c>
      <c r="G159" s="134" t="s">
        <v>147</v>
      </c>
      <c r="H159" s="135">
        <v>350</v>
      </c>
      <c r="I159" s="136"/>
      <c r="J159" s="137">
        <f>ROUND(I159*H159,2)</f>
        <v>0</v>
      </c>
      <c r="K159" s="133" t="s">
        <v>165</v>
      </c>
      <c r="L159" s="31"/>
      <c r="M159" s="138" t="s">
        <v>1</v>
      </c>
      <c r="N159" s="139" t="s">
        <v>44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136</v>
      </c>
      <c r="AT159" s="142" t="s">
        <v>132</v>
      </c>
      <c r="AU159" s="142" t="s">
        <v>89</v>
      </c>
      <c r="AY159" s="16" t="s">
        <v>130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87</v>
      </c>
      <c r="BK159" s="143">
        <f>ROUND(I159*H159,2)</f>
        <v>0</v>
      </c>
      <c r="BL159" s="16" t="s">
        <v>136</v>
      </c>
      <c r="BM159" s="142" t="s">
        <v>315</v>
      </c>
    </row>
    <row r="160" spans="2:47" s="1" customFormat="1" ht="19.5">
      <c r="B160" s="31"/>
      <c r="D160" s="144" t="s">
        <v>138</v>
      </c>
      <c r="F160" s="145" t="s">
        <v>211</v>
      </c>
      <c r="I160" s="146"/>
      <c r="L160" s="31"/>
      <c r="M160" s="147"/>
      <c r="T160" s="55"/>
      <c r="AT160" s="16" t="s">
        <v>138</v>
      </c>
      <c r="AU160" s="16" t="s">
        <v>89</v>
      </c>
    </row>
    <row r="161" spans="2:51" s="13" customFormat="1" ht="11.25">
      <c r="B161" s="154"/>
      <c r="D161" s="144" t="s">
        <v>140</v>
      </c>
      <c r="E161" s="155" t="s">
        <v>1</v>
      </c>
      <c r="F161" s="156" t="s">
        <v>316</v>
      </c>
      <c r="H161" s="157">
        <v>350</v>
      </c>
      <c r="I161" s="158"/>
      <c r="L161" s="154"/>
      <c r="M161" s="159"/>
      <c r="T161" s="160"/>
      <c r="AT161" s="155" t="s">
        <v>140</v>
      </c>
      <c r="AU161" s="155" t="s">
        <v>89</v>
      </c>
      <c r="AV161" s="13" t="s">
        <v>89</v>
      </c>
      <c r="AW161" s="13" t="s">
        <v>36</v>
      </c>
      <c r="AX161" s="13" t="s">
        <v>87</v>
      </c>
      <c r="AY161" s="155" t="s">
        <v>130</v>
      </c>
    </row>
    <row r="162" spans="2:65" s="1" customFormat="1" ht="24.2" customHeight="1">
      <c r="B162" s="31"/>
      <c r="C162" s="131" t="s">
        <v>226</v>
      </c>
      <c r="D162" s="131" t="s">
        <v>132</v>
      </c>
      <c r="E162" s="132" t="s">
        <v>214</v>
      </c>
      <c r="F162" s="133" t="s">
        <v>215</v>
      </c>
      <c r="G162" s="134" t="s">
        <v>147</v>
      </c>
      <c r="H162" s="135">
        <v>64.97</v>
      </c>
      <c r="I162" s="136"/>
      <c r="J162" s="137">
        <f>ROUND(I162*H162,2)</f>
        <v>0</v>
      </c>
      <c r="K162" s="133" t="s">
        <v>165</v>
      </c>
      <c r="L162" s="31"/>
      <c r="M162" s="138" t="s">
        <v>1</v>
      </c>
      <c r="N162" s="139" t="s">
        <v>44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136</v>
      </c>
      <c r="AT162" s="142" t="s">
        <v>132</v>
      </c>
      <c r="AU162" s="142" t="s">
        <v>89</v>
      </c>
      <c r="AY162" s="16" t="s">
        <v>130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87</v>
      </c>
      <c r="BK162" s="143">
        <f>ROUND(I162*H162,2)</f>
        <v>0</v>
      </c>
      <c r="BL162" s="16" t="s">
        <v>136</v>
      </c>
      <c r="BM162" s="142" t="s">
        <v>317</v>
      </c>
    </row>
    <row r="163" spans="2:47" s="1" customFormat="1" ht="19.5">
      <c r="B163" s="31"/>
      <c r="D163" s="144" t="s">
        <v>138</v>
      </c>
      <c r="F163" s="145" t="s">
        <v>217</v>
      </c>
      <c r="I163" s="146"/>
      <c r="L163" s="31"/>
      <c r="M163" s="147"/>
      <c r="T163" s="55"/>
      <c r="AT163" s="16" t="s">
        <v>138</v>
      </c>
      <c r="AU163" s="16" t="s">
        <v>89</v>
      </c>
    </row>
    <row r="164" spans="2:51" s="13" customFormat="1" ht="11.25">
      <c r="B164" s="154"/>
      <c r="D164" s="144" t="s">
        <v>140</v>
      </c>
      <c r="E164" s="155" t="s">
        <v>1</v>
      </c>
      <c r="F164" s="156" t="s">
        <v>318</v>
      </c>
      <c r="H164" s="157">
        <v>64.97</v>
      </c>
      <c r="I164" s="158"/>
      <c r="L164" s="154"/>
      <c r="M164" s="159"/>
      <c r="T164" s="160"/>
      <c r="AT164" s="155" t="s">
        <v>140</v>
      </c>
      <c r="AU164" s="155" t="s">
        <v>89</v>
      </c>
      <c r="AV164" s="13" t="s">
        <v>89</v>
      </c>
      <c r="AW164" s="13" t="s">
        <v>36</v>
      </c>
      <c r="AX164" s="13" t="s">
        <v>87</v>
      </c>
      <c r="AY164" s="155" t="s">
        <v>130</v>
      </c>
    </row>
    <row r="165" spans="2:65" s="1" customFormat="1" ht="24.2" customHeight="1">
      <c r="B165" s="31"/>
      <c r="C165" s="131" t="s">
        <v>232</v>
      </c>
      <c r="D165" s="131" t="s">
        <v>132</v>
      </c>
      <c r="E165" s="132" t="s">
        <v>220</v>
      </c>
      <c r="F165" s="133" t="s">
        <v>221</v>
      </c>
      <c r="G165" s="134" t="s">
        <v>147</v>
      </c>
      <c r="H165" s="135">
        <v>426.321</v>
      </c>
      <c r="I165" s="136"/>
      <c r="J165" s="137">
        <f>ROUND(I165*H165,2)</f>
        <v>0</v>
      </c>
      <c r="K165" s="133" t="s">
        <v>165</v>
      </c>
      <c r="L165" s="31"/>
      <c r="M165" s="138" t="s">
        <v>1</v>
      </c>
      <c r="N165" s="139" t="s">
        <v>44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136</v>
      </c>
      <c r="AT165" s="142" t="s">
        <v>132</v>
      </c>
      <c r="AU165" s="142" t="s">
        <v>89</v>
      </c>
      <c r="AY165" s="16" t="s">
        <v>130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87</v>
      </c>
      <c r="BK165" s="143">
        <f>ROUND(I165*H165,2)</f>
        <v>0</v>
      </c>
      <c r="BL165" s="16" t="s">
        <v>136</v>
      </c>
      <c r="BM165" s="142" t="s">
        <v>222</v>
      </c>
    </row>
    <row r="166" spans="2:47" s="1" customFormat="1" ht="19.5">
      <c r="B166" s="31"/>
      <c r="D166" s="144" t="s">
        <v>138</v>
      </c>
      <c r="F166" s="145" t="s">
        <v>223</v>
      </c>
      <c r="I166" s="146"/>
      <c r="L166" s="31"/>
      <c r="M166" s="147"/>
      <c r="T166" s="55"/>
      <c r="AT166" s="16" t="s">
        <v>138</v>
      </c>
      <c r="AU166" s="16" t="s">
        <v>89</v>
      </c>
    </row>
    <row r="167" spans="2:51" s="12" customFormat="1" ht="11.25">
      <c r="B167" s="148"/>
      <c r="D167" s="144" t="s">
        <v>140</v>
      </c>
      <c r="E167" s="149" t="s">
        <v>1</v>
      </c>
      <c r="F167" s="150" t="s">
        <v>224</v>
      </c>
      <c r="H167" s="149" t="s">
        <v>1</v>
      </c>
      <c r="I167" s="151"/>
      <c r="L167" s="148"/>
      <c r="M167" s="152"/>
      <c r="T167" s="153"/>
      <c r="AT167" s="149" t="s">
        <v>140</v>
      </c>
      <c r="AU167" s="149" t="s">
        <v>89</v>
      </c>
      <c r="AV167" s="12" t="s">
        <v>87</v>
      </c>
      <c r="AW167" s="12" t="s">
        <v>36</v>
      </c>
      <c r="AX167" s="12" t="s">
        <v>79</v>
      </c>
      <c r="AY167" s="149" t="s">
        <v>130</v>
      </c>
    </row>
    <row r="168" spans="2:51" s="13" customFormat="1" ht="11.25">
      <c r="B168" s="154"/>
      <c r="D168" s="144" t="s">
        <v>140</v>
      </c>
      <c r="E168" s="155" t="s">
        <v>1</v>
      </c>
      <c r="F168" s="156" t="s">
        <v>319</v>
      </c>
      <c r="H168" s="157">
        <v>426.321</v>
      </c>
      <c r="I168" s="158"/>
      <c r="L168" s="154"/>
      <c r="M168" s="159"/>
      <c r="T168" s="160"/>
      <c r="AT168" s="155" t="s">
        <v>140</v>
      </c>
      <c r="AU168" s="155" t="s">
        <v>89</v>
      </c>
      <c r="AV168" s="13" t="s">
        <v>89</v>
      </c>
      <c r="AW168" s="13" t="s">
        <v>36</v>
      </c>
      <c r="AX168" s="13" t="s">
        <v>87</v>
      </c>
      <c r="AY168" s="155" t="s">
        <v>130</v>
      </c>
    </row>
    <row r="169" spans="2:65" s="1" customFormat="1" ht="24.2" customHeight="1">
      <c r="B169" s="31"/>
      <c r="C169" s="131" t="s">
        <v>238</v>
      </c>
      <c r="D169" s="131" t="s">
        <v>132</v>
      </c>
      <c r="E169" s="132" t="s">
        <v>227</v>
      </c>
      <c r="F169" s="133" t="s">
        <v>228</v>
      </c>
      <c r="G169" s="134" t="s">
        <v>147</v>
      </c>
      <c r="H169" s="135">
        <v>47.369</v>
      </c>
      <c r="I169" s="136"/>
      <c r="J169" s="137">
        <f>ROUND(I169*H169,2)</f>
        <v>0</v>
      </c>
      <c r="K169" s="133" t="s">
        <v>165</v>
      </c>
      <c r="L169" s="31"/>
      <c r="M169" s="138" t="s">
        <v>1</v>
      </c>
      <c r="N169" s="139" t="s">
        <v>44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136</v>
      </c>
      <c r="AT169" s="142" t="s">
        <v>132</v>
      </c>
      <c r="AU169" s="142" t="s">
        <v>89</v>
      </c>
      <c r="AY169" s="16" t="s">
        <v>130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87</v>
      </c>
      <c r="BK169" s="143">
        <f>ROUND(I169*H169,2)</f>
        <v>0</v>
      </c>
      <c r="BL169" s="16" t="s">
        <v>136</v>
      </c>
      <c r="BM169" s="142" t="s">
        <v>229</v>
      </c>
    </row>
    <row r="170" spans="2:47" s="1" customFormat="1" ht="19.5">
      <c r="B170" s="31"/>
      <c r="D170" s="144" t="s">
        <v>138</v>
      </c>
      <c r="F170" s="145" t="s">
        <v>230</v>
      </c>
      <c r="I170" s="146"/>
      <c r="L170" s="31"/>
      <c r="M170" s="147"/>
      <c r="T170" s="55"/>
      <c r="AT170" s="16" t="s">
        <v>138</v>
      </c>
      <c r="AU170" s="16" t="s">
        <v>89</v>
      </c>
    </row>
    <row r="171" spans="2:51" s="12" customFormat="1" ht="11.25">
      <c r="B171" s="148"/>
      <c r="D171" s="144" t="s">
        <v>140</v>
      </c>
      <c r="E171" s="149" t="s">
        <v>1</v>
      </c>
      <c r="F171" s="150" t="s">
        <v>185</v>
      </c>
      <c r="H171" s="149" t="s">
        <v>1</v>
      </c>
      <c r="I171" s="151"/>
      <c r="L171" s="148"/>
      <c r="M171" s="152"/>
      <c r="T171" s="153"/>
      <c r="AT171" s="149" t="s">
        <v>140</v>
      </c>
      <c r="AU171" s="149" t="s">
        <v>89</v>
      </c>
      <c r="AV171" s="12" t="s">
        <v>87</v>
      </c>
      <c r="AW171" s="12" t="s">
        <v>36</v>
      </c>
      <c r="AX171" s="12" t="s">
        <v>79</v>
      </c>
      <c r="AY171" s="149" t="s">
        <v>130</v>
      </c>
    </row>
    <row r="172" spans="2:51" s="13" customFormat="1" ht="11.25">
      <c r="B172" s="154"/>
      <c r="D172" s="144" t="s">
        <v>140</v>
      </c>
      <c r="E172" s="155" t="s">
        <v>1</v>
      </c>
      <c r="F172" s="156" t="s">
        <v>320</v>
      </c>
      <c r="H172" s="157">
        <v>47.369</v>
      </c>
      <c r="I172" s="158"/>
      <c r="L172" s="154"/>
      <c r="M172" s="159"/>
      <c r="T172" s="160"/>
      <c r="AT172" s="155" t="s">
        <v>140</v>
      </c>
      <c r="AU172" s="155" t="s">
        <v>89</v>
      </c>
      <c r="AV172" s="13" t="s">
        <v>89</v>
      </c>
      <c r="AW172" s="13" t="s">
        <v>36</v>
      </c>
      <c r="AX172" s="13" t="s">
        <v>87</v>
      </c>
      <c r="AY172" s="155" t="s">
        <v>130</v>
      </c>
    </row>
    <row r="173" spans="2:65" s="1" customFormat="1" ht="24.2" customHeight="1">
      <c r="B173" s="31"/>
      <c r="C173" s="131" t="s">
        <v>279</v>
      </c>
      <c r="D173" s="131" t="s">
        <v>132</v>
      </c>
      <c r="E173" s="132" t="s">
        <v>233</v>
      </c>
      <c r="F173" s="133" t="s">
        <v>234</v>
      </c>
      <c r="G173" s="134" t="s">
        <v>147</v>
      </c>
      <c r="H173" s="135">
        <v>108.63</v>
      </c>
      <c r="I173" s="136"/>
      <c r="J173" s="137">
        <f>ROUND(I173*H173,2)</f>
        <v>0</v>
      </c>
      <c r="K173" s="133" t="s">
        <v>165</v>
      </c>
      <c r="L173" s="31"/>
      <c r="M173" s="138" t="s">
        <v>1</v>
      </c>
      <c r="N173" s="139" t="s">
        <v>44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136</v>
      </c>
      <c r="AT173" s="142" t="s">
        <v>132</v>
      </c>
      <c r="AU173" s="142" t="s">
        <v>89</v>
      </c>
      <c r="AY173" s="16" t="s">
        <v>130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87</v>
      </c>
      <c r="BK173" s="143">
        <f>ROUND(I173*H173,2)</f>
        <v>0</v>
      </c>
      <c r="BL173" s="16" t="s">
        <v>136</v>
      </c>
      <c r="BM173" s="142" t="s">
        <v>235</v>
      </c>
    </row>
    <row r="174" spans="2:47" s="1" customFormat="1" ht="29.25">
      <c r="B174" s="31"/>
      <c r="D174" s="144" t="s">
        <v>138</v>
      </c>
      <c r="F174" s="145" t="s">
        <v>236</v>
      </c>
      <c r="I174" s="146"/>
      <c r="L174" s="31"/>
      <c r="M174" s="147"/>
      <c r="T174" s="55"/>
      <c r="AT174" s="16" t="s">
        <v>138</v>
      </c>
      <c r="AU174" s="16" t="s">
        <v>89</v>
      </c>
    </row>
    <row r="175" spans="2:51" s="12" customFormat="1" ht="11.25">
      <c r="B175" s="148"/>
      <c r="D175" s="144" t="s">
        <v>140</v>
      </c>
      <c r="E175" s="149" t="s">
        <v>1</v>
      </c>
      <c r="F175" s="150" t="s">
        <v>224</v>
      </c>
      <c r="H175" s="149" t="s">
        <v>1</v>
      </c>
      <c r="I175" s="151"/>
      <c r="L175" s="148"/>
      <c r="M175" s="152"/>
      <c r="T175" s="153"/>
      <c r="AT175" s="149" t="s">
        <v>140</v>
      </c>
      <c r="AU175" s="149" t="s">
        <v>89</v>
      </c>
      <c r="AV175" s="12" t="s">
        <v>87</v>
      </c>
      <c r="AW175" s="12" t="s">
        <v>36</v>
      </c>
      <c r="AX175" s="12" t="s">
        <v>79</v>
      </c>
      <c r="AY175" s="149" t="s">
        <v>130</v>
      </c>
    </row>
    <row r="176" spans="2:51" s="13" customFormat="1" ht="11.25">
      <c r="B176" s="154"/>
      <c r="D176" s="144" t="s">
        <v>140</v>
      </c>
      <c r="E176" s="155" t="s">
        <v>1</v>
      </c>
      <c r="F176" s="156" t="s">
        <v>321</v>
      </c>
      <c r="H176" s="157">
        <v>108.63</v>
      </c>
      <c r="I176" s="158"/>
      <c r="L176" s="154"/>
      <c r="M176" s="159"/>
      <c r="T176" s="160"/>
      <c r="AT176" s="155" t="s">
        <v>140</v>
      </c>
      <c r="AU176" s="155" t="s">
        <v>89</v>
      </c>
      <c r="AV176" s="13" t="s">
        <v>89</v>
      </c>
      <c r="AW176" s="13" t="s">
        <v>36</v>
      </c>
      <c r="AX176" s="13" t="s">
        <v>87</v>
      </c>
      <c r="AY176" s="155" t="s">
        <v>130</v>
      </c>
    </row>
    <row r="177" spans="2:65" s="1" customFormat="1" ht="24.2" customHeight="1">
      <c r="B177" s="31"/>
      <c r="C177" s="131" t="s">
        <v>8</v>
      </c>
      <c r="D177" s="131" t="s">
        <v>132</v>
      </c>
      <c r="E177" s="132" t="s">
        <v>239</v>
      </c>
      <c r="F177" s="133" t="s">
        <v>240</v>
      </c>
      <c r="G177" s="134" t="s">
        <v>147</v>
      </c>
      <c r="H177" s="135">
        <v>12.07</v>
      </c>
      <c r="I177" s="136"/>
      <c r="J177" s="137">
        <f>ROUND(I177*H177,2)</f>
        <v>0</v>
      </c>
      <c r="K177" s="133" t="s">
        <v>165</v>
      </c>
      <c r="L177" s="31"/>
      <c r="M177" s="138" t="s">
        <v>1</v>
      </c>
      <c r="N177" s="139" t="s">
        <v>44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136</v>
      </c>
      <c r="AT177" s="142" t="s">
        <v>132</v>
      </c>
      <c r="AU177" s="142" t="s">
        <v>89</v>
      </c>
      <c r="AY177" s="16" t="s">
        <v>130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87</v>
      </c>
      <c r="BK177" s="143">
        <f>ROUND(I177*H177,2)</f>
        <v>0</v>
      </c>
      <c r="BL177" s="16" t="s">
        <v>136</v>
      </c>
      <c r="BM177" s="142" t="s">
        <v>241</v>
      </c>
    </row>
    <row r="178" spans="2:47" s="1" customFormat="1" ht="29.25">
      <c r="B178" s="31"/>
      <c r="D178" s="144" t="s">
        <v>138</v>
      </c>
      <c r="F178" s="145" t="s">
        <v>242</v>
      </c>
      <c r="I178" s="146"/>
      <c r="L178" s="31"/>
      <c r="M178" s="147"/>
      <c r="T178" s="55"/>
      <c r="AT178" s="16" t="s">
        <v>138</v>
      </c>
      <c r="AU178" s="16" t="s">
        <v>89</v>
      </c>
    </row>
    <row r="179" spans="2:51" s="12" customFormat="1" ht="11.25">
      <c r="B179" s="148"/>
      <c r="D179" s="144" t="s">
        <v>140</v>
      </c>
      <c r="E179" s="149" t="s">
        <v>1</v>
      </c>
      <c r="F179" s="150" t="s">
        <v>185</v>
      </c>
      <c r="H179" s="149" t="s">
        <v>1</v>
      </c>
      <c r="I179" s="151"/>
      <c r="L179" s="148"/>
      <c r="M179" s="152"/>
      <c r="T179" s="153"/>
      <c r="AT179" s="149" t="s">
        <v>140</v>
      </c>
      <c r="AU179" s="149" t="s">
        <v>89</v>
      </c>
      <c r="AV179" s="12" t="s">
        <v>87</v>
      </c>
      <c r="AW179" s="12" t="s">
        <v>36</v>
      </c>
      <c r="AX179" s="12" t="s">
        <v>79</v>
      </c>
      <c r="AY179" s="149" t="s">
        <v>130</v>
      </c>
    </row>
    <row r="180" spans="2:51" s="13" customFormat="1" ht="11.25">
      <c r="B180" s="154"/>
      <c r="D180" s="144" t="s">
        <v>140</v>
      </c>
      <c r="E180" s="155" t="s">
        <v>1</v>
      </c>
      <c r="F180" s="156" t="s">
        <v>322</v>
      </c>
      <c r="H180" s="157">
        <v>12.07</v>
      </c>
      <c r="I180" s="158"/>
      <c r="L180" s="154"/>
      <c r="M180" s="161"/>
      <c r="N180" s="162"/>
      <c r="O180" s="162"/>
      <c r="P180" s="162"/>
      <c r="Q180" s="162"/>
      <c r="R180" s="162"/>
      <c r="S180" s="162"/>
      <c r="T180" s="163"/>
      <c r="AT180" s="155" t="s">
        <v>140</v>
      </c>
      <c r="AU180" s="155" t="s">
        <v>89</v>
      </c>
      <c r="AV180" s="13" t="s">
        <v>89</v>
      </c>
      <c r="AW180" s="13" t="s">
        <v>36</v>
      </c>
      <c r="AX180" s="13" t="s">
        <v>87</v>
      </c>
      <c r="AY180" s="155" t="s">
        <v>130</v>
      </c>
    </row>
    <row r="181" spans="2:12" s="1" customFormat="1" ht="6.95" customHeight="1"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31"/>
    </row>
  </sheetData>
  <sheetProtection algorithmName="SHA-512" hashValue="9aRmQpMqB4kQ65dgzZ9OHM2+4tgdgFw/Pq5P5P3vL7HSs+zh8eotHzeLJfCoEfSENg/Oi0ZbDAvNScbPPFYcpA==" saltValue="VU2yoED8jFTcL9UjkLYFQwFFDiMgX6GPEGnK+mINkoAshjEXhlAe2LDSH5B0+nUtz+oOSJ7C7t7g4bXXvvh6lw==" spinCount="100000" sheet="1" objects="1" scenarios="1" formatColumns="0" formatRows="0" autoFilter="0"/>
  <autoFilter ref="C117:K18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65"/>
  <sheetViews>
    <sheetView showGridLines="0" workbookViewId="0" topLeftCell="A149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101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2" t="str">
        <f>'Rekapitulace stavby'!K6</f>
        <v>37/2022 - Mokřad pod Městskými skalami</v>
      </c>
      <c r="F7" s="213"/>
      <c r="G7" s="213"/>
      <c r="H7" s="213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74" t="s">
        <v>323</v>
      </c>
      <c r="F9" s="214"/>
      <c r="G9" s="214"/>
      <c r="H9" s="214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5" t="str">
        <f>'Rekapitulace stavby'!E14</f>
        <v>Vyplň údaj</v>
      </c>
      <c r="F18" s="196"/>
      <c r="G18" s="196"/>
      <c r="H18" s="196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26" t="s">
        <v>28</v>
      </c>
      <c r="J24" s="24" t="s">
        <v>35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01" t="s">
        <v>1</v>
      </c>
      <c r="F27" s="201"/>
      <c r="G27" s="201"/>
      <c r="H27" s="20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ROUND((SUM(BE118:BE164)),2)</f>
        <v>0</v>
      </c>
      <c r="I33" s="91">
        <v>0.21</v>
      </c>
      <c r="J33" s="90">
        <f>ROUND(((SUM(BE118:BE164))*I33),2)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ROUND((SUM(BF118:BF164)),2)</f>
        <v>0</v>
      </c>
      <c r="I34" s="91">
        <v>0.15</v>
      </c>
      <c r="J34" s="90">
        <f>ROUND(((SUM(BF118:BF164))*I34),2)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ROUND((SUM(BG118:BG164)),2)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ROUND((SUM(BH118:BH164)),2)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ROUND((SUM(BI118:BI164)),2)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2" t="str">
        <f>E7</f>
        <v>37/2022 - Mokřad pod Městskými skalami</v>
      </c>
      <c r="F85" s="213"/>
      <c r="G85" s="213"/>
      <c r="H85" s="213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74" t="str">
        <f>E9</f>
        <v>SO 04 - SO 04 - Tůň 4</v>
      </c>
      <c r="F87" s="214"/>
      <c r="G87" s="214"/>
      <c r="H87" s="21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Městské skály</v>
      </c>
      <c r="I89" s="26" t="s">
        <v>22</v>
      </c>
      <c r="J89" s="51" t="str">
        <f>IF(J12="","",J12)</f>
        <v>1. 8. 2023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Město Šumperk</v>
      </c>
      <c r="I91" s="26" t="s">
        <v>32</v>
      </c>
      <c r="J91" s="29" t="str">
        <f>E21</f>
        <v>TERRA-POZEMKOVÉ ÚPRAVY, s.r.o.</v>
      </c>
      <c r="L91" s="31"/>
    </row>
    <row r="92" spans="2:12" s="1" customFormat="1" ht="40.15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TERRA-POZEMKOVÉ ÚPRAVY, s.r.o.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J118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113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" customHeight="1">
      <c r="B98" s="107"/>
      <c r="D98" s="108" t="s">
        <v>114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115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12" t="str">
        <f>E7</f>
        <v>37/2022 - Mokřad pod Městskými skalami</v>
      </c>
      <c r="F108" s="213"/>
      <c r="G108" s="213"/>
      <c r="H108" s="213"/>
      <c r="L108" s="31"/>
    </row>
    <row r="109" spans="2:12" s="1" customFormat="1" ht="12" customHeight="1">
      <c r="B109" s="31"/>
      <c r="C109" s="26" t="s">
        <v>106</v>
      </c>
      <c r="L109" s="31"/>
    </row>
    <row r="110" spans="2:12" s="1" customFormat="1" ht="16.5" customHeight="1">
      <c r="B110" s="31"/>
      <c r="E110" s="174" t="str">
        <f>E9</f>
        <v>SO 04 - SO 04 - Tůň 4</v>
      </c>
      <c r="F110" s="214"/>
      <c r="G110" s="214"/>
      <c r="H110" s="214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Městské skály</v>
      </c>
      <c r="I112" s="26" t="s">
        <v>22</v>
      </c>
      <c r="J112" s="51" t="str">
        <f>IF(J12="","",J12)</f>
        <v>1. 8. 2023</v>
      </c>
      <c r="L112" s="31"/>
    </row>
    <row r="113" spans="2:12" s="1" customFormat="1" ht="6.95" customHeight="1">
      <c r="B113" s="31"/>
      <c r="L113" s="31"/>
    </row>
    <row r="114" spans="2:12" s="1" customFormat="1" ht="40.15" customHeight="1">
      <c r="B114" s="31"/>
      <c r="C114" s="26" t="s">
        <v>24</v>
      </c>
      <c r="F114" s="24" t="str">
        <f>E15</f>
        <v>Město Šumperk</v>
      </c>
      <c r="I114" s="26" t="s">
        <v>32</v>
      </c>
      <c r="J114" s="29" t="str">
        <f>E21</f>
        <v>TERRA-POZEMKOVÉ ÚPRAVY, s.r.o.</v>
      </c>
      <c r="L114" s="31"/>
    </row>
    <row r="115" spans="2:12" s="1" customFormat="1" ht="40.15" customHeight="1">
      <c r="B115" s="31"/>
      <c r="C115" s="26" t="s">
        <v>30</v>
      </c>
      <c r="F115" s="24" t="str">
        <f>IF(E18="","",E18)</f>
        <v>Vyplň údaj</v>
      </c>
      <c r="I115" s="26" t="s">
        <v>37</v>
      </c>
      <c r="J115" s="29" t="str">
        <f>E24</f>
        <v>TERRA-POZEMKOVÉ ÚPRAVY, s.r.o.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116</v>
      </c>
      <c r="D117" s="113" t="s">
        <v>64</v>
      </c>
      <c r="E117" s="113" t="s">
        <v>60</v>
      </c>
      <c r="F117" s="113" t="s">
        <v>61</v>
      </c>
      <c r="G117" s="113" t="s">
        <v>117</v>
      </c>
      <c r="H117" s="113" t="s">
        <v>118</v>
      </c>
      <c r="I117" s="113" t="s">
        <v>119</v>
      </c>
      <c r="J117" s="113" t="s">
        <v>110</v>
      </c>
      <c r="K117" s="114" t="s">
        <v>120</v>
      </c>
      <c r="L117" s="111"/>
      <c r="M117" s="58" t="s">
        <v>1</v>
      </c>
      <c r="N117" s="59" t="s">
        <v>43</v>
      </c>
      <c r="O117" s="59" t="s">
        <v>121</v>
      </c>
      <c r="P117" s="59" t="s">
        <v>122</v>
      </c>
      <c r="Q117" s="59" t="s">
        <v>123</v>
      </c>
      <c r="R117" s="59" t="s">
        <v>124</v>
      </c>
      <c r="S117" s="59" t="s">
        <v>125</v>
      </c>
      <c r="T117" s="60" t="s">
        <v>126</v>
      </c>
    </row>
    <row r="118" spans="2:63" s="1" customFormat="1" ht="22.9" customHeight="1">
      <c r="B118" s="31"/>
      <c r="C118" s="63" t="s">
        <v>127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78</v>
      </c>
      <c r="AU118" s="16" t="s">
        <v>112</v>
      </c>
      <c r="BK118" s="118">
        <f>BK119</f>
        <v>0</v>
      </c>
    </row>
    <row r="119" spans="2:63" s="11" customFormat="1" ht="25.9" customHeight="1">
      <c r="B119" s="119"/>
      <c r="D119" s="120" t="s">
        <v>78</v>
      </c>
      <c r="E119" s="121" t="s">
        <v>128</v>
      </c>
      <c r="F119" s="121" t="s">
        <v>129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87</v>
      </c>
      <c r="AT119" s="127" t="s">
        <v>78</v>
      </c>
      <c r="AU119" s="127" t="s">
        <v>79</v>
      </c>
      <c r="AY119" s="120" t="s">
        <v>130</v>
      </c>
      <c r="BK119" s="128">
        <f>BK120</f>
        <v>0</v>
      </c>
    </row>
    <row r="120" spans="2:63" s="11" customFormat="1" ht="22.9" customHeight="1">
      <c r="B120" s="119"/>
      <c r="D120" s="120" t="s">
        <v>78</v>
      </c>
      <c r="E120" s="129" t="s">
        <v>87</v>
      </c>
      <c r="F120" s="129" t="s">
        <v>131</v>
      </c>
      <c r="I120" s="122"/>
      <c r="J120" s="130">
        <f>BK120</f>
        <v>0</v>
      </c>
      <c r="L120" s="119"/>
      <c r="M120" s="124"/>
      <c r="P120" s="125">
        <f>SUM(P121:P164)</f>
        <v>0</v>
      </c>
      <c r="R120" s="125">
        <f>SUM(R121:R164)</f>
        <v>0</v>
      </c>
      <c r="T120" s="126">
        <f>SUM(T121:T164)</f>
        <v>0</v>
      </c>
      <c r="AR120" s="120" t="s">
        <v>87</v>
      </c>
      <c r="AT120" s="127" t="s">
        <v>78</v>
      </c>
      <c r="AU120" s="127" t="s">
        <v>87</v>
      </c>
      <c r="AY120" s="120" t="s">
        <v>130</v>
      </c>
      <c r="BK120" s="128">
        <f>SUM(BK121:BK164)</f>
        <v>0</v>
      </c>
    </row>
    <row r="121" spans="2:65" s="1" customFormat="1" ht="24.2" customHeight="1">
      <c r="B121" s="31"/>
      <c r="C121" s="131" t="s">
        <v>87</v>
      </c>
      <c r="D121" s="131" t="s">
        <v>132</v>
      </c>
      <c r="E121" s="132" t="s">
        <v>162</v>
      </c>
      <c r="F121" s="133" t="s">
        <v>163</v>
      </c>
      <c r="G121" s="134" t="s">
        <v>164</v>
      </c>
      <c r="H121" s="135">
        <v>43.09</v>
      </c>
      <c r="I121" s="136"/>
      <c r="J121" s="137">
        <f>ROUND(I121*H121,2)</f>
        <v>0</v>
      </c>
      <c r="K121" s="133" t="s">
        <v>165</v>
      </c>
      <c r="L121" s="31"/>
      <c r="M121" s="138" t="s">
        <v>1</v>
      </c>
      <c r="N121" s="139" t="s">
        <v>44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136</v>
      </c>
      <c r="AT121" s="142" t="s">
        <v>132</v>
      </c>
      <c r="AU121" s="142" t="s">
        <v>89</v>
      </c>
      <c r="AY121" s="16" t="s">
        <v>130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87</v>
      </c>
      <c r="BK121" s="143">
        <f>ROUND(I121*H121,2)</f>
        <v>0</v>
      </c>
      <c r="BL121" s="16" t="s">
        <v>136</v>
      </c>
      <c r="BM121" s="142" t="s">
        <v>166</v>
      </c>
    </row>
    <row r="122" spans="2:47" s="1" customFormat="1" ht="11.25">
      <c r="B122" s="31"/>
      <c r="D122" s="144" t="s">
        <v>138</v>
      </c>
      <c r="F122" s="145" t="s">
        <v>167</v>
      </c>
      <c r="I122" s="146"/>
      <c r="L122" s="31"/>
      <c r="M122" s="147"/>
      <c r="T122" s="55"/>
      <c r="AT122" s="16" t="s">
        <v>138</v>
      </c>
      <c r="AU122" s="16" t="s">
        <v>89</v>
      </c>
    </row>
    <row r="123" spans="2:51" s="13" customFormat="1" ht="11.25">
      <c r="B123" s="154"/>
      <c r="D123" s="144" t="s">
        <v>140</v>
      </c>
      <c r="E123" s="155" t="s">
        <v>1</v>
      </c>
      <c r="F123" s="156" t="s">
        <v>324</v>
      </c>
      <c r="H123" s="157">
        <v>43.09</v>
      </c>
      <c r="I123" s="158"/>
      <c r="L123" s="154"/>
      <c r="M123" s="159"/>
      <c r="T123" s="160"/>
      <c r="AT123" s="155" t="s">
        <v>140</v>
      </c>
      <c r="AU123" s="155" t="s">
        <v>89</v>
      </c>
      <c r="AV123" s="13" t="s">
        <v>89</v>
      </c>
      <c r="AW123" s="13" t="s">
        <v>36</v>
      </c>
      <c r="AX123" s="13" t="s">
        <v>87</v>
      </c>
      <c r="AY123" s="155" t="s">
        <v>130</v>
      </c>
    </row>
    <row r="124" spans="2:65" s="1" customFormat="1" ht="33" customHeight="1">
      <c r="B124" s="31"/>
      <c r="C124" s="131" t="s">
        <v>89</v>
      </c>
      <c r="D124" s="131" t="s">
        <v>132</v>
      </c>
      <c r="E124" s="132" t="s">
        <v>325</v>
      </c>
      <c r="F124" s="133" t="s">
        <v>326</v>
      </c>
      <c r="G124" s="134" t="s">
        <v>164</v>
      </c>
      <c r="H124" s="135">
        <v>44.292</v>
      </c>
      <c r="I124" s="136"/>
      <c r="J124" s="137">
        <f>ROUND(I124*H124,2)</f>
        <v>0</v>
      </c>
      <c r="K124" s="133" t="s">
        <v>165</v>
      </c>
      <c r="L124" s="31"/>
      <c r="M124" s="138" t="s">
        <v>1</v>
      </c>
      <c r="N124" s="139" t="s">
        <v>44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136</v>
      </c>
      <c r="AT124" s="142" t="s">
        <v>132</v>
      </c>
      <c r="AU124" s="142" t="s">
        <v>89</v>
      </c>
      <c r="AY124" s="16" t="s">
        <v>130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6" t="s">
        <v>87</v>
      </c>
      <c r="BK124" s="143">
        <f>ROUND(I124*H124,2)</f>
        <v>0</v>
      </c>
      <c r="BL124" s="16" t="s">
        <v>136</v>
      </c>
      <c r="BM124" s="142" t="s">
        <v>171</v>
      </c>
    </row>
    <row r="125" spans="2:47" s="1" customFormat="1" ht="19.5">
      <c r="B125" s="31"/>
      <c r="D125" s="144" t="s">
        <v>138</v>
      </c>
      <c r="F125" s="145" t="s">
        <v>327</v>
      </c>
      <c r="I125" s="146"/>
      <c r="L125" s="31"/>
      <c r="M125" s="147"/>
      <c r="T125" s="55"/>
      <c r="AT125" s="16" t="s">
        <v>138</v>
      </c>
      <c r="AU125" s="16" t="s">
        <v>89</v>
      </c>
    </row>
    <row r="126" spans="2:51" s="12" customFormat="1" ht="11.25">
      <c r="B126" s="148"/>
      <c r="D126" s="144" t="s">
        <v>140</v>
      </c>
      <c r="E126" s="149" t="s">
        <v>1</v>
      </c>
      <c r="F126" s="150" t="s">
        <v>173</v>
      </c>
      <c r="H126" s="149" t="s">
        <v>1</v>
      </c>
      <c r="I126" s="151"/>
      <c r="L126" s="148"/>
      <c r="M126" s="152"/>
      <c r="T126" s="153"/>
      <c r="AT126" s="149" t="s">
        <v>140</v>
      </c>
      <c r="AU126" s="149" t="s">
        <v>89</v>
      </c>
      <c r="AV126" s="12" t="s">
        <v>87</v>
      </c>
      <c r="AW126" s="12" t="s">
        <v>36</v>
      </c>
      <c r="AX126" s="12" t="s">
        <v>79</v>
      </c>
      <c r="AY126" s="149" t="s">
        <v>130</v>
      </c>
    </row>
    <row r="127" spans="2:51" s="13" customFormat="1" ht="11.25">
      <c r="B127" s="154"/>
      <c r="D127" s="144" t="s">
        <v>140</v>
      </c>
      <c r="E127" s="155" t="s">
        <v>1</v>
      </c>
      <c r="F127" s="156" t="s">
        <v>328</v>
      </c>
      <c r="H127" s="157">
        <v>44.292</v>
      </c>
      <c r="I127" s="158"/>
      <c r="L127" s="154"/>
      <c r="M127" s="159"/>
      <c r="T127" s="160"/>
      <c r="AT127" s="155" t="s">
        <v>140</v>
      </c>
      <c r="AU127" s="155" t="s">
        <v>89</v>
      </c>
      <c r="AV127" s="13" t="s">
        <v>89</v>
      </c>
      <c r="AW127" s="13" t="s">
        <v>36</v>
      </c>
      <c r="AX127" s="13" t="s">
        <v>87</v>
      </c>
      <c r="AY127" s="155" t="s">
        <v>130</v>
      </c>
    </row>
    <row r="128" spans="2:65" s="1" customFormat="1" ht="33" customHeight="1">
      <c r="B128" s="31"/>
      <c r="C128" s="131" t="s">
        <v>151</v>
      </c>
      <c r="D128" s="131" t="s">
        <v>132</v>
      </c>
      <c r="E128" s="132" t="s">
        <v>329</v>
      </c>
      <c r="F128" s="133" t="s">
        <v>330</v>
      </c>
      <c r="G128" s="134" t="s">
        <v>164</v>
      </c>
      <c r="H128" s="135">
        <v>88.584</v>
      </c>
      <c r="I128" s="136"/>
      <c r="J128" s="137">
        <f>ROUND(I128*H128,2)</f>
        <v>0</v>
      </c>
      <c r="K128" s="133" t="s">
        <v>165</v>
      </c>
      <c r="L128" s="31"/>
      <c r="M128" s="138" t="s">
        <v>1</v>
      </c>
      <c r="N128" s="139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136</v>
      </c>
      <c r="AT128" s="142" t="s">
        <v>132</v>
      </c>
      <c r="AU128" s="142" t="s">
        <v>89</v>
      </c>
      <c r="AY128" s="16" t="s">
        <v>130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87</v>
      </c>
      <c r="BK128" s="143">
        <f>ROUND(I128*H128,2)</f>
        <v>0</v>
      </c>
      <c r="BL128" s="16" t="s">
        <v>136</v>
      </c>
      <c r="BM128" s="142" t="s">
        <v>177</v>
      </c>
    </row>
    <row r="129" spans="2:47" s="1" customFormat="1" ht="19.5">
      <c r="B129" s="31"/>
      <c r="D129" s="144" t="s">
        <v>138</v>
      </c>
      <c r="F129" s="145" t="s">
        <v>331</v>
      </c>
      <c r="I129" s="146"/>
      <c r="L129" s="31"/>
      <c r="M129" s="147"/>
      <c r="T129" s="55"/>
      <c r="AT129" s="16" t="s">
        <v>138</v>
      </c>
      <c r="AU129" s="16" t="s">
        <v>89</v>
      </c>
    </row>
    <row r="130" spans="2:51" s="12" customFormat="1" ht="11.25">
      <c r="B130" s="148"/>
      <c r="D130" s="144" t="s">
        <v>140</v>
      </c>
      <c r="E130" s="149" t="s">
        <v>1</v>
      </c>
      <c r="F130" s="150" t="s">
        <v>179</v>
      </c>
      <c r="H130" s="149" t="s">
        <v>1</v>
      </c>
      <c r="I130" s="151"/>
      <c r="L130" s="148"/>
      <c r="M130" s="152"/>
      <c r="T130" s="153"/>
      <c r="AT130" s="149" t="s">
        <v>140</v>
      </c>
      <c r="AU130" s="149" t="s">
        <v>89</v>
      </c>
      <c r="AV130" s="12" t="s">
        <v>87</v>
      </c>
      <c r="AW130" s="12" t="s">
        <v>36</v>
      </c>
      <c r="AX130" s="12" t="s">
        <v>79</v>
      </c>
      <c r="AY130" s="149" t="s">
        <v>130</v>
      </c>
    </row>
    <row r="131" spans="2:51" s="13" customFormat="1" ht="11.25">
      <c r="B131" s="154"/>
      <c r="D131" s="144" t="s">
        <v>140</v>
      </c>
      <c r="E131" s="155" t="s">
        <v>1</v>
      </c>
      <c r="F131" s="156" t="s">
        <v>332</v>
      </c>
      <c r="H131" s="157">
        <v>88.584</v>
      </c>
      <c r="I131" s="158"/>
      <c r="L131" s="154"/>
      <c r="M131" s="159"/>
      <c r="T131" s="160"/>
      <c r="AT131" s="155" t="s">
        <v>140</v>
      </c>
      <c r="AU131" s="155" t="s">
        <v>89</v>
      </c>
      <c r="AV131" s="13" t="s">
        <v>89</v>
      </c>
      <c r="AW131" s="13" t="s">
        <v>36</v>
      </c>
      <c r="AX131" s="13" t="s">
        <v>87</v>
      </c>
      <c r="AY131" s="155" t="s">
        <v>130</v>
      </c>
    </row>
    <row r="132" spans="2:65" s="1" customFormat="1" ht="33" customHeight="1">
      <c r="B132" s="31"/>
      <c r="C132" s="131" t="s">
        <v>136</v>
      </c>
      <c r="D132" s="131" t="s">
        <v>132</v>
      </c>
      <c r="E132" s="132" t="s">
        <v>298</v>
      </c>
      <c r="F132" s="133" t="s">
        <v>299</v>
      </c>
      <c r="G132" s="134" t="s">
        <v>164</v>
      </c>
      <c r="H132" s="135">
        <v>14.764</v>
      </c>
      <c r="I132" s="136"/>
      <c r="J132" s="137">
        <f>ROUND(I132*H132,2)</f>
        <v>0</v>
      </c>
      <c r="K132" s="133" t="s">
        <v>165</v>
      </c>
      <c r="L132" s="31"/>
      <c r="M132" s="138" t="s">
        <v>1</v>
      </c>
      <c r="N132" s="139" t="s">
        <v>44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136</v>
      </c>
      <c r="AT132" s="142" t="s">
        <v>132</v>
      </c>
      <c r="AU132" s="142" t="s">
        <v>89</v>
      </c>
      <c r="AY132" s="16" t="s">
        <v>130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87</v>
      </c>
      <c r="BK132" s="143">
        <f>ROUND(I132*H132,2)</f>
        <v>0</v>
      </c>
      <c r="BL132" s="16" t="s">
        <v>136</v>
      </c>
      <c r="BM132" s="142" t="s">
        <v>183</v>
      </c>
    </row>
    <row r="133" spans="2:47" s="1" customFormat="1" ht="19.5">
      <c r="B133" s="31"/>
      <c r="D133" s="144" t="s">
        <v>138</v>
      </c>
      <c r="F133" s="145" t="s">
        <v>300</v>
      </c>
      <c r="I133" s="146"/>
      <c r="L133" s="31"/>
      <c r="M133" s="147"/>
      <c r="T133" s="55"/>
      <c r="AT133" s="16" t="s">
        <v>138</v>
      </c>
      <c r="AU133" s="16" t="s">
        <v>89</v>
      </c>
    </row>
    <row r="134" spans="2:51" s="12" customFormat="1" ht="11.25">
      <c r="B134" s="148"/>
      <c r="D134" s="144" t="s">
        <v>140</v>
      </c>
      <c r="E134" s="149" t="s">
        <v>1</v>
      </c>
      <c r="F134" s="150" t="s">
        <v>185</v>
      </c>
      <c r="H134" s="149" t="s">
        <v>1</v>
      </c>
      <c r="I134" s="151"/>
      <c r="L134" s="148"/>
      <c r="M134" s="152"/>
      <c r="T134" s="153"/>
      <c r="AT134" s="149" t="s">
        <v>140</v>
      </c>
      <c r="AU134" s="149" t="s">
        <v>89</v>
      </c>
      <c r="AV134" s="12" t="s">
        <v>87</v>
      </c>
      <c r="AW134" s="12" t="s">
        <v>36</v>
      </c>
      <c r="AX134" s="12" t="s">
        <v>79</v>
      </c>
      <c r="AY134" s="149" t="s">
        <v>130</v>
      </c>
    </row>
    <row r="135" spans="2:51" s="13" customFormat="1" ht="11.25">
      <c r="B135" s="154"/>
      <c r="D135" s="144" t="s">
        <v>140</v>
      </c>
      <c r="E135" s="155" t="s">
        <v>1</v>
      </c>
      <c r="F135" s="156" t="s">
        <v>333</v>
      </c>
      <c r="H135" s="157">
        <v>14.764</v>
      </c>
      <c r="I135" s="158"/>
      <c r="L135" s="154"/>
      <c r="M135" s="159"/>
      <c r="T135" s="160"/>
      <c r="AT135" s="155" t="s">
        <v>140</v>
      </c>
      <c r="AU135" s="155" t="s">
        <v>89</v>
      </c>
      <c r="AV135" s="13" t="s">
        <v>89</v>
      </c>
      <c r="AW135" s="13" t="s">
        <v>36</v>
      </c>
      <c r="AX135" s="13" t="s">
        <v>87</v>
      </c>
      <c r="AY135" s="155" t="s">
        <v>130</v>
      </c>
    </row>
    <row r="136" spans="2:65" s="1" customFormat="1" ht="24.2" customHeight="1">
      <c r="B136" s="31"/>
      <c r="C136" s="131" t="s">
        <v>187</v>
      </c>
      <c r="D136" s="131" t="s">
        <v>132</v>
      </c>
      <c r="E136" s="132" t="s">
        <v>188</v>
      </c>
      <c r="F136" s="133" t="s">
        <v>189</v>
      </c>
      <c r="G136" s="134" t="s">
        <v>164</v>
      </c>
      <c r="H136" s="135">
        <v>43.09</v>
      </c>
      <c r="I136" s="136"/>
      <c r="J136" s="137">
        <f>ROUND(I136*H136,2)</f>
        <v>0</v>
      </c>
      <c r="K136" s="133" t="s">
        <v>165</v>
      </c>
      <c r="L136" s="31"/>
      <c r="M136" s="138" t="s">
        <v>1</v>
      </c>
      <c r="N136" s="139" t="s">
        <v>44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136</v>
      </c>
      <c r="AT136" s="142" t="s">
        <v>132</v>
      </c>
      <c r="AU136" s="142" t="s">
        <v>89</v>
      </c>
      <c r="AY136" s="16" t="s">
        <v>130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87</v>
      </c>
      <c r="BK136" s="143">
        <f>ROUND(I136*H136,2)</f>
        <v>0</v>
      </c>
      <c r="BL136" s="16" t="s">
        <v>136</v>
      </c>
      <c r="BM136" s="142" t="s">
        <v>334</v>
      </c>
    </row>
    <row r="137" spans="2:47" s="1" customFormat="1" ht="19.5">
      <c r="B137" s="31"/>
      <c r="D137" s="144" t="s">
        <v>138</v>
      </c>
      <c r="F137" s="145" t="s">
        <v>191</v>
      </c>
      <c r="I137" s="146"/>
      <c r="L137" s="31"/>
      <c r="M137" s="147"/>
      <c r="T137" s="55"/>
      <c r="AT137" s="16" t="s">
        <v>138</v>
      </c>
      <c r="AU137" s="16" t="s">
        <v>89</v>
      </c>
    </row>
    <row r="138" spans="2:51" s="13" customFormat="1" ht="22.5">
      <c r="B138" s="154"/>
      <c r="D138" s="144" t="s">
        <v>140</v>
      </c>
      <c r="E138" s="155" t="s">
        <v>1</v>
      </c>
      <c r="F138" s="156" t="s">
        <v>335</v>
      </c>
      <c r="H138" s="157">
        <v>43.09</v>
      </c>
      <c r="I138" s="158"/>
      <c r="L138" s="154"/>
      <c r="M138" s="159"/>
      <c r="T138" s="160"/>
      <c r="AT138" s="155" t="s">
        <v>140</v>
      </c>
      <c r="AU138" s="155" t="s">
        <v>89</v>
      </c>
      <c r="AV138" s="13" t="s">
        <v>89</v>
      </c>
      <c r="AW138" s="13" t="s">
        <v>36</v>
      </c>
      <c r="AX138" s="13" t="s">
        <v>87</v>
      </c>
      <c r="AY138" s="155" t="s">
        <v>130</v>
      </c>
    </row>
    <row r="139" spans="2:65" s="1" customFormat="1" ht="37.9" customHeight="1">
      <c r="B139" s="31"/>
      <c r="C139" s="131" t="s">
        <v>195</v>
      </c>
      <c r="D139" s="131" t="s">
        <v>132</v>
      </c>
      <c r="E139" s="132" t="s">
        <v>258</v>
      </c>
      <c r="F139" s="133" t="s">
        <v>259</v>
      </c>
      <c r="G139" s="134" t="s">
        <v>164</v>
      </c>
      <c r="H139" s="135">
        <v>132.876</v>
      </c>
      <c r="I139" s="136"/>
      <c r="J139" s="137">
        <f>ROUND(I139*H139,2)</f>
        <v>0</v>
      </c>
      <c r="K139" s="133" t="s">
        <v>165</v>
      </c>
      <c r="L139" s="31"/>
      <c r="M139" s="138" t="s">
        <v>1</v>
      </c>
      <c r="N139" s="139" t="s">
        <v>44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136</v>
      </c>
      <c r="AT139" s="142" t="s">
        <v>132</v>
      </c>
      <c r="AU139" s="142" t="s">
        <v>89</v>
      </c>
      <c r="AY139" s="16" t="s">
        <v>130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87</v>
      </c>
      <c r="BK139" s="143">
        <f>ROUND(I139*H139,2)</f>
        <v>0</v>
      </c>
      <c r="BL139" s="16" t="s">
        <v>136</v>
      </c>
      <c r="BM139" s="142" t="s">
        <v>336</v>
      </c>
    </row>
    <row r="140" spans="2:47" s="1" customFormat="1" ht="39">
      <c r="B140" s="31"/>
      <c r="D140" s="144" t="s">
        <v>138</v>
      </c>
      <c r="F140" s="145" t="s">
        <v>261</v>
      </c>
      <c r="I140" s="146"/>
      <c r="L140" s="31"/>
      <c r="M140" s="147"/>
      <c r="T140" s="55"/>
      <c r="AT140" s="16" t="s">
        <v>138</v>
      </c>
      <c r="AU140" s="16" t="s">
        <v>89</v>
      </c>
    </row>
    <row r="141" spans="2:51" s="12" customFormat="1" ht="11.25">
      <c r="B141" s="148"/>
      <c r="D141" s="144" t="s">
        <v>140</v>
      </c>
      <c r="E141" s="149" t="s">
        <v>1</v>
      </c>
      <c r="F141" s="150" t="s">
        <v>262</v>
      </c>
      <c r="H141" s="149" t="s">
        <v>1</v>
      </c>
      <c r="I141" s="151"/>
      <c r="L141" s="148"/>
      <c r="M141" s="152"/>
      <c r="T141" s="153"/>
      <c r="AT141" s="149" t="s">
        <v>140</v>
      </c>
      <c r="AU141" s="149" t="s">
        <v>89</v>
      </c>
      <c r="AV141" s="12" t="s">
        <v>87</v>
      </c>
      <c r="AW141" s="12" t="s">
        <v>36</v>
      </c>
      <c r="AX141" s="12" t="s">
        <v>79</v>
      </c>
      <c r="AY141" s="149" t="s">
        <v>130</v>
      </c>
    </row>
    <row r="142" spans="2:51" s="12" customFormat="1" ht="33.75">
      <c r="B142" s="148"/>
      <c r="D142" s="144" t="s">
        <v>140</v>
      </c>
      <c r="E142" s="149" t="s">
        <v>1</v>
      </c>
      <c r="F142" s="150" t="s">
        <v>337</v>
      </c>
      <c r="H142" s="149" t="s">
        <v>1</v>
      </c>
      <c r="I142" s="151"/>
      <c r="L142" s="148"/>
      <c r="M142" s="152"/>
      <c r="T142" s="153"/>
      <c r="AT142" s="149" t="s">
        <v>140</v>
      </c>
      <c r="AU142" s="149" t="s">
        <v>89</v>
      </c>
      <c r="AV142" s="12" t="s">
        <v>87</v>
      </c>
      <c r="AW142" s="12" t="s">
        <v>36</v>
      </c>
      <c r="AX142" s="12" t="s">
        <v>79</v>
      </c>
      <c r="AY142" s="149" t="s">
        <v>130</v>
      </c>
    </row>
    <row r="143" spans="2:51" s="13" customFormat="1" ht="11.25">
      <c r="B143" s="154"/>
      <c r="D143" s="144" t="s">
        <v>140</v>
      </c>
      <c r="E143" s="155" t="s">
        <v>1</v>
      </c>
      <c r="F143" s="156" t="s">
        <v>338</v>
      </c>
      <c r="H143" s="157">
        <v>132.876</v>
      </c>
      <c r="I143" s="158"/>
      <c r="L143" s="154"/>
      <c r="M143" s="159"/>
      <c r="T143" s="160"/>
      <c r="AT143" s="155" t="s">
        <v>140</v>
      </c>
      <c r="AU143" s="155" t="s">
        <v>89</v>
      </c>
      <c r="AV143" s="13" t="s">
        <v>89</v>
      </c>
      <c r="AW143" s="13" t="s">
        <v>36</v>
      </c>
      <c r="AX143" s="13" t="s">
        <v>87</v>
      </c>
      <c r="AY143" s="155" t="s">
        <v>130</v>
      </c>
    </row>
    <row r="144" spans="2:65" s="1" customFormat="1" ht="37.9" customHeight="1">
      <c r="B144" s="31"/>
      <c r="C144" s="131" t="s">
        <v>201</v>
      </c>
      <c r="D144" s="131" t="s">
        <v>132</v>
      </c>
      <c r="E144" s="132" t="s">
        <v>265</v>
      </c>
      <c r="F144" s="133" t="s">
        <v>266</v>
      </c>
      <c r="G144" s="134" t="s">
        <v>164</v>
      </c>
      <c r="H144" s="135">
        <v>14.764</v>
      </c>
      <c r="I144" s="136"/>
      <c r="J144" s="137">
        <f>ROUND(I144*H144,2)</f>
        <v>0</v>
      </c>
      <c r="K144" s="133" t="s">
        <v>165</v>
      </c>
      <c r="L144" s="31"/>
      <c r="M144" s="138" t="s">
        <v>1</v>
      </c>
      <c r="N144" s="139" t="s">
        <v>44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136</v>
      </c>
      <c r="AT144" s="142" t="s">
        <v>132</v>
      </c>
      <c r="AU144" s="142" t="s">
        <v>89</v>
      </c>
      <c r="AY144" s="16" t="s">
        <v>130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87</v>
      </c>
      <c r="BK144" s="143">
        <f>ROUND(I144*H144,2)</f>
        <v>0</v>
      </c>
      <c r="BL144" s="16" t="s">
        <v>136</v>
      </c>
      <c r="BM144" s="142" t="s">
        <v>339</v>
      </c>
    </row>
    <row r="145" spans="2:47" s="1" customFormat="1" ht="39">
      <c r="B145" s="31"/>
      <c r="D145" s="144" t="s">
        <v>138</v>
      </c>
      <c r="F145" s="145" t="s">
        <v>268</v>
      </c>
      <c r="I145" s="146"/>
      <c r="L145" s="31"/>
      <c r="M145" s="147"/>
      <c r="T145" s="55"/>
      <c r="AT145" s="16" t="s">
        <v>138</v>
      </c>
      <c r="AU145" s="16" t="s">
        <v>89</v>
      </c>
    </row>
    <row r="146" spans="2:51" s="12" customFormat="1" ht="11.25">
      <c r="B146" s="148"/>
      <c r="D146" s="144" t="s">
        <v>140</v>
      </c>
      <c r="E146" s="149" t="s">
        <v>1</v>
      </c>
      <c r="F146" s="150" t="s">
        <v>185</v>
      </c>
      <c r="H146" s="149" t="s">
        <v>1</v>
      </c>
      <c r="I146" s="151"/>
      <c r="L146" s="148"/>
      <c r="M146" s="152"/>
      <c r="T146" s="153"/>
      <c r="AT146" s="149" t="s">
        <v>140</v>
      </c>
      <c r="AU146" s="149" t="s">
        <v>89</v>
      </c>
      <c r="AV146" s="12" t="s">
        <v>87</v>
      </c>
      <c r="AW146" s="12" t="s">
        <v>36</v>
      </c>
      <c r="AX146" s="12" t="s">
        <v>79</v>
      </c>
      <c r="AY146" s="149" t="s">
        <v>130</v>
      </c>
    </row>
    <row r="147" spans="2:51" s="12" customFormat="1" ht="33.75">
      <c r="B147" s="148"/>
      <c r="D147" s="144" t="s">
        <v>140</v>
      </c>
      <c r="E147" s="149" t="s">
        <v>1</v>
      </c>
      <c r="F147" s="150" t="s">
        <v>337</v>
      </c>
      <c r="H147" s="149" t="s">
        <v>1</v>
      </c>
      <c r="I147" s="151"/>
      <c r="L147" s="148"/>
      <c r="M147" s="152"/>
      <c r="T147" s="153"/>
      <c r="AT147" s="149" t="s">
        <v>140</v>
      </c>
      <c r="AU147" s="149" t="s">
        <v>89</v>
      </c>
      <c r="AV147" s="12" t="s">
        <v>87</v>
      </c>
      <c r="AW147" s="12" t="s">
        <v>36</v>
      </c>
      <c r="AX147" s="12" t="s">
        <v>79</v>
      </c>
      <c r="AY147" s="149" t="s">
        <v>130</v>
      </c>
    </row>
    <row r="148" spans="2:51" s="13" customFormat="1" ht="11.25">
      <c r="B148" s="154"/>
      <c r="D148" s="144" t="s">
        <v>140</v>
      </c>
      <c r="E148" s="155" t="s">
        <v>1</v>
      </c>
      <c r="F148" s="156" t="s">
        <v>333</v>
      </c>
      <c r="H148" s="157">
        <v>14.764</v>
      </c>
      <c r="I148" s="158"/>
      <c r="L148" s="154"/>
      <c r="M148" s="159"/>
      <c r="T148" s="160"/>
      <c r="AT148" s="155" t="s">
        <v>140</v>
      </c>
      <c r="AU148" s="155" t="s">
        <v>89</v>
      </c>
      <c r="AV148" s="13" t="s">
        <v>89</v>
      </c>
      <c r="AW148" s="13" t="s">
        <v>36</v>
      </c>
      <c r="AX148" s="13" t="s">
        <v>87</v>
      </c>
      <c r="AY148" s="155" t="s">
        <v>130</v>
      </c>
    </row>
    <row r="149" spans="2:65" s="1" customFormat="1" ht="24.2" customHeight="1">
      <c r="B149" s="31"/>
      <c r="C149" s="131" t="s">
        <v>207</v>
      </c>
      <c r="D149" s="131" t="s">
        <v>132</v>
      </c>
      <c r="E149" s="132" t="s">
        <v>220</v>
      </c>
      <c r="F149" s="133" t="s">
        <v>221</v>
      </c>
      <c r="G149" s="134" t="s">
        <v>147</v>
      </c>
      <c r="H149" s="135">
        <v>56.322</v>
      </c>
      <c r="I149" s="136"/>
      <c r="J149" s="137">
        <f>ROUND(I149*H149,2)</f>
        <v>0</v>
      </c>
      <c r="K149" s="133" t="s">
        <v>165</v>
      </c>
      <c r="L149" s="31"/>
      <c r="M149" s="138" t="s">
        <v>1</v>
      </c>
      <c r="N149" s="139" t="s">
        <v>44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136</v>
      </c>
      <c r="AT149" s="142" t="s">
        <v>132</v>
      </c>
      <c r="AU149" s="142" t="s">
        <v>89</v>
      </c>
      <c r="AY149" s="16" t="s">
        <v>130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87</v>
      </c>
      <c r="BK149" s="143">
        <f>ROUND(I149*H149,2)</f>
        <v>0</v>
      </c>
      <c r="BL149" s="16" t="s">
        <v>136</v>
      </c>
      <c r="BM149" s="142" t="s">
        <v>222</v>
      </c>
    </row>
    <row r="150" spans="2:47" s="1" customFormat="1" ht="19.5">
      <c r="B150" s="31"/>
      <c r="D150" s="144" t="s">
        <v>138</v>
      </c>
      <c r="F150" s="145" t="s">
        <v>223</v>
      </c>
      <c r="I150" s="146"/>
      <c r="L150" s="31"/>
      <c r="M150" s="147"/>
      <c r="T150" s="55"/>
      <c r="AT150" s="16" t="s">
        <v>138</v>
      </c>
      <c r="AU150" s="16" t="s">
        <v>89</v>
      </c>
    </row>
    <row r="151" spans="2:51" s="12" customFormat="1" ht="11.25">
      <c r="B151" s="148"/>
      <c r="D151" s="144" t="s">
        <v>140</v>
      </c>
      <c r="E151" s="149" t="s">
        <v>1</v>
      </c>
      <c r="F151" s="150" t="s">
        <v>224</v>
      </c>
      <c r="H151" s="149" t="s">
        <v>1</v>
      </c>
      <c r="I151" s="151"/>
      <c r="L151" s="148"/>
      <c r="M151" s="152"/>
      <c r="T151" s="153"/>
      <c r="AT151" s="149" t="s">
        <v>140</v>
      </c>
      <c r="AU151" s="149" t="s">
        <v>89</v>
      </c>
      <c r="AV151" s="12" t="s">
        <v>87</v>
      </c>
      <c r="AW151" s="12" t="s">
        <v>36</v>
      </c>
      <c r="AX151" s="12" t="s">
        <v>79</v>
      </c>
      <c r="AY151" s="149" t="s">
        <v>130</v>
      </c>
    </row>
    <row r="152" spans="2:51" s="13" customFormat="1" ht="11.25">
      <c r="B152" s="154"/>
      <c r="D152" s="144" t="s">
        <v>140</v>
      </c>
      <c r="E152" s="155" t="s">
        <v>1</v>
      </c>
      <c r="F152" s="156" t="s">
        <v>340</v>
      </c>
      <c r="H152" s="157">
        <v>56.322</v>
      </c>
      <c r="I152" s="158"/>
      <c r="L152" s="154"/>
      <c r="M152" s="159"/>
      <c r="T152" s="160"/>
      <c r="AT152" s="155" t="s">
        <v>140</v>
      </c>
      <c r="AU152" s="155" t="s">
        <v>89</v>
      </c>
      <c r="AV152" s="13" t="s">
        <v>89</v>
      </c>
      <c r="AW152" s="13" t="s">
        <v>36</v>
      </c>
      <c r="AX152" s="13" t="s">
        <v>87</v>
      </c>
      <c r="AY152" s="155" t="s">
        <v>130</v>
      </c>
    </row>
    <row r="153" spans="2:65" s="1" customFormat="1" ht="24.2" customHeight="1">
      <c r="B153" s="31"/>
      <c r="C153" s="131" t="s">
        <v>213</v>
      </c>
      <c r="D153" s="131" t="s">
        <v>132</v>
      </c>
      <c r="E153" s="132" t="s">
        <v>227</v>
      </c>
      <c r="F153" s="133" t="s">
        <v>228</v>
      </c>
      <c r="G153" s="134" t="s">
        <v>147</v>
      </c>
      <c r="H153" s="135">
        <v>6.258</v>
      </c>
      <c r="I153" s="136"/>
      <c r="J153" s="137">
        <f>ROUND(I153*H153,2)</f>
        <v>0</v>
      </c>
      <c r="K153" s="133" t="s">
        <v>165</v>
      </c>
      <c r="L153" s="31"/>
      <c r="M153" s="138" t="s">
        <v>1</v>
      </c>
      <c r="N153" s="139" t="s">
        <v>44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136</v>
      </c>
      <c r="AT153" s="142" t="s">
        <v>132</v>
      </c>
      <c r="AU153" s="142" t="s">
        <v>89</v>
      </c>
      <c r="AY153" s="16" t="s">
        <v>130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87</v>
      </c>
      <c r="BK153" s="143">
        <f>ROUND(I153*H153,2)</f>
        <v>0</v>
      </c>
      <c r="BL153" s="16" t="s">
        <v>136</v>
      </c>
      <c r="BM153" s="142" t="s">
        <v>229</v>
      </c>
    </row>
    <row r="154" spans="2:47" s="1" customFormat="1" ht="19.5">
      <c r="B154" s="31"/>
      <c r="D154" s="144" t="s">
        <v>138</v>
      </c>
      <c r="F154" s="145" t="s">
        <v>230</v>
      </c>
      <c r="I154" s="146"/>
      <c r="L154" s="31"/>
      <c r="M154" s="147"/>
      <c r="T154" s="55"/>
      <c r="AT154" s="16" t="s">
        <v>138</v>
      </c>
      <c r="AU154" s="16" t="s">
        <v>89</v>
      </c>
    </row>
    <row r="155" spans="2:51" s="12" customFormat="1" ht="11.25">
      <c r="B155" s="148"/>
      <c r="D155" s="144" t="s">
        <v>140</v>
      </c>
      <c r="E155" s="149" t="s">
        <v>1</v>
      </c>
      <c r="F155" s="150" t="s">
        <v>185</v>
      </c>
      <c r="H155" s="149" t="s">
        <v>1</v>
      </c>
      <c r="I155" s="151"/>
      <c r="L155" s="148"/>
      <c r="M155" s="152"/>
      <c r="T155" s="153"/>
      <c r="AT155" s="149" t="s">
        <v>140</v>
      </c>
      <c r="AU155" s="149" t="s">
        <v>89</v>
      </c>
      <c r="AV155" s="12" t="s">
        <v>87</v>
      </c>
      <c r="AW155" s="12" t="s">
        <v>36</v>
      </c>
      <c r="AX155" s="12" t="s">
        <v>79</v>
      </c>
      <c r="AY155" s="149" t="s">
        <v>130</v>
      </c>
    </row>
    <row r="156" spans="2:51" s="13" customFormat="1" ht="11.25">
      <c r="B156" s="154"/>
      <c r="D156" s="144" t="s">
        <v>140</v>
      </c>
      <c r="E156" s="155" t="s">
        <v>1</v>
      </c>
      <c r="F156" s="156" t="s">
        <v>341</v>
      </c>
      <c r="H156" s="157">
        <v>6.258</v>
      </c>
      <c r="I156" s="158"/>
      <c r="L156" s="154"/>
      <c r="M156" s="159"/>
      <c r="T156" s="160"/>
      <c r="AT156" s="155" t="s">
        <v>140</v>
      </c>
      <c r="AU156" s="155" t="s">
        <v>89</v>
      </c>
      <c r="AV156" s="13" t="s">
        <v>89</v>
      </c>
      <c r="AW156" s="13" t="s">
        <v>36</v>
      </c>
      <c r="AX156" s="13" t="s">
        <v>87</v>
      </c>
      <c r="AY156" s="155" t="s">
        <v>130</v>
      </c>
    </row>
    <row r="157" spans="2:65" s="1" customFormat="1" ht="24.2" customHeight="1">
      <c r="B157" s="31"/>
      <c r="C157" s="131" t="s">
        <v>219</v>
      </c>
      <c r="D157" s="131" t="s">
        <v>132</v>
      </c>
      <c r="E157" s="132" t="s">
        <v>233</v>
      </c>
      <c r="F157" s="133" t="s">
        <v>234</v>
      </c>
      <c r="G157" s="134" t="s">
        <v>147</v>
      </c>
      <c r="H157" s="135">
        <v>157.968</v>
      </c>
      <c r="I157" s="136"/>
      <c r="J157" s="137">
        <f>ROUND(I157*H157,2)</f>
        <v>0</v>
      </c>
      <c r="K157" s="133" t="s">
        <v>165</v>
      </c>
      <c r="L157" s="31"/>
      <c r="M157" s="138" t="s">
        <v>1</v>
      </c>
      <c r="N157" s="139" t="s">
        <v>44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136</v>
      </c>
      <c r="AT157" s="142" t="s">
        <v>132</v>
      </c>
      <c r="AU157" s="142" t="s">
        <v>89</v>
      </c>
      <c r="AY157" s="16" t="s">
        <v>130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87</v>
      </c>
      <c r="BK157" s="143">
        <f>ROUND(I157*H157,2)</f>
        <v>0</v>
      </c>
      <c r="BL157" s="16" t="s">
        <v>136</v>
      </c>
      <c r="BM157" s="142" t="s">
        <v>235</v>
      </c>
    </row>
    <row r="158" spans="2:47" s="1" customFormat="1" ht="29.25">
      <c r="B158" s="31"/>
      <c r="D158" s="144" t="s">
        <v>138</v>
      </c>
      <c r="F158" s="145" t="s">
        <v>236</v>
      </c>
      <c r="I158" s="146"/>
      <c r="L158" s="31"/>
      <c r="M158" s="147"/>
      <c r="T158" s="55"/>
      <c r="AT158" s="16" t="s">
        <v>138</v>
      </c>
      <c r="AU158" s="16" t="s">
        <v>89</v>
      </c>
    </row>
    <row r="159" spans="2:51" s="12" customFormat="1" ht="11.25">
      <c r="B159" s="148"/>
      <c r="D159" s="144" t="s">
        <v>140</v>
      </c>
      <c r="E159" s="149" t="s">
        <v>1</v>
      </c>
      <c r="F159" s="150" t="s">
        <v>224</v>
      </c>
      <c r="H159" s="149" t="s">
        <v>1</v>
      </c>
      <c r="I159" s="151"/>
      <c r="L159" s="148"/>
      <c r="M159" s="152"/>
      <c r="T159" s="153"/>
      <c r="AT159" s="149" t="s">
        <v>140</v>
      </c>
      <c r="AU159" s="149" t="s">
        <v>89</v>
      </c>
      <c r="AV159" s="12" t="s">
        <v>87</v>
      </c>
      <c r="AW159" s="12" t="s">
        <v>36</v>
      </c>
      <c r="AX159" s="12" t="s">
        <v>79</v>
      </c>
      <c r="AY159" s="149" t="s">
        <v>130</v>
      </c>
    </row>
    <row r="160" spans="2:51" s="13" customFormat="1" ht="11.25">
      <c r="B160" s="154"/>
      <c r="D160" s="144" t="s">
        <v>140</v>
      </c>
      <c r="E160" s="155" t="s">
        <v>1</v>
      </c>
      <c r="F160" s="156" t="s">
        <v>342</v>
      </c>
      <c r="H160" s="157">
        <v>157.968</v>
      </c>
      <c r="I160" s="158"/>
      <c r="L160" s="154"/>
      <c r="M160" s="159"/>
      <c r="T160" s="160"/>
      <c r="AT160" s="155" t="s">
        <v>140</v>
      </c>
      <c r="AU160" s="155" t="s">
        <v>89</v>
      </c>
      <c r="AV160" s="13" t="s">
        <v>89</v>
      </c>
      <c r="AW160" s="13" t="s">
        <v>36</v>
      </c>
      <c r="AX160" s="13" t="s">
        <v>87</v>
      </c>
      <c r="AY160" s="155" t="s">
        <v>130</v>
      </c>
    </row>
    <row r="161" spans="2:65" s="1" customFormat="1" ht="24.2" customHeight="1">
      <c r="B161" s="31"/>
      <c r="C161" s="131" t="s">
        <v>226</v>
      </c>
      <c r="D161" s="131" t="s">
        <v>132</v>
      </c>
      <c r="E161" s="132" t="s">
        <v>239</v>
      </c>
      <c r="F161" s="133" t="s">
        <v>240</v>
      </c>
      <c r="G161" s="134" t="s">
        <v>147</v>
      </c>
      <c r="H161" s="135">
        <v>17.552</v>
      </c>
      <c r="I161" s="136"/>
      <c r="J161" s="137">
        <f>ROUND(I161*H161,2)</f>
        <v>0</v>
      </c>
      <c r="K161" s="133" t="s">
        <v>165</v>
      </c>
      <c r="L161" s="31"/>
      <c r="M161" s="138" t="s">
        <v>1</v>
      </c>
      <c r="N161" s="139" t="s">
        <v>44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136</v>
      </c>
      <c r="AT161" s="142" t="s">
        <v>132</v>
      </c>
      <c r="AU161" s="142" t="s">
        <v>89</v>
      </c>
      <c r="AY161" s="16" t="s">
        <v>130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87</v>
      </c>
      <c r="BK161" s="143">
        <f>ROUND(I161*H161,2)</f>
        <v>0</v>
      </c>
      <c r="BL161" s="16" t="s">
        <v>136</v>
      </c>
      <c r="BM161" s="142" t="s">
        <v>241</v>
      </c>
    </row>
    <row r="162" spans="2:47" s="1" customFormat="1" ht="29.25">
      <c r="B162" s="31"/>
      <c r="D162" s="144" t="s">
        <v>138</v>
      </c>
      <c r="F162" s="145" t="s">
        <v>242</v>
      </c>
      <c r="I162" s="146"/>
      <c r="L162" s="31"/>
      <c r="M162" s="147"/>
      <c r="T162" s="55"/>
      <c r="AT162" s="16" t="s">
        <v>138</v>
      </c>
      <c r="AU162" s="16" t="s">
        <v>89</v>
      </c>
    </row>
    <row r="163" spans="2:51" s="12" customFormat="1" ht="11.25">
      <c r="B163" s="148"/>
      <c r="D163" s="144" t="s">
        <v>140</v>
      </c>
      <c r="E163" s="149" t="s">
        <v>1</v>
      </c>
      <c r="F163" s="150" t="s">
        <v>185</v>
      </c>
      <c r="H163" s="149" t="s">
        <v>1</v>
      </c>
      <c r="I163" s="151"/>
      <c r="L163" s="148"/>
      <c r="M163" s="152"/>
      <c r="T163" s="153"/>
      <c r="AT163" s="149" t="s">
        <v>140</v>
      </c>
      <c r="AU163" s="149" t="s">
        <v>89</v>
      </c>
      <c r="AV163" s="12" t="s">
        <v>87</v>
      </c>
      <c r="AW163" s="12" t="s">
        <v>36</v>
      </c>
      <c r="AX163" s="12" t="s">
        <v>79</v>
      </c>
      <c r="AY163" s="149" t="s">
        <v>130</v>
      </c>
    </row>
    <row r="164" spans="2:51" s="13" customFormat="1" ht="11.25">
      <c r="B164" s="154"/>
      <c r="D164" s="144" t="s">
        <v>140</v>
      </c>
      <c r="E164" s="155" t="s">
        <v>1</v>
      </c>
      <c r="F164" s="156" t="s">
        <v>343</v>
      </c>
      <c r="H164" s="157">
        <v>17.552</v>
      </c>
      <c r="I164" s="158"/>
      <c r="L164" s="154"/>
      <c r="M164" s="161"/>
      <c r="N164" s="162"/>
      <c r="O164" s="162"/>
      <c r="P164" s="162"/>
      <c r="Q164" s="162"/>
      <c r="R164" s="162"/>
      <c r="S164" s="162"/>
      <c r="T164" s="163"/>
      <c r="AT164" s="155" t="s">
        <v>140</v>
      </c>
      <c r="AU164" s="155" t="s">
        <v>89</v>
      </c>
      <c r="AV164" s="13" t="s">
        <v>89</v>
      </c>
      <c r="AW164" s="13" t="s">
        <v>36</v>
      </c>
      <c r="AX164" s="13" t="s">
        <v>87</v>
      </c>
      <c r="AY164" s="155" t="s">
        <v>130</v>
      </c>
    </row>
    <row r="165" spans="2:12" s="1" customFormat="1" ht="6.95" customHeight="1"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31"/>
    </row>
  </sheetData>
  <sheetProtection algorithmName="SHA-512" hashValue="VQS1slJr5QF6oWAa23Yy9BLh6AgLvPtUFufkHLugdCMq056Z4pbitDbcN87fzwISRysk96knw7wmglDRoqWAjQ==" saltValue="VY0PmukE+mZgjaULFRQivcE2hnquKyDrTHDMPmh80PcDoNIXQG3gw7Yk4NR/SPR89qJa7wy24o9IpHhx9tb8oA==" spinCount="100000" sheet="1" objects="1" scenarios="1" formatColumns="0" formatRows="0" autoFilter="0"/>
  <autoFilter ref="C117:K16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42"/>
  <sheetViews>
    <sheetView showGridLines="0" workbookViewId="0" topLeftCell="A119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104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89</v>
      </c>
    </row>
    <row r="4" spans="2:46" ht="24.95" customHeight="1">
      <c r="B4" s="19"/>
      <c r="D4" s="20" t="s">
        <v>105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2" t="str">
        <f>'Rekapitulace stavby'!K6</f>
        <v>37/2022 - Mokřad pod Městskými skalami</v>
      </c>
      <c r="F7" s="213"/>
      <c r="G7" s="213"/>
      <c r="H7" s="213"/>
      <c r="L7" s="19"/>
    </row>
    <row r="8" spans="2:12" s="1" customFormat="1" ht="12" customHeight="1">
      <c r="B8" s="31"/>
      <c r="D8" s="26" t="s">
        <v>106</v>
      </c>
      <c r="L8" s="31"/>
    </row>
    <row r="9" spans="2:12" s="1" customFormat="1" ht="16.5" customHeight="1">
      <c r="B9" s="31"/>
      <c r="E9" s="174" t="s">
        <v>344</v>
      </c>
      <c r="F9" s="214"/>
      <c r="G9" s="214"/>
      <c r="H9" s="214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15" t="str">
        <f>'Rekapitulace stavby'!E14</f>
        <v>Vyplň údaj</v>
      </c>
      <c r="F18" s="196"/>
      <c r="G18" s="196"/>
      <c r="H18" s="196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26" t="s">
        <v>28</v>
      </c>
      <c r="J24" s="24" t="s">
        <v>35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01" t="s">
        <v>1</v>
      </c>
      <c r="F27" s="201"/>
      <c r="G27" s="201"/>
      <c r="H27" s="20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ROUND((SUM(BE117:BE141)),2)</f>
        <v>0</v>
      </c>
      <c r="I33" s="91">
        <v>0.21</v>
      </c>
      <c r="J33" s="90">
        <f>ROUND(((SUM(BE117:BE141))*I33),2)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ROUND((SUM(BF117:BF141)),2)</f>
        <v>0</v>
      </c>
      <c r="I34" s="91">
        <v>0.15</v>
      </c>
      <c r="J34" s="90">
        <f>ROUND(((SUM(BF117:BF141))*I34),2)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ROUND((SUM(BG117:BG141)),2)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ROUND((SUM(BH117:BH141)),2)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ROUND((SUM(BI117:BI141)),2)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2" t="str">
        <f>E7</f>
        <v>37/2022 - Mokřad pod Městskými skalami</v>
      </c>
      <c r="F85" s="213"/>
      <c r="G85" s="213"/>
      <c r="H85" s="213"/>
      <c r="L85" s="31"/>
    </row>
    <row r="86" spans="2:12" s="1" customFormat="1" ht="12" customHeight="1">
      <c r="B86" s="31"/>
      <c r="C86" s="26" t="s">
        <v>106</v>
      </c>
      <c r="L86" s="31"/>
    </row>
    <row r="87" spans="2:12" s="1" customFormat="1" ht="16.5" customHeight="1">
      <c r="B87" s="31"/>
      <c r="E87" s="174" t="str">
        <f>E9</f>
        <v>VON - VON - Vedlejší a ostatní náklady</v>
      </c>
      <c r="F87" s="214"/>
      <c r="G87" s="214"/>
      <c r="H87" s="21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Městské skály</v>
      </c>
      <c r="I89" s="26" t="s">
        <v>22</v>
      </c>
      <c r="J89" s="51" t="str">
        <f>IF(J12="","",J12)</f>
        <v>1. 8. 2023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Město Šumperk</v>
      </c>
      <c r="I91" s="26" t="s">
        <v>32</v>
      </c>
      <c r="J91" s="29" t="str">
        <f>E21</f>
        <v>TERRA-POZEMKOVÉ ÚPRAVY, s.r.o.</v>
      </c>
      <c r="L91" s="31"/>
    </row>
    <row r="92" spans="2:12" s="1" customFormat="1" ht="40.15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TERRA-POZEMKOVÉ ÚPRAVY, s.r.o.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109</v>
      </c>
      <c r="D94" s="92"/>
      <c r="E94" s="92"/>
      <c r="F94" s="92"/>
      <c r="G94" s="92"/>
      <c r="H94" s="92"/>
      <c r="I94" s="92"/>
      <c r="J94" s="101" t="s">
        <v>110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111</v>
      </c>
      <c r="J96" s="65">
        <f>J117</f>
        <v>0</v>
      </c>
      <c r="L96" s="31"/>
      <c r="AU96" s="16" t="s">
        <v>112</v>
      </c>
    </row>
    <row r="97" spans="2:12" s="8" customFormat="1" ht="24.95" customHeight="1">
      <c r="B97" s="103"/>
      <c r="D97" s="104" t="s">
        <v>345</v>
      </c>
      <c r="E97" s="105"/>
      <c r="F97" s="105"/>
      <c r="G97" s="105"/>
      <c r="H97" s="105"/>
      <c r="I97" s="105"/>
      <c r="J97" s="106">
        <f>J118</f>
        <v>0</v>
      </c>
      <c r="L97" s="103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115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12" t="str">
        <f>E7</f>
        <v>37/2022 - Mokřad pod Městskými skalami</v>
      </c>
      <c r="F107" s="213"/>
      <c r="G107" s="213"/>
      <c r="H107" s="213"/>
      <c r="L107" s="31"/>
    </row>
    <row r="108" spans="2:12" s="1" customFormat="1" ht="12" customHeight="1">
      <c r="B108" s="31"/>
      <c r="C108" s="26" t="s">
        <v>106</v>
      </c>
      <c r="L108" s="31"/>
    </row>
    <row r="109" spans="2:12" s="1" customFormat="1" ht="16.5" customHeight="1">
      <c r="B109" s="31"/>
      <c r="E109" s="174" t="str">
        <f>E9</f>
        <v>VON - VON - Vedlejší a ostatní náklady</v>
      </c>
      <c r="F109" s="214"/>
      <c r="G109" s="214"/>
      <c r="H109" s="214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>Městské skály</v>
      </c>
      <c r="I111" s="26" t="s">
        <v>22</v>
      </c>
      <c r="J111" s="51" t="str">
        <f>IF(J12="","",J12)</f>
        <v>1. 8. 2023</v>
      </c>
      <c r="L111" s="31"/>
    </row>
    <row r="112" spans="2:12" s="1" customFormat="1" ht="6.95" customHeight="1">
      <c r="B112" s="31"/>
      <c r="L112" s="31"/>
    </row>
    <row r="113" spans="2:12" s="1" customFormat="1" ht="40.15" customHeight="1">
      <c r="B113" s="31"/>
      <c r="C113" s="26" t="s">
        <v>24</v>
      </c>
      <c r="F113" s="24" t="str">
        <f>E15</f>
        <v>Město Šumperk</v>
      </c>
      <c r="I113" s="26" t="s">
        <v>32</v>
      </c>
      <c r="J113" s="29" t="str">
        <f>E21</f>
        <v>TERRA-POZEMKOVÉ ÚPRAVY, s.r.o.</v>
      </c>
      <c r="L113" s="31"/>
    </row>
    <row r="114" spans="2:12" s="1" customFormat="1" ht="40.15" customHeight="1">
      <c r="B114" s="31"/>
      <c r="C114" s="26" t="s">
        <v>30</v>
      </c>
      <c r="F114" s="24" t="str">
        <f>IF(E18="","",E18)</f>
        <v>Vyplň údaj</v>
      </c>
      <c r="I114" s="26" t="s">
        <v>37</v>
      </c>
      <c r="J114" s="29" t="str">
        <f>E24</f>
        <v>TERRA-POZEMKOVÉ ÚPRAVY, s.r.o.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1"/>
      <c r="C116" s="112" t="s">
        <v>116</v>
      </c>
      <c r="D116" s="113" t="s">
        <v>64</v>
      </c>
      <c r="E116" s="113" t="s">
        <v>60</v>
      </c>
      <c r="F116" s="113" t="s">
        <v>61</v>
      </c>
      <c r="G116" s="113" t="s">
        <v>117</v>
      </c>
      <c r="H116" s="113" t="s">
        <v>118</v>
      </c>
      <c r="I116" s="113" t="s">
        <v>119</v>
      </c>
      <c r="J116" s="113" t="s">
        <v>110</v>
      </c>
      <c r="K116" s="114" t="s">
        <v>120</v>
      </c>
      <c r="L116" s="111"/>
      <c r="M116" s="58" t="s">
        <v>1</v>
      </c>
      <c r="N116" s="59" t="s">
        <v>43</v>
      </c>
      <c r="O116" s="59" t="s">
        <v>121</v>
      </c>
      <c r="P116" s="59" t="s">
        <v>122</v>
      </c>
      <c r="Q116" s="59" t="s">
        <v>123</v>
      </c>
      <c r="R116" s="59" t="s">
        <v>124</v>
      </c>
      <c r="S116" s="59" t="s">
        <v>125</v>
      </c>
      <c r="T116" s="60" t="s">
        <v>126</v>
      </c>
    </row>
    <row r="117" spans="2:63" s="1" customFormat="1" ht="22.9" customHeight="1">
      <c r="B117" s="31"/>
      <c r="C117" s="63" t="s">
        <v>127</v>
      </c>
      <c r="J117" s="115">
        <f>BK117</f>
        <v>0</v>
      </c>
      <c r="L117" s="31"/>
      <c r="M117" s="61"/>
      <c r="N117" s="52"/>
      <c r="O117" s="52"/>
      <c r="P117" s="116">
        <f>P118</f>
        <v>0</v>
      </c>
      <c r="Q117" s="52"/>
      <c r="R117" s="116">
        <f>R118</f>
        <v>0</v>
      </c>
      <c r="S117" s="52"/>
      <c r="T117" s="117">
        <f>T118</f>
        <v>0</v>
      </c>
      <c r="AT117" s="16" t="s">
        <v>78</v>
      </c>
      <c r="AU117" s="16" t="s">
        <v>112</v>
      </c>
      <c r="BK117" s="118">
        <f>BK118</f>
        <v>0</v>
      </c>
    </row>
    <row r="118" spans="2:63" s="11" customFormat="1" ht="25.9" customHeight="1">
      <c r="B118" s="119"/>
      <c r="D118" s="120" t="s">
        <v>78</v>
      </c>
      <c r="E118" s="121" t="s">
        <v>346</v>
      </c>
      <c r="F118" s="121" t="s">
        <v>347</v>
      </c>
      <c r="I118" s="122"/>
      <c r="J118" s="123">
        <f>BK118</f>
        <v>0</v>
      </c>
      <c r="L118" s="119"/>
      <c r="M118" s="124"/>
      <c r="P118" s="125">
        <f>SUM(P119:P141)</f>
        <v>0</v>
      </c>
      <c r="R118" s="125">
        <f>SUM(R119:R141)</f>
        <v>0</v>
      </c>
      <c r="T118" s="126">
        <f>SUM(T119:T141)</f>
        <v>0</v>
      </c>
      <c r="AR118" s="120" t="s">
        <v>136</v>
      </c>
      <c r="AT118" s="127" t="s">
        <v>78</v>
      </c>
      <c r="AU118" s="127" t="s">
        <v>79</v>
      </c>
      <c r="AY118" s="120" t="s">
        <v>130</v>
      </c>
      <c r="BK118" s="128">
        <f>SUM(BK119:BK141)</f>
        <v>0</v>
      </c>
    </row>
    <row r="119" spans="2:65" s="1" customFormat="1" ht="37.9" customHeight="1">
      <c r="B119" s="31"/>
      <c r="C119" s="131" t="s">
        <v>87</v>
      </c>
      <c r="D119" s="131" t="s">
        <v>132</v>
      </c>
      <c r="E119" s="132" t="s">
        <v>348</v>
      </c>
      <c r="F119" s="133" t="s">
        <v>349</v>
      </c>
      <c r="G119" s="134" t="s">
        <v>350</v>
      </c>
      <c r="H119" s="135">
        <v>1</v>
      </c>
      <c r="I119" s="136"/>
      <c r="J119" s="137">
        <f>ROUND(I119*H119,2)</f>
        <v>0</v>
      </c>
      <c r="K119" s="133" t="s">
        <v>1</v>
      </c>
      <c r="L119" s="31"/>
      <c r="M119" s="138" t="s">
        <v>1</v>
      </c>
      <c r="N119" s="139" t="s">
        <v>44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136</v>
      </c>
      <c r="AT119" s="142" t="s">
        <v>132</v>
      </c>
      <c r="AU119" s="142" t="s">
        <v>87</v>
      </c>
      <c r="AY119" s="16" t="s">
        <v>130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6" t="s">
        <v>87</v>
      </c>
      <c r="BK119" s="143">
        <f>ROUND(I119*H119,2)</f>
        <v>0</v>
      </c>
      <c r="BL119" s="16" t="s">
        <v>136</v>
      </c>
      <c r="BM119" s="142" t="s">
        <v>351</v>
      </c>
    </row>
    <row r="120" spans="2:47" s="1" customFormat="1" ht="19.5">
      <c r="B120" s="31"/>
      <c r="D120" s="144" t="s">
        <v>138</v>
      </c>
      <c r="F120" s="145" t="s">
        <v>352</v>
      </c>
      <c r="I120" s="146"/>
      <c r="L120" s="31"/>
      <c r="M120" s="147"/>
      <c r="T120" s="55"/>
      <c r="AT120" s="16" t="s">
        <v>138</v>
      </c>
      <c r="AU120" s="16" t="s">
        <v>87</v>
      </c>
    </row>
    <row r="121" spans="2:51" s="13" customFormat="1" ht="11.25">
      <c r="B121" s="154"/>
      <c r="D121" s="144" t="s">
        <v>140</v>
      </c>
      <c r="E121" s="155" t="s">
        <v>1</v>
      </c>
      <c r="F121" s="156" t="s">
        <v>87</v>
      </c>
      <c r="H121" s="157">
        <v>1</v>
      </c>
      <c r="I121" s="158"/>
      <c r="L121" s="154"/>
      <c r="M121" s="159"/>
      <c r="T121" s="160"/>
      <c r="AT121" s="155" t="s">
        <v>140</v>
      </c>
      <c r="AU121" s="155" t="s">
        <v>87</v>
      </c>
      <c r="AV121" s="13" t="s">
        <v>89</v>
      </c>
      <c r="AW121" s="13" t="s">
        <v>36</v>
      </c>
      <c r="AX121" s="13" t="s">
        <v>87</v>
      </c>
      <c r="AY121" s="155" t="s">
        <v>130</v>
      </c>
    </row>
    <row r="122" spans="2:65" s="1" customFormat="1" ht="49.15" customHeight="1">
      <c r="B122" s="31"/>
      <c r="C122" s="131" t="s">
        <v>89</v>
      </c>
      <c r="D122" s="131" t="s">
        <v>132</v>
      </c>
      <c r="E122" s="132" t="s">
        <v>353</v>
      </c>
      <c r="F122" s="133" t="s">
        <v>354</v>
      </c>
      <c r="G122" s="134" t="s">
        <v>350</v>
      </c>
      <c r="H122" s="135">
        <v>1</v>
      </c>
      <c r="I122" s="136"/>
      <c r="J122" s="137">
        <f>ROUND(I122*H122,2)</f>
        <v>0</v>
      </c>
      <c r="K122" s="133" t="s">
        <v>1</v>
      </c>
      <c r="L122" s="31"/>
      <c r="M122" s="138" t="s">
        <v>1</v>
      </c>
      <c r="N122" s="139" t="s">
        <v>44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136</v>
      </c>
      <c r="AT122" s="142" t="s">
        <v>132</v>
      </c>
      <c r="AU122" s="142" t="s">
        <v>87</v>
      </c>
      <c r="AY122" s="16" t="s">
        <v>130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6" t="s">
        <v>87</v>
      </c>
      <c r="BK122" s="143">
        <f>ROUND(I122*H122,2)</f>
        <v>0</v>
      </c>
      <c r="BL122" s="16" t="s">
        <v>136</v>
      </c>
      <c r="BM122" s="142" t="s">
        <v>355</v>
      </c>
    </row>
    <row r="123" spans="2:47" s="1" customFormat="1" ht="29.25">
      <c r="B123" s="31"/>
      <c r="D123" s="144" t="s">
        <v>138</v>
      </c>
      <c r="F123" s="145" t="s">
        <v>354</v>
      </c>
      <c r="I123" s="146"/>
      <c r="L123" s="31"/>
      <c r="M123" s="147"/>
      <c r="T123" s="55"/>
      <c r="AT123" s="16" t="s">
        <v>138</v>
      </c>
      <c r="AU123" s="16" t="s">
        <v>87</v>
      </c>
    </row>
    <row r="124" spans="2:51" s="12" customFormat="1" ht="11.25">
      <c r="B124" s="148"/>
      <c r="D124" s="144" t="s">
        <v>140</v>
      </c>
      <c r="E124" s="149" t="s">
        <v>1</v>
      </c>
      <c r="F124" s="150" t="s">
        <v>356</v>
      </c>
      <c r="H124" s="149" t="s">
        <v>1</v>
      </c>
      <c r="I124" s="151"/>
      <c r="L124" s="148"/>
      <c r="M124" s="152"/>
      <c r="T124" s="153"/>
      <c r="AT124" s="149" t="s">
        <v>140</v>
      </c>
      <c r="AU124" s="149" t="s">
        <v>87</v>
      </c>
      <c r="AV124" s="12" t="s">
        <v>87</v>
      </c>
      <c r="AW124" s="12" t="s">
        <v>36</v>
      </c>
      <c r="AX124" s="12" t="s">
        <v>79</v>
      </c>
      <c r="AY124" s="149" t="s">
        <v>130</v>
      </c>
    </row>
    <row r="125" spans="2:51" s="12" customFormat="1" ht="22.5">
      <c r="B125" s="148"/>
      <c r="D125" s="144" t="s">
        <v>140</v>
      </c>
      <c r="E125" s="149" t="s">
        <v>1</v>
      </c>
      <c r="F125" s="150" t="s">
        <v>357</v>
      </c>
      <c r="H125" s="149" t="s">
        <v>1</v>
      </c>
      <c r="I125" s="151"/>
      <c r="L125" s="148"/>
      <c r="M125" s="152"/>
      <c r="T125" s="153"/>
      <c r="AT125" s="149" t="s">
        <v>140</v>
      </c>
      <c r="AU125" s="149" t="s">
        <v>87</v>
      </c>
      <c r="AV125" s="12" t="s">
        <v>87</v>
      </c>
      <c r="AW125" s="12" t="s">
        <v>36</v>
      </c>
      <c r="AX125" s="12" t="s">
        <v>79</v>
      </c>
      <c r="AY125" s="149" t="s">
        <v>130</v>
      </c>
    </row>
    <row r="126" spans="2:51" s="13" customFormat="1" ht="11.25">
      <c r="B126" s="154"/>
      <c r="D126" s="144" t="s">
        <v>140</v>
      </c>
      <c r="E126" s="155" t="s">
        <v>1</v>
      </c>
      <c r="F126" s="156" t="s">
        <v>87</v>
      </c>
      <c r="H126" s="157">
        <v>1</v>
      </c>
      <c r="I126" s="158"/>
      <c r="L126" s="154"/>
      <c r="M126" s="159"/>
      <c r="T126" s="160"/>
      <c r="AT126" s="155" t="s">
        <v>140</v>
      </c>
      <c r="AU126" s="155" t="s">
        <v>87</v>
      </c>
      <c r="AV126" s="13" t="s">
        <v>89</v>
      </c>
      <c r="AW126" s="13" t="s">
        <v>36</v>
      </c>
      <c r="AX126" s="13" t="s">
        <v>87</v>
      </c>
      <c r="AY126" s="155" t="s">
        <v>130</v>
      </c>
    </row>
    <row r="127" spans="2:65" s="1" customFormat="1" ht="37.9" customHeight="1">
      <c r="B127" s="31"/>
      <c r="C127" s="131" t="s">
        <v>151</v>
      </c>
      <c r="D127" s="131" t="s">
        <v>132</v>
      </c>
      <c r="E127" s="132" t="s">
        <v>358</v>
      </c>
      <c r="F127" s="133" t="s">
        <v>359</v>
      </c>
      <c r="G127" s="134" t="s">
        <v>350</v>
      </c>
      <c r="H127" s="135">
        <v>1</v>
      </c>
      <c r="I127" s="136"/>
      <c r="J127" s="137">
        <f>ROUND(I127*H127,2)</f>
        <v>0</v>
      </c>
      <c r="K127" s="133" t="s">
        <v>1</v>
      </c>
      <c r="L127" s="31"/>
      <c r="M127" s="138" t="s">
        <v>1</v>
      </c>
      <c r="N127" s="139" t="s">
        <v>44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136</v>
      </c>
      <c r="AT127" s="142" t="s">
        <v>132</v>
      </c>
      <c r="AU127" s="142" t="s">
        <v>87</v>
      </c>
      <c r="AY127" s="16" t="s">
        <v>130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87</v>
      </c>
      <c r="BK127" s="143">
        <f>ROUND(I127*H127,2)</f>
        <v>0</v>
      </c>
      <c r="BL127" s="16" t="s">
        <v>136</v>
      </c>
      <c r="BM127" s="142" t="s">
        <v>360</v>
      </c>
    </row>
    <row r="128" spans="2:47" s="1" customFormat="1" ht="19.5">
      <c r="B128" s="31"/>
      <c r="D128" s="144" t="s">
        <v>138</v>
      </c>
      <c r="F128" s="145" t="s">
        <v>361</v>
      </c>
      <c r="I128" s="146"/>
      <c r="L128" s="31"/>
      <c r="M128" s="147"/>
      <c r="T128" s="55"/>
      <c r="AT128" s="16" t="s">
        <v>138</v>
      </c>
      <c r="AU128" s="16" t="s">
        <v>87</v>
      </c>
    </row>
    <row r="129" spans="2:51" s="12" customFormat="1" ht="11.25">
      <c r="B129" s="148"/>
      <c r="D129" s="144" t="s">
        <v>140</v>
      </c>
      <c r="E129" s="149" t="s">
        <v>1</v>
      </c>
      <c r="F129" s="150" t="s">
        <v>356</v>
      </c>
      <c r="H129" s="149" t="s">
        <v>1</v>
      </c>
      <c r="I129" s="151"/>
      <c r="L129" s="148"/>
      <c r="M129" s="152"/>
      <c r="T129" s="153"/>
      <c r="AT129" s="149" t="s">
        <v>140</v>
      </c>
      <c r="AU129" s="149" t="s">
        <v>87</v>
      </c>
      <c r="AV129" s="12" t="s">
        <v>87</v>
      </c>
      <c r="AW129" s="12" t="s">
        <v>36</v>
      </c>
      <c r="AX129" s="12" t="s">
        <v>79</v>
      </c>
      <c r="AY129" s="149" t="s">
        <v>130</v>
      </c>
    </row>
    <row r="130" spans="2:51" s="12" customFormat="1" ht="33.75">
      <c r="B130" s="148"/>
      <c r="D130" s="144" t="s">
        <v>140</v>
      </c>
      <c r="E130" s="149" t="s">
        <v>1</v>
      </c>
      <c r="F130" s="150" t="s">
        <v>362</v>
      </c>
      <c r="H130" s="149" t="s">
        <v>1</v>
      </c>
      <c r="I130" s="151"/>
      <c r="L130" s="148"/>
      <c r="M130" s="152"/>
      <c r="T130" s="153"/>
      <c r="AT130" s="149" t="s">
        <v>140</v>
      </c>
      <c r="AU130" s="149" t="s">
        <v>87</v>
      </c>
      <c r="AV130" s="12" t="s">
        <v>87</v>
      </c>
      <c r="AW130" s="12" t="s">
        <v>36</v>
      </c>
      <c r="AX130" s="12" t="s">
        <v>79</v>
      </c>
      <c r="AY130" s="149" t="s">
        <v>130</v>
      </c>
    </row>
    <row r="131" spans="2:51" s="13" customFormat="1" ht="11.25">
      <c r="B131" s="154"/>
      <c r="D131" s="144" t="s">
        <v>140</v>
      </c>
      <c r="E131" s="155" t="s">
        <v>1</v>
      </c>
      <c r="F131" s="156" t="s">
        <v>87</v>
      </c>
      <c r="H131" s="157">
        <v>1</v>
      </c>
      <c r="I131" s="158"/>
      <c r="L131" s="154"/>
      <c r="M131" s="159"/>
      <c r="T131" s="160"/>
      <c r="AT131" s="155" t="s">
        <v>140</v>
      </c>
      <c r="AU131" s="155" t="s">
        <v>87</v>
      </c>
      <c r="AV131" s="13" t="s">
        <v>89</v>
      </c>
      <c r="AW131" s="13" t="s">
        <v>36</v>
      </c>
      <c r="AX131" s="13" t="s">
        <v>87</v>
      </c>
      <c r="AY131" s="155" t="s">
        <v>130</v>
      </c>
    </row>
    <row r="132" spans="2:65" s="1" customFormat="1" ht="37.9" customHeight="1">
      <c r="B132" s="31"/>
      <c r="C132" s="131" t="s">
        <v>136</v>
      </c>
      <c r="D132" s="131" t="s">
        <v>132</v>
      </c>
      <c r="E132" s="132" t="s">
        <v>363</v>
      </c>
      <c r="F132" s="133" t="s">
        <v>364</v>
      </c>
      <c r="G132" s="134" t="s">
        <v>350</v>
      </c>
      <c r="H132" s="135">
        <v>1</v>
      </c>
      <c r="I132" s="136"/>
      <c r="J132" s="137">
        <f>ROUND(I132*H132,2)</f>
        <v>0</v>
      </c>
      <c r="K132" s="133" t="s">
        <v>1</v>
      </c>
      <c r="L132" s="31"/>
      <c r="M132" s="138" t="s">
        <v>1</v>
      </c>
      <c r="N132" s="139" t="s">
        <v>44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365</v>
      </c>
      <c r="AT132" s="142" t="s">
        <v>132</v>
      </c>
      <c r="AU132" s="142" t="s">
        <v>87</v>
      </c>
      <c r="AY132" s="16" t="s">
        <v>130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87</v>
      </c>
      <c r="BK132" s="143">
        <f>ROUND(I132*H132,2)</f>
        <v>0</v>
      </c>
      <c r="BL132" s="16" t="s">
        <v>365</v>
      </c>
      <c r="BM132" s="142" t="s">
        <v>366</v>
      </c>
    </row>
    <row r="133" spans="2:47" s="1" customFormat="1" ht="19.5">
      <c r="B133" s="31"/>
      <c r="D133" s="144" t="s">
        <v>138</v>
      </c>
      <c r="F133" s="145" t="s">
        <v>367</v>
      </c>
      <c r="I133" s="146"/>
      <c r="L133" s="31"/>
      <c r="M133" s="147"/>
      <c r="T133" s="55"/>
      <c r="AT133" s="16" t="s">
        <v>138</v>
      </c>
      <c r="AU133" s="16" t="s">
        <v>87</v>
      </c>
    </row>
    <row r="134" spans="2:51" s="13" customFormat="1" ht="11.25">
      <c r="B134" s="154"/>
      <c r="D134" s="144" t="s">
        <v>140</v>
      </c>
      <c r="E134" s="155" t="s">
        <v>1</v>
      </c>
      <c r="F134" s="156" t="s">
        <v>87</v>
      </c>
      <c r="H134" s="157">
        <v>1</v>
      </c>
      <c r="I134" s="158"/>
      <c r="L134" s="154"/>
      <c r="M134" s="159"/>
      <c r="T134" s="160"/>
      <c r="AT134" s="155" t="s">
        <v>140</v>
      </c>
      <c r="AU134" s="155" t="s">
        <v>87</v>
      </c>
      <c r="AV134" s="13" t="s">
        <v>89</v>
      </c>
      <c r="AW134" s="13" t="s">
        <v>36</v>
      </c>
      <c r="AX134" s="13" t="s">
        <v>87</v>
      </c>
      <c r="AY134" s="155" t="s">
        <v>130</v>
      </c>
    </row>
    <row r="135" spans="2:65" s="1" customFormat="1" ht="24.2" customHeight="1">
      <c r="B135" s="31"/>
      <c r="C135" s="131" t="s">
        <v>187</v>
      </c>
      <c r="D135" s="131" t="s">
        <v>132</v>
      </c>
      <c r="E135" s="132" t="s">
        <v>368</v>
      </c>
      <c r="F135" s="133" t="s">
        <v>369</v>
      </c>
      <c r="G135" s="134" t="s">
        <v>350</v>
      </c>
      <c r="H135" s="135">
        <v>1</v>
      </c>
      <c r="I135" s="136"/>
      <c r="J135" s="137">
        <f>ROUND(I135*H135,2)</f>
        <v>0</v>
      </c>
      <c r="K135" s="133" t="s">
        <v>1</v>
      </c>
      <c r="L135" s="31"/>
      <c r="M135" s="138" t="s">
        <v>1</v>
      </c>
      <c r="N135" s="139" t="s">
        <v>44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365</v>
      </c>
      <c r="AT135" s="142" t="s">
        <v>132</v>
      </c>
      <c r="AU135" s="142" t="s">
        <v>87</v>
      </c>
      <c r="AY135" s="16" t="s">
        <v>130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87</v>
      </c>
      <c r="BK135" s="143">
        <f>ROUND(I135*H135,2)</f>
        <v>0</v>
      </c>
      <c r="BL135" s="16" t="s">
        <v>365</v>
      </c>
      <c r="BM135" s="142" t="s">
        <v>370</v>
      </c>
    </row>
    <row r="136" spans="2:47" s="1" customFormat="1" ht="11.25">
      <c r="B136" s="31"/>
      <c r="D136" s="144" t="s">
        <v>138</v>
      </c>
      <c r="F136" s="145" t="s">
        <v>371</v>
      </c>
      <c r="I136" s="146"/>
      <c r="L136" s="31"/>
      <c r="M136" s="147"/>
      <c r="T136" s="55"/>
      <c r="AT136" s="16" t="s">
        <v>138</v>
      </c>
      <c r="AU136" s="16" t="s">
        <v>87</v>
      </c>
    </row>
    <row r="137" spans="2:51" s="13" customFormat="1" ht="11.25">
      <c r="B137" s="154"/>
      <c r="D137" s="144" t="s">
        <v>140</v>
      </c>
      <c r="E137" s="155" t="s">
        <v>1</v>
      </c>
      <c r="F137" s="156" t="s">
        <v>87</v>
      </c>
      <c r="H137" s="157">
        <v>1</v>
      </c>
      <c r="I137" s="158"/>
      <c r="L137" s="154"/>
      <c r="M137" s="159"/>
      <c r="T137" s="160"/>
      <c r="AT137" s="155" t="s">
        <v>140</v>
      </c>
      <c r="AU137" s="155" t="s">
        <v>87</v>
      </c>
      <c r="AV137" s="13" t="s">
        <v>89</v>
      </c>
      <c r="AW137" s="13" t="s">
        <v>36</v>
      </c>
      <c r="AX137" s="13" t="s">
        <v>87</v>
      </c>
      <c r="AY137" s="155" t="s">
        <v>130</v>
      </c>
    </row>
    <row r="138" spans="2:65" s="1" customFormat="1" ht="21.75" customHeight="1">
      <c r="B138" s="31"/>
      <c r="C138" s="131" t="s">
        <v>195</v>
      </c>
      <c r="D138" s="131" t="s">
        <v>132</v>
      </c>
      <c r="E138" s="132" t="s">
        <v>372</v>
      </c>
      <c r="F138" s="133" t="s">
        <v>373</v>
      </c>
      <c r="G138" s="134" t="s">
        <v>350</v>
      </c>
      <c r="H138" s="135">
        <v>1</v>
      </c>
      <c r="I138" s="136"/>
      <c r="J138" s="137">
        <f>ROUND(I138*H138,2)</f>
        <v>0</v>
      </c>
      <c r="K138" s="133" t="s">
        <v>1</v>
      </c>
      <c r="L138" s="31"/>
      <c r="M138" s="138" t="s">
        <v>1</v>
      </c>
      <c r="N138" s="139" t="s">
        <v>44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365</v>
      </c>
      <c r="AT138" s="142" t="s">
        <v>132</v>
      </c>
      <c r="AU138" s="142" t="s">
        <v>87</v>
      </c>
      <c r="AY138" s="16" t="s">
        <v>130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87</v>
      </c>
      <c r="BK138" s="143">
        <f>ROUND(I138*H138,2)</f>
        <v>0</v>
      </c>
      <c r="BL138" s="16" t="s">
        <v>365</v>
      </c>
      <c r="BM138" s="142" t="s">
        <v>374</v>
      </c>
    </row>
    <row r="139" spans="2:47" s="1" customFormat="1" ht="11.25">
      <c r="B139" s="31"/>
      <c r="D139" s="144" t="s">
        <v>138</v>
      </c>
      <c r="F139" s="145" t="s">
        <v>373</v>
      </c>
      <c r="I139" s="146"/>
      <c r="L139" s="31"/>
      <c r="M139" s="147"/>
      <c r="T139" s="55"/>
      <c r="AT139" s="16" t="s">
        <v>138</v>
      </c>
      <c r="AU139" s="16" t="s">
        <v>87</v>
      </c>
    </row>
    <row r="140" spans="2:51" s="13" customFormat="1" ht="33.75">
      <c r="B140" s="154"/>
      <c r="D140" s="144" t="s">
        <v>140</v>
      </c>
      <c r="E140" s="155" t="s">
        <v>1</v>
      </c>
      <c r="F140" s="156" t="s">
        <v>375</v>
      </c>
      <c r="H140" s="157">
        <v>1</v>
      </c>
      <c r="I140" s="158"/>
      <c r="L140" s="154"/>
      <c r="M140" s="159"/>
      <c r="T140" s="160"/>
      <c r="AT140" s="155" t="s">
        <v>140</v>
      </c>
      <c r="AU140" s="155" t="s">
        <v>87</v>
      </c>
      <c r="AV140" s="13" t="s">
        <v>89</v>
      </c>
      <c r="AW140" s="13" t="s">
        <v>36</v>
      </c>
      <c r="AX140" s="13" t="s">
        <v>87</v>
      </c>
      <c r="AY140" s="155" t="s">
        <v>130</v>
      </c>
    </row>
    <row r="141" spans="2:51" s="12" customFormat="1" ht="33.75">
      <c r="B141" s="148"/>
      <c r="D141" s="144" t="s">
        <v>140</v>
      </c>
      <c r="E141" s="149" t="s">
        <v>1</v>
      </c>
      <c r="F141" s="150" t="s">
        <v>376</v>
      </c>
      <c r="H141" s="149" t="s">
        <v>1</v>
      </c>
      <c r="I141" s="151"/>
      <c r="L141" s="148"/>
      <c r="M141" s="171"/>
      <c r="N141" s="172"/>
      <c r="O141" s="172"/>
      <c r="P141" s="172"/>
      <c r="Q141" s="172"/>
      <c r="R141" s="172"/>
      <c r="S141" s="172"/>
      <c r="T141" s="173"/>
      <c r="AT141" s="149" t="s">
        <v>140</v>
      </c>
      <c r="AU141" s="149" t="s">
        <v>87</v>
      </c>
      <c r="AV141" s="12" t="s">
        <v>87</v>
      </c>
      <c r="AW141" s="12" t="s">
        <v>36</v>
      </c>
      <c r="AX141" s="12" t="s">
        <v>79</v>
      </c>
      <c r="AY141" s="149" t="s">
        <v>130</v>
      </c>
    </row>
    <row r="142" spans="2:12" s="1" customFormat="1" ht="6.95" customHeight="1"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31"/>
    </row>
  </sheetData>
  <sheetProtection algorithmName="SHA-512" hashValue="RDTu2u/a3aTzqlYz+QrG3AhD84D/g9sxdaREQ1oCR8Wj4brmPBq5OEaAIEDSMSiCShjE8dySAmaITVAievpO5Q==" saltValue="eVDVJx0aPuYQwNfOJDhlYa+0P3D9OprXFJh3vNlpPPnP1IMXBHA7ttaPN7BmszVKYFE507c9SZglWsGndCcqHw==" spinCount="100000" sheet="1" objects="1" scenarios="1" formatColumns="0" formatRows="0" autoFilter="0"/>
  <autoFilter ref="C116:K14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HANKAPC\42060</dc:creator>
  <cp:keywords/>
  <dc:description/>
  <cp:lastModifiedBy>42060</cp:lastModifiedBy>
  <dcterms:created xsi:type="dcterms:W3CDTF">2023-08-05T16:04:52Z</dcterms:created>
  <dcterms:modified xsi:type="dcterms:W3CDTF">2023-08-05T16:06:39Z</dcterms:modified>
  <cp:category/>
  <cp:version/>
  <cp:contentType/>
  <cp:contentStatus/>
</cp:coreProperties>
</file>