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Rekapitulace stavby" sheetId="1" state="visible" r:id="rId3"/>
    <sheet name="2024-038-a - Bourací práce" sheetId="2" state="visible" r:id="rId4"/>
    <sheet name="2024-038-b - Architektoni..." sheetId="3" state="visible" r:id="rId5"/>
    <sheet name="2024-038-c - VZT" sheetId="4" state="visible" r:id="rId6"/>
    <sheet name="2024-038-d - Vytápění" sheetId="5" state="visible" r:id="rId7"/>
    <sheet name="2024-038-e - Elektroinsta..." sheetId="6" state="visible" r:id="rId8"/>
    <sheet name="2024-038-f - VRN" sheetId="7" state="visible" r:id="rId9"/>
    <sheet name="Seznam figur" sheetId="8" state="visible" r:id="rId10"/>
    <sheet name="Pokyny pro vyplnění" sheetId="9" state="visible" r:id="rId11"/>
  </sheets>
  <definedNames>
    <definedName function="false" hidden="false" localSheetId="1" name="_xlnm.Print_Area" vbProcedure="false">'2024-038-a - Bourací práce'!$C$4:$J$39,'2024-038-a - Bourací práce'!$C$45:$J$71,'2024-038-a - Bourací práce'!$C$77:$K$292</definedName>
    <definedName function="false" hidden="false" localSheetId="1" name="_xlnm.Print_Titles" vbProcedure="false">'2024-038-a - Bourací práce'!$89:$89</definedName>
    <definedName function="false" hidden="true" localSheetId="1" name="_xlnm._FilterDatabase" vbProcedure="false">'2024-038-a - Bourací práce'!$C$89:$K$292</definedName>
    <definedName function="false" hidden="false" localSheetId="2" name="_xlnm.Print_Area" vbProcedure="false">'2024-038-b - Architektoni...'!$C$4:$J$39,'2024-038-b - Architektoni...'!$C$45:$J$74,'2024-038-b - Architektoni...'!$C$80:$K$471</definedName>
    <definedName function="false" hidden="false" localSheetId="2" name="_xlnm.Print_Titles" vbProcedure="false">'2024-038-b - Architektoni...'!$92:$92</definedName>
    <definedName function="false" hidden="true" localSheetId="2" name="_xlnm._FilterDatabase" vbProcedure="false">'2024-038-b - Architektoni...'!$C$92:$K$471</definedName>
    <definedName function="false" hidden="false" localSheetId="3" name="_xlnm.Print_Area" vbProcedure="false">'2024-038-c - VZT'!$C$4:$J$39,'2024-038-c - VZT'!$C$45:$J$63,'2024-038-c - VZT'!$C$69:$K$120</definedName>
    <definedName function="false" hidden="false" localSheetId="3" name="_xlnm.Print_Titles" vbProcedure="false">'2024-038-c - VZT'!$81:$81</definedName>
    <definedName function="false" hidden="true" localSheetId="3" name="_xlnm._FilterDatabase" vbProcedure="false">'2024-038-c - VZT'!$C$81:$K$120</definedName>
    <definedName function="false" hidden="false" localSheetId="4" name="_xlnm.Print_Area" vbProcedure="false">'2024-038-d - Vytápění'!$C$4:$J$39,'2024-038-d - Vytápění'!$C$45:$J$66,'2024-038-d - Vytápění'!$C$72:$K$136</definedName>
    <definedName function="false" hidden="false" localSheetId="4" name="_xlnm.Print_Titles" vbProcedure="false">'2024-038-d - Vytápění'!$84:$84</definedName>
    <definedName function="false" hidden="true" localSheetId="4" name="_xlnm._FilterDatabase" vbProcedure="false">'2024-038-d - Vytápění'!$C$84:$K$136</definedName>
    <definedName function="false" hidden="false" localSheetId="5" name="_xlnm.Print_Area" vbProcedure="false">'2024-038-e - Elektroinsta...'!$C$4:$J$39,'2024-038-e - Elektroinsta...'!$C$45:$J$62,'2024-038-e - Elektroinsta...'!$C$68:$K$126</definedName>
    <definedName function="false" hidden="false" localSheetId="5" name="_xlnm.Print_Titles" vbProcedure="false">'2024-038-e - Elektroinsta...'!$80:$80</definedName>
    <definedName function="false" hidden="true" localSheetId="5" name="_xlnm._FilterDatabase" vbProcedure="false">'2024-038-e - Elektroinsta...'!$C$80:$K$126</definedName>
    <definedName function="false" hidden="false" localSheetId="6" name="_xlnm.Print_Area" vbProcedure="false">'2024-038-f - VRN'!$C$4:$J$39,'2024-038-f - VRN'!$C$45:$J$62,'2024-038-f - VRN'!$C$68:$K$86</definedName>
    <definedName function="false" hidden="false" localSheetId="6" name="_xlnm.Print_Titles" vbProcedure="false">'2024-038-f - VRN'!$80:$80</definedName>
    <definedName function="false" hidden="true" localSheetId="6" name="_xlnm._FilterDatabase" vbProcedure="false">'2024-038-f - VRN'!$C$80:$K$86</definedName>
    <definedName function="false" hidden="false" localSheetId="8" name="_xlnm.Print_Area" vbProcedure="false">'Pokyny pro vyplnění'!$B$2:$K$71,'Pokyny pro vyplnění'!$B$74:$K$118,'Pokyny pro vyplnění'!$B$121:$K$161,'Pokyny pro vyplnění'!$B$164:$K$219</definedName>
    <definedName function="false" hidden="false" localSheetId="0" name="_xlnm.Print_Area" vbProcedure="false">'Rekapitulace stavby'!$D$4:$AO$36,'Rekapitulace stavby'!$C$42:$AQ$61</definedName>
    <definedName function="false" hidden="false" localSheetId="0" name="_xlnm.Print_Titles" vbProcedure="false">'Rekapitulace stavby'!$52:$52</definedName>
    <definedName function="false" hidden="false" localSheetId="7" name="_xlnm.Print_Area" vbProcedure="false">'Seznam figur'!$C$4:$G$35</definedName>
    <definedName function="false" hidden="false" localSheetId="7" name="_xlnm.Print_Titles" vbProcedure="false">'Seznam figur'!$9:$9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<sst xmlns="http://schemas.openxmlformats.org/spreadsheetml/2006/main" count="7582" uniqueCount="1292">
  <si>
    <t xml:space="preserve">Export Komplet</t>
  </si>
  <si>
    <t xml:space="preserve">VZ</t>
  </si>
  <si>
    <t xml:space="preserve">2.0</t>
  </si>
  <si>
    <t xml:space="preserve">False</t>
  </si>
  <si>
    <t xml:space="preserve">{b9557e63-f3ff-48df-b62c-6a1541b5f60b}</t>
  </si>
  <si>
    <t xml:space="preserve">&gt;&gt;  skryté sloupce  &lt;&lt;</t>
  </si>
  <si>
    <t xml:space="preserve">0,01</t>
  </si>
  <si>
    <t xml:space="preserve">21</t>
  </si>
  <si>
    <t xml:space="preserve">12</t>
  </si>
  <si>
    <t xml:space="preserve">REKAPITULACE STAVBY</t>
  </si>
  <si>
    <t xml:space="preserve">v ---  níže se nacházejí doplnkové a pomocné údaje k sestavám  --- v</t>
  </si>
  <si>
    <t xml:space="preserve">Návod na vyplnění</t>
  </si>
  <si>
    <t xml:space="preserve">0,001</t>
  </si>
  <si>
    <t xml:space="preserve">Kód:</t>
  </si>
  <si>
    <t xml:space="preserve">2024/038</t>
  </si>
  <si>
    <t xml:space="preserve">Měnit lze pouze buňky se žlutým podbarvením!
1) v Rekapitulaci stavby vyplňte údaje o Uchazeči (přenesou se do ostatních sestav i v jiných listech)
2) na vybraných listech vyplňte v sestavě Soupis prací ceny u položek</t>
  </si>
  <si>
    <t xml:space="preserve">Stavba:</t>
  </si>
  <si>
    <t xml:space="preserve">Foyer ZŠ Šumperk</t>
  </si>
  <si>
    <t xml:space="preserve">KSO:</t>
  </si>
  <si>
    <t xml:space="preserve">CC-CZ:</t>
  </si>
  <si>
    <t xml:space="preserve">Místo:</t>
  </si>
  <si>
    <t xml:space="preserve"> </t>
  </si>
  <si>
    <t xml:space="preserve">Datum:</t>
  </si>
  <si>
    <t xml:space="preserve">31. 10. 2024</t>
  </si>
  <si>
    <t xml:space="preserve">Zadavatel:</t>
  </si>
  <si>
    <t xml:space="preserve">IČ:</t>
  </si>
  <si>
    <t xml:space="preserve">DIČ:</t>
  </si>
  <si>
    <t xml:space="preserve">Uchazeč:</t>
  </si>
  <si>
    <t xml:space="preserve">Vyplň údaj</t>
  </si>
  <si>
    <t xml:space="preserve">Projektant:</t>
  </si>
  <si>
    <t xml:space="preserve">True</t>
  </si>
  <si>
    <t xml:space="preserve">Zpracovatel:</t>
  </si>
  <si>
    <t xml:space="preserve">Bc. Kateřina Vaculíková</t>
  </si>
  <si>
    <t xml:space="preserve">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</si>
  <si>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Zpracováno dle URS Praha 2024/II - uvedená cena je orientační		
Zhotovitel (stavby) podrobně prostudoval rozsah projektu a prověřil položky a výměry uvedené ve výkazu výměr. Tento soupis výkonů je pouze informativní, dodavatel je povinnen veškeré výměry přepočítat na základě projektové dokumentace. </t>
  </si>
  <si>
    <t xml:space="preserve">Cena bez DPH</t>
  </si>
  <si>
    <t xml:space="preserve">Sazba daně</t>
  </si>
  <si>
    <t xml:space="preserve">Základ daně</t>
  </si>
  <si>
    <t xml:space="preserve">Výše daně</t>
  </si>
  <si>
    <t xml:space="preserve">DPH</t>
  </si>
  <si>
    <t xml:space="preserve">základní</t>
  </si>
  <si>
    <t xml:space="preserve">snížená</t>
  </si>
  <si>
    <t xml:space="preserve">zákl. přenesená</t>
  </si>
  <si>
    <t xml:space="preserve">sníž. přenesená</t>
  </si>
  <si>
    <t xml:space="preserve">nulová</t>
  </si>
  <si>
    <t xml:space="preserve">Cena s DPH</t>
  </si>
  <si>
    <t xml:space="preserve">v</t>
  </si>
  <si>
    <t xml:space="preserve">CZK</t>
  </si>
  <si>
    <t xml:space="preserve">REKAPITULACE OBJEKTŮ STAVBY A SOUPISŮ PRACÍ</t>
  </si>
  <si>
    <t xml:space="preserve">Informatívní údaje z listů zakázek</t>
  </si>
  <si>
    <t xml:space="preserve">Kód</t>
  </si>
  <si>
    <t xml:space="preserve">Popis</t>
  </si>
  <si>
    <t xml:space="preserve">Cena bez DPH [CZK]</t>
  </si>
  <si>
    <t xml:space="preserve">Cena s DPH [CZK]</t>
  </si>
  <si>
    <t xml:space="preserve">Typ</t>
  </si>
  <si>
    <t xml:space="preserve">z toho Ostat.
náklady [CZK]</t>
  </si>
  <si>
    <t xml:space="preserve">DPH [CZK]</t>
  </si>
  <si>
    <t xml:space="preserve">Normohodiny [h]</t>
  </si>
  <si>
    <t xml:space="preserve">DPH základní [CZK]</t>
  </si>
  <si>
    <t xml:space="preserve">DPH snížená [CZK]</t>
  </si>
  <si>
    <t xml:space="preserve">DPH základní přenesená
[CZK]</t>
  </si>
  <si>
    <t xml:space="preserve">DPH snížená přenesená
[CZK]</t>
  </si>
  <si>
    <t xml:space="preserve">Základna
DPH základní</t>
  </si>
  <si>
    <t xml:space="preserve">Základna
DPH snížená</t>
  </si>
  <si>
    <t xml:space="preserve">Základna
DPH zákl. přenesená</t>
  </si>
  <si>
    <t xml:space="preserve">Základna
DPH sníž. přenesená</t>
  </si>
  <si>
    <t xml:space="preserve">Základna
DPH nulová</t>
  </si>
  <si>
    <t xml:space="preserve">Náklady stavby celkem</t>
  </si>
  <si>
    <t xml:space="preserve">D</t>
  </si>
  <si>
    <t xml:space="preserve">0</t>
  </si>
  <si>
    <t xml:space="preserve">###NOIMPORT###</t>
  </si>
  <si>
    <t xml:space="preserve">IMPORT</t>
  </si>
  <si>
    <t xml:space="preserve">{00000000-0000-0000-0000-000000000000}</t>
  </si>
  <si>
    <t xml:space="preserve">/</t>
  </si>
  <si>
    <t xml:space="preserve">2024/038/a</t>
  </si>
  <si>
    <t xml:space="preserve">Bourací práce</t>
  </si>
  <si>
    <t xml:space="preserve">STA</t>
  </si>
  <si>
    <t xml:space="preserve">1</t>
  </si>
  <si>
    <t xml:space="preserve">{62f71941-9130-4987-9b5a-d905084b02f2}</t>
  </si>
  <si>
    <t xml:space="preserve">2</t>
  </si>
  <si>
    <t xml:space="preserve">2024/038/b</t>
  </si>
  <si>
    <t xml:space="preserve">Architektonicko stavební a konstrukční řešení</t>
  </si>
  <si>
    <t xml:space="preserve">{9a186734-cb1b-4e78-a09f-92653fc2b5d0}</t>
  </si>
  <si>
    <t xml:space="preserve">2024/038/c</t>
  </si>
  <si>
    <t xml:space="preserve">VZT</t>
  </si>
  <si>
    <t xml:space="preserve">{edbb8da7-e424-439f-9195-286177ad67a9}</t>
  </si>
  <si>
    <t xml:space="preserve">2024/038/d</t>
  </si>
  <si>
    <t xml:space="preserve">Vytápění</t>
  </si>
  <si>
    <t xml:space="preserve">{c2f42409-f496-4f9a-8a3f-5a17c2012196}</t>
  </si>
  <si>
    <t xml:space="preserve">2024/038/e</t>
  </si>
  <si>
    <t xml:space="preserve">Elektroinstalace</t>
  </si>
  <si>
    <t xml:space="preserve">{e12db5c4-a2a7-45c4-ac39-4d5e041cb4f6}</t>
  </si>
  <si>
    <t xml:space="preserve">2024/038/f</t>
  </si>
  <si>
    <t xml:space="preserve">VRN</t>
  </si>
  <si>
    <t xml:space="preserve">{62b840c0-6c97-4b27-a792-56d1dac4ed11}</t>
  </si>
  <si>
    <t xml:space="preserve">VV0001</t>
  </si>
  <si>
    <t xml:space="preserve">B - sokl keram. dlažba</t>
  </si>
  <si>
    <t xml:space="preserve">21,915</t>
  </si>
  <si>
    <t xml:space="preserve">3</t>
  </si>
  <si>
    <t xml:space="preserve">KRYCÍ LIST SOUPISU PRACÍ</t>
  </si>
  <si>
    <t xml:space="preserve">Objekt:</t>
  </si>
  <si>
    <t xml:space="preserve">2024/038/a - Bourací práce</t>
  </si>
  <si>
    <t xml:space="preserve">REKAPITULACE ČLENĚNÍ SOUPISU PRACÍ</t>
  </si>
  <si>
    <t xml:space="preserve">Kód dílu - Popis</t>
  </si>
  <si>
    <t xml:space="preserve">Cena celkem [CZK]</t>
  </si>
  <si>
    <t xml:space="preserve">-1</t>
  </si>
  <si>
    <t xml:space="preserve">HSV - Práce a dodávky HSV</t>
  </si>
  <si>
    <t xml:space="preserve">    6 - Úpravy povrchů, podlahy a osazování výplní</t>
  </si>
  <si>
    <t xml:space="preserve">    9 - Ostatní konstrukce a práce, bourání</t>
  </si>
  <si>
    <t xml:space="preserve">    997 - Přesun sutě</t>
  </si>
  <si>
    <t xml:space="preserve">    998 - Přesun hmot</t>
  </si>
  <si>
    <t xml:space="preserve">PSV - Práce a dodávky PSV</t>
  </si>
  <si>
    <t xml:space="preserve">    713 - Izolace tepelné</t>
  </si>
  <si>
    <t xml:space="preserve">    766 - Konstrukce truhlářské</t>
  </si>
  <si>
    <t xml:space="preserve">    767 - Konstrukce zámečnické</t>
  </si>
  <si>
    <t xml:space="preserve">    771 - Podlahy z dlaždic</t>
  </si>
  <si>
    <t xml:space="preserve">    772 - Podlahy z kamene</t>
  </si>
  <si>
    <t xml:space="preserve">SOUPIS PRACÍ</t>
  </si>
  <si>
    <t xml:space="preserve">PČ</t>
  </si>
  <si>
    <t xml:space="preserve">MJ</t>
  </si>
  <si>
    <t xml:space="preserve">Množství</t>
  </si>
  <si>
    <t xml:space="preserve">J.cena [CZK]</t>
  </si>
  <si>
    <t xml:space="preserve">Cenová soustava</t>
  </si>
  <si>
    <t xml:space="preserve">J. Nh [h]</t>
  </si>
  <si>
    <t xml:space="preserve">Nh celkem [h]</t>
  </si>
  <si>
    <t xml:space="preserve">J. hmotnost [t]</t>
  </si>
  <si>
    <t xml:space="preserve">Hmotnost celkem [t]</t>
  </si>
  <si>
    <t xml:space="preserve">J. suť [t]</t>
  </si>
  <si>
    <t xml:space="preserve">Suť Celkem [t]</t>
  </si>
  <si>
    <t xml:space="preserve">Náklady soupisu celkem</t>
  </si>
  <si>
    <t xml:space="preserve">HSV</t>
  </si>
  <si>
    <t xml:space="preserve">Práce a dodávky HSV</t>
  </si>
  <si>
    <t xml:space="preserve">ROZPOCET</t>
  </si>
  <si>
    <t xml:space="preserve">6</t>
  </si>
  <si>
    <t xml:space="preserve">Úpravy povrchů, podlahy a osazování výplní</t>
  </si>
  <si>
    <t xml:space="preserve">K</t>
  </si>
  <si>
    <t xml:space="preserve">619995001</t>
  </si>
  <si>
    <t xml:space="preserve">Začištění omítek (s dodáním hmot) kolem oken, dveří, podlah, obkladů apod.</t>
  </si>
  <si>
    <t xml:space="preserve">m</t>
  </si>
  <si>
    <t xml:space="preserve">CS ÚRS 2024 02</t>
  </si>
  <si>
    <t xml:space="preserve">4</t>
  </si>
  <si>
    <t xml:space="preserve">1020647718</t>
  </si>
  <si>
    <t xml:space="preserve">Online PSC</t>
  </si>
  <si>
    <t xml:space="preserve">https://podminky.urs.cz/item/CS_URS_2024_02/619995001</t>
  </si>
  <si>
    <t xml:space="preserve">P</t>
  </si>
  <si>
    <t xml:space="preserve">Poznámka k položce:
Pozn. 1 - Odstranění prosklené dělící příčky mezi zádveřím a vstupní halou - rám z ocelových "L" profilů, jednoduché zasklení. V místech, kde prosklená příčka navazuje na nosnou zděnou konstrukci, bude tato zapravena, respektive zhotovena příprava na osazení nového prvku. Výška konstrukce je 2500 mm, délka je 3,5 m.
Pozn. 2 - Odstranění prosklené dělící příčky mezi zádveřím a vstupní halou - rám z ocelových "L" profilů, jednoduché zasklení. V místech, kde prosklená příčka navazuje na nosnou zděnou konstrukci, bude tato zapravena, respektive zhotovena příprava na osazení nového prvku. Výška konstrukce je 2500 mm, délka je 4,8 m.
Pozn. 3 - Odstranění prosklené dělící příčky mezi zádveřím a místností školníka - rám z ocelových "L" profilů, jednoduché zasklení. V místech, kde prosklená příčka navazuje na nosnou zděnou konstrukci, bude tato zapravena, respektive zhotovena příprava na osazení nového prvku. Výška konstrukce je 3100 mm, délka je 2,7 m.
Pozn. 4 - Odstranění prosklené dělící příčky v rámci vstupní haly - rám z ocelových "L" profilů, jednoduché zasklení. V místech, kde prosklená příčka navazuje na nosnou zděnou konstrukci, bude tato zapravena. V místě, kde je příčka kotvená k podlahové konstrukci, bude tato také zapravena (resp. Kamenná dlažba zde může být nahrazena neporušenými dlaždicemi). Výška konstrukce je 3100 mm, délka je 5,7 m.
Pozn. 14 - Všechny zděné konstrukce, které jsou ve styku s odstraňovanými prvky či konstrukcemi budou začištěny, zapraveny a připraveny na novou výmalbu.
Nové kce pozn. 9 - otvory v obvodové stěna pro nasávání a výdech vzduchu pro místnost 113 budou po realizaci utěsněny, začištěny a zapraveny především ze strany exteriéru. Míru začištění je pak nutno koordinovat s vybranými krycími mřížkami/protidešťovými žaluziemi (viz část VZT).
Nové kce - pozn. 10 - Stěny po realizaci okenních otvorů a ossazení výplní budou zapraveny jak s exteriéru, tak interiéru. Z exteriéru bude dle potřeby doplněn kontaktní zateplovací systém. Barevnost fasády bude zachována.
Nové kce - pozn. 11 - Stěna po realizaci orvotu pro skleněnou příčku bude po osazení plastového prvku začištěna a vyspravena, zejména pak ostění a nadpraží otvoru.</t>
  </si>
  <si>
    <t xml:space="preserve">VV</t>
  </si>
  <si>
    <t xml:space="preserve">Zděné konstrukce na styku s odstraňovanými </t>
  </si>
  <si>
    <t xml:space="preserve">Pozn. 1</t>
  </si>
  <si>
    <t xml:space="preserve">2,5*2+3,5</t>
  </si>
  <si>
    <t xml:space="preserve">Pozn. 2</t>
  </si>
  <si>
    <t xml:space="preserve">2,5*2+4,8</t>
  </si>
  <si>
    <t xml:space="preserve">Pozn. 3</t>
  </si>
  <si>
    <t xml:space="preserve">3,1*2+2,7</t>
  </si>
  <si>
    <t xml:space="preserve">Pozn. 4</t>
  </si>
  <si>
    <t xml:space="preserve">3,1*2+5,7</t>
  </si>
  <si>
    <t xml:space="preserve">Mezisoučet</t>
  </si>
  <si>
    <t xml:space="preserve">Pozn. 14 - zapravení po bourání mimo pozn. 1 - 4</t>
  </si>
  <si>
    <t xml:space="preserve">Bourání dle pozn. 8</t>
  </si>
  <si>
    <t xml:space="preserve">3,1*2+4</t>
  </si>
  <si>
    <t xml:space="preserve">Bourání dle pozn. 15 + nové kce pozn. 11</t>
  </si>
  <si>
    <t xml:space="preserve">2,5*2+2</t>
  </si>
  <si>
    <t xml:space="preserve">Bourání dle pozn. 16 + nové kce pozn. 10</t>
  </si>
  <si>
    <t xml:space="preserve">(2*2+0,7*2)*2</t>
  </si>
  <si>
    <t xml:space="preserve">Začištění VZT otvorů - Nové kce - pozn. 9</t>
  </si>
  <si>
    <t xml:space="preserve">2*3,14*0,175*2</t>
  </si>
  <si>
    <t xml:space="preserve">Součet</t>
  </si>
  <si>
    <t xml:space="preserve">622215122</t>
  </si>
  <si>
    <t xml:space="preserve">Oprava kontaktního zateplení z polystyrenových desek jednotlivých malých ploch tloušťky přes 80 do 120 mm stěn, plochy jednotlivě přes 0,1 do 0,25 m2</t>
  </si>
  <si>
    <t xml:space="preserve">kus</t>
  </si>
  <si>
    <t xml:space="preserve">-334896646</t>
  </si>
  <si>
    <t xml:space="preserve">https://podminky.urs.cz/item/CS_URS_2024_02/622215122</t>
  </si>
  <si>
    <t xml:space="preserve">Poznámka k položce:
Nové kce pozn. 9 - otvory v obvodové stěna pro nasávání a výdech vzduchu pro místnost 113 budou po realizaci utěsněny, začištěny a zapraveny především ze strany exteriéru. Míru začištění je pak nutno koordinovat s vybranými krycími mřížkami/protidešťovými žaluziemi (viz část VZT).</t>
  </si>
  <si>
    <t xml:space="preserve">Zapravení okolo výdechů VZT mřížek - nové kce - pozn. 9</t>
  </si>
  <si>
    <t xml:space="preserve">622215123</t>
  </si>
  <si>
    <t xml:space="preserve">Oprava kontaktního zateplení z polystyrenových desek jednotlivých malých ploch tloušťky přes 80 do 120 mm stěn, plochy jednotlivě přes 0,25 do 0,5 m2</t>
  </si>
  <si>
    <t xml:space="preserve">-555881628</t>
  </si>
  <si>
    <t xml:space="preserve">https://podminky.urs.cz/item/CS_URS_2024_02/622215123</t>
  </si>
  <si>
    <t xml:space="preserve">Poznámka k položce:
Nové kce - pozn. 10 - Stěny po realizaci okenních otvorů a ossazení výplní budou zapraveny jak s exteriéru, tak interiéru. Z exteriéru bude dle potřeby doplněn kontaktní zateplovací systém. Barevnost fasády bude zachována.</t>
  </si>
  <si>
    <t xml:space="preserve">Zapravení okolo nových oken O1 - nové kce - pozn. 10</t>
  </si>
  <si>
    <t xml:space="preserve">4*2</t>
  </si>
  <si>
    <t xml:space="preserve">9</t>
  </si>
  <si>
    <t xml:space="preserve">Ostatní konstrukce a práce, bourání</t>
  </si>
  <si>
    <t xml:space="preserve">962031133</t>
  </si>
  <si>
    <t xml:space="preserve">Bourání příček nebo přizdívek z cihel pálených plných nebo dutých, tl. přes 100 do 150 mm</t>
  </si>
  <si>
    <t xml:space="preserve">m2</t>
  </si>
  <si>
    <t xml:space="preserve">-1791972545</t>
  </si>
  <si>
    <t xml:space="preserve">https://podminky.urs.cz/item/CS_URS_2024_02/962031133</t>
  </si>
  <si>
    <t xml:space="preserve">Poznámka k položce:
Pozn. 8 - Vybourání příčky z dutinových cihel, příčka bude vybourána až na úroveň stávající HI, tl. 150 mm, výška 3100 mm, délka 4 m.</t>
  </si>
  <si>
    <t xml:space="preserve">Vybourání příčky tl. 150 mm - pozn. 8</t>
  </si>
  <si>
    <t xml:space="preserve">3,1*4</t>
  </si>
  <si>
    <t xml:space="preserve">5</t>
  </si>
  <si>
    <t xml:space="preserve">962032112</t>
  </si>
  <si>
    <t xml:space="preserve">Bourání zdiva nadzákladového z cihel keramických děrovaných na maltu vápenocementovou, objemu přes 1 m3</t>
  </si>
  <si>
    <t xml:space="preserve">m3</t>
  </si>
  <si>
    <t xml:space="preserve">-533681483</t>
  </si>
  <si>
    <t xml:space="preserve">https://podminky.urs.cz/item/CS_URS_2024_02/962032112</t>
  </si>
  <si>
    <t xml:space="preserve">Poznámka k položce:
Pozn. 15 - Vybourání otvoru pro dveře do budoucí multifunkční místnosti v nosné stěně mezi místnostmi 111 a 113. Výška otvoru je 2500 mm, délka je 2 m.</t>
  </si>
  <si>
    <t xml:space="preserve">Vybourání otvoru pro dveře, tl. 300 mm - pozn. 15</t>
  </si>
  <si>
    <t xml:space="preserve">2*2,5*0,3</t>
  </si>
  <si>
    <t xml:space="preserve">965042141</t>
  </si>
  <si>
    <t xml:space="preserve">Bourání mazanin betonových nebo z litého asfaltu tl. do 100 mm, plochy přes 4 m2</t>
  </si>
  <si>
    <t xml:space="preserve">16</t>
  </si>
  <si>
    <t xml:space="preserve">842153726</t>
  </si>
  <si>
    <t xml:space="preserve">https://podminky.urs.cz/item/CS_URS_2024_02/965042141</t>
  </si>
  <si>
    <t xml:space="preserve">Poznámka k položce:
Pozn. 12 - Vybourání roznášecí betonové vrstvy podlahy až na úroveň stávající HI, pod nově budovanými příčkami, v šíři navržené konstrukce - 150 mm. Délka 8,5 m. Šířka takto připravené rýhy bude taková, aby bylo možno zajistit správné provedení detailu paty příčky a navázání na stávající podlahovou konstrukci.</t>
  </si>
  <si>
    <t xml:space="preserve">Vybourání roznášecí betonové vrstvy  až po HI pod novou příčku, předpokládaná tl. 100 mm, š. 250 mm - pozn. 12</t>
  </si>
  <si>
    <t xml:space="preserve">8,5*0,25*0,1</t>
  </si>
  <si>
    <t xml:space="preserve">7</t>
  </si>
  <si>
    <t xml:space="preserve">965046111</t>
  </si>
  <si>
    <t xml:space="preserve">Broušení stávajících betonových podlah úběr do 3 mm</t>
  </si>
  <si>
    <t xml:space="preserve">1346005923</t>
  </si>
  <si>
    <t xml:space="preserve">https://podminky.urs.cz/item/CS_URS_2024_02/965046111</t>
  </si>
  <si>
    <t xml:space="preserve">Poznámka k položce:
Pozn. 9 - Odstranění nášlapné vrstvy podlahy, tj. keramické dlažby vč. lepidla. Před realizací nové nášlapné vrstvy bude betonová roznášecí vrstva zbroušena, začištěna a vysáta. Pokud se po odstranění keramické dlažby v betonové dlažbě najdou praskliny či jiná místa s defekty, bude svolán KD a dále bude řešeno dle doporučení projektanta. Celková plocha odstaňované dlažby je 20 m2.
Pozn. 10 - Odstranění nášlapné vrstvy podlahy, tj. kamenné dlažby vč. lepidla a části roznášecí betonové vrstvy tak, aby bylo možné osazení zapuštěné čistící zóny (úroveň bude odpovídat dnu současných čistících zón). Část kamenné dlažby bude odstraněna tak, aby bylo možné využít zachované dlaždice jako náhradu na místa s defekty apod. Před realizací nové podlahové skladby bude betonová roznášecí vrstva zbroušena, začištěna a vysáta. Pokud se po odstranění kamenné dlažby v betonové dlažbě najdou praskliny či jiná místa s defekty, bude svolán KD a dále bude řešeno dle doporučení projektanta. Celková plocha odstraňované dlažby je 13 m2.</t>
  </si>
  <si>
    <t xml:space="preserve">Odstranění nášlapné vrstvy podlahy - pozn. 9</t>
  </si>
  <si>
    <t xml:space="preserve">20</t>
  </si>
  <si>
    <t xml:space="preserve">Odstranění nášlapné vrstvy podlahy, tj. kamenné dlažby, předpokládaný úběr 20 mm - pozn. 10</t>
  </si>
  <si>
    <t xml:space="preserve">13</t>
  </si>
  <si>
    <t xml:space="preserve">8</t>
  </si>
  <si>
    <t xml:space="preserve">968072455</t>
  </si>
  <si>
    <t xml:space="preserve">Vybourání kovových rámů oken s křídly, dveřních zárubní, vrat, stěn, ostění nebo obkladů dveřních zárubní, plochy do 2 m2</t>
  </si>
  <si>
    <t xml:space="preserve">2110059131</t>
  </si>
  <si>
    <t xml:space="preserve">https://podminky.urs.cz/item/CS_URS_2024_02/968072455</t>
  </si>
  <si>
    <t xml:space="preserve">Poznámka k položce:
Pozn. 7 - Demontáž vnitřních dveří vč. ocelovýchzárubní, 900x1970 mm, 1 ks.</t>
  </si>
  <si>
    <t xml:space="preserve">Demontáž vnitřních dveří 900x1970 mm - pozn. 7</t>
  </si>
  <si>
    <t xml:space="preserve">0,9*1,97*1</t>
  </si>
  <si>
    <t xml:space="preserve">971033651</t>
  </si>
  <si>
    <t xml:space="preserve">Vybourání otvorů ve zdivu základovém nebo nadzákladovém z cihel, tvárnic, příčkovek z cihel pálených na maltu vápennou nebo vápenocementovou plochy do 4 m2, tl. do 600 mm</t>
  </si>
  <si>
    <t xml:space="preserve">1724879082</t>
  </si>
  <si>
    <t xml:space="preserve">https://podminky.urs.cz/item/CS_URS_2024_02/971033651</t>
  </si>
  <si>
    <t xml:space="preserve">Poznámka k položce:
Pozn. 16 - Vybourání otvoru pro okna do budoucího prostoru pro školníka v obvodové stěně s kontaktním zateplením fasády. Výška otvoru je 700 mm, výška parapetu 1800 mm, délka je 2 m. Celkem vybourány 2 otvory.</t>
  </si>
  <si>
    <t xml:space="preserve">Vybourání otvoru pro okna, tl. 450 mm - pozn. 16</t>
  </si>
  <si>
    <t xml:space="preserve">2*0,7*0,45*2</t>
  </si>
  <si>
    <t xml:space="preserve">10</t>
  </si>
  <si>
    <t xml:space="preserve">977151129</t>
  </si>
  <si>
    <t xml:space="preserve">Jádrové vrty diamantovými korunkami do stavebních materiálů (železobetonu, betonu, cihel, obkladů, dlažeb, kamene) průměru přes 300 do 350 mm</t>
  </si>
  <si>
    <t xml:space="preserve">1503736639</t>
  </si>
  <si>
    <t xml:space="preserve">https://podminky.urs.cz/item/CS_URS_2024_02/977151129</t>
  </si>
  <si>
    <t xml:space="preserve">Poznámka k položce:
Pozn. 17 - Realizace prostupu pro vedení potrubí VZT z budoucí multifunční místnosti, d = 350 mm. Celkem budou realizovány 2 prostupy.</t>
  </si>
  <si>
    <t xml:space="preserve">Realizace prostupu pro vedení potrubí VZT, D = 350 mm - pozn. 17</t>
  </si>
  <si>
    <t xml:space="preserve">0,565*2</t>
  </si>
  <si>
    <t xml:space="preserve">11</t>
  </si>
  <si>
    <t xml:space="preserve">977311112</t>
  </si>
  <si>
    <t xml:space="preserve">Řezání stávajících betonových mazanin bez vyztužení hloubky přes 50 do 100 mm</t>
  </si>
  <si>
    <t xml:space="preserve">1751075495</t>
  </si>
  <si>
    <t xml:space="preserve">https://podminky.urs.cz/item/CS_URS_2024_02/977311112</t>
  </si>
  <si>
    <t xml:space="preserve">Vybourání roznášecí betonové vrstvy  až po HI pod novou příčku, předpokládaná tl. 100 mm - pozn. 12</t>
  </si>
  <si>
    <t xml:space="preserve">8,5*2</t>
  </si>
  <si>
    <t xml:space="preserve">997</t>
  </si>
  <si>
    <t xml:space="preserve">Přesun sutě</t>
  </si>
  <si>
    <t xml:space="preserve">997013211</t>
  </si>
  <si>
    <t xml:space="preserve">Vnitrostaveništní doprava suti a vybouraných hmot vodorovně do 50 m s naložením ručně pro budovy a haly výšky do 6 m</t>
  </si>
  <si>
    <t xml:space="preserve">t</t>
  </si>
  <si>
    <t xml:space="preserve">-957577969</t>
  </si>
  <si>
    <t xml:space="preserve">https://podminky.urs.cz/item/CS_URS_2024_02/997013211</t>
  </si>
  <si>
    <t xml:space="preserve">997013501</t>
  </si>
  <si>
    <t xml:space="preserve">Odvoz suti a vybouraných hmot na skládku nebo meziskládku se složením, na vzdálenost do 1 km</t>
  </si>
  <si>
    <t xml:space="preserve">334134986</t>
  </si>
  <si>
    <t xml:space="preserve">https://podminky.urs.cz/item/CS_URS_2024_02/997013501</t>
  </si>
  <si>
    <t xml:space="preserve">14</t>
  </si>
  <si>
    <t xml:space="preserve">997013509</t>
  </si>
  <si>
    <t xml:space="preserve">Odvoz suti a vybouraných hmot na skládku nebo meziskládku se složením, na vzdálenost Příplatek k ceně za každý další započatý 1 km přes 1 km</t>
  </si>
  <si>
    <t xml:space="preserve">-367977499</t>
  </si>
  <si>
    <t xml:space="preserve">https://podminky.urs.cz/item/CS_URS_2024_02/997013509</t>
  </si>
  <si>
    <t xml:space="preserve">13,959*24</t>
  </si>
  <si>
    <t xml:space="preserve">15</t>
  </si>
  <si>
    <t xml:space="preserve">997013631</t>
  </si>
  <si>
    <t xml:space="preserve">Poplatek za uložení stavebního odpadu na skládce (skládkovné) směsného stavebního a demoličního zatříděného do Katalogu odpadů pod kódem 17 09 04</t>
  </si>
  <si>
    <t xml:space="preserve">553710440</t>
  </si>
  <si>
    <t xml:space="preserve">https://podminky.urs.cz/item/CS_URS_2024_02/997013631</t>
  </si>
  <si>
    <t xml:space="preserve">998</t>
  </si>
  <si>
    <t xml:space="preserve">Přesun hmot</t>
  </si>
  <si>
    <t xml:space="preserve">998018001</t>
  </si>
  <si>
    <t xml:space="preserve">Přesun hmot pro budovy občanské výstavby, bydlení, výrobu a služby ruční (bez užití mechanizace) vodorovná dopravní vzdálenost do 100 m pro budovy s jakoukoliv nosnou konstrukcí výšky do 6 m</t>
  </si>
  <si>
    <t xml:space="preserve">-29979239</t>
  </si>
  <si>
    <t xml:space="preserve">https://podminky.urs.cz/item/CS_URS_2024_02/998018001</t>
  </si>
  <si>
    <t xml:space="preserve">PSV</t>
  </si>
  <si>
    <t xml:space="preserve">Práce a dodávky PSV</t>
  </si>
  <si>
    <t xml:space="preserve">713</t>
  </si>
  <si>
    <t xml:space="preserve">Izolace tepelné</t>
  </si>
  <si>
    <t xml:space="preserve">17</t>
  </si>
  <si>
    <t xml:space="preserve">713130853</t>
  </si>
  <si>
    <t xml:space="preserve">Odstranění tepelné izolace stěn a příček z rohoží, pásů, dílců, desek, bloků připevněných lepením z polystyrenu, tloušťka izolace přes 100 do 200 mm</t>
  </si>
  <si>
    <t xml:space="preserve">1901027106</t>
  </si>
  <si>
    <t xml:space="preserve">https://podminky.urs.cz/item/CS_URS_2024_02/713130853</t>
  </si>
  <si>
    <t xml:space="preserve">Vybourání otvoru pro okna, tl. 120 mm - pozn. 16</t>
  </si>
  <si>
    <t xml:space="preserve">2*0,7*2</t>
  </si>
  <si>
    <t xml:space="preserve">766</t>
  </si>
  <si>
    <t xml:space="preserve">Konstrukce truhlářské</t>
  </si>
  <si>
    <t xml:space="preserve">18</t>
  </si>
  <si>
    <t xml:space="preserve">766411812</t>
  </si>
  <si>
    <t xml:space="preserve">Demontáž obložení stěn panely, plochy přes 1,5 m2</t>
  </si>
  <si>
    <t xml:space="preserve">-1597884103</t>
  </si>
  <si>
    <t xml:space="preserve">https://podminky.urs.cz/item/CS_URS_2024_02/766411812</t>
  </si>
  <si>
    <t xml:space="preserve">Poznámka k položce:
Pozn. 5 - Demontáž dřevěného obložení stěny a dřevěné konstrukce, které zakrývají otopná tělesa ve vstupní hale (vč. nosného roštu). Výška konstrukce je 3100 mm, délka je 8,5 m.</t>
  </si>
  <si>
    <t xml:space="preserve">Demontáž dřevěného obložení stěny a dřevěné konstrukce - pozn. 5</t>
  </si>
  <si>
    <t xml:space="preserve">3,1*8,5</t>
  </si>
  <si>
    <t xml:space="preserve">19</t>
  </si>
  <si>
    <t xml:space="preserve">766411822</t>
  </si>
  <si>
    <t xml:space="preserve">Demontáž obložení stěn podkladových roštů</t>
  </si>
  <si>
    <t xml:space="preserve">-558588106</t>
  </si>
  <si>
    <t xml:space="preserve">https://podminky.urs.cz/item/CS_URS_2024_02/766411822</t>
  </si>
  <si>
    <t xml:space="preserve">766691914</t>
  </si>
  <si>
    <t xml:space="preserve">Ostatní práce vyvěšení nebo zavěšení křídel dřevěných dveřních, plochy do 2 m2</t>
  </si>
  <si>
    <t xml:space="preserve">-1631332483</t>
  </si>
  <si>
    <t xml:space="preserve">https://podminky.urs.cz/item/CS_URS_2024_02/766691914</t>
  </si>
  <si>
    <t xml:space="preserve">767</t>
  </si>
  <si>
    <t xml:space="preserve">Konstrukce zámečnické</t>
  </si>
  <si>
    <t xml:space="preserve">767114812</t>
  </si>
  <si>
    <t xml:space="preserve">Demontáž stěn a příček rámových zasklených z hliníkových nebo ocelových profilů vnitřních přes 6 do 9 m2</t>
  </si>
  <si>
    <t xml:space="preserve">-1523202609</t>
  </si>
  <si>
    <t xml:space="preserve">https://podminky.urs.cz/item/CS_URS_2024_02/767114812</t>
  </si>
  <si>
    <t xml:space="preserve">Poznámka k položce:
Pozn. 1 - Odstranění prosklené dělící příčky mezi zádveřím a vstupní halou - rám z ocelových "L" profilů, jednoduché zasklení. V místech, kde prosklená příčka navazuje na nosnou zděnou konstrukci, bude tato zapravena, respektive zhotovena příprava na osazení nového prvku. Výška konstrukce je 2500 mm, délka je 3,5 m.
Pozn. 3 - Odstranění prosklené dělící příčky mezi zádveřím a místností školníka - rám z ocelových "L" profilů, jednoduché zasklení. V místech, kde prosklená příčka navazuje na nosnou zděnou konstrukci, bude tato zapravena, respektive zhotovena příprava na osazení nového prvku. Výška konstrukce je 3100 mm, délka je 2,7 m.</t>
  </si>
  <si>
    <t xml:space="preserve">Odstranění prosklené dělící příčky mezi zádveřím a vstupní halou - pozn. 1</t>
  </si>
  <si>
    <t xml:space="preserve">2,5*3</t>
  </si>
  <si>
    <t xml:space="preserve">Odstranění prosklené dělící příčky mezi zádveřím a místností školníka - pozn. 3</t>
  </si>
  <si>
    <t xml:space="preserve">3,1*2,7</t>
  </si>
  <si>
    <t xml:space="preserve">22</t>
  </si>
  <si>
    <t xml:space="preserve">767114813</t>
  </si>
  <si>
    <t xml:space="preserve">Demontáž stěn a příček rámových zasklených z hliníkových nebo ocelových profilů vnitřních přes 9 do 12 m2</t>
  </si>
  <si>
    <t xml:space="preserve">-2106477748</t>
  </si>
  <si>
    <t xml:space="preserve">https://podminky.urs.cz/item/CS_URS_2024_02/767114813</t>
  </si>
  <si>
    <t xml:space="preserve">Poznámka k položce:
Pozn. 2 - Odstranění prosklené dělící příčky mezi zádveřím a vstupní halou - rám z ocelových "L" profilů, jednoduché zasklení. V místech, kde prosklená příčka navazuje na nosnou zděnou konstrukci, bude tato zapravena, respektive zhotovena příprava na osazení nového prvku. Výška konstrukce je 2500 mm, délka je 4,8 m.</t>
  </si>
  <si>
    <t xml:space="preserve">Odstranění prosklené dělící příčky mezi zádveřím a vstupní halou - pozn. 2</t>
  </si>
  <si>
    <t xml:space="preserve">2,5*4,8</t>
  </si>
  <si>
    <t xml:space="preserve">23</t>
  </si>
  <si>
    <t xml:space="preserve">767114815</t>
  </si>
  <si>
    <t xml:space="preserve">Demontáž stěn a příček rámových zasklených z hliníkových nebo ocelových profilů vnitřních přes 15 m2</t>
  </si>
  <si>
    <t xml:space="preserve">-998978899</t>
  </si>
  <si>
    <t xml:space="preserve">https://podminky.urs.cz/item/CS_URS_2024_02/767114815</t>
  </si>
  <si>
    <t xml:space="preserve">Poznámka k položce:
Pozn. 4 - Odstranění prosklené dělící příčky v rámci vstupní haly - rám z ocelových "L" profilů, jednoduché zasklení. V místech, kde prosklená příčka navazuje na nosnou zděnou konstrukci, bude tato zapravena. V místě, kde je příčka kotvená k podlahové konstrukci, bude tato také zapravena (resp. Kamenná dlažba zde může být nahrazena neporušenými dlaždicemi). Výška konstrukce je 3100 mm, délka je 5,7 m.</t>
  </si>
  <si>
    <t xml:space="preserve">Odstranění prosklené dělící příčky v rámci vstupní haly - pozn. 4</t>
  </si>
  <si>
    <t xml:space="preserve">3,1*5,7</t>
  </si>
  <si>
    <t xml:space="preserve">24</t>
  </si>
  <si>
    <t xml:space="preserve">767531811</t>
  </si>
  <si>
    <t xml:space="preserve">Demontáž vstupních čisticích zón rohoží kovových nebo plastových</t>
  </si>
  <si>
    <t xml:space="preserve">-2112178728</t>
  </si>
  <si>
    <t xml:space="preserve">https://podminky.urs.cz/item/CS_URS_2024_02/767531811</t>
  </si>
  <si>
    <t xml:space="preserve">Poznámka k položce:
Pozn. 11 - Odstranění stávající ocelové čistící rohože vč. jejího rámu, 2 ks, cca 3,5 m2</t>
  </si>
  <si>
    <t xml:space="preserve">Odstranění stávající ocelové čistící rohože - pozn. 11</t>
  </si>
  <si>
    <t xml:space="preserve">1,8*0,9*2</t>
  </si>
  <si>
    <t xml:space="preserve">25</t>
  </si>
  <si>
    <t xml:space="preserve">767531821</t>
  </si>
  <si>
    <t xml:space="preserve">Demontáž vstupních čisticích zón rámů zapuštěných nebo náběhových</t>
  </si>
  <si>
    <t xml:space="preserve">1994253747</t>
  </si>
  <si>
    <t xml:space="preserve">https://podminky.urs.cz/item/CS_URS_2024_02/767531821</t>
  </si>
  <si>
    <t xml:space="preserve">(1,8*2+0,9*2)*2</t>
  </si>
  <si>
    <t xml:space="preserve">771</t>
  </si>
  <si>
    <t xml:space="preserve">Podlahy z dlaždic</t>
  </si>
  <si>
    <t xml:space="preserve">26</t>
  </si>
  <si>
    <t xml:space="preserve">771473810</t>
  </si>
  <si>
    <t xml:space="preserve">Demontáž soklíků z dlaždic keramických lepených rovných</t>
  </si>
  <si>
    <t xml:space="preserve">-1326577186</t>
  </si>
  <si>
    <t xml:space="preserve">https://podminky.urs.cz/item/CS_URS_2024_02/771473810</t>
  </si>
  <si>
    <t xml:space="preserve">Poznámka k položce:
Pozn. 9 - Odstranění nášlapné vrstvy podlahy, tj. keramické dlažby vč. lepidla. Před realizací nové nášlapné vrstvy bude betonová roznášecí vrstva zbroušena, začištěna a vysáta. Pokud se po odstranění keramické dlažby v betonové dlažbě najdou praskliny či jiná místa s defekty, bude svolán KD a dále bude řešeno dle doporučení projektanta. Celková plocha odstaňované dlažby je 20 m2.</t>
  </si>
  <si>
    <t xml:space="preserve">"Množství určené pomocí aplikace Výměry.</t>
  </si>
  <si>
    <t xml:space="preserve">"Odstranění nášlapné vrstvy podlahy - pozn. 9</t>
  </si>
  <si>
    <t xml:space="preserve">"(13,314+2,151+6,450)</t>
  </si>
  <si>
    <t xml:space="preserve">27</t>
  </si>
  <si>
    <t xml:space="preserve">771573810</t>
  </si>
  <si>
    <t xml:space="preserve">Demontáž podlah z dlaždic keramických lepených</t>
  </si>
  <si>
    <t xml:space="preserve">-755060875</t>
  </si>
  <si>
    <t xml:space="preserve">https://podminky.urs.cz/item/CS_URS_2024_02/771573810</t>
  </si>
  <si>
    <t xml:space="preserve">772</t>
  </si>
  <si>
    <t xml:space="preserve">Podlahy z kamene</t>
  </si>
  <si>
    <t xml:space="preserve">28</t>
  </si>
  <si>
    <t xml:space="preserve">772423812</t>
  </si>
  <si>
    <t xml:space="preserve">Demontáž obkladu soklů z kamenných desek k dalšímu použití lepených rovných</t>
  </si>
  <si>
    <t xml:space="preserve">415538711</t>
  </si>
  <si>
    <t xml:space="preserve">https://podminky.urs.cz/item/CS_URS_2024_02/772423812</t>
  </si>
  <si>
    <t xml:space="preserve">Poznámka k položce:
Pozn. 13 - Ve vstupní hale (m.č. 113) a v zádveří (m.č. 112) bude v místech vybourání podkladu pro zakládání nové příčky kamenná dlažba odstraněna tak, aby se dala znovu využít pro doplnění stávající plochy v rámci realizace nových příček. Tzn. v případě místnosti 113 bude takto odstraněno a očištěno cca 3 m2. V případě místnosti 112 bude takto odstraněno a očištěno cca 0,75 m2. Kamenný obklad soklu bude také znovu využit.</t>
  </si>
  <si>
    <t xml:space="preserve">Odstranění dlažby pod novou příčku v m.č. 112 a 113 - pozn. 13</t>
  </si>
  <si>
    <t xml:space="preserve">0,5*2</t>
  </si>
  <si>
    <t xml:space="preserve">29</t>
  </si>
  <si>
    <t xml:space="preserve">772524812</t>
  </si>
  <si>
    <t xml:space="preserve">Demontáž dlažby z kamene k dalšímu použití z tvrdých kamenů lepených</t>
  </si>
  <si>
    <t xml:space="preserve">1251432513</t>
  </si>
  <si>
    <t xml:space="preserve">https://podminky.urs.cz/item/CS_URS_2024_02/772524812</t>
  </si>
  <si>
    <t xml:space="preserve">Poznámka k položce:
Pozn. 10 - Odstranění nášlapné vrstvy podlahy, tj. kamenné dlažby vč. lepidla a části roznášecí betonové vrstvy tak, aby bylo možné osazení zapuštěné čistící zóny (úroveň bude odpovídat dnu současných čistících zón). Část kamenné dlažby bude odstraněna tak, aby bylo možné využít zachované dlaždice jako náhradu na místa s defekty apod. Před realizací nové podlahové skladby bude betonová roznášecí vrstva zbroušena, začištěna a vysáta. Pokud se po odstranění kamenné dlažby v betonové dlažbě najdou praskliny či jiná místa s defekty, bude svolán KD a dále bude řešeno dle doporučení projektanta. Celková plocha odstraňované dlažby je 13 m2.
Pozn. 13 - Ve vstupní hale (m.č. 113) a v zádveří (m.č. 112) bude v místech vybourání podkladu pro zakládání nové příčky kamenná dlažba odstraněna tak, aby se dala znovu využít pro doplnění stávající plochy v rámci realizace nových příček. Tzn. v případě místnosti 113 bude takto odstraněno a očištěno cca 3 m2. V případě místnosti 112 bude takto odstraněno a očištěno cca 0,75 m2. Kamenný obklad soklu bude také znovu využit.</t>
  </si>
  <si>
    <t xml:space="preserve">Odstranění nášlapné vrstvy podlahy, tj. kamenné dlažby - pozn. 10</t>
  </si>
  <si>
    <t xml:space="preserve">3+0,75</t>
  </si>
  <si>
    <t xml:space="preserve">30</t>
  </si>
  <si>
    <t xml:space="preserve">772991442</t>
  </si>
  <si>
    <t xml:space="preserve">Očištění vybouraných kamenných dlažeb k dalšímu použití od lepidla</t>
  </si>
  <si>
    <t xml:space="preserve">1904658692</t>
  </si>
  <si>
    <t xml:space="preserve">https://podminky.urs.cz/item/CS_URS_2024_02/772991442</t>
  </si>
  <si>
    <t xml:space="preserve">Sokl - pozn. 13</t>
  </si>
  <si>
    <t xml:space="preserve">0,5*2*0,1</t>
  </si>
  <si>
    <t xml:space="preserve">Dlažba - sokl doložení</t>
  </si>
  <si>
    <t xml:space="preserve">15,497</t>
  </si>
  <si>
    <t xml:space="preserve">VV0002</t>
  </si>
  <si>
    <t xml:space="preserve">SDK příčka, tl. 150 mm, 2x12,5 mm</t>
  </si>
  <si>
    <t xml:space="preserve">25,156</t>
  </si>
  <si>
    <t xml:space="preserve">VV0003</t>
  </si>
  <si>
    <t xml:space="preserve">Vyztužení SDK příčky</t>
  </si>
  <si>
    <t xml:space="preserve">17,098</t>
  </si>
  <si>
    <t xml:space="preserve">2024/038/b - Architektonicko stavební a konstrukční řešení</t>
  </si>
  <si>
    <t xml:space="preserve">    3 - Svislé a kompletní konstrukce</t>
  </si>
  <si>
    <t xml:space="preserve">    763 - Konstrukce suché výstavby</t>
  </si>
  <si>
    <t xml:space="preserve">    764 - Konstrukce klempířské</t>
  </si>
  <si>
    <t xml:space="preserve">    776 - Podlahy povlakové</t>
  </si>
  <si>
    <t xml:space="preserve">    784 - Dokončovací práce - malby a tapety</t>
  </si>
  <si>
    <t xml:space="preserve">Svislé a kompletní konstrukce</t>
  </si>
  <si>
    <t xml:space="preserve">317941121</t>
  </si>
  <si>
    <t xml:space="preserve">Osazování ocelových válcovaných nosníků na zdivu I nebo IE nebo U nebo UE nebo L do č. 12 nebo výšky do 120 mm</t>
  </si>
  <si>
    <t xml:space="preserve">1197882282</t>
  </si>
  <si>
    <t xml:space="preserve">https://podminky.urs.cz/item/CS_URS_2024_02/317941121</t>
  </si>
  <si>
    <t xml:space="preserve">Překlady "a" - IPE 120</t>
  </si>
  <si>
    <t xml:space="preserve">2,5*4*3*0,0106</t>
  </si>
  <si>
    <t xml:space="preserve">M</t>
  </si>
  <si>
    <t xml:space="preserve">13010744</t>
  </si>
  <si>
    <t xml:space="preserve">ocel profilová jakost S235JR (11 375) průřez IPE 120</t>
  </si>
  <si>
    <t xml:space="preserve">845181354</t>
  </si>
  <si>
    <t xml:space="preserve">0,318*1,05 'Přepočtené koeficientem množství</t>
  </si>
  <si>
    <t xml:space="preserve">346244381</t>
  </si>
  <si>
    <t xml:space="preserve">Plentování ocelových válcovaných nosníků jednostranné cihlami na maltu, výška stojiny do 200 mm</t>
  </si>
  <si>
    <t xml:space="preserve">320322424</t>
  </si>
  <si>
    <t xml:space="preserve">https://podminky.urs.cz/item/CS_URS_2024_02/346244381</t>
  </si>
  <si>
    <t xml:space="preserve">Překlady z ocelových nosníků IPE 120</t>
  </si>
  <si>
    <t xml:space="preserve">2,5*0,12*2*3</t>
  </si>
  <si>
    <t xml:space="preserve">953943211</t>
  </si>
  <si>
    <t xml:space="preserve">Osazování drobných kovových předmětů kotvených do stěny hasicího přístroje</t>
  </si>
  <si>
    <t xml:space="preserve">-1565506438</t>
  </si>
  <si>
    <t xml:space="preserve">https://podminky.urs.cz/item/CS_URS_2024_02/953943211</t>
  </si>
  <si>
    <t xml:space="preserve">Poznámka k položce:
6kg práškový hasicí schopností 21A, 183B (6HJ)</t>
  </si>
  <si>
    <t xml:space="preserve">44932114</t>
  </si>
  <si>
    <t xml:space="preserve">přístroj hasicí ruční práškový PG 6 LE</t>
  </si>
  <si>
    <t xml:space="preserve">1896681713</t>
  </si>
  <si>
    <t xml:space="preserve">973031325</t>
  </si>
  <si>
    <t xml:space="preserve">Vysekání výklenků nebo kapes ve zdivu z cihel na maltu vápennou nebo vápenocementovou kapes, plochy do 0,10 m2, hl. do 300 mm</t>
  </si>
  <si>
    <t xml:space="preserve">-1922091804</t>
  </si>
  <si>
    <t xml:space="preserve">https://podminky.urs.cz/item/CS_URS_2024_02/973031325</t>
  </si>
  <si>
    <t xml:space="preserve">Kapsy pro překlady z ocelových nosníků IPE 120</t>
  </si>
  <si>
    <t xml:space="preserve">2*3</t>
  </si>
  <si>
    <t xml:space="preserve">997013111</t>
  </si>
  <si>
    <t xml:space="preserve">Vnitrostaveništní doprava suti a vybouraných hmot vodorovně do 50 m s naložením základní pro budovy a haly výšky do 6 m</t>
  </si>
  <si>
    <t xml:space="preserve">1473861859</t>
  </si>
  <si>
    <t xml:space="preserve">https://podminky.urs.cz/item/CS_URS_2024_02/997013111</t>
  </si>
  <si>
    <t xml:space="preserve">1911089319</t>
  </si>
  <si>
    <t xml:space="preserve">1861869088</t>
  </si>
  <si>
    <t xml:space="preserve">0,348*24</t>
  </si>
  <si>
    <t xml:space="preserve">1561280611</t>
  </si>
  <si>
    <t xml:space="preserve">998011001</t>
  </si>
  <si>
    <t xml:space="preserve">Přesun hmot pro budovy občanské výstavby, bydlení, výrobu a služby s nosnou svislou konstrukcí zděnou z cihel, tvárnic nebo kamene vodorovná dopravní vzdálenost do 100 m základní pro budovy výšky do 6 m</t>
  </si>
  <si>
    <t xml:space="preserve">-1720937251</t>
  </si>
  <si>
    <t xml:space="preserve">https://podminky.urs.cz/item/CS_URS_2024_02/998011001</t>
  </si>
  <si>
    <t xml:space="preserve">763</t>
  </si>
  <si>
    <t xml:space="preserve">Konstrukce suché výstavby</t>
  </si>
  <si>
    <t xml:space="preserve">763111417.R1</t>
  </si>
  <si>
    <t xml:space="preserve">Příčka ze sádrokartonových desek s nosnou konstrukcí z jednoduchých ocelových profilů UW, CW dvojitě opláštěná deskami standardními A tl. 2 x 12,5 mm s izolací, EI 60, příčka tl. 150 mm, profil 100, Rw do 56 dB</t>
  </si>
  <si>
    <t xml:space="preserve">1019935814</t>
  </si>
  <si>
    <t xml:space="preserve">"Skladba S3a</t>
  </si>
  <si>
    <t xml:space="preserve">"(6,001+2,349)*3,225-0,9*1,97</t>
  </si>
  <si>
    <t xml:space="preserve">763111720</t>
  </si>
  <si>
    <t xml:space="preserve">Příčka ze sádrokartonových desek ostatní konstrukce a práce na příčkách ze sádrokartonových desek vyztužení příčky pro osazení skříněk, polic atd.</t>
  </si>
  <si>
    <t xml:space="preserve">-2033926782</t>
  </si>
  <si>
    <t xml:space="preserve">https://podminky.urs.cz/item/CS_URS_2024_02/763111720</t>
  </si>
  <si>
    <t xml:space="preserve">Poznámka k položce:
Pozn. 5 - V místech, kde bude nutné kotvit regály do konstrukce SDK příček, bude nutné doplnit konstrukci příček pomocí systémových podkonstrukcí, nosných profilů či výdřev! Nutno koordinovat s dodavatelem regálů!
Pozn. 6 - V místech, kde bude nutné kotvit otopná tělesa do konstrukce SDK příček, bude nutné doplnit konstrukci příček pomocí systémových podkonstrukcí, nosných profilů či výdřev! Nutno koordinovat s dodavatelem otopných těles!</t>
  </si>
  <si>
    <t xml:space="preserve">"Ztužení SDK příčky pro kotvení dalších prvků (nábytku apod.)</t>
  </si>
  <si>
    <t xml:space="preserve">"M.č. ... - kotvení regálů - 2 úrovně kotvení - pozn. 5</t>
  </si>
  <si>
    <t xml:space="preserve">"(5,848+0,602+0,599)*2</t>
  </si>
  <si>
    <t xml:space="preserve">"M.č. ... - kotvení otopných těles - 1 úroveň kotvení - pozn. 6</t>
  </si>
  <si>
    <t xml:space="preserve">"1,500*2</t>
  </si>
  <si>
    <t xml:space="preserve">763111722</t>
  </si>
  <si>
    <t xml:space="preserve">Příčka ze sádrokartonových desek ostatní konstrukce a práce na příčkách ze sádrokartonových desek ochrana rohů úhelníky pozinkované</t>
  </si>
  <si>
    <t xml:space="preserve">-386609144</t>
  </si>
  <si>
    <t xml:space="preserve">https://podminky.urs.cz/item/CS_URS_2024_02/763111722</t>
  </si>
  <si>
    <t xml:space="preserve">SDK příčka</t>
  </si>
  <si>
    <t xml:space="preserve">3,225</t>
  </si>
  <si>
    <t xml:space="preserve">763131411.R1</t>
  </si>
  <si>
    <t xml:space="preserve">Podhled ze sádrokartonových desek dvouvrstvá zavěšená spodní konstrukce z ocelových profilů CD, UD bez opláštění</t>
  </si>
  <si>
    <t xml:space="preserve">-717835711</t>
  </si>
  <si>
    <t xml:space="preserve">Poznámka k položce:
Pozn. 8 - podhled v místnosti 111b bude proveden tak, aby bylo možné otevírat křídla oken, tzn., hrana podhledu bude končit cca 900 mm od vnitřního líce obvodové stěny (bude ověřeno a určeno na stavbě dle otevřeného křídla okna). Mezera mezi stropem a podhledem ze strany od oken bude zaklopena stejným materiálem, ze kterého bude zhotoven podhled.</t>
  </si>
  <si>
    <t xml:space="preserve">M.č. 111a, 111b, 112a a 113</t>
  </si>
  <si>
    <t xml:space="preserve">141,9-5,7*0,2</t>
  </si>
  <si>
    <t xml:space="preserve">763131731.R1</t>
  </si>
  <si>
    <t xml:space="preserve">Podhled ze sádrokartonových desek ostatní práce a konstrukce na podhledech ze sádrokartonových desek čelo pro kazetové podhledy (F lišta) bez opláštění</t>
  </si>
  <si>
    <t xml:space="preserve">-1896735527</t>
  </si>
  <si>
    <t xml:space="preserve">Podhled - čelo - m.č. 111b - pozn. 8</t>
  </si>
  <si>
    <t xml:space="preserve">5,7</t>
  </si>
  <si>
    <t xml:space="preserve">763135101.R1</t>
  </si>
  <si>
    <t xml:space="preserve">Podhled z velkoplošných desek z dřevěné vlny pojené magnezitem 1200x600x25, vlna tloušťky 1mm. Provedení hrany s rovnou podélnou a čelní hranou.</t>
  </si>
  <si>
    <t xml:space="preserve">1931350696</t>
  </si>
  <si>
    <t xml:space="preserve">Poznámka k položce:
mechanicky kotveno k nosnému roštu
barevnost desek bude provedena dle knihy interiérových standardů - bílá; před dodáním na stavbu bude materiál vyvzorkován a odsouhlasen projektantem
Detailní specifikace viz Skladba ST1 a Kniha interiérových standardů.
Pozn. 8 - podhled v místnosti 111b bude proveden tak, aby bylo možné otevírat křídla oken, tzn., hrana podhledu bude končit cca 900 mm od vnitřního líce obvodové stěny (bude ověřeno a určeno na stavbě dle otevřeného křídla okna). Mezera mezi stropem a podhledem ze strany od oken bude zaklopena stejným materiálem, ze kterého bude zhotoven podhled.
</t>
  </si>
  <si>
    <t xml:space="preserve">763164651.R1</t>
  </si>
  <si>
    <t xml:space="preserve">Obklad konstrukcí sádrokartonovými deskami včetně ochranných úhelníků ve tvaru U rozvinuté šíře přes 1,2 m, opláštěný deskou standardní A, tl. 12,5 mm</t>
  </si>
  <si>
    <t xml:space="preserve">-1966570857</t>
  </si>
  <si>
    <t xml:space="preserve">Poznámka k položce:
Pozn. 7 - Konstrukce nadpraží mezi místnostmi 112a a 111a (resp. mezi 111a a 113) je řešena z tenkostěnných ocelových profilů a opláštěná SDK deskami. Konstrukce nadpraží je provedena tak, aby do ní bylo možné kotvit prosklené příčky. Úroveň spodní hrany nadpraží je ve stejné výšce jako navazující nadpraží, tzn., úroveň spodní hrany nadpraží je 2500 mm od úrovně podlahy.</t>
  </si>
  <si>
    <t xml:space="preserve">Nadpraží okenních otvorů - pozn. 7</t>
  </si>
  <si>
    <t xml:space="preserve">Nadpraží prvku P2</t>
  </si>
  <si>
    <t xml:space="preserve">2,7*(0,4*2+0,45)</t>
  </si>
  <si>
    <t xml:space="preserve">Nadpraží prvku P3</t>
  </si>
  <si>
    <t xml:space="preserve">763172332.R1</t>
  </si>
  <si>
    <t xml:space="preserve">Montáž dvířek pro konstrukce z desek revizních jednoplášťových pro podhledy velikost (šxv) 1400 x 800 mm</t>
  </si>
  <si>
    <t xml:space="preserve">-2061781443</t>
  </si>
  <si>
    <t xml:space="preserve">Prvek Z3</t>
  </si>
  <si>
    <t xml:space="preserve">59030744.R1</t>
  </si>
  <si>
    <t xml:space="preserve">dvířka revizní dvoukřídlá s automatickým zámkem 1400x800mm bez opláštění</t>
  </si>
  <si>
    <t xml:space="preserve">32</t>
  </si>
  <si>
    <t xml:space="preserve">302775455</t>
  </si>
  <si>
    <t xml:space="preserve">Poznámka k položce:
Opláštění revizních dvířek je součástí dodávky podhledu.</t>
  </si>
  <si>
    <t xml:space="preserve">763181311</t>
  </si>
  <si>
    <t xml:space="preserve">Výplně otvorů konstrukcí ze sádrokartonových desek montáž zárubně kovové s konstrukcí jednokřídlové</t>
  </si>
  <si>
    <t xml:space="preserve">-1205737265</t>
  </si>
  <si>
    <t xml:space="preserve">https://podminky.urs.cz/item/CS_URS_2024_02/763181311</t>
  </si>
  <si>
    <t xml:space="preserve">Poznámka k položce:
Podrobná specifikace viz výpis PSV prvků (prvek Z1).</t>
  </si>
  <si>
    <t xml:space="preserve">Ocelová zárubeň Z1 (pro dveře D1) - 900x1970 mm</t>
  </si>
  <si>
    <t xml:space="preserve">55331596</t>
  </si>
  <si>
    <t xml:space="preserve">zárubeň jednokřídlá ocelová pro sádrokartonové příčky tl stěny 110-150mm rozměru 900/1970, 2100mm</t>
  </si>
  <si>
    <t xml:space="preserve">-1888888247</t>
  </si>
  <si>
    <t xml:space="preserve">763181421</t>
  </si>
  <si>
    <t xml:space="preserve">Výplně otvorů konstrukcí ze sádrokartonových desek ztužující výplň otvoru pro dveře s UA a UW profilem, výšky příčky přes 2,80 do 3,25 m</t>
  </si>
  <si>
    <t xml:space="preserve">593333225</t>
  </si>
  <si>
    <t xml:space="preserve">https://podminky.urs.cz/item/CS_URS_2024_02/763181421</t>
  </si>
  <si>
    <t xml:space="preserve">Dveře D1 900x1970 mm (zárubeň/stavební otvor 1000x2020 mm)</t>
  </si>
  <si>
    <t xml:space="preserve">998763301</t>
  </si>
  <si>
    <t xml:space="preserve">Přesun hmot pro konstrukce montované z desek sádrokartonových, sádrovláknitých, cementovláknitých nebo cementových stanovený z hmotnosti přesunovaného materiálu vodorovná dopravní vzdálenost do 50 m základní v objektech výšky do 6 m</t>
  </si>
  <si>
    <t xml:space="preserve">437551884</t>
  </si>
  <si>
    <t xml:space="preserve">https://podminky.urs.cz/item/CS_URS_2024_02/998763301</t>
  </si>
  <si>
    <t xml:space="preserve">764</t>
  </si>
  <si>
    <t xml:space="preserve">Konstrukce klempířské</t>
  </si>
  <si>
    <t xml:space="preserve">764226403.R1</t>
  </si>
  <si>
    <t xml:space="preserve">Oplechování parapetů z hliníkového plechu rovných mechanicky kotvené, bez rohů rš 230 mm</t>
  </si>
  <si>
    <t xml:space="preserve">-1551838994</t>
  </si>
  <si>
    <t xml:space="preserve">Poznámka k položce:
Podrobná specifikace viz výpis PSV prvků (prvek K1).</t>
  </si>
  <si>
    <t xml:space="preserve">Klempířský prvek K1</t>
  </si>
  <si>
    <t xml:space="preserve">2*2</t>
  </si>
  <si>
    <t xml:space="preserve">998764101</t>
  </si>
  <si>
    <t xml:space="preserve">Přesun hmot pro konstrukce klempířské stanovený z hmotnosti přesunovaného materiálu vodorovná dopravní vzdálenost do 50 m základní v objektech výšky do 6 m</t>
  </si>
  <si>
    <t xml:space="preserve">1314429523</t>
  </si>
  <si>
    <t xml:space="preserve">https://podminky.urs.cz/item/CS_URS_2024_02/998764101</t>
  </si>
  <si>
    <t xml:space="preserve">766622116</t>
  </si>
  <si>
    <t xml:space="preserve">Montáž oken plastových včetně montáže rámu plochy přes 1 m2 pevných do zdiva, výšky přes 1,5 do 2,5 m</t>
  </si>
  <si>
    <t xml:space="preserve">2896970</t>
  </si>
  <si>
    <t xml:space="preserve">https://podminky.urs.cz/item/CS_URS_2024_02/766622116</t>
  </si>
  <si>
    <t xml:space="preserve">Poznámka k položce:
Podrobná specifikace viz výpis PSV prvků (prvky P1 - P5).
Pro upřesnění ceny nutno poptat u dodavatele. Reálná cena se může lišit.</t>
  </si>
  <si>
    <t xml:space="preserve">Prosklená příčka P1 - 900x2500 mm</t>
  </si>
  <si>
    <t xml:space="preserve">0,9*2,5*1-0,8*2,05</t>
  </si>
  <si>
    <t xml:space="preserve">Prosklená příčka P2 - 2700x2500 mm</t>
  </si>
  <si>
    <t xml:space="preserve">2,7*2,5*1-0,9*2,05</t>
  </si>
  <si>
    <t xml:space="preserve">Prosklená příčka P3 - 2700x2500 mm</t>
  </si>
  <si>
    <t xml:space="preserve">Prosklená příčka P4 - 2000x2500 mm</t>
  </si>
  <si>
    <t xml:space="preserve">2*2,5*1-0,9*2,05</t>
  </si>
  <si>
    <t xml:space="preserve">Prosklená příčka P5 - 4800x2500 mm</t>
  </si>
  <si>
    <t xml:space="preserve">4,8*2,5*1-1,9*2,05</t>
  </si>
  <si>
    <t xml:space="preserve">61140045</t>
  </si>
  <si>
    <t xml:space="preserve">okno plastové s fixním zasklením dvojsklo přes plochu 1m2 v 1,5-2,5m</t>
  </si>
  <si>
    <t xml:space="preserve">1611879940</t>
  </si>
  <si>
    <t xml:space="preserve">766622131</t>
  </si>
  <si>
    <t xml:space="preserve">Montáž oken plastových včetně montáže rámu plochy přes 1 m2 otevíravých do zdiva, výšky do 1,5 m</t>
  </si>
  <si>
    <t xml:space="preserve">554546788</t>
  </si>
  <si>
    <t xml:space="preserve">https://podminky.urs.cz/item/CS_URS_2024_02/766622131</t>
  </si>
  <si>
    <t xml:space="preserve">Poznámka k položce:
Podrobná specifikace viz výpis PSV prvků (prvek O1).</t>
  </si>
  <si>
    <t xml:space="preserve">Okno O1 - 2000x700 mm</t>
  </si>
  <si>
    <t xml:space="preserve">61140052</t>
  </si>
  <si>
    <t xml:space="preserve">okno plastové otevíravé/sklopné trojsklo přes plochu 1m2 do v 1,5m</t>
  </si>
  <si>
    <t xml:space="preserve">1600586844</t>
  </si>
  <si>
    <t xml:space="preserve">31</t>
  </si>
  <si>
    <t xml:space="preserve">766660002</t>
  </si>
  <si>
    <t xml:space="preserve">Montáž dveřních křídel dřevěných nebo plastových otevíravých do ocelové zárubně povrchově upravených jednokřídlových, šířky přes 800 mm</t>
  </si>
  <si>
    <t xml:space="preserve">-588768403</t>
  </si>
  <si>
    <t xml:space="preserve">https://podminky.urs.cz/item/CS_URS_2024_02/766660002</t>
  </si>
  <si>
    <t xml:space="preserve">Poznámka k položce:
Podrobná specifikace viz výpis PSV prvků (prvek D1).</t>
  </si>
  <si>
    <t xml:space="preserve">Dveře D1 - 900x1970 mm</t>
  </si>
  <si>
    <t xml:space="preserve">61162087</t>
  </si>
  <si>
    <t xml:space="preserve">dveře jednokřídlé dřevotřískové povrch laminátový plné 900x1970-2100mm</t>
  </si>
  <si>
    <t xml:space="preserve">-396291223</t>
  </si>
  <si>
    <t xml:space="preserve">33</t>
  </si>
  <si>
    <t xml:space="preserve">766660411</t>
  </si>
  <si>
    <t xml:space="preserve">Montáž vchodových dveří včetně rámu do zdiva jednokřídlových bez nadsvětlíku</t>
  </si>
  <si>
    <t xml:space="preserve">214801012</t>
  </si>
  <si>
    <t xml:space="preserve">https://podminky.urs.cz/item/CS_URS_2024_02/766660411</t>
  </si>
  <si>
    <t xml:space="preserve">Poznámka k položce:
Podrobná specifikace viz výpis PSV prvků (prvky P1 - P4).
Pro upřesnění ceny nutno poptat u dodavatele. Reálná cena se může lišit.</t>
  </si>
  <si>
    <t xml:space="preserve">Plastový prvek P1</t>
  </si>
  <si>
    <t xml:space="preserve">Plastový prvek P2</t>
  </si>
  <si>
    <t xml:space="preserve">Plastový prvek P3</t>
  </si>
  <si>
    <t xml:space="preserve">Plastový prvek P4</t>
  </si>
  <si>
    <t xml:space="preserve">34</t>
  </si>
  <si>
    <t xml:space="preserve">61140504</t>
  </si>
  <si>
    <t xml:space="preserve">dveře jednokřídlé plastové bílé prosklené max rozměru otvoru 2,42m2 bezpečnostní třídy RC2</t>
  </si>
  <si>
    <t xml:space="preserve">-1750888743</t>
  </si>
  <si>
    <t xml:space="preserve">1*0,8*2,05</t>
  </si>
  <si>
    <t xml:space="preserve">1*0,9*2,05</t>
  </si>
  <si>
    <t xml:space="preserve">35</t>
  </si>
  <si>
    <t xml:space="preserve">766660451</t>
  </si>
  <si>
    <t xml:space="preserve">Montáž vchodových dveří včetně rámu do zdiva dvoukřídlových bez nadsvětlíku</t>
  </si>
  <si>
    <t xml:space="preserve">-1217048704</t>
  </si>
  <si>
    <t xml:space="preserve">https://podminky.urs.cz/item/CS_URS_2024_02/766660451</t>
  </si>
  <si>
    <t xml:space="preserve">Poznámka k položce:
Podrobná specifikace viz výpis PSV prvků (prvky  P5).
Pro upřesnění ceny nutno poptat u dodavatele. Reálná cena se může lišit.</t>
  </si>
  <si>
    <t xml:space="preserve">Plastový prvek P5</t>
  </si>
  <si>
    <t xml:space="preserve">36</t>
  </si>
  <si>
    <t xml:space="preserve">61140510</t>
  </si>
  <si>
    <t xml:space="preserve">dveře dvoukřídlé plastové bílé prosklené max rozměru otvoru 4,84m2 bezpečnostní třídy RC2</t>
  </si>
  <si>
    <t xml:space="preserve">-791056891</t>
  </si>
  <si>
    <t xml:space="preserve">1*1,9*2,05</t>
  </si>
  <si>
    <t xml:space="preserve">37</t>
  </si>
  <si>
    <t xml:space="preserve">998766101</t>
  </si>
  <si>
    <t xml:space="preserve">Přesun hmot pro konstrukce truhlářské stanovený z hmotnosti přesunovaného materiálu vodorovná dopravní vzdálenost do 50 m základní v objektech výšky do 6 m</t>
  </si>
  <si>
    <t xml:space="preserve">1869930356</t>
  </si>
  <si>
    <t xml:space="preserve">https://podminky.urs.cz/item/CS_URS_2024_02/998766101</t>
  </si>
  <si>
    <t xml:space="preserve">38</t>
  </si>
  <si>
    <t xml:space="preserve">767531121</t>
  </si>
  <si>
    <t xml:space="preserve">Montáž vstupních čisticích zón z rohoží osazení rámu mosazného nebo hliníkového zapuštěného z L profilů</t>
  </si>
  <si>
    <t xml:space="preserve">1500941399</t>
  </si>
  <si>
    <t xml:space="preserve">https://podminky.urs.cz/item/CS_URS_2024_02/767531121</t>
  </si>
  <si>
    <t xml:space="preserve">Poznámka k položce:
Pozn. 2 - Úroveň podlahy v rámci čistící zóny bude provedena tak, aby bylo možné osadit hliníkovou čistící zónu o tloušťce 22 mm a tato byla v jedné úrovni s horní úrovní navazující nášlapné vrstvy.
Pozn. 3 - Řám čistící zóny bude osazen před realizací samonivelační stěrky tak, aby lícoval s horní úrovní mášlapné vrstvy, mezera mezi profilem rámu a stávající dlažbou bude vyplněna vhodným pružným tmelem.
Podrobná specifikace viz skladba P2 a kniha interiérových standardů.</t>
  </si>
  <si>
    <t xml:space="preserve">Čistící zóna - skladba P2, pozn. 2 a 3</t>
  </si>
  <si>
    <t xml:space="preserve">5,5*2+2,95*2+0,125*4</t>
  </si>
  <si>
    <t xml:space="preserve">39</t>
  </si>
  <si>
    <t xml:space="preserve">69752160</t>
  </si>
  <si>
    <t xml:space="preserve">rám pro zapuštění profil L-30/30 25/25 20/30 15/30-Al</t>
  </si>
  <si>
    <t xml:space="preserve">926472446</t>
  </si>
  <si>
    <t xml:space="preserve">17,4*1,1 'Přepočtené koeficientem množství</t>
  </si>
  <si>
    <t xml:space="preserve">40</t>
  </si>
  <si>
    <t xml:space="preserve">767531215</t>
  </si>
  <si>
    <t xml:space="preserve">Montáž vstupních čisticích zón z rohoží kovových nebo plastových plochy přes 2 m2</t>
  </si>
  <si>
    <t xml:space="preserve">1916069071</t>
  </si>
  <si>
    <t xml:space="preserve">https://podminky.urs.cz/item/CS_URS_2024_02/767531215</t>
  </si>
  <si>
    <t xml:space="preserve">15,83</t>
  </si>
  <si>
    <t xml:space="preserve">41</t>
  </si>
  <si>
    <t xml:space="preserve">69752004</t>
  </si>
  <si>
    <t xml:space="preserve">rohož vstupní provedení hliník standard 17 mm</t>
  </si>
  <si>
    <t xml:space="preserve">-1465300764</t>
  </si>
  <si>
    <t xml:space="preserve">15,83*1,1 'Přepočtené koeficientem množství</t>
  </si>
  <si>
    <t xml:space="preserve">42</t>
  </si>
  <si>
    <t xml:space="preserve">998767101</t>
  </si>
  <si>
    <t xml:space="preserve">Přesun hmot pro zámečnické konstrukce stanovený z hmotnosti přesunovaného materiálu vodorovná dopravní vzdálenost do 50 m základní v objektech výšky do 6 m</t>
  </si>
  <si>
    <t xml:space="preserve">-871102077</t>
  </si>
  <si>
    <t xml:space="preserve">https://podminky.urs.cz/item/CS_URS_2024_02/998767101</t>
  </si>
  <si>
    <t xml:space="preserve">43</t>
  </si>
  <si>
    <t xml:space="preserve">771111011</t>
  </si>
  <si>
    <t xml:space="preserve">Příprava podkladu před provedením dlažby vysátí podlah</t>
  </si>
  <si>
    <t xml:space="preserve">2019003220</t>
  </si>
  <si>
    <t xml:space="preserve">https://podminky.urs.cz/item/CS_URS_2024_02/771111011</t>
  </si>
  <si>
    <t xml:space="preserve">Poznámka k položce:
Pozn. 1 - V místnostech 111b, 112a a 112b bude v místech kontaktu s novými svislými konstrukcemi doložena stávající očištěná kamenná dlažba vč. soklu, v místnosti 111b se jedná o 1,5 m2 (1 m2 + 0,5 m2), v místnosti 112a o 0,5 m2 a v 112b o 1,5 m2 (bude použita vybouraná a očistěná dlažba z 111a).
Pozn. 2 - Úroveň podlahy v rámci čistící zóny bude provedena tak, aby bylo možné osadit hliníkovou čistící zónu o tloušťce 22 mm a tato byla v jedné úrovni s horní úrovní navazující nášlapné vrstvy.
Pozn. 3 - Řám čistící zóny bude osazen před realizací samonivelační stěrky tak, aby lícoval s horní úrovní mášlapné vrstvy, mezera mezi profilem rámu a stávající dlažbou bude vyplněna vhodným pružným tmelem.
Podrobná specifikace viz skladba P2 a P3 a kniha interiérových standardů.</t>
  </si>
  <si>
    <t xml:space="preserve">Doložení stávající kamenné dlažby vč. soklu - pozn. 1 - skladba P3</t>
  </si>
  <si>
    <t xml:space="preserve">1,5+0,5+1,5</t>
  </si>
  <si>
    <t xml:space="preserve">44</t>
  </si>
  <si>
    <t xml:space="preserve">771121011</t>
  </si>
  <si>
    <t xml:space="preserve">Příprava podkladu před provedením dlažby nátěr penetrační na podlahu</t>
  </si>
  <si>
    <t xml:space="preserve">-1273509155</t>
  </si>
  <si>
    <t xml:space="preserve">https://podminky.urs.cz/item/CS_URS_2024_02/771121011</t>
  </si>
  <si>
    <t xml:space="preserve">45</t>
  </si>
  <si>
    <t xml:space="preserve">771151026</t>
  </si>
  <si>
    <t xml:space="preserve">Příprava podkladu před provedením dlažby samonivelační stěrka min. pevnosti 30 MPa, tloušťky přes 12 do 15 mm</t>
  </si>
  <si>
    <t xml:space="preserve">674563440</t>
  </si>
  <si>
    <t xml:space="preserve">https://podminky.urs.cz/item/CS_URS_2024_02/771151026</t>
  </si>
  <si>
    <t xml:space="preserve">Poznámka k položce:
Pozn. 2 - Úroveň podlahy v rámci čistící zóny bude provedena tak, aby bylo možné osadit hliníkovou čistící zónu o tloušťce 22 mm a tato byla v jedné úrovni s horní úrovní navazující nášlapné vrstvy.
Pozn. 3 - Řám čistící zóny bude osazen před realizací samonivelační stěrky tak, aby lícoval s horní úrovní mášlapné vrstvy, mezera mezi profilem rámu a stávající dlažbou bude vyplněna vhodným pružným tmelem.
Podrobná specifikace viz skladba P1, P2 a P3 a kniha interiérových standardů.</t>
  </si>
  <si>
    <t xml:space="preserve">Skladba P1 - m.č. 113</t>
  </si>
  <si>
    <t xml:space="preserve">21,42</t>
  </si>
  <si>
    <t xml:space="preserve">46</t>
  </si>
  <si>
    <t xml:space="preserve">998771101</t>
  </si>
  <si>
    <t xml:space="preserve">Přesun hmot pro podlahy z dlaždic stanovený z hmotnosti přesunovaného materiálu vodorovná dopravní vzdálenost do 50 m základní v objektech výšky do 6 m</t>
  </si>
  <si>
    <t xml:space="preserve">2060314678</t>
  </si>
  <si>
    <t xml:space="preserve">https://podminky.urs.cz/item/CS_URS_2024_02/998771101</t>
  </si>
  <si>
    <t xml:space="preserve">47</t>
  </si>
  <si>
    <t xml:space="preserve">772421135</t>
  </si>
  <si>
    <t xml:space="preserve">Montáž obkladu soklů deskami z kamene kladených do lepidla svislých nebo šikmých stěn s lícem rovným, tl. přes 50 do 70 mm</t>
  </si>
  <si>
    <t xml:space="preserve">-775751397</t>
  </si>
  <si>
    <t xml:space="preserve">https://podminky.urs.cz/item/CS_URS_2024_02/772421135</t>
  </si>
  <si>
    <t xml:space="preserve">Poznámka k položce:
Pozn. 1 - V místnostech 111b, 112a a 112b bude v místech kontaktu s novými svislými konstrukcemi doložena stávající očištěná kamenná dlažba vč. soklu, v místnosti 111b se jedná o 1,5 m2 (1 m2 + 0,5 m2), v místnosti 112a o 0,5 m2 a v 112b o 1,5 m2 (bude použita vybouraná a očistěná dlažba z 111a).
Podrobná specifikace viz skladba P3 a kniha interiérových standardů.</t>
  </si>
  <si>
    <t xml:space="preserve">"Doložení stávající kamenné dlažby vč. soklu - pozn. 1</t>
  </si>
  <si>
    <t xml:space="preserve">"8,800+8,497-0,9*2</t>
  </si>
  <si>
    <t xml:space="preserve">48</t>
  </si>
  <si>
    <t xml:space="preserve">772521240</t>
  </si>
  <si>
    <t xml:space="preserve">Kladení dlažby z kamene do lepidla z nejvýše dvou rozdílných druhů pravoúhlých desek nebo dlaždic ve skladbě se pravidelně opakujících, tl. přes 15 do 30 mm</t>
  </si>
  <si>
    <t xml:space="preserve">851076581</t>
  </si>
  <si>
    <t xml:space="preserve">https://podminky.urs.cz/item/CS_URS_2024_02/772521240</t>
  </si>
  <si>
    <t xml:space="preserve">49</t>
  </si>
  <si>
    <t xml:space="preserve">772523941</t>
  </si>
  <si>
    <t xml:space="preserve">Výměna pravoúhlé desky v dlažbě z tvrdých kamenů velikosti přes 10 ks/m2 kladené do lepidla, tl. do 30 mm</t>
  </si>
  <si>
    <t xml:space="preserve">1898476375</t>
  </si>
  <si>
    <t xml:space="preserve">https://podminky.urs.cz/item/CS_URS_2024_02/772523941</t>
  </si>
  <si>
    <t xml:space="preserve">Poznámka k položce:
Pozn. 4 - Nášlapná vrstva podlahy bude v místě demontované vnitřní prosklené příčky prohlédnuta a místa s defektem budou opravena (bude použita vybouraná a očištěná dlažba z místnosti 111a).</t>
  </si>
  <si>
    <t xml:space="preserve">Oprava dlažby v místě demontované příčky - pozn. 4 (plocha je odborným odhadem, nutno posoudit na stavbě, případně bude množství dopočteno/odpočteno)</t>
  </si>
  <si>
    <t xml:space="preserve">50</t>
  </si>
  <si>
    <t xml:space="preserve">772991111</t>
  </si>
  <si>
    <t xml:space="preserve">Dlažby z kamene - ostatní práce penetrace podkladu</t>
  </si>
  <si>
    <t xml:space="preserve">2075002862</t>
  </si>
  <si>
    <t xml:space="preserve">https://podminky.urs.cz/item/CS_URS_2024_02/772991111</t>
  </si>
  <si>
    <t xml:space="preserve">51</t>
  </si>
  <si>
    <t xml:space="preserve">772991115</t>
  </si>
  <si>
    <t xml:space="preserve">Dlažby z kamene - ostatní práce spárování silikonem</t>
  </si>
  <si>
    <t xml:space="preserve">737828599</t>
  </si>
  <si>
    <t xml:space="preserve">https://podminky.urs.cz/item/CS_URS_2024_02/772991115</t>
  </si>
  <si>
    <t xml:space="preserve">Doložení soklu - pozn. 1</t>
  </si>
  <si>
    <t xml:space="preserve">52</t>
  </si>
  <si>
    <t xml:space="preserve">772991411</t>
  </si>
  <si>
    <t xml:space="preserve">Dlažby z kamene - ostatní práce čištění nových dlažeb po pokládce základní</t>
  </si>
  <si>
    <t xml:space="preserve">1290683823</t>
  </si>
  <si>
    <t xml:space="preserve">https://podminky.urs.cz/item/CS_URS_2024_02/772991411</t>
  </si>
  <si>
    <t xml:space="preserve">53</t>
  </si>
  <si>
    <t xml:space="preserve">772991431</t>
  </si>
  <si>
    <t xml:space="preserve">Dlažby z kamene - ostatní práce voskování a leštění ručně</t>
  </si>
  <si>
    <t xml:space="preserve">705463346</t>
  </si>
  <si>
    <t xml:space="preserve">https://podminky.urs.cz/item/CS_URS_2024_02/772991431</t>
  </si>
  <si>
    <t xml:space="preserve">54</t>
  </si>
  <si>
    <t xml:space="preserve">998772101</t>
  </si>
  <si>
    <t xml:space="preserve">Přesun hmot pro kamenné dlažby, obklady schodišťových stupňů a soklů stanovený z hmotnosti přesunovaného materiálu vodorovná dopravní vzdálenost do 50 m základní v objektech výšky do 6 m</t>
  </si>
  <si>
    <t xml:space="preserve">45396305</t>
  </si>
  <si>
    <t xml:space="preserve">https://podminky.urs.cz/item/CS_URS_2024_02/998772101</t>
  </si>
  <si>
    <t xml:space="preserve">776</t>
  </si>
  <si>
    <t xml:space="preserve">Podlahy povlakové</t>
  </si>
  <si>
    <t xml:space="preserve">55</t>
  </si>
  <si>
    <t xml:space="preserve">776111311</t>
  </si>
  <si>
    <t xml:space="preserve">Příprava podkladu povlakových podlah a stěn vysátí podlah</t>
  </si>
  <si>
    <t xml:space="preserve">-361952762</t>
  </si>
  <si>
    <t xml:space="preserve">https://podminky.urs.cz/item/CS_URS_2024_02/776111311</t>
  </si>
  <si>
    <t xml:space="preserve">Poznámka k položce:
Podrobná specifikace viz skladba P1 a kniha interiérových standardů.</t>
  </si>
  <si>
    <t xml:space="preserve">56</t>
  </si>
  <si>
    <t xml:space="preserve">776121112</t>
  </si>
  <si>
    <t xml:space="preserve">Příprava podkladu povlakových podlah a stěn penetrace vodou ředitelná podlah</t>
  </si>
  <si>
    <t xml:space="preserve">60339694</t>
  </si>
  <si>
    <t xml:space="preserve">https://podminky.urs.cz/item/CS_URS_2024_02/776121112</t>
  </si>
  <si>
    <t xml:space="preserve">57</t>
  </si>
  <si>
    <t xml:space="preserve">776261111</t>
  </si>
  <si>
    <t xml:space="preserve">Montáž podlahovin z pryže lepením standardním lepidlem z pásů</t>
  </si>
  <si>
    <t xml:space="preserve">994082268</t>
  </si>
  <si>
    <t xml:space="preserve">https://podminky.urs.cz/item/CS_URS_2024_02/776261111</t>
  </si>
  <si>
    <t xml:space="preserve">Poznámka k položce:
Podrobná specifikace viz skladba P1 a kniha interiérových standardů.
kaučuková povlaková krytina z vulkanizovaného přírodního a syntetického kaučuku + příměsi minerálů (žulové chipsy) o tl. 2mm, bez obsahu PVC, umělých změkčovadel, plasticidů a aditiv. </t>
  </si>
  <si>
    <t xml:space="preserve">58</t>
  </si>
  <si>
    <t xml:space="preserve">27251015.R1</t>
  </si>
  <si>
    <t xml:space="preserve">podlahovina kaučuková tl 2mm, světle šedá</t>
  </si>
  <si>
    <t xml:space="preserve">-449873565</t>
  </si>
  <si>
    <t xml:space="preserve">21,42*1,1 'Přepočtené koeficientem množství</t>
  </si>
  <si>
    <t xml:space="preserve">59</t>
  </si>
  <si>
    <t xml:space="preserve">776421111</t>
  </si>
  <si>
    <t xml:space="preserve">Montáž lišt obvodových lepených</t>
  </si>
  <si>
    <t xml:space="preserve">1036105719</t>
  </si>
  <si>
    <t xml:space="preserve">https://podminky.urs.cz/item/CS_URS_2024_02/776421111</t>
  </si>
  <si>
    <t xml:space="preserve">17,922-2-2,7</t>
  </si>
  <si>
    <t xml:space="preserve">60</t>
  </si>
  <si>
    <t xml:space="preserve">28342165.R1</t>
  </si>
  <si>
    <t xml:space="preserve">lišta podlahová systémová pro kaučukovou podlahovou krytinu</t>
  </si>
  <si>
    <t xml:space="preserve">181995289</t>
  </si>
  <si>
    <t xml:space="preserve">13,222*1,02 'Přepočtené koeficientem množství</t>
  </si>
  <si>
    <t xml:space="preserve">61</t>
  </si>
  <si>
    <t xml:space="preserve">998776101</t>
  </si>
  <si>
    <t xml:space="preserve">Přesun hmot pro podlahy povlakové stanovený z hmotnosti přesunovaného materiálu vodorovná dopravní vzdálenost do 50 m základní v objektech výšky do 6 m</t>
  </si>
  <si>
    <t xml:space="preserve">912285391</t>
  </si>
  <si>
    <t xml:space="preserve">https://podminky.urs.cz/item/CS_URS_2024_02/998776101</t>
  </si>
  <si>
    <t xml:space="preserve">784</t>
  </si>
  <si>
    <t xml:space="preserve">Dokončovací práce - malby a tapety</t>
  </si>
  <si>
    <t xml:space="preserve">62</t>
  </si>
  <si>
    <t xml:space="preserve">784111001</t>
  </si>
  <si>
    <t xml:space="preserve">Oprášení (ometení) podkladu v místnostech výšky do 3,80 m</t>
  </si>
  <si>
    <t xml:space="preserve">1996949699</t>
  </si>
  <si>
    <t xml:space="preserve">https://podminky.urs.cz/item/CS_URS_2024_02/784111001</t>
  </si>
  <si>
    <t xml:space="preserve">Strop m.č. 112b</t>
  </si>
  <si>
    <t xml:space="preserve">13,74</t>
  </si>
  <si>
    <t xml:space="preserve">Strop m.č. 111b</t>
  </si>
  <si>
    <t xml:space="preserve">5,7*0,9</t>
  </si>
  <si>
    <t xml:space="preserve">Stěny v m.č. 111a</t>
  </si>
  <si>
    <t xml:space="preserve">22,5*2,9-2,7*2,5*2-3*2,5*2-4,8*2,5*2</t>
  </si>
  <si>
    <t xml:space="preserve">Stěny v m.č. 111b</t>
  </si>
  <si>
    <t xml:space="preserve">41,72*2,9+(0,9*2+5,7)*0,2-2,1*2,1*2-1,8*2,5*2-1,45*2,5*2-1*2,5-3*2,5-4,8*2,5-2*2,5</t>
  </si>
  <si>
    <t xml:space="preserve">Stěny v m.č. 112a</t>
  </si>
  <si>
    <t xml:space="preserve">12,74*2,9-0,9*1,97-2*0,7-3,5*2,5-2,7*2,5-1*2,5</t>
  </si>
  <si>
    <t xml:space="preserve">Stěny v m.č. 112b</t>
  </si>
  <si>
    <t xml:space="preserve">16,4*3,1-2*0,7-0,9*1,97</t>
  </si>
  <si>
    <t xml:space="preserve">Stěny v m.č. 113</t>
  </si>
  <si>
    <t xml:space="preserve">17,922*2,9-2,7*2,5-2*2,5</t>
  </si>
  <si>
    <t xml:space="preserve">Ostění a nadpraží oken O1</t>
  </si>
  <si>
    <t xml:space="preserve">(2+0,7*2)*0,45*2</t>
  </si>
  <si>
    <t xml:space="preserve">Ostění a nadpraží plastových prvků P1 - P5</t>
  </si>
  <si>
    <t xml:space="preserve">(1+2,5*2)*0,3</t>
  </si>
  <si>
    <t xml:space="preserve">(2,7+2,5*2)*0,45*2</t>
  </si>
  <si>
    <t xml:space="preserve">(2+2,5*2)*0,3</t>
  </si>
  <si>
    <t xml:space="preserve">(4,8+2,5*2)*0,3</t>
  </si>
  <si>
    <t xml:space="preserve">63</t>
  </si>
  <si>
    <t xml:space="preserve">784181101</t>
  </si>
  <si>
    <t xml:space="preserve">Penetrace podkladu jednonásobná základní akrylátová bezbarvá v místnostech výšky do 3,80 m</t>
  </si>
  <si>
    <t xml:space="preserve">560965033</t>
  </si>
  <si>
    <t xml:space="preserve">https://podminky.urs.cz/item/CS_URS_2024_02/784181101</t>
  </si>
  <si>
    <t xml:space="preserve">Poznámka k položce:
Před aplikací výmalby budou všechny povrchy napenetrovány vhodnou penetrací.
Podrobná specofikace viz Kniha interiérových standardů a skladba S3a.</t>
  </si>
  <si>
    <t xml:space="preserve">64</t>
  </si>
  <si>
    <t xml:space="preserve">784211101</t>
  </si>
  <si>
    <t xml:space="preserve">Malby z malířských směsí oděruvzdorných za mokra dvojnásobné, bílé za mokra oděruvzdorné výborně v místnostech výšky do 3,80 m</t>
  </si>
  <si>
    <t xml:space="preserve">-723475160</t>
  </si>
  <si>
    <t xml:space="preserve">https://podminky.urs.cz/item/CS_URS_2024_02/784211101</t>
  </si>
  <si>
    <t xml:space="preserve">Poznámka k položce:
Celý vnitřní prostor místnosti 111a, 111b bude opatřen vnitřní výmalbou - omyvatelná matná barva s vysokou krycí schopností a s vysokou bělostí, vhodná do zvláště namáhaných prostor jako je právě foyer základní školy. Strop bude výmalbou opatřen v místnosti 112b a v části místnosti 111b (pás u oken, kde nebude podhled realizován), jinde výmalba stropu realizována nebude, jelikož strop bude nově zakryt podhledem a výmalba tak není nutná. Nová dělící příčka mezi místnostmi 112a a 112b respektive 112b a 111b bude taktéž opatřena vnitřní výmalbou (viz výše). Typ a barva výmalby budou odpovídat současně používaným standardům v rámci budovy. 
Před aplikací výmalby budou všechny povrchy napenetrovány vhodnou penetrací.
Podrobná specofikace viz Kniha interiérových standardů a skladba S3a.</t>
  </si>
  <si>
    <t xml:space="preserve">2024/038/c - VZT</t>
  </si>
  <si>
    <t xml:space="preserve">Poznámka : Drážky a prostupy jsou dodávka stavby a nejsou součástí dodávky! </t>
  </si>
  <si>
    <t xml:space="preserve">D1 - Zařízení č. 1 -  Řízené větrání HERNY</t>
  </si>
  <si>
    <t xml:space="preserve">    D2 - Kruhové potrubí</t>
  </si>
  <si>
    <t xml:space="preserve">    D3 - Doplňkový materiál</t>
  </si>
  <si>
    <t xml:space="preserve">D1</t>
  </si>
  <si>
    <t xml:space="preserve">Zařízení č. 1 -  Řízené větrání HERNY</t>
  </si>
  <si>
    <t xml:space="preserve">1.01</t>
  </si>
  <si>
    <t xml:space="preserve">VZT podstropní jednotka s rotačním rekuperátorem dle techn ických parametrů v rámci tabulky výkonů ve standrtu:DOMEKT-R-400-F-L1- F7/M5-C6M-L/A (stranové provedení zkontrolovat znovu na stavbě)</t>
  </si>
  <si>
    <t xml:space="preserve">ks</t>
  </si>
  <si>
    <t xml:space="preserve">Pol1</t>
  </si>
  <si>
    <t xml:space="preserve">SB5 - sada silenblok (4ks)</t>
  </si>
  <si>
    <t xml:space="preserve">Pol2</t>
  </si>
  <si>
    <t xml:space="preserve">Čidlo CO2 "NL-ECO-CO2" - prostorové, výstup 0-10 V + relé ON/OFF</t>
  </si>
  <si>
    <t xml:space="preserve">Pol3</t>
  </si>
  <si>
    <t xml:space="preserve">Dotykový ovladač CPA -slonová kost</t>
  </si>
  <si>
    <t xml:space="preserve">1.02</t>
  </si>
  <si>
    <t xml:space="preserve">Uzavírací těsná klapka průměru 200mm + servopohon CM230</t>
  </si>
  <si>
    <t xml:space="preserve">1.03</t>
  </si>
  <si>
    <t xml:space="preserve">Difuzory TFF s nastavitelnou čelní deskou - TFF 160-SW</t>
  </si>
  <si>
    <t xml:space="preserve">1.04</t>
  </si>
  <si>
    <t xml:space="preserve">Plenum box THOR-160-160</t>
  </si>
  <si>
    <t xml:space="preserve">1.05</t>
  </si>
  <si>
    <t xml:space="preserve">PZ 343x343 Al - protidešťová žaluzie elox hliník</t>
  </si>
  <si>
    <t xml:space="preserve">1.06</t>
  </si>
  <si>
    <t xml:space="preserve">S-VPF 350x350/ø200 - sání-výfuk přechod fasádní</t>
  </si>
  <si>
    <t xml:space="preserve">1.07</t>
  </si>
  <si>
    <t xml:space="preserve">SONOULTRA 200/50 mm tlumič hluku flexibilní</t>
  </si>
  <si>
    <t xml:space="preserve">D2</t>
  </si>
  <si>
    <t xml:space="preserve">Kruhové potrubí</t>
  </si>
  <si>
    <t xml:space="preserve">Pol4</t>
  </si>
  <si>
    <t xml:space="preserve">SPIRO 160 spiropotrubí</t>
  </si>
  <si>
    <t xml:space="preserve">bm</t>
  </si>
  <si>
    <t xml:space="preserve">Pol5</t>
  </si>
  <si>
    <t xml:space="preserve">SPIRO 200 spiropotrubí</t>
  </si>
  <si>
    <t xml:space="preserve">Pol6</t>
  </si>
  <si>
    <t xml:space="preserve">SONOFLEX MO 160 ohebná Al hadice</t>
  </si>
  <si>
    <t xml:space="preserve">Pol7</t>
  </si>
  <si>
    <t xml:space="preserve">SONOFLEX MO 203 ohebná Al hadice</t>
  </si>
  <si>
    <t xml:space="preserve">Pol8</t>
  </si>
  <si>
    <t xml:space="preserve">TERMOFLEX 50 HYGIENIC 203 hygienická Al hadice</t>
  </si>
  <si>
    <t xml:space="preserve">Pol9</t>
  </si>
  <si>
    <t xml:space="preserve">SEMIFLEX 160/3 PROFI ohebná Al hadice</t>
  </si>
  <si>
    <t xml:space="preserve">Pol10</t>
  </si>
  <si>
    <t xml:space="preserve">OBJLG 90° 200/200 odbočka jednostranná s těsněním</t>
  </si>
  <si>
    <t xml:space="preserve">Pol11</t>
  </si>
  <si>
    <t xml:space="preserve">PROL 200/160 přechod osový krátký</t>
  </si>
  <si>
    <t xml:space="preserve">Pol12</t>
  </si>
  <si>
    <t xml:space="preserve">SN - Spojka vnější 160</t>
  </si>
  <si>
    <t xml:space="preserve">Pol13</t>
  </si>
  <si>
    <t xml:space="preserve">SV - Spojka vnitřní 160</t>
  </si>
  <si>
    <t xml:space="preserve">Pol14</t>
  </si>
  <si>
    <t xml:space="preserve">SN - Spojka vnější 200</t>
  </si>
  <si>
    <t xml:space="preserve">Pol15</t>
  </si>
  <si>
    <t xml:space="preserve">SV - Spojka vnitřní 200</t>
  </si>
  <si>
    <t xml:space="preserve">Pol16</t>
  </si>
  <si>
    <t xml:space="preserve">SVG 200 spojka vnitřní s těsněním</t>
  </si>
  <si>
    <t xml:space="preserve">Pol17</t>
  </si>
  <si>
    <t xml:space="preserve">ISOFLEX G 2x19 izolační rohož</t>
  </si>
  <si>
    <t xml:space="preserve">Pol18</t>
  </si>
  <si>
    <t xml:space="preserve">Objímka 160 bez gumy</t>
  </si>
  <si>
    <t xml:space="preserve">Pol19</t>
  </si>
  <si>
    <t xml:space="preserve">Objímka 200 bez gumy</t>
  </si>
  <si>
    <t xml:space="preserve">Pol20</t>
  </si>
  <si>
    <t xml:space="preserve">Objímka 250 kovová bez gumy</t>
  </si>
  <si>
    <t xml:space="preserve">Pol21</t>
  </si>
  <si>
    <t xml:space="preserve">Objímka 315 kovová bez gumy</t>
  </si>
  <si>
    <t xml:space="preserve">Pol22</t>
  </si>
  <si>
    <t xml:space="preserve">prokabelování čidla CO2</t>
  </si>
  <si>
    <t xml:space="preserve">kpl</t>
  </si>
  <si>
    <t xml:space="preserve">D3</t>
  </si>
  <si>
    <t xml:space="preserve">Doplňkový materiál</t>
  </si>
  <si>
    <t xml:space="preserve">Pol23</t>
  </si>
  <si>
    <t xml:space="preserve">Montážní, těsnící a spojovací materiál</t>
  </si>
  <si>
    <t xml:space="preserve">sada</t>
  </si>
  <si>
    <t xml:space="preserve">Pol25</t>
  </si>
  <si>
    <t xml:space="preserve">Doprava, přesuny</t>
  </si>
  <si>
    <t xml:space="preserve">Pol26</t>
  </si>
  <si>
    <t xml:space="preserve">IKČ, zaregulování, oživení jednotky VZT</t>
  </si>
  <si>
    <t xml:space="preserve">66</t>
  </si>
  <si>
    <t xml:space="preserve">Pol27</t>
  </si>
  <si>
    <t xml:space="preserve">Zařízení staveniště</t>
  </si>
  <si>
    <t xml:space="preserve">Soubor</t>
  </si>
  <si>
    <t xml:space="preserve">68</t>
  </si>
  <si>
    <t xml:space="preserve">Pol28</t>
  </si>
  <si>
    <t xml:space="preserve">Zaregulování zařízení</t>
  </si>
  <si>
    <t xml:space="preserve">hod</t>
  </si>
  <si>
    <t xml:space="preserve">70</t>
  </si>
  <si>
    <t xml:space="preserve">Pol29</t>
  </si>
  <si>
    <t xml:space="preserve">Zaškolení obsluhy</t>
  </si>
  <si>
    <t xml:space="preserve">72</t>
  </si>
  <si>
    <t xml:space="preserve">2024/038/d - Vytápění</t>
  </si>
  <si>
    <t xml:space="preserve">733 - Rozvod potrubí</t>
  </si>
  <si>
    <t xml:space="preserve">734 - Armatury</t>
  </si>
  <si>
    <t xml:space="preserve">735 - Otopná tělesa</t>
  </si>
  <si>
    <t xml:space="preserve">767 - Konstrukce zámečnické</t>
  </si>
  <si>
    <t xml:space="preserve">783 - Nátěry</t>
  </si>
  <si>
    <t xml:space="preserve">D96 - Přesuny suti a vybouraných hmot</t>
  </si>
  <si>
    <t xml:space="preserve">733</t>
  </si>
  <si>
    <t xml:space="preserve">Rozvod potrubí</t>
  </si>
  <si>
    <t xml:space="preserve">733110803</t>
  </si>
  <si>
    <t xml:space="preserve">Demontáž potrubí ocelového závitového do DN 15</t>
  </si>
  <si>
    <t xml:space="preserve">733111103</t>
  </si>
  <si>
    <t xml:space="preserve">Potrubí závitové bezešvé běžné nízkotlaké DN 15</t>
  </si>
  <si>
    <t xml:space="preserve">733113113</t>
  </si>
  <si>
    <t xml:space="preserve">Příplatek za zhotovení přípojky DN 15</t>
  </si>
  <si>
    <t xml:space="preserve">733190106</t>
  </si>
  <si>
    <t xml:space="preserve">Tlaková zkouška potrubí DN 32</t>
  </si>
  <si>
    <t xml:space="preserve">998733201</t>
  </si>
  <si>
    <t xml:space="preserve">Přesun hmot pro rozvody potrubí, výšky do 6 m</t>
  </si>
  <si>
    <t xml:space="preserve">%</t>
  </si>
  <si>
    <t xml:space="preserve">911      T00</t>
  </si>
  <si>
    <t xml:space="preserve">Hzs - zednické výpomoci</t>
  </si>
  <si>
    <t xml:space="preserve">Poznámka k položce:
- drobné stavební úpravy, související s úpravami přípojek radiátorů
- vysekání drážek a prostupů</t>
  </si>
  <si>
    <t xml:space="preserve">928      T00</t>
  </si>
  <si>
    <t xml:space="preserve">Hzs - Ochranný dozor po skončení svářečských prací</t>
  </si>
  <si>
    <t xml:space="preserve">734</t>
  </si>
  <si>
    <t xml:space="preserve">Armatury</t>
  </si>
  <si>
    <t xml:space="preserve">734200821</t>
  </si>
  <si>
    <t xml:space="preserve">Demontáž armatur se 2závity do G 1/2</t>
  </si>
  <si>
    <t xml:space="preserve">734209101</t>
  </si>
  <si>
    <t xml:space="preserve">Montáž armatur závitových,s 1závitem, G 1/4</t>
  </si>
  <si>
    <t xml:space="preserve">734209113</t>
  </si>
  <si>
    <t xml:space="preserve">Montáž armatur závitových,se 2závity, G 1/2</t>
  </si>
  <si>
    <t xml:space="preserve">734211112</t>
  </si>
  <si>
    <t xml:space="preserve">Ventily odvzdušňovací ot.těles V 4320, G 1/4"</t>
  </si>
  <si>
    <t xml:space="preserve">734261223</t>
  </si>
  <si>
    <t xml:space="preserve">Šroubení Ve 4300 přímé, G 1/2</t>
  </si>
  <si>
    <t xml:space="preserve">998734201</t>
  </si>
  <si>
    <t xml:space="preserve">Přesun hmot pro armatury, výšky do 6 m</t>
  </si>
  <si>
    <t xml:space="preserve">735</t>
  </si>
  <si>
    <t xml:space="preserve">Otopná tělesa</t>
  </si>
  <si>
    <t xml:space="preserve">735000912</t>
  </si>
  <si>
    <t xml:space="preserve">Oprava-vyregulování ventilů s termost.ovládáním</t>
  </si>
  <si>
    <t xml:space="preserve">735111310</t>
  </si>
  <si>
    <t xml:space="preserve">Tělesa otopná litinová +zákl.nátěr, 350/160</t>
  </si>
  <si>
    <t xml:space="preserve">735111810</t>
  </si>
  <si>
    <t xml:space="preserve">Demontáž těles otopných litinových článkových</t>
  </si>
  <si>
    <t xml:space="preserve">735119140</t>
  </si>
  <si>
    <t xml:space="preserve">Montáž těles otopných litinových článkových</t>
  </si>
  <si>
    <t xml:space="preserve">735121810</t>
  </si>
  <si>
    <t xml:space="preserve">Demontáž otopných těles ocelových článkových</t>
  </si>
  <si>
    <t xml:space="preserve">735127110</t>
  </si>
  <si>
    <t xml:space="preserve">Odpojení a připojení otopných těles po nátěru</t>
  </si>
  <si>
    <t xml:space="preserve">735128110</t>
  </si>
  <si>
    <t xml:space="preserve">Tlakové zkoušky těles článkových</t>
  </si>
  <si>
    <t xml:space="preserve">735191910</t>
  </si>
  <si>
    <t xml:space="preserve">Napuštění vody do otopného systému - bez kotle</t>
  </si>
  <si>
    <t xml:space="preserve">735191914</t>
  </si>
  <si>
    <t xml:space="preserve">Montáž otop.těles z použitých litinových článků</t>
  </si>
  <si>
    <t xml:space="preserve">735192911</t>
  </si>
  <si>
    <t xml:space="preserve">Zpětná montáž otop.těles článků litinových</t>
  </si>
  <si>
    <t xml:space="preserve">735291800</t>
  </si>
  <si>
    <t xml:space="preserve">Demontáž konzol otopných těles do odpadu</t>
  </si>
  <si>
    <t xml:space="preserve">735494811</t>
  </si>
  <si>
    <t xml:space="preserve">Vypuštění vody z otopných těles</t>
  </si>
  <si>
    <t xml:space="preserve">998735201</t>
  </si>
  <si>
    <t xml:space="preserve">Přesun hmot pro otopná tělesa, výšky do 6 m</t>
  </si>
  <si>
    <t xml:space="preserve">913      T00</t>
  </si>
  <si>
    <t xml:space="preserve">Hzs - topná zkouška</t>
  </si>
  <si>
    <t xml:space="preserve">767998105</t>
  </si>
  <si>
    <t xml:space="preserve">Montáž atypických konstrukcí hmotnosti do 5 kg</t>
  </si>
  <si>
    <t xml:space="preserve">kg</t>
  </si>
  <si>
    <t xml:space="preserve">Poznámka k položce:
Drobný materiál, určený ke kotvení potrubí (dělené objímky, závitové tyče, hmoždiny, vruty...)</t>
  </si>
  <si>
    <t xml:space="preserve">553429852083</t>
  </si>
  <si>
    <t xml:space="preserve">Doplnkove kce. slozene z ocel.mat.</t>
  </si>
  <si>
    <t xml:space="preserve">998767201</t>
  </si>
  <si>
    <t xml:space="preserve">Přesun hmot pro zámečnické konstr., výšky do 6 m</t>
  </si>
  <si>
    <t xml:space="preserve">783</t>
  </si>
  <si>
    <t xml:space="preserve">Nátěry</t>
  </si>
  <si>
    <t xml:space="preserve">783125530</t>
  </si>
  <si>
    <t xml:space="preserve">Nátěr syntetický OK "C" nebo "CC" 2x + 1x email</t>
  </si>
  <si>
    <t xml:space="preserve">783201811</t>
  </si>
  <si>
    <t xml:space="preserve">Odstranění nátěrů z litin. radiátorů oškrábáním</t>
  </si>
  <si>
    <t xml:space="preserve">783324340</t>
  </si>
  <si>
    <t xml:space="preserve">Nátěr syntetický litin. radiátorů Z +2x + 2x email</t>
  </si>
  <si>
    <t xml:space="preserve">783401811</t>
  </si>
  <si>
    <t xml:space="preserve">Odstranění nátěru z potrubí DN do 50 mm</t>
  </si>
  <si>
    <t xml:space="preserve">783424340</t>
  </si>
  <si>
    <t xml:space="preserve">Nátěr syntet. potrubí do DN 50 mm Z+2x +1x email</t>
  </si>
  <si>
    <t xml:space="preserve">D96</t>
  </si>
  <si>
    <t xml:space="preserve">Přesuny suti a vybouraných hmot</t>
  </si>
  <si>
    <t xml:space="preserve">979012112</t>
  </si>
  <si>
    <t xml:space="preserve">Svislá doprava suti na výšku do 3,5 m</t>
  </si>
  <si>
    <t xml:space="preserve">979012119</t>
  </si>
  <si>
    <t xml:space="preserve">Příplatek k suti za každých dalších 3,5 m výšky</t>
  </si>
  <si>
    <t xml:space="preserve">74</t>
  </si>
  <si>
    <t xml:space="preserve">979082111</t>
  </si>
  <si>
    <t xml:space="preserve">Vnitrostaveništní doprava suti do 10 m celkem 30m</t>
  </si>
  <si>
    <t xml:space="preserve">76</t>
  </si>
  <si>
    <t xml:space="preserve">979082121</t>
  </si>
  <si>
    <t xml:space="preserve">Příplatek k vnitrost. dopravě suti za dalších 5 m</t>
  </si>
  <si>
    <t xml:space="preserve">78</t>
  </si>
  <si>
    <t xml:space="preserve">979083117</t>
  </si>
  <si>
    <t xml:space="preserve">Vodorovné přemístění suti na skládku do 6000 m celkem 20km</t>
  </si>
  <si>
    <t xml:space="preserve">80</t>
  </si>
  <si>
    <t xml:space="preserve">Poznámka k položce:
Pro volbu položky je rozhodující dopravní vzdálenost těžiště skládky a půdorysné plochy objektu.
V položce jsou zakalkulovány i náklady na naložení suti na dopravní prostředek a složení.</t>
  </si>
  <si>
    <t xml:space="preserve">979083191</t>
  </si>
  <si>
    <t xml:space="preserve">Příplatek za dalších započatých 1000 m nad 6000 m</t>
  </si>
  <si>
    <t xml:space="preserve">82</t>
  </si>
  <si>
    <t xml:space="preserve">979999996</t>
  </si>
  <si>
    <t xml:space="preserve">Poplatek za skládku suti a vybouraných hmot</t>
  </si>
  <si>
    <t xml:space="preserve">84</t>
  </si>
  <si>
    <t xml:space="preserve">2024/038/e - Elektroinstalace</t>
  </si>
  <si>
    <t xml:space="preserve">D1 - Materiál</t>
  </si>
  <si>
    <t xml:space="preserve">D2 - Práce</t>
  </si>
  <si>
    <t xml:space="preserve">Materiál</t>
  </si>
  <si>
    <t xml:space="preserve">Pol30</t>
  </si>
  <si>
    <t xml:space="preserve">Rozvodnice Eaton BF-U-2/48-C pod omítku</t>
  </si>
  <si>
    <t xml:space="preserve">Pol31</t>
  </si>
  <si>
    <t xml:space="preserve">PFL7-10/1N/B/003 proudový chránič s jističem</t>
  </si>
  <si>
    <t xml:space="preserve">Pol32</t>
  </si>
  <si>
    <t xml:space="preserve">PFL7-16/1N/B/003 proudový chránič s jističem</t>
  </si>
  <si>
    <t xml:space="preserve">Pol33</t>
  </si>
  <si>
    <t xml:space="preserve">LFN-16-2-030B-K proudový chránič</t>
  </si>
  <si>
    <t xml:space="preserve">Pol34</t>
  </si>
  <si>
    <t xml:space="preserve">PL7-B16/3 jistič</t>
  </si>
  <si>
    <t xml:space="preserve">Pol35</t>
  </si>
  <si>
    <t xml:space="preserve">Propojovací lišta Z-GV-10/3P-3TE In=63A</t>
  </si>
  <si>
    <t xml:space="preserve">Pol36</t>
  </si>
  <si>
    <t xml:space="preserve">Krabice pod omítku KU68-1901</t>
  </si>
  <si>
    <t xml:space="preserve">Pol37</t>
  </si>
  <si>
    <t xml:space="preserve">5519A-A02357 Zásuvka chráněná s clonkami</t>
  </si>
  <si>
    <t xml:space="preserve">Pol38</t>
  </si>
  <si>
    <t xml:space="preserve">3559-A01345 Přístroj spínače jednopólového</t>
  </si>
  <si>
    <t xml:space="preserve">Pol39</t>
  </si>
  <si>
    <t xml:space="preserve">3559-A06345 Přístroj spínače střídavého</t>
  </si>
  <si>
    <t xml:space="preserve">Pol40</t>
  </si>
  <si>
    <t xml:space="preserve">3559-A07345 Přístroj spínače křížového</t>
  </si>
  <si>
    <t xml:space="preserve">Pol41</t>
  </si>
  <si>
    <t xml:space="preserve">3901A-B10 B Rámeček jednonásobný</t>
  </si>
  <si>
    <t xml:space="preserve">Pol42</t>
  </si>
  <si>
    <t xml:space="preserve">3901A-B20 B Rámeček dvojnásobný vodorovný</t>
  </si>
  <si>
    <t xml:space="preserve">Pol43</t>
  </si>
  <si>
    <t xml:space="preserve">3558A-A651 B Kryt vypínače</t>
  </si>
  <si>
    <t xml:space="preserve">Pol44</t>
  </si>
  <si>
    <t xml:space="preserve">5014A-A100 B Kryt zásuvky komunikační</t>
  </si>
  <si>
    <t xml:space="preserve">Pol45</t>
  </si>
  <si>
    <t xml:space="preserve">5014A-B1017 Maska nosná</t>
  </si>
  <si>
    <t xml:space="preserve">Pol46</t>
  </si>
  <si>
    <t xml:space="preserve">Keystone LEXI net Cat 5e UTP</t>
  </si>
  <si>
    <t xml:space="preserve">Pol47</t>
  </si>
  <si>
    <t xml:space="preserve">Ohebná elektroinstalační trubka PVC MONOFLEX 20 mm</t>
  </si>
  <si>
    <t xml:space="preserve">Pol48</t>
  </si>
  <si>
    <t xml:space="preserve">Instalační kabel CAT5E UTP</t>
  </si>
  <si>
    <t xml:space="preserve">Pol49</t>
  </si>
  <si>
    <t xml:space="preserve">Svítidlo liniové přisazené, IP65, 18W - DP LDV</t>
  </si>
  <si>
    <t xml:space="preserve">Pol50</t>
  </si>
  <si>
    <t xml:space="preserve">Svítidlo liniové závěsné, IP20, 92W - K3</t>
  </si>
  <si>
    <t xml:space="preserve">Pol51</t>
  </si>
  <si>
    <t xml:space="preserve">Svítidlo liniové závěsné, IP20, 64W - I1</t>
  </si>
  <si>
    <t xml:space="preserve">Pol52</t>
  </si>
  <si>
    <t xml:space="preserve">Svítidlo liniové vestavné s emergency modulem, IP44, 72W - I2/A,B</t>
  </si>
  <si>
    <t xml:space="preserve">Pol53</t>
  </si>
  <si>
    <t xml:space="preserve">Žlab MERKUR 2 100/50 "GZ"</t>
  </si>
  <si>
    <t xml:space="preserve">Pol54</t>
  </si>
  <si>
    <t xml:space="preserve">Držák DZM 3/100 "GZ"</t>
  </si>
  <si>
    <t xml:space="preserve">Pol55</t>
  </si>
  <si>
    <t xml:space="preserve">Spojka SUM 1 "GZ"</t>
  </si>
  <si>
    <t xml:space="preserve">Pol56</t>
  </si>
  <si>
    <t xml:space="preserve">Spojka SZM 1 "GZ"</t>
  </si>
  <si>
    <t xml:space="preserve">Pol57</t>
  </si>
  <si>
    <t xml:space="preserve">1-CXKE (H)-R-J 3x1,5 mm</t>
  </si>
  <si>
    <t xml:space="preserve">Pol58</t>
  </si>
  <si>
    <t xml:space="preserve">1-CXKE (H)-R-O 3x1,5 mm</t>
  </si>
  <si>
    <t xml:space="preserve">Pol59</t>
  </si>
  <si>
    <t xml:space="preserve">1-CXKE (H)-R-J 3x2,5 mm</t>
  </si>
  <si>
    <t xml:space="preserve">Pol60</t>
  </si>
  <si>
    <t xml:space="preserve">Sádra stavební</t>
  </si>
  <si>
    <t xml:space="preserve">Pol61</t>
  </si>
  <si>
    <t xml:space="preserve">Vodič H07V-U 6,00 žlutozelená</t>
  </si>
  <si>
    <t xml:space="preserve">Pol62</t>
  </si>
  <si>
    <t xml:space="preserve">Pomocný materiál 6%</t>
  </si>
  <si>
    <t xml:space="preserve">Práce</t>
  </si>
  <si>
    <t xml:space="preserve">Pol63</t>
  </si>
  <si>
    <t xml:space="preserve">Vysekání kapsy a usazení rozváděče</t>
  </si>
  <si>
    <t xml:space="preserve">Pol64</t>
  </si>
  <si>
    <t xml:space="preserve">Osazení a zapojení rozváděče</t>
  </si>
  <si>
    <t xml:space="preserve">Pol65</t>
  </si>
  <si>
    <t xml:space="preserve">Montáž žlabu MERKUR 2</t>
  </si>
  <si>
    <t xml:space="preserve">Pol66</t>
  </si>
  <si>
    <t xml:space="preserve">Sekání drážek</t>
  </si>
  <si>
    <t xml:space="preserve">Pol67</t>
  </si>
  <si>
    <t xml:space="preserve">Roztažení kabelu</t>
  </si>
  <si>
    <t xml:space="preserve">Pol68</t>
  </si>
  <si>
    <t xml:space="preserve">Vysekání kapsy, zapojení vypínače, zásuvky</t>
  </si>
  <si>
    <t xml:space="preserve">Pol69</t>
  </si>
  <si>
    <t xml:space="preserve">Usazení a zapojení svítidla</t>
  </si>
  <si>
    <t xml:space="preserve">Pol70</t>
  </si>
  <si>
    <t xml:space="preserve">Demontáž staré elektroinstalace, posunutí zvonku, kamery, rozhlasu</t>
  </si>
  <si>
    <t xml:space="preserve">Pol71</t>
  </si>
  <si>
    <t xml:space="preserve">Režijní náklady</t>
  </si>
  <si>
    <t xml:space="preserve">Pol72</t>
  </si>
  <si>
    <t xml:space="preserve">Výchozí revizní zpráva</t>
  </si>
  <si>
    <t xml:space="preserve">86</t>
  </si>
  <si>
    <t xml:space="preserve">2024/038/f - VRN</t>
  </si>
  <si>
    <t xml:space="preserve">VRN - Vedlejší rozpočtové náklady</t>
  </si>
  <si>
    <t xml:space="preserve">    VRN1 - Vedlejší rozpočtové náklady</t>
  </si>
  <si>
    <t xml:space="preserve">Vedlejší rozpočtové náklady</t>
  </si>
  <si>
    <t xml:space="preserve">VRN1</t>
  </si>
  <si>
    <t xml:space="preserve">010001000</t>
  </si>
  <si>
    <t xml:space="preserve">1024</t>
  </si>
  <si>
    <t xml:space="preserve">632185390</t>
  </si>
  <si>
    <t xml:space="preserve">https://podminky.urs.cz/item/CS_URS_2024_02/010001000</t>
  </si>
  <si>
    <t xml:space="preserve">Poznámka k položce:
Cena zahrnuje kompletní vedlejší rozpočtové náklady na stavbu včetně úklidu a uvedení prostor a ploch před budovou školy do původního stravu.</t>
  </si>
  <si>
    <t xml:space="preserve">SEZNAM FIGUR</t>
  </si>
  <si>
    <t xml:space="preserve">Výměra</t>
  </si>
  <si>
    <t xml:space="preserve">Odstranění nášlapné vrstvy podlahy - pozn. 9 </t>
  </si>
  <si>
    <t xml:space="preserve">(13,314+2,151+6,450)</t>
  </si>
  <si>
    <t xml:space="preserve">Použití figury:</t>
  </si>
  <si>
    <t xml:space="preserve">Doložení stávající kamenné dlažby vč. soklu - pozn. 1</t>
  </si>
  <si>
    <t xml:space="preserve">8,800+8,497-0,9*2</t>
  </si>
  <si>
    <t xml:space="preserve">Montáž obkladu soklů svislých deskami lepenými z kamene tl přes 50 do 70 mm</t>
  </si>
  <si>
    <t xml:space="preserve">Spárování kamenných dlažeb silikonem</t>
  </si>
  <si>
    <t xml:space="preserve">Skladba S3a</t>
  </si>
  <si>
    <t xml:space="preserve">(6,001+2,349)*3,225-0,9*1,97</t>
  </si>
  <si>
    <t xml:space="preserve">SDK příčka tl 150 mm profil CW+UW 100 desky 2xA 12,5 s akustickou izolací EI 60 Rw do 56 dB</t>
  </si>
  <si>
    <t xml:space="preserve">Ztužení SDK příčky pro kotvení dalších prvků (nábytku apod.)</t>
  </si>
  <si>
    <t xml:space="preserve">M.č. ... - kotvení regálů - 2 úrovně kotvení - pozn. 5</t>
  </si>
  <si>
    <t xml:space="preserve">(5,848+0,602+0,599)*2</t>
  </si>
  <si>
    <t xml:space="preserve">M.č. ... - kotvení otopných těles - 1 úroveň kotvení - pozn. 6</t>
  </si>
  <si>
    <t xml:space="preserve">1,500*2</t>
  </si>
  <si>
    <t xml:space="preserve">SDK příčka vyztužení pro osazení skříněk, polic atd.</t>
  </si>
  <si>
    <t xml:space="preserve">Struktura údajů, formát souboru a metodika pro zpracování</t>
  </si>
  <si>
    <t xml:space="preserve">Struktura</t>
  </si>
  <si>
    <t xml:space="preserve">Soubor je složen ze záložky Rekapitulace stavby a záložek s názvem soupisu prací pro jednotlivé objekty ve formátu XLSX. Každá ze záložek přitom obsahuje</t>
  </si>
  <si>
    <t xml:space="preserve">ještě samostatné sestavy vymezené orámovaním a nadpisem sestavy.</t>
  </si>
  <si>
    <r>
      <rPr>
        <i val="true"/>
        <sz val="8"/>
        <rFont val="Arial CE"/>
        <family val="0"/>
        <charset val="238"/>
      </rPr>
      <t xml:space="preserve">Rekapitulace stavby </t>
    </r>
    <r>
      <rPr>
        <sz val="8"/>
        <rFont val="Arial CE"/>
        <family val="0"/>
        <charset val="238"/>
      </rPr>
      <t xml:space="preserve">obsahuje sestavu Rekapitulace stavby a Rekapitulace objektů stavby a soupisů prací.</t>
    </r>
  </si>
  <si>
    <r>
      <rPr>
        <sz val="8"/>
        <rFont val="Arial CE"/>
        <family val="0"/>
        <charset val="238"/>
      </rPr>
      <t xml:space="preserve">V sestavě </t>
    </r>
    <r>
      <rPr>
        <b val="true"/>
        <sz val="8"/>
        <rFont val="Arial CE"/>
        <family val="0"/>
        <charset val="238"/>
      </rPr>
      <t xml:space="preserve">Rekapitulace stavby</t>
    </r>
    <r>
      <rPr>
        <sz val="8"/>
        <rFont val="Arial CE"/>
        <family val="0"/>
        <charset val="238"/>
      </rPr>
      <t xml:space="preserve"> jsou uvedeny informace identifikující předmět veřejné zakázky na stavební práce, KSO, CC-CZ, CZ-CPV, CZ-CPA a rekapitulaci </t>
    </r>
  </si>
  <si>
    <t xml:space="preserve">celkové nabídkové ceny uchazeče.</t>
  </si>
  <si>
    <t xml:space="preserve">Termínem "uchazeč" (resp. zhotovitel) se myslí "účastník zadávacího řízení" ve smyslu zákona o zadávání veřejných zakázek. </t>
  </si>
  <si>
    <r>
      <rPr>
        <sz val="8"/>
        <rFont val="Arial CE"/>
        <family val="0"/>
        <charset val="238"/>
      </rPr>
      <t xml:space="preserve">V sestavě </t>
    </r>
    <r>
      <rPr>
        <b val="true"/>
        <sz val="8"/>
        <rFont val="Arial CE"/>
        <family val="0"/>
        <charset val="238"/>
      </rPr>
      <t xml:space="preserve">Rekapitulace objektů stavby a soupisů prací</t>
    </r>
    <r>
      <rPr>
        <sz val="8"/>
        <rFont val="Arial CE"/>
        <family val="0"/>
        <charset val="238"/>
      </rPr>
      <t xml:space="preserve"> je uvedena rekapitulace stavebních objektů, inženýrských objektů, provozních souborů,</t>
    </r>
  </si>
  <si>
    <t xml:space="preserve">vedlejších a ostatních nákladů a ostatních nákladů s rekapitulací nabídkové ceny za jednotlivé soupisy prací. Na základě údaje Typ je možné</t>
  </si>
  <si>
    <t xml:space="preserve">identifikovat, zda se jedná o objekt nebo soupis prací pro daný objekt:</t>
  </si>
  <si>
    <t xml:space="preserve">Stavební objekt pozemní</t>
  </si>
  <si>
    <t xml:space="preserve">ING</t>
  </si>
  <si>
    <t xml:space="preserve">Stavební objekt inženýrský</t>
  </si>
  <si>
    <t xml:space="preserve">PRO</t>
  </si>
  <si>
    <t xml:space="preserve">Provozní soubor</t>
  </si>
  <si>
    <t xml:space="preserve">VON</t>
  </si>
  <si>
    <t xml:space="preserve">Vedlejší a ostatní náklady</t>
  </si>
  <si>
    <t xml:space="preserve">OST</t>
  </si>
  <si>
    <t xml:space="preserve">Ostatní</t>
  </si>
  <si>
    <t xml:space="preserve">Soupis</t>
  </si>
  <si>
    <t xml:space="preserve">Soupis prací pro daný typ objektu</t>
  </si>
  <si>
    <r>
      <rPr>
        <i val="true"/>
        <sz val="8"/>
        <rFont val="Arial CE"/>
        <family val="0"/>
        <charset val="238"/>
      </rPr>
      <t xml:space="preserve">Soupis prací </t>
    </r>
    <r>
      <rPr>
        <sz val="8"/>
        <rFont val="Arial CE"/>
        <family val="0"/>
        <charset val="238"/>
      </rPr>
      <t xml:space="preserve">pro jednotlivé objekty obsahuje sestavy Krycí list soupisu prací, Rekapitulace členění soupisu prací, Soupis prací. Za soupis prací může být považován</t>
    </r>
  </si>
  <si>
    <t xml:space="preserve">i objekt stavby v případě, že neobsahuje podřízenou zakázku.</t>
  </si>
  <si>
    <r>
      <rPr>
        <b val="true"/>
        <sz val="8"/>
        <rFont val="Arial CE"/>
        <family val="0"/>
        <charset val="238"/>
      </rPr>
      <t xml:space="preserve">Krycí list soupisu</t>
    </r>
    <r>
      <rPr>
        <sz val="8"/>
        <rFont val="Arial CE"/>
        <family val="0"/>
        <charset val="238"/>
      </rPr>
      <t xml:space="preserve"> obsahuje rekapitulaci informací o předmětu veřejné zakázky ze sestavy Rekapitulace stavby, informaci o zařazení objektu do KSO, </t>
    </r>
  </si>
  <si>
    <t xml:space="preserve">CC-CZ, CZ-CPV, CZ-CPA a rekapitulaci celkové nabídkové ceny uchazeče za aktuální soupis prací.</t>
  </si>
  <si>
    <r>
      <rPr>
        <b val="true"/>
        <sz val="8"/>
        <rFont val="Arial CE"/>
        <family val="0"/>
        <charset val="238"/>
      </rPr>
      <t xml:space="preserve">Rekapitulace členění soupisu prací</t>
    </r>
    <r>
      <rPr>
        <sz val="8"/>
        <rFont val="Arial CE"/>
        <family val="0"/>
        <charset val="238"/>
      </rPr>
      <t xml:space="preserve"> obsahuje rekapitulaci soupisu prací ve všech úrovních členění soupisu tak, jak byla tato členění použita (např. </t>
    </r>
  </si>
  <si>
    <t xml:space="preserve">stavební díly, funkční díly, případně jiné členění) s rekapitulací nabídkové ceny.</t>
  </si>
  <si>
    <r>
      <rPr>
        <b val="true"/>
        <sz val="8"/>
        <rFont val="Arial CE"/>
        <family val="0"/>
        <charset val="238"/>
      </rPr>
      <t xml:space="preserve">Soupis prací </t>
    </r>
    <r>
      <rPr>
        <sz val="8"/>
        <rFont val="Arial CE"/>
        <family val="0"/>
        <charset val="238"/>
      </rPr>
      <t xml:space="preserve">obsahuje položky veškerých stavebních nebo montážních prací, dodávek materiálů a služeb nezbytných pro zhotovení stavebního objektu,</t>
    </r>
  </si>
  <si>
    <t xml:space="preserve">inženýrského objektu, provozního souboru, vedlejších a ostatních nákladů.</t>
  </si>
  <si>
    <t xml:space="preserve">Pro položky soupisu prací se zobrazují následující informace:</t>
  </si>
  <si>
    <t xml:space="preserve">Pořadové číslo položky v aktuálním soupisu</t>
  </si>
  <si>
    <t xml:space="preserve">TYP</t>
  </si>
  <si>
    <t xml:space="preserve">Typ položky: K - konstrukce, M - materiál, PP - plný popis, PSC - poznámka k souboru cen,  P - poznámka k položce, VV - výkaz výměr, FIG - rozpad figur</t>
  </si>
  <si>
    <t xml:space="preserve">Kód položky</t>
  </si>
  <si>
    <t xml:space="preserve">Zkrácený popis položky</t>
  </si>
  <si>
    <t xml:space="preserve">Měrná jednotka položky</t>
  </si>
  <si>
    <t xml:space="preserve">Množství v měrné jednotce</t>
  </si>
  <si>
    <t xml:space="preserve">J.cena</t>
  </si>
  <si>
    <t xml:space="preserve">Jednotková cena položky. Zadaní může obsahovat namísto J.ceny sloupce J.materiál a J.montáž, jejichž součet definuje </t>
  </si>
  <si>
    <t xml:space="preserve">J.cenu položky.</t>
  </si>
  <si>
    <t xml:space="preserve">Cena celkem </t>
  </si>
  <si>
    <t xml:space="preserve">Celková cena položky daná jako součin množství a j.ceny</t>
  </si>
  <si>
    <t xml:space="preserve">Příslušnost položky do cenové soustavy</t>
  </si>
  <si>
    <t xml:space="preserve">Ke každé položce soupisu prací se na samostatných řádcích může zobrazovat:</t>
  </si>
  <si>
    <t xml:space="preserve">Plný popis položky</t>
  </si>
  <si>
    <t xml:space="preserve">Poznámka k souboru cen a poznámka zadavatele</t>
  </si>
  <si>
    <t xml:space="preserve">Výkaz výměr</t>
  </si>
  <si>
    <t xml:space="preserve">Pokud je k řádku výkazu výměr evidovaný údaj ve sloupci Kód, jedná se o definovaný odkaz, na který se může odvolávat výkaz výměr z jiné položky.</t>
  </si>
  <si>
    <t xml:space="preserve">Metodika pro zpracování </t>
  </si>
  <si>
    <t xml:space="preserve">Jednotlivé sestavy jsou v souboru provázány. Editovatelné pole jsou zvýrazněny žlutým podbarvením, ostatní pole neslouží k editaci a nesmí být jakkoliv</t>
  </si>
  <si>
    <t xml:space="preserve">modifikovány.</t>
  </si>
  <si>
    <t xml:space="preserve">Uchazeč je pro podání nabídky povinen vyplnit žlutě podbarvená pole: </t>
  </si>
  <si>
    <t xml:space="preserve">Pole Uchazeč v sestavě Rekapitulace stavby - zde uchazeč vyplní svůj název (název subjektu) </t>
  </si>
  <si>
    <t xml:space="preserve">Pole IČ a DIČ v sestavě Rekapitulace stavby - zde uchazeč vyplní svoje IČ a DIČ</t>
  </si>
  <si>
    <t xml:space="preserve">Datum v sestavě Rekapitulace stavby - zde uchazeč vyplní datum vytvoření nabídky</t>
  </si>
  <si>
    <t xml:space="preserve">J.cena = jednotková cena v sestavě Soupis prací o maximálním počtu desetinných míst uvedených v poli</t>
  </si>
  <si>
    <t xml:space="preserve">- pokud sestavy soupisů prací obsahují pole J.cena, měla by být všechna tato pole vyplněna nenulovými</t>
  </si>
  <si>
    <t xml:space="preserve">Poznámka - nepovinný údaj pro položku soupisu</t>
  </si>
  <si>
    <t xml:space="preserve">V případě, že sestavy soupisů prací neobsahují pole J.cena, potom ve všech soupisech prací obsahují pole:</t>
  </si>
  <si>
    <t xml:space="preserve"> - J.materiál - jednotková cena materiálu </t>
  </si>
  <si>
    <t xml:space="preserve"> - J.montáž - jednotková cena montáže</t>
  </si>
  <si>
    <t xml:space="preserve">Uchazeč v tomto případě by měl vyplnit všechna pole J.materiál a pole J.montáž nenulovými kladnými číslicemi. V případech, kdy položka</t>
  </si>
  <si>
    <t xml:space="preserve">neobsahuje žádný materiál je přípustné, aby pole J.materiál bylo vyplněno nulou. V případech, kdy položka neobsahuje žádnou montáž je přípustné,</t>
  </si>
  <si>
    <t xml:space="preserve">aby pole J.montáž bylo vyplněno nulou. Obě pole - J.materiál, J.Montáž u jedné položky by však neměly být vyplněny nulou.</t>
  </si>
  <si>
    <t xml:space="preserve">Rekapitulace stavby</t>
  </si>
  <si>
    <t xml:space="preserve">Název</t>
  </si>
  <si>
    <t xml:space="preserve">Povinný</t>
  </si>
  <si>
    <t xml:space="preserve">Max. počet</t>
  </si>
  <si>
    <t xml:space="preserve">atributu</t>
  </si>
  <si>
    <t xml:space="preserve">(A/N)</t>
  </si>
  <si>
    <t xml:space="preserve">znaků</t>
  </si>
  <si>
    <t xml:space="preserve">A</t>
  </si>
  <si>
    <t xml:space="preserve">Kód stavby</t>
  </si>
  <si>
    <t xml:space="preserve">String</t>
  </si>
  <si>
    <t xml:space="preserve">Stavba</t>
  </si>
  <si>
    <t xml:space="preserve">Název stavby</t>
  </si>
  <si>
    <t xml:space="preserve">Místo</t>
  </si>
  <si>
    <t xml:space="preserve">N</t>
  </si>
  <si>
    <t xml:space="preserve">Místo stavby</t>
  </si>
  <si>
    <t xml:space="preserve">Datum</t>
  </si>
  <si>
    <t xml:space="preserve">Datum vykonaného exportu</t>
  </si>
  <si>
    <t xml:space="preserve">Date</t>
  </si>
  <si>
    <t xml:space="preserve">KSO</t>
  </si>
  <si>
    <t xml:space="preserve">Klasifikace stavebního objektu</t>
  </si>
  <si>
    <t xml:space="preserve">CC-CZ</t>
  </si>
  <si>
    <t xml:space="preserve">Klasifikace stavbeních děl</t>
  </si>
  <si>
    <t xml:space="preserve">CZ-CPV</t>
  </si>
  <si>
    <t xml:space="preserve">Společný slovník pro veřejné zakázky</t>
  </si>
  <si>
    <t xml:space="preserve">CZ-CPA</t>
  </si>
  <si>
    <t xml:space="preserve">Klasifikace produkce podle činností</t>
  </si>
  <si>
    <t xml:space="preserve">Zadavatel</t>
  </si>
  <si>
    <t xml:space="preserve">Zadavatel zadaní</t>
  </si>
  <si>
    <t xml:space="preserve">IČ</t>
  </si>
  <si>
    <t xml:space="preserve">IČ zadavatele zadaní</t>
  </si>
  <si>
    <t xml:space="preserve">DIČ</t>
  </si>
  <si>
    <t xml:space="preserve">DIČ zadavatele zadaní</t>
  </si>
  <si>
    <t xml:space="preserve">Uchazeč</t>
  </si>
  <si>
    <t xml:space="preserve">Uchazeč veřejné zakázky</t>
  </si>
  <si>
    <t xml:space="preserve">Projektant</t>
  </si>
  <si>
    <t xml:space="preserve">Poznámka</t>
  </si>
  <si>
    <t xml:space="preserve">Poznámka k zadání</t>
  </si>
  <si>
    <t xml:space="preserve">Sazba DPH</t>
  </si>
  <si>
    <t xml:space="preserve">Rekapitulace sazeb DPH u položek soupisů</t>
  </si>
  <si>
    <t xml:space="preserve">eGSazbaDph</t>
  </si>
  <si>
    <t xml:space="preserve">Základna DPH</t>
  </si>
  <si>
    <t xml:space="preserve">Základna DPH určena součtem celkové ceny z položek soupisů</t>
  </si>
  <si>
    <t xml:space="preserve">Double</t>
  </si>
  <si>
    <t xml:space="preserve">Hodnota DPH</t>
  </si>
  <si>
    <t xml:space="preserve">Celková cena bez DPH za celou stavbu. Sčítává se ze všech listů.</t>
  </si>
  <si>
    <t xml:space="preserve">Celková cena s DPH za celou stavbu</t>
  </si>
  <si>
    <t xml:space="preserve">Rekapitulace objektů stavby a soupisů prací</t>
  </si>
  <si>
    <t xml:space="preserve">Přebírá se z Rekapitulace stavby</t>
  </si>
  <si>
    <t xml:space="preserve">Kód objektu</t>
  </si>
  <si>
    <t xml:space="preserve">Objektu, Soupis prací</t>
  </si>
  <si>
    <t xml:space="preserve">Název objektu</t>
  </si>
  <si>
    <t xml:space="preserve">Cena bez DPH za daný objekt</t>
  </si>
  <si>
    <t xml:space="preserve">Cena spolu s DPH za daný objekt</t>
  </si>
  <si>
    <t xml:space="preserve">Typ zakázky</t>
  </si>
  <si>
    <t xml:space="preserve">eGTypZakazky</t>
  </si>
  <si>
    <t xml:space="preserve">Krycí list soupisu</t>
  </si>
  <si>
    <t xml:space="preserve">Objekt</t>
  </si>
  <si>
    <t xml:space="preserve">Kód a název objektu</t>
  </si>
  <si>
    <t xml:space="preserve">20 + 120</t>
  </si>
  <si>
    <t xml:space="preserve">Kód a název soupisu</t>
  </si>
  <si>
    <t xml:space="preserve">Poznámka k soupisu prací</t>
  </si>
  <si>
    <t xml:space="preserve">Rekapitulace sazeb DPH na položkách aktuálního soupisu</t>
  </si>
  <si>
    <t xml:space="preserve">Základna DPH určena součtem celkové ceny z položek aktuálního soupisu</t>
  </si>
  <si>
    <t xml:space="preserve">Cena bez DPH za daný soupis</t>
  </si>
  <si>
    <t xml:space="preserve">Cena s DPH</t>
  </si>
  <si>
    <t xml:space="preserve">Cena s DPH za daný soupis</t>
  </si>
  <si>
    <t xml:space="preserve">Rekapitulace členění soupisu prací</t>
  </si>
  <si>
    <t xml:space="preserve">Kód a název objektu, přebírá se z Krycího listu soupisu</t>
  </si>
  <si>
    <t xml:space="preserve">Kód a název objektu, přebírá se z Krycího listu soupisu</t>
  </si>
  <si>
    <t xml:space="preserve">Kód a název dílu ze soupisu</t>
  </si>
  <si>
    <t xml:space="preserve">20 + 100</t>
  </si>
  <si>
    <t xml:space="preserve">Cena celkem</t>
  </si>
  <si>
    <t xml:space="preserve">Cena celkem za díl ze soupisu</t>
  </si>
  <si>
    <t xml:space="preserve">Soupis prací</t>
  </si>
  <si>
    <t xml:space="preserve">Přebírá se z Krycího listu soupisu</t>
  </si>
  <si>
    <t xml:space="preserve">Pořadové číslo položky soupisu</t>
  </si>
  <si>
    <t xml:space="preserve">Long</t>
  </si>
  <si>
    <t xml:space="preserve">Typ položky soupisu</t>
  </si>
  <si>
    <t xml:space="preserve">eGTypPolozky</t>
  </si>
  <si>
    <t xml:space="preserve">Kód položky ze soupisu</t>
  </si>
  <si>
    <t xml:space="preserve">Popis položky ze soupisu</t>
  </si>
  <si>
    <t xml:space="preserve">Množství položky soupisu</t>
  </si>
  <si>
    <t xml:space="preserve">J.Cena</t>
  </si>
  <si>
    <t xml:space="preserve">Jednotková cena položky</t>
  </si>
  <si>
    <t xml:space="preserve">Cena celkem vyčíslena jako J.Cena * Množství</t>
  </si>
  <si>
    <t xml:space="preserve">Zařazení položky do cenové soustavy</t>
  </si>
  <si>
    <t xml:space="preserve">p</t>
  </si>
  <si>
    <t xml:space="preserve">Poznámka položky ze soupisu</t>
  </si>
  <si>
    <t xml:space="preserve">Memo</t>
  </si>
  <si>
    <t xml:space="preserve">psc</t>
  </si>
  <si>
    <t xml:space="preserve">Poznámka k souboru cen ze soupisu</t>
  </si>
  <si>
    <t xml:space="preserve">pp</t>
  </si>
  <si>
    <t xml:space="preserve">Plný popis položky ze soupisu</t>
  </si>
  <si>
    <t xml:space="preserve">vv</t>
  </si>
  <si>
    <t xml:space="preserve">Výkaz výměr (figura, výraz, výměra) ze soupisu</t>
  </si>
  <si>
    <t xml:space="preserve">Text,Text,Double</t>
  </si>
  <si>
    <t xml:space="preserve">20, 150</t>
  </si>
  <si>
    <t xml:space="preserve">fig</t>
  </si>
  <si>
    <t xml:space="preserve">Rozpad figur</t>
  </si>
  <si>
    <t xml:space="preserve">Sazba DPH pro položku</t>
  </si>
  <si>
    <t xml:space="preserve">eGSazbaDPH</t>
  </si>
  <si>
    <t xml:space="preserve">Hmotnost</t>
  </si>
  <si>
    <t xml:space="preserve">Hmotnost položky ze soupisu</t>
  </si>
  <si>
    <t xml:space="preserve">Suť</t>
  </si>
  <si>
    <t xml:space="preserve">Suť položky ze soupisu</t>
  </si>
  <si>
    <t xml:space="preserve">Nh</t>
  </si>
  <si>
    <t xml:space="preserve">Normohodiny položky ze soupisu</t>
  </si>
  <si>
    <t xml:space="preserve">Datová věta</t>
  </si>
  <si>
    <t xml:space="preserve">Typ věty</t>
  </si>
  <si>
    <t xml:space="preserve">Hodnota</t>
  </si>
  <si>
    <t xml:space="preserve">Význam</t>
  </si>
  <si>
    <t xml:space="preserve">Základní sazba DPH</t>
  </si>
  <si>
    <t xml:space="preserve">Snížená sazba DPH</t>
  </si>
  <si>
    <t xml:space="preserve">Nulová sazba DPH</t>
  </si>
  <si>
    <t xml:space="preserve">Základní sazba DPH přenesená</t>
  </si>
  <si>
    <t xml:space="preserve">Snížená sazba DPH přenesená</t>
  </si>
  <si>
    <t xml:space="preserve">Stavební objekt</t>
  </si>
  <si>
    <t xml:space="preserve">Inženýrský objekt</t>
  </si>
  <si>
    <t xml:space="preserve">Ostatní náklady</t>
  </si>
  <si>
    <t xml:space="preserve">Položka typu HSV</t>
  </si>
  <si>
    <t xml:space="preserve">Položka typu PSV</t>
  </si>
  <si>
    <t xml:space="preserve">Položka typu M</t>
  </si>
  <si>
    <t xml:space="preserve">Položka typu OST</t>
  </si>
</sst>
</file>

<file path=xl/styles.xml><?xml version="1.0" encoding="utf-8"?>
<styleSheet xmlns="http://schemas.openxmlformats.org/spreadsheetml/2006/main">
  <numFmts count="8">
    <numFmt numFmtId="164" formatCode="General"/>
    <numFmt numFmtId="165" formatCode="@"/>
    <numFmt numFmtId="166" formatCode="#,##0.00"/>
    <numFmt numFmtId="167" formatCode="#,##0.00%"/>
    <numFmt numFmtId="168" formatCode="General"/>
    <numFmt numFmtId="169" formatCode="dd\.mm\.yyyy"/>
    <numFmt numFmtId="170" formatCode="#,##0.00000"/>
    <numFmt numFmtId="171" formatCode="#,##0.000"/>
  </numFmts>
  <fonts count="58">
    <font>
      <sz val="8"/>
      <name val="Arial CE"/>
      <family val="2"/>
      <charset val="1"/>
    </font>
    <font>
      <sz val="10"/>
      <name val="Arial"/>
      <family val="0"/>
      <charset val="238"/>
    </font>
    <font>
      <sz val="10"/>
      <name val="Arial"/>
      <family val="0"/>
      <charset val="238"/>
    </font>
    <font>
      <sz val="10"/>
      <name val="Arial"/>
      <family val="0"/>
      <charset val="238"/>
    </font>
    <font>
      <sz val="8"/>
      <color rgb="FFFFFFFF"/>
      <name val="Arial CE"/>
      <family val="0"/>
      <charset val="1"/>
    </font>
    <font>
      <sz val="8"/>
      <color rgb="FF3366FF"/>
      <name val="Arial CE"/>
      <family val="0"/>
      <charset val="1"/>
    </font>
    <font>
      <b val="true"/>
      <sz val="14"/>
      <name val="Arial CE"/>
      <family val="0"/>
      <charset val="1"/>
    </font>
    <font>
      <b val="true"/>
      <sz val="12"/>
      <color rgb="FF969696"/>
      <name val="Arial CE"/>
      <family val="0"/>
      <charset val="1"/>
    </font>
    <font>
      <sz val="10"/>
      <color rgb="FF969696"/>
      <name val="Arial CE"/>
      <family val="0"/>
      <charset val="1"/>
    </font>
    <font>
      <sz val="10"/>
      <name val="Arial CE"/>
      <family val="0"/>
      <charset val="1"/>
    </font>
    <font>
      <b val="true"/>
      <sz val="8"/>
      <color rgb="FF969696"/>
      <name val="Arial CE"/>
      <family val="0"/>
      <charset val="1"/>
    </font>
    <font>
      <b val="true"/>
      <sz val="11"/>
      <name val="Arial CE"/>
      <family val="0"/>
      <charset val="1"/>
    </font>
    <font>
      <b val="true"/>
      <sz val="10"/>
      <name val="Arial CE"/>
      <family val="0"/>
      <charset val="1"/>
    </font>
    <font>
      <b val="true"/>
      <sz val="10"/>
      <color rgb="FF969696"/>
      <name val="Arial CE"/>
      <family val="0"/>
      <charset val="1"/>
    </font>
    <font>
      <b val="true"/>
      <sz val="12"/>
      <name val="Arial CE"/>
      <family val="0"/>
      <charset val="1"/>
    </font>
    <font>
      <sz val="12"/>
      <color rgb="FF969696"/>
      <name val="Arial CE"/>
      <family val="0"/>
      <charset val="1"/>
    </font>
    <font>
      <sz val="9"/>
      <name val="Arial CE"/>
      <family val="0"/>
      <charset val="1"/>
    </font>
    <font>
      <sz val="9"/>
      <color rgb="FF969696"/>
      <name val="Arial CE"/>
      <family val="0"/>
      <charset val="1"/>
    </font>
    <font>
      <b val="true"/>
      <sz val="12"/>
      <color rgb="FF960000"/>
      <name val="Arial CE"/>
      <family val="0"/>
      <charset val="1"/>
    </font>
    <font>
      <sz val="12"/>
      <name val="Arial CE"/>
      <family val="0"/>
      <charset val="1"/>
    </font>
    <font>
      <sz val="18"/>
      <color theme="10"/>
      <name val="Wingdings 2"/>
      <family val="0"/>
      <charset val="1"/>
    </font>
    <font>
      <u val="single"/>
      <sz val="11"/>
      <color theme="10"/>
      <name val="Calibri"/>
      <family val="0"/>
      <charset val="1"/>
    </font>
    <font>
      <sz val="11"/>
      <name val="Arial CE"/>
      <family val="0"/>
      <charset val="1"/>
    </font>
    <font>
      <b val="true"/>
      <sz val="11"/>
      <color rgb="FF003366"/>
      <name val="Arial CE"/>
      <family val="0"/>
      <charset val="1"/>
    </font>
    <font>
      <sz val="11"/>
      <color rgb="FF003366"/>
      <name val="Arial CE"/>
      <family val="0"/>
      <charset val="1"/>
    </font>
    <font>
      <sz val="11"/>
      <color rgb="FF969696"/>
      <name val="Arial CE"/>
      <family val="0"/>
      <charset val="1"/>
    </font>
    <font>
      <sz val="8"/>
      <color rgb="FF000000"/>
      <name val="Arial CE"/>
      <family val="0"/>
      <charset val="1"/>
    </font>
    <font>
      <sz val="10"/>
      <color rgb="FF3366FF"/>
      <name val="Arial CE"/>
      <family val="0"/>
      <charset val="1"/>
    </font>
    <font>
      <sz val="8"/>
      <color rgb="FF969696"/>
      <name val="Arial CE"/>
      <family val="0"/>
      <charset val="1"/>
    </font>
    <font>
      <b val="true"/>
      <sz val="12"/>
      <color rgb="FF800000"/>
      <name val="Arial CE"/>
      <family val="0"/>
      <charset val="1"/>
    </font>
    <font>
      <sz val="12"/>
      <color rgb="FF003366"/>
      <name val="Arial CE"/>
      <family val="0"/>
      <charset val="1"/>
    </font>
    <font>
      <sz val="10"/>
      <color rgb="FF003366"/>
      <name val="Arial CE"/>
      <family val="0"/>
      <charset val="1"/>
    </font>
    <font>
      <sz val="8"/>
      <color rgb="FF960000"/>
      <name val="Arial CE"/>
      <family val="0"/>
      <charset val="1"/>
    </font>
    <font>
      <b val="true"/>
      <sz val="8"/>
      <name val="Arial CE"/>
      <family val="0"/>
      <charset val="1"/>
    </font>
    <font>
      <sz val="8"/>
      <color rgb="FF003366"/>
      <name val="Arial CE"/>
      <family val="0"/>
      <charset val="1"/>
    </font>
    <font>
      <sz val="7"/>
      <color rgb="FF979797"/>
      <name val="Arial CE"/>
      <family val="0"/>
      <charset val="1"/>
    </font>
    <font>
      <i val="true"/>
      <u val="single"/>
      <sz val="7"/>
      <color rgb="FF979797"/>
      <name val="Calibri"/>
      <family val="0"/>
      <charset val="1"/>
    </font>
    <font>
      <sz val="7"/>
      <color rgb="FF969696"/>
      <name val="Arial CE"/>
      <family val="0"/>
      <charset val="1"/>
    </font>
    <font>
      <i val="true"/>
      <sz val="7"/>
      <color rgb="FF969696"/>
      <name val="Arial CE"/>
      <family val="0"/>
      <charset val="1"/>
    </font>
    <font>
      <sz val="8"/>
      <color rgb="FF800080"/>
      <name val="Arial CE"/>
      <family val="0"/>
      <charset val="1"/>
    </font>
    <font>
      <sz val="8"/>
      <color rgb="FF505050"/>
      <name val="Arial CE"/>
      <family val="0"/>
      <charset val="1"/>
    </font>
    <font>
      <sz val="8"/>
      <color rgb="FF0000A8"/>
      <name val="Arial CE"/>
      <family val="0"/>
      <charset val="1"/>
    </font>
    <font>
      <sz val="8"/>
      <color rgb="FFFF0000"/>
      <name val="Arial CE"/>
      <family val="0"/>
      <charset val="1"/>
    </font>
    <font>
      <u val="single"/>
      <sz val="8"/>
      <color theme="10"/>
      <name val="Arial CE"/>
      <family val="0"/>
      <charset val="1"/>
    </font>
    <font>
      <i val="true"/>
      <sz val="9"/>
      <color rgb="FF0000FF"/>
      <name val="Arial CE"/>
      <family val="0"/>
      <charset val="1"/>
    </font>
    <font>
      <i val="true"/>
      <sz val="8"/>
      <color rgb="FF0000FF"/>
      <name val="Arial CE"/>
      <family val="0"/>
      <charset val="1"/>
    </font>
    <font>
      <u val="single"/>
      <sz val="9"/>
      <color theme="10"/>
      <name val="Arial CE"/>
      <family val="0"/>
      <charset val="1"/>
    </font>
    <font>
      <b val="true"/>
      <sz val="9"/>
      <name val="Arial CE"/>
      <family val="0"/>
      <charset val="1"/>
    </font>
    <font>
      <sz val="8"/>
      <name val="Trebuchet MS"/>
      <family val="0"/>
      <charset val="238"/>
    </font>
    <font>
      <b val="true"/>
      <sz val="16"/>
      <name val="Trebuchet MS"/>
      <family val="0"/>
      <charset val="238"/>
    </font>
    <font>
      <b val="true"/>
      <sz val="11"/>
      <name val="Trebuchet MS"/>
      <family val="0"/>
      <charset val="238"/>
    </font>
    <font>
      <sz val="8"/>
      <name val="Arial CE"/>
      <family val="0"/>
      <charset val="238"/>
    </font>
    <font>
      <sz val="9"/>
      <name val="Trebuchet MS"/>
      <family val="0"/>
      <charset val="238"/>
    </font>
    <font>
      <i val="true"/>
      <sz val="8"/>
      <name val="Arial CE"/>
      <family val="0"/>
      <charset val="238"/>
    </font>
    <font>
      <b val="true"/>
      <sz val="8"/>
      <name val="Arial CE"/>
      <family val="0"/>
      <charset val="238"/>
    </font>
    <font>
      <sz val="10"/>
      <name val="Trebuchet MS"/>
      <family val="0"/>
      <charset val="238"/>
    </font>
    <font>
      <sz val="11"/>
      <name val="Trebuchet MS"/>
      <family val="0"/>
      <charset val="238"/>
    </font>
    <font>
      <b val="true"/>
      <sz val="9"/>
      <name val="Trebuchet MS"/>
      <family val="0"/>
      <charset val="238"/>
    </font>
  </fonts>
  <fills count="6">
    <fill>
      <patternFill patternType="none"/>
    </fill>
    <fill>
      <patternFill patternType="gray125"/>
    </fill>
    <fill>
      <patternFill patternType="solid">
        <fgColor rgb="FFC0C0C0"/>
        <bgColor rgb="FFBEBEBE"/>
      </patternFill>
    </fill>
    <fill>
      <patternFill patternType="solid">
        <fgColor rgb="FFFFFFCC"/>
        <bgColor rgb="FFFFFFFF"/>
      </patternFill>
    </fill>
    <fill>
      <patternFill patternType="solid">
        <fgColor rgb="FFBEBEBE"/>
        <bgColor rgb="FFC0C0C0"/>
      </patternFill>
    </fill>
    <fill>
      <patternFill patternType="solid">
        <fgColor rgb="FFD2D2D2"/>
        <bgColor rgb="FFC0C0C0"/>
      </patternFill>
    </fill>
  </fills>
  <borders count="26">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style="thin"/>
      <right/>
      <top/>
      <bottom/>
      <diagonal/>
    </border>
    <border diagonalUp="false" diagonalDown="false">
      <left/>
      <right/>
      <top style="hair"/>
      <bottom/>
      <diagonal/>
    </border>
    <border diagonalUp="false" diagonalDown="false">
      <left/>
      <right/>
      <top/>
      <bottom style="hair"/>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thin"/>
      <right/>
      <top/>
      <bottom style="thin"/>
      <diagonal/>
    </border>
    <border diagonalUp="false" diagonalDown="false">
      <left/>
      <right/>
      <top/>
      <bottom style="thin"/>
      <diagonal/>
    </border>
    <border diagonalUp="false" diagonalDown="false">
      <left style="hair">
        <color rgb="FF969696"/>
      </left>
      <right/>
      <top style="hair">
        <color rgb="FF969696"/>
      </top>
      <bottom/>
      <diagonal/>
    </border>
    <border diagonalUp="false" diagonalDown="false">
      <left/>
      <right/>
      <top style="hair">
        <color rgb="FF969696"/>
      </top>
      <bottom/>
      <diagonal/>
    </border>
    <border diagonalUp="false" diagonalDown="false">
      <left/>
      <right style="hair">
        <color rgb="FF969696"/>
      </right>
      <top style="hair">
        <color rgb="FF969696"/>
      </top>
      <bottom/>
      <diagonal/>
    </border>
    <border diagonalUp="false" diagonalDown="false">
      <left/>
      <right style="hair">
        <color rgb="FF969696"/>
      </right>
      <top/>
      <bottom/>
      <diagonal/>
    </border>
    <border diagonalUp="false" diagonalDown="false">
      <left style="hair">
        <color rgb="FF969696"/>
      </left>
      <right/>
      <top style="hair">
        <color rgb="FF969696"/>
      </top>
      <bottom style="hair">
        <color rgb="FF969696"/>
      </bottom>
      <diagonal/>
    </border>
    <border diagonalUp="false" diagonalDown="false">
      <left/>
      <right/>
      <top style="hair">
        <color rgb="FF969696"/>
      </top>
      <bottom style="hair">
        <color rgb="FF969696"/>
      </bottom>
      <diagonal/>
    </border>
    <border diagonalUp="false" diagonalDown="false">
      <left/>
      <right style="hair">
        <color rgb="FF969696"/>
      </right>
      <top style="hair">
        <color rgb="FF969696"/>
      </top>
      <bottom style="hair">
        <color rgb="FF969696"/>
      </bottom>
      <diagonal/>
    </border>
    <border diagonalUp="false" diagonalDown="false">
      <left style="hair">
        <color rgb="FF969696"/>
      </left>
      <right/>
      <top/>
      <bottom/>
      <diagonal/>
    </border>
    <border diagonalUp="false" diagonalDown="false">
      <left style="hair">
        <color rgb="FF969696"/>
      </left>
      <right/>
      <top/>
      <bottom style="hair">
        <color rgb="FF969696"/>
      </bottom>
      <diagonal/>
    </border>
    <border diagonalUp="false" diagonalDown="false">
      <left/>
      <right/>
      <top/>
      <bottom style="hair">
        <color rgb="FF969696"/>
      </bottom>
      <diagonal/>
    </border>
    <border diagonalUp="false" diagonalDown="false">
      <left/>
      <right style="hair">
        <color rgb="FF969696"/>
      </right>
      <top/>
      <bottom style="hair">
        <color rgb="FF969696"/>
      </bottom>
      <diagonal/>
    </border>
    <border diagonalUp="false" diagonalDown="false">
      <left style="hair">
        <color rgb="FF969696"/>
      </left>
      <right style="hair">
        <color rgb="FF969696"/>
      </right>
      <top style="hair">
        <color rgb="FF969696"/>
      </top>
      <bottom style="hair">
        <color rgb="FF969696"/>
      </bottom>
      <diagonal/>
    </border>
    <border diagonalUp="false" diagonalDown="false">
      <left/>
      <right style="thin"/>
      <top style="thin"/>
      <bottom/>
      <diagonal/>
    </border>
    <border diagonalUp="false" diagonalDown="false">
      <left/>
      <right style="thin"/>
      <top/>
      <bottom/>
      <diagonal/>
    </border>
    <border diagonalUp="false" diagonalDown="false">
      <left/>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1" fillId="0" borderId="0" applyFont="true" applyBorder="false" applyAlignment="true" applyProtection="false">
      <alignment horizontal="general" vertical="bottom" textRotation="0" wrapText="false" indent="0" shrinkToFit="false"/>
    </xf>
  </cellStyleXfs>
  <cellXfs count="31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left" vertical="top"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10" fillId="0" borderId="0" xfId="0" applyFont="true" applyBorder="tru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true" applyAlignment="true" applyProtection="true">
      <alignment horizontal="left" vertical="top" textRotation="0" wrapText="tru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true" hidden="false"/>
    </xf>
    <xf numFmtId="164" fontId="9" fillId="3" borderId="0" xfId="0" applyFont="true" applyBorder="false" applyAlignment="true" applyProtection="true">
      <alignment horizontal="left" vertical="center" textRotation="0" wrapText="false" indent="0" shrinkToFit="false"/>
      <protection locked="false" hidden="false"/>
    </xf>
    <xf numFmtId="165" fontId="9" fillId="3" borderId="0" xfId="0" applyFont="true" applyBorder="false" applyAlignment="true" applyProtection="true">
      <alignment horizontal="left" vertical="center" textRotation="0" wrapText="false" indent="0" shrinkToFit="false"/>
      <protection locked="false" hidden="false"/>
    </xf>
    <xf numFmtId="165" fontId="9" fillId="3" borderId="0"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left" vertical="center" textRotation="0" wrapText="tru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0" borderId="3" xfId="0" applyFont="true" applyBorder="true" applyAlignment="true" applyProtection="true">
      <alignment horizontal="general" vertical="center" textRotation="0" wrapText="false" indent="0" shrinkToFit="false"/>
      <protection locked="true" hidden="false"/>
    </xf>
    <xf numFmtId="164" fontId="12" fillId="0" borderId="5" xfId="0" applyFont="true" applyBorder="true" applyAlignment="true" applyProtection="true">
      <alignment horizontal="left" vertical="center" textRotation="0" wrapText="false" indent="0" shrinkToFit="false"/>
      <protection locked="true" hidden="false"/>
    </xf>
    <xf numFmtId="164" fontId="0" fillId="0" borderId="5" xfId="0" applyFont="true" applyBorder="true" applyAlignment="true" applyProtection="true">
      <alignment horizontal="general" vertical="center" textRotation="0" wrapText="false" indent="0" shrinkToFit="false"/>
      <protection locked="true" hidden="false"/>
    </xf>
    <xf numFmtId="166" fontId="12" fillId="0" borderId="5"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right"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8" fillId="0" borderId="3" xfId="0" applyFont="true" applyBorder="true" applyAlignment="true" applyProtection="true">
      <alignment horizontal="general" vertical="center" textRotation="0" wrapText="false" indent="0" shrinkToFit="false"/>
      <protection locked="true" hidden="false"/>
    </xf>
    <xf numFmtId="167" fontId="8" fillId="0" borderId="0" xfId="0" applyFont="true" applyBorder="true" applyAlignment="true" applyProtection="true">
      <alignment horizontal="left" vertical="center" textRotation="0" wrapText="false" indent="0" shrinkToFit="false"/>
      <protection locked="true" hidden="false"/>
    </xf>
    <xf numFmtId="166" fontId="13" fillId="0" borderId="0" xfId="0" applyFont="true" applyBorder="true" applyAlignment="true" applyProtection="true">
      <alignment horizontal="general" vertical="center" textRotation="0" wrapText="false" indent="0" shrinkToFit="false"/>
      <protection locked="true" hidden="false"/>
    </xf>
    <xf numFmtId="164" fontId="0" fillId="4" borderId="0" xfId="0" applyFont="true" applyBorder="false" applyAlignment="true" applyProtection="true">
      <alignment horizontal="general" vertical="center" textRotation="0" wrapText="false" indent="0" shrinkToFit="false"/>
      <protection locked="true" hidden="false"/>
    </xf>
    <xf numFmtId="164" fontId="14" fillId="4" borderId="6" xfId="0" applyFont="true" applyBorder="true" applyAlignment="true" applyProtection="true">
      <alignment horizontal="left" vertical="center" textRotation="0" wrapText="false" indent="0" shrinkToFit="false"/>
      <protection locked="true" hidden="false"/>
    </xf>
    <xf numFmtId="164" fontId="0" fillId="4" borderId="7" xfId="0" applyFont="true" applyBorder="true" applyAlignment="true" applyProtection="true">
      <alignment horizontal="general" vertical="center" textRotation="0" wrapText="false" indent="0" shrinkToFit="false"/>
      <protection locked="true" hidden="false"/>
    </xf>
    <xf numFmtId="164" fontId="14" fillId="4" borderId="7" xfId="0" applyFont="true" applyBorder="true" applyAlignment="true" applyProtection="true">
      <alignment horizontal="center" vertical="center" textRotation="0" wrapText="false" indent="0" shrinkToFit="false"/>
      <protection locked="true" hidden="false"/>
    </xf>
    <xf numFmtId="164" fontId="14" fillId="4" borderId="7" xfId="0" applyFont="true" applyBorder="true" applyAlignment="true" applyProtection="true">
      <alignment horizontal="left" vertical="center" textRotation="0" wrapText="false" indent="0" shrinkToFit="false"/>
      <protection locked="true" hidden="false"/>
    </xf>
    <xf numFmtId="166" fontId="14" fillId="4" borderId="8" xfId="0" applyFont="true" applyBorder="true" applyAlignment="true" applyProtection="true">
      <alignment horizontal="general" vertical="center" textRotation="0" wrapText="false" indent="0" shrinkToFit="false"/>
      <protection locked="true" hidden="false"/>
    </xf>
    <xf numFmtId="164" fontId="0" fillId="0" borderId="9" xfId="0" applyFont="true" applyBorder="true" applyAlignment="true" applyProtection="true">
      <alignment horizontal="general"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9" fillId="0" borderId="3"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left" vertical="center" textRotation="0" wrapText="fals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8" fontId="12" fillId="0" borderId="0" xfId="0" applyFont="true" applyBorder="false" applyAlignment="true" applyProtection="true">
      <alignment horizontal="general" vertical="center" textRotation="0" wrapText="false" indent="0" shrinkToFit="false"/>
      <protection locked="true" hidden="false"/>
    </xf>
    <xf numFmtId="169" fontId="9" fillId="0" borderId="0" xfId="0" applyFont="true" applyBorder="true" applyAlignment="true" applyProtection="true">
      <alignment horizontal="left" vertical="center" textRotation="0" wrapText="false" indent="0" shrinkToFit="false"/>
      <protection locked="true" hidden="false"/>
    </xf>
    <xf numFmtId="168" fontId="9" fillId="0" borderId="0" xfId="0" applyFont="true" applyBorder="true" applyAlignment="true" applyProtection="true">
      <alignment horizontal="general" vertical="center" textRotation="0" wrapText="false" indent="0" shrinkToFit="false"/>
      <protection locked="true" hidden="false"/>
    </xf>
    <xf numFmtId="164" fontId="15" fillId="0" borderId="11" xfId="0" applyFont="true" applyBorder="true" applyAlignment="true" applyProtection="true">
      <alignment horizontal="center" vertical="center" textRotation="0" wrapText="false" indent="0" shrinkToFit="false"/>
      <protection locked="true" hidden="false"/>
    </xf>
    <xf numFmtId="164" fontId="0" fillId="0" borderId="12" xfId="0" applyFont="fals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0" fillId="0" borderId="14" xfId="0" applyFont="true" applyBorder="true" applyAlignment="true" applyProtection="true">
      <alignment horizontal="general" vertical="center" textRotation="0" wrapText="false" indent="0" shrinkToFit="false"/>
      <protection locked="true" hidden="false"/>
    </xf>
    <xf numFmtId="164" fontId="16" fillId="5" borderId="6" xfId="0" applyFont="true" applyBorder="true" applyAlignment="true" applyProtection="true">
      <alignment horizontal="center" vertical="center" textRotation="0" wrapText="false" indent="0" shrinkToFit="false"/>
      <protection locked="true" hidden="false"/>
    </xf>
    <xf numFmtId="164" fontId="0" fillId="5" borderId="7" xfId="0" applyFont="true" applyBorder="true" applyAlignment="true" applyProtection="true">
      <alignment horizontal="general" vertical="center" textRotation="0" wrapText="false" indent="0" shrinkToFit="false"/>
      <protection locked="true" hidden="false"/>
    </xf>
    <xf numFmtId="164" fontId="16" fillId="5" borderId="7" xfId="0" applyFont="true" applyBorder="true" applyAlignment="true" applyProtection="true">
      <alignment horizontal="center" vertical="center" textRotation="0" wrapText="false" indent="0" shrinkToFit="false"/>
      <protection locked="true" hidden="false"/>
    </xf>
    <xf numFmtId="164" fontId="16" fillId="5" borderId="7" xfId="0" applyFont="true" applyBorder="true" applyAlignment="true" applyProtection="true">
      <alignment horizontal="right" vertical="center" textRotation="0" wrapText="false" indent="0" shrinkToFit="false"/>
      <protection locked="true" hidden="false"/>
    </xf>
    <xf numFmtId="164" fontId="16" fillId="5" borderId="8" xfId="0" applyFont="true" applyBorder="true" applyAlignment="true" applyProtection="true">
      <alignment horizontal="center" vertical="center" textRotation="0" wrapText="false" indent="0" shrinkToFit="false"/>
      <protection locked="true" hidden="false"/>
    </xf>
    <xf numFmtId="164" fontId="17" fillId="0" borderId="15" xfId="0" applyFont="true" applyBorder="true" applyAlignment="true" applyProtection="true">
      <alignment horizontal="center" vertical="center" textRotation="0" wrapText="true" indent="0" shrinkToFit="false"/>
      <protection locked="true" hidden="false"/>
    </xf>
    <xf numFmtId="164" fontId="17" fillId="0" borderId="16" xfId="0" applyFont="true" applyBorder="true" applyAlignment="true" applyProtection="true">
      <alignment horizontal="center" vertical="center" textRotation="0" wrapText="true" indent="0" shrinkToFit="false"/>
      <protection locked="true" hidden="false"/>
    </xf>
    <xf numFmtId="164" fontId="17" fillId="0" borderId="17" xfId="0" applyFont="true" applyBorder="true" applyAlignment="true" applyProtection="true">
      <alignment horizontal="center" vertical="center" textRotation="0" wrapText="true" indent="0" shrinkToFit="false"/>
      <protection locked="true" hidden="false"/>
    </xf>
    <xf numFmtId="164" fontId="0" fillId="0" borderId="11" xfId="0" applyFont="true" applyBorder="true" applyAlignment="true" applyProtection="true">
      <alignment horizontal="general" vertical="center" textRotation="0" wrapText="false" indent="0" shrinkToFit="false"/>
      <protection locked="true" hidden="false"/>
    </xf>
    <xf numFmtId="164" fontId="0" fillId="0" borderId="12" xfId="0" applyFont="true" applyBorder="true" applyAlignment="true" applyProtection="true">
      <alignment horizontal="general" vertical="center" textRotation="0" wrapText="false" indent="0" shrinkToFit="false"/>
      <protection locked="true" hidden="false"/>
    </xf>
    <xf numFmtId="164" fontId="0" fillId="0" borderId="13"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14" fillId="0" borderId="3" xfId="0" applyFont="true" applyBorder="true" applyAlignment="true" applyProtection="true">
      <alignment horizontal="general"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general" vertical="center" textRotation="0" wrapText="false" indent="0" shrinkToFit="false"/>
      <protection locked="true" hidden="false"/>
    </xf>
    <xf numFmtId="166" fontId="18" fillId="0" borderId="0" xfId="0" applyFont="true" applyBorder="true" applyAlignment="true" applyProtection="true">
      <alignment horizontal="right" vertical="center" textRotation="0" wrapText="false" indent="0" shrinkToFit="false"/>
      <protection locked="true" hidden="false"/>
    </xf>
    <xf numFmtId="166" fontId="18" fillId="0" borderId="0"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6" fontId="15" fillId="0" borderId="18" xfId="0" applyFont="true" applyBorder="true" applyAlignment="true" applyProtection="true">
      <alignment horizontal="general" vertical="center" textRotation="0" wrapText="false" indent="0" shrinkToFit="false"/>
      <protection locked="true" hidden="false"/>
    </xf>
    <xf numFmtId="166" fontId="15" fillId="0" borderId="0" xfId="0" applyFont="true" applyBorder="true" applyAlignment="true" applyProtection="true">
      <alignment horizontal="general" vertical="center" textRotation="0" wrapText="false" indent="0" shrinkToFit="false"/>
      <protection locked="true" hidden="false"/>
    </xf>
    <xf numFmtId="170" fontId="15" fillId="0" borderId="0" xfId="0" applyFont="true" applyBorder="true" applyAlignment="true" applyProtection="true">
      <alignment horizontal="general" vertical="center" textRotation="0" wrapText="false" indent="0" shrinkToFit="false"/>
      <protection locked="true" hidden="false"/>
    </xf>
    <xf numFmtId="166" fontId="15" fillId="0" borderId="14"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64" fontId="20" fillId="0" borderId="0" xfId="20" applyFont="true" applyBorder="true" applyAlignment="true" applyProtection="true">
      <alignment horizontal="center" vertical="center" textRotation="0" wrapText="false" indent="0" shrinkToFit="false"/>
      <protection locked="true" hidden="false"/>
    </xf>
    <xf numFmtId="164" fontId="22" fillId="0" borderId="3" xfId="0" applyFont="true" applyBorder="tru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true" applyAlignment="true" applyProtection="true">
      <alignment horizontal="left" vertical="center" textRotation="0" wrapText="true" indent="0" shrinkToFit="false"/>
      <protection locked="true" hidden="false"/>
    </xf>
    <xf numFmtId="164" fontId="24" fillId="0" borderId="0" xfId="0" applyFont="true" applyBorder="false" applyAlignment="true" applyProtection="true">
      <alignment horizontal="general" vertical="center" textRotation="0" wrapText="false" indent="0" shrinkToFit="false"/>
      <protection locked="true" hidden="false"/>
    </xf>
    <xf numFmtId="166" fontId="24" fillId="0" borderId="0"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6" fontId="25" fillId="0" borderId="18" xfId="0" applyFont="true" applyBorder="true" applyAlignment="true" applyProtection="true">
      <alignment horizontal="general" vertical="center" textRotation="0" wrapText="false" indent="0" shrinkToFit="false"/>
      <protection locked="true" hidden="false"/>
    </xf>
    <xf numFmtId="166" fontId="25" fillId="0" borderId="0" xfId="0" applyFont="true" applyBorder="true" applyAlignment="true" applyProtection="true">
      <alignment horizontal="general" vertical="center" textRotation="0" wrapText="false" indent="0" shrinkToFit="false"/>
      <protection locked="true" hidden="false"/>
    </xf>
    <xf numFmtId="170" fontId="25" fillId="0" borderId="0" xfId="0" applyFont="true" applyBorder="true" applyAlignment="true" applyProtection="true">
      <alignment horizontal="general" vertical="center" textRotation="0" wrapText="false" indent="0" shrinkToFit="false"/>
      <protection locked="true" hidden="false"/>
    </xf>
    <xf numFmtId="166" fontId="25" fillId="0" borderId="14" xfId="0" applyFont="true" applyBorder="tru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left" vertical="center" textRotation="0" wrapText="false" indent="0" shrinkToFit="false"/>
      <protection locked="true" hidden="false"/>
    </xf>
    <xf numFmtId="166" fontId="25" fillId="0" borderId="19" xfId="0" applyFont="true" applyBorder="true" applyAlignment="true" applyProtection="true">
      <alignment horizontal="general" vertical="center" textRotation="0" wrapText="false" indent="0" shrinkToFit="false"/>
      <protection locked="true" hidden="false"/>
    </xf>
    <xf numFmtId="166" fontId="25" fillId="0" borderId="20" xfId="0" applyFont="true" applyBorder="true" applyAlignment="true" applyProtection="true">
      <alignment horizontal="general" vertical="center" textRotation="0" wrapText="false" indent="0" shrinkToFit="false"/>
      <protection locked="true" hidden="false"/>
    </xf>
    <xf numFmtId="170" fontId="25" fillId="0" borderId="20" xfId="0" applyFont="true" applyBorder="true" applyAlignment="true" applyProtection="true">
      <alignment horizontal="general" vertical="center" textRotation="0" wrapText="false" indent="0" shrinkToFit="false"/>
      <protection locked="true" hidden="false"/>
    </xf>
    <xf numFmtId="166" fontId="25" fillId="0" borderId="21" xfId="0"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left"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8" fontId="8" fillId="0" borderId="0" xfId="0" applyFont="true" applyBorder="true" applyAlignment="true" applyProtection="true">
      <alignment horizontal="left" vertical="center" textRotation="0" wrapText="false" indent="0" shrinkToFit="false"/>
      <protection locked="true" hidden="false"/>
    </xf>
    <xf numFmtId="164" fontId="0" fillId="0" borderId="3" xfId="0" applyFont="fals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9" fontId="9" fillId="0" borderId="0" xfId="0" applyFont="true" applyBorder="false" applyAlignment="true" applyProtection="true">
      <alignment horizontal="left" vertical="center" textRotation="0" wrapText="false" indent="0" shrinkToFit="false"/>
      <protection locked="true" hidden="false"/>
    </xf>
    <xf numFmtId="168" fontId="9" fillId="3" borderId="0" xfId="0" applyFont="true" applyBorder="true" applyAlignment="true" applyProtection="true">
      <alignment horizontal="left" vertical="center" textRotation="0" wrapText="false" indent="0" shrinkToFit="false"/>
      <protection locked="false" hidden="false"/>
    </xf>
    <xf numFmtId="164" fontId="12" fillId="0" borderId="0" xfId="0" applyFont="true" applyBorder="false" applyAlignment="true" applyProtection="true">
      <alignment horizontal="left" vertical="center" textRotation="0" wrapText="false" indent="0" shrinkToFit="false"/>
      <protection locked="true" hidden="false"/>
    </xf>
    <xf numFmtId="166" fontId="18"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right" vertical="center" textRotation="0" wrapText="false" indent="0" shrinkToFit="false"/>
      <protection locked="true" hidden="false"/>
    </xf>
    <xf numFmtId="164" fontId="28" fillId="0" borderId="0" xfId="0" applyFont="true" applyBorder="false" applyAlignment="true" applyProtection="true">
      <alignment horizontal="left" vertical="center" textRotation="0" wrapText="false" indent="0" shrinkToFit="false"/>
      <protection locked="true" hidden="false"/>
    </xf>
    <xf numFmtId="166" fontId="8" fillId="0" borderId="0" xfId="0" applyFont="true" applyBorder="false" applyAlignment="true" applyProtection="true">
      <alignment horizontal="general" vertical="center" textRotation="0" wrapText="false" indent="0" shrinkToFit="false"/>
      <protection locked="true" hidden="false"/>
    </xf>
    <xf numFmtId="167" fontId="8" fillId="0" borderId="0" xfId="0" applyFont="true" applyBorder="false" applyAlignment="true" applyProtection="true">
      <alignment horizontal="right" vertical="center" textRotation="0" wrapText="false" indent="0" shrinkToFit="false"/>
      <protection locked="true" hidden="false"/>
    </xf>
    <xf numFmtId="164" fontId="0" fillId="5" borderId="0" xfId="0" applyFont="true" applyBorder="false" applyAlignment="true" applyProtection="true">
      <alignment horizontal="general" vertical="center" textRotation="0" wrapText="false" indent="0" shrinkToFit="false"/>
      <protection locked="true" hidden="false"/>
    </xf>
    <xf numFmtId="164" fontId="14" fillId="5" borderId="6" xfId="0" applyFont="true" applyBorder="true" applyAlignment="true" applyProtection="true">
      <alignment horizontal="left" vertical="center" textRotation="0" wrapText="false" indent="0" shrinkToFit="false"/>
      <protection locked="true" hidden="false"/>
    </xf>
    <xf numFmtId="164" fontId="14" fillId="5" borderId="7" xfId="0" applyFont="true" applyBorder="true" applyAlignment="true" applyProtection="true">
      <alignment horizontal="right" vertical="center" textRotation="0" wrapText="false" indent="0" shrinkToFit="false"/>
      <protection locked="true" hidden="false"/>
    </xf>
    <xf numFmtId="164" fontId="14" fillId="5" borderId="7" xfId="0" applyFont="true" applyBorder="true" applyAlignment="true" applyProtection="true">
      <alignment horizontal="center" vertical="center" textRotation="0" wrapText="false" indent="0" shrinkToFit="false"/>
      <protection locked="true" hidden="false"/>
    </xf>
    <xf numFmtId="166" fontId="14" fillId="5" borderId="7" xfId="0" applyFont="true" applyBorder="true" applyAlignment="true" applyProtection="true">
      <alignment horizontal="general" vertical="center" textRotation="0" wrapText="false" indent="0" shrinkToFit="false"/>
      <protection locked="true" hidden="false"/>
    </xf>
    <xf numFmtId="164" fontId="0" fillId="5" borderId="8" xfId="0" applyFont="true" applyBorder="true" applyAlignment="true" applyProtection="true">
      <alignment horizontal="general" vertical="center" textRotation="0" wrapText="false" indent="0" shrinkToFit="false"/>
      <protection locked="true" hidden="false"/>
    </xf>
    <xf numFmtId="164" fontId="16" fillId="5" borderId="0" xfId="0" applyFont="true" applyBorder="false" applyAlignment="true" applyProtection="true">
      <alignment horizontal="left" vertical="center" textRotation="0" wrapText="false" indent="0" shrinkToFit="false"/>
      <protection locked="true" hidden="false"/>
    </xf>
    <xf numFmtId="164" fontId="16" fillId="5" borderId="0" xfId="0" applyFont="true" applyBorder="false" applyAlignment="true" applyProtection="true">
      <alignment horizontal="right" vertical="center" textRotation="0" wrapText="false" indent="0" shrinkToFit="false"/>
      <protection locked="true" hidden="false"/>
    </xf>
    <xf numFmtId="164" fontId="29" fillId="0" borderId="0" xfId="0" applyFont="true" applyBorder="false" applyAlignment="true" applyProtection="true">
      <alignment horizontal="left" vertical="center"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30" fillId="0" borderId="3" xfId="0" applyFont="true" applyBorder="true" applyAlignment="true" applyProtection="true">
      <alignment horizontal="general" vertical="center" textRotation="0" wrapText="false" indent="0" shrinkToFit="false"/>
      <protection locked="true" hidden="false"/>
    </xf>
    <xf numFmtId="164" fontId="30" fillId="0" borderId="20" xfId="0" applyFont="true" applyBorder="true" applyAlignment="true" applyProtection="true">
      <alignment horizontal="left" vertical="center" textRotation="0" wrapText="false" indent="0" shrinkToFit="false"/>
      <protection locked="true" hidden="false"/>
    </xf>
    <xf numFmtId="164" fontId="30" fillId="0" borderId="20" xfId="0" applyFont="true" applyBorder="true" applyAlignment="true" applyProtection="true">
      <alignment horizontal="general" vertical="center" textRotation="0" wrapText="false" indent="0" shrinkToFit="false"/>
      <protection locked="true" hidden="false"/>
    </xf>
    <xf numFmtId="166" fontId="30" fillId="0" borderId="20" xfId="0" applyFont="true" applyBorder="true" applyAlignment="true" applyProtection="true">
      <alignment horizontal="general" vertical="center" textRotation="0" wrapText="false" indent="0" shrinkToFit="false"/>
      <protection locked="true" hidden="false"/>
    </xf>
    <xf numFmtId="164" fontId="31" fillId="0" borderId="0" xfId="0" applyFont="true" applyBorder="false" applyAlignment="true" applyProtection="true">
      <alignment horizontal="general" vertical="center" textRotation="0" wrapText="false" indent="0" shrinkToFit="false"/>
      <protection locked="true" hidden="false"/>
    </xf>
    <xf numFmtId="164" fontId="31" fillId="0" borderId="3" xfId="0" applyFont="true" applyBorder="true" applyAlignment="true" applyProtection="true">
      <alignment horizontal="general" vertical="center" textRotation="0" wrapText="false" indent="0" shrinkToFit="false"/>
      <protection locked="true" hidden="false"/>
    </xf>
    <xf numFmtId="164" fontId="31" fillId="0" borderId="20" xfId="0" applyFont="true" applyBorder="true" applyAlignment="true" applyProtection="true">
      <alignment horizontal="left" vertical="center" textRotation="0" wrapText="false" indent="0" shrinkToFit="false"/>
      <protection locked="true" hidden="false"/>
    </xf>
    <xf numFmtId="164" fontId="31" fillId="0" borderId="20" xfId="0" applyFont="true" applyBorder="true" applyAlignment="true" applyProtection="true">
      <alignment horizontal="general" vertical="center" textRotation="0" wrapText="false" indent="0" shrinkToFit="false"/>
      <protection locked="true" hidden="false"/>
    </xf>
    <xf numFmtId="166" fontId="31" fillId="0" borderId="2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16" fillId="5" borderId="15" xfId="0" applyFont="true" applyBorder="true" applyAlignment="true" applyProtection="true">
      <alignment horizontal="center" vertical="center" textRotation="0" wrapText="true" indent="0" shrinkToFit="false"/>
      <protection locked="true" hidden="false"/>
    </xf>
    <xf numFmtId="164" fontId="16" fillId="5" borderId="16" xfId="0" applyFont="true" applyBorder="true" applyAlignment="true" applyProtection="true">
      <alignment horizontal="center" vertical="center" textRotation="0" wrapText="true" indent="0" shrinkToFit="false"/>
      <protection locked="true" hidden="false"/>
    </xf>
    <xf numFmtId="164" fontId="16" fillId="5" borderId="17" xfId="0" applyFont="true" applyBorder="true" applyAlignment="true" applyProtection="true">
      <alignment horizontal="center" vertical="center" textRotation="0" wrapText="true" indent="0" shrinkToFit="false"/>
      <protection locked="true" hidden="false"/>
    </xf>
    <xf numFmtId="164" fontId="0" fillId="0" borderId="3"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6" fontId="18" fillId="0" borderId="0" xfId="0" applyFont="true" applyBorder="false" applyAlignment="true" applyProtection="true">
      <alignment horizontal="general" vertical="bottom" textRotation="0" wrapText="false" indent="0" shrinkToFit="false"/>
      <protection locked="true" hidden="false"/>
    </xf>
    <xf numFmtId="170" fontId="32" fillId="0" borderId="12" xfId="0" applyFont="true" applyBorder="true" applyAlignment="true" applyProtection="true">
      <alignment horizontal="general" vertical="bottom" textRotation="0" wrapText="false" indent="0" shrinkToFit="false"/>
      <protection locked="true" hidden="false"/>
    </xf>
    <xf numFmtId="170" fontId="32" fillId="0" borderId="13" xfId="0" applyFont="true" applyBorder="true" applyAlignment="true" applyProtection="true">
      <alignment horizontal="general" vertical="bottom" textRotation="0" wrapText="false" indent="0" shrinkToFit="false"/>
      <protection locked="true" hidden="false"/>
    </xf>
    <xf numFmtId="166" fontId="33" fillId="0" borderId="0" xfId="0" applyFont="true" applyBorder="false" applyAlignment="true" applyProtection="true">
      <alignment horizontal="general" vertical="center" textRotation="0" wrapText="false" indent="0" shrinkToFit="false"/>
      <protection locked="true" hidden="false"/>
    </xf>
    <xf numFmtId="164" fontId="34" fillId="0" borderId="0" xfId="0" applyFont="true" applyBorder="false" applyAlignment="true" applyProtection="true">
      <alignment horizontal="general" vertical="bottom" textRotation="0" wrapText="false" indent="0" shrinkToFit="false"/>
      <protection locked="true" hidden="false"/>
    </xf>
    <xf numFmtId="164" fontId="34" fillId="0" borderId="3" xfId="0" applyFont="true" applyBorder="true" applyAlignment="true" applyProtection="true">
      <alignment horizontal="general" vertical="bottom" textRotation="0" wrapText="false" indent="0" shrinkToFit="false"/>
      <protection locked="true" hidden="false"/>
    </xf>
    <xf numFmtId="164" fontId="34" fillId="0" borderId="0" xfId="0" applyFont="true" applyBorder="false" applyAlignment="true" applyProtection="true">
      <alignment horizontal="left" vertical="bottom" textRotation="0" wrapText="false" indent="0" shrinkToFit="false"/>
      <protection locked="true" hidden="false"/>
    </xf>
    <xf numFmtId="164" fontId="30" fillId="0" borderId="0" xfId="0" applyFont="true" applyBorder="false" applyAlignment="true" applyProtection="true">
      <alignment horizontal="left" vertical="bottom" textRotation="0" wrapText="false" indent="0" shrinkToFit="false"/>
      <protection locked="true" hidden="false"/>
    </xf>
    <xf numFmtId="164" fontId="34" fillId="0" borderId="0" xfId="0" applyFont="true" applyBorder="false" applyAlignment="true" applyProtection="true">
      <alignment horizontal="general" vertical="bottom" textRotation="0" wrapText="false" indent="0" shrinkToFit="false"/>
      <protection locked="false" hidden="false"/>
    </xf>
    <xf numFmtId="166" fontId="30" fillId="0" borderId="0" xfId="0" applyFont="true" applyBorder="false" applyAlignment="true" applyProtection="true">
      <alignment horizontal="general" vertical="bottom" textRotation="0" wrapText="false" indent="0" shrinkToFit="false"/>
      <protection locked="true" hidden="false"/>
    </xf>
    <xf numFmtId="164" fontId="34" fillId="0" borderId="18" xfId="0" applyFont="true" applyBorder="true" applyAlignment="true" applyProtection="true">
      <alignment horizontal="general" vertical="bottom" textRotation="0" wrapText="false" indent="0" shrinkToFit="false"/>
      <protection locked="true" hidden="false"/>
    </xf>
    <xf numFmtId="164" fontId="34" fillId="0" borderId="0" xfId="0" applyFont="true" applyBorder="true" applyAlignment="true" applyProtection="true">
      <alignment horizontal="general" vertical="bottom" textRotation="0" wrapText="false" indent="0" shrinkToFit="false"/>
      <protection locked="true" hidden="false"/>
    </xf>
    <xf numFmtId="170" fontId="34" fillId="0" borderId="0" xfId="0" applyFont="true" applyBorder="true" applyAlignment="true" applyProtection="true">
      <alignment horizontal="general" vertical="bottom" textRotation="0" wrapText="false" indent="0" shrinkToFit="false"/>
      <protection locked="true" hidden="false"/>
    </xf>
    <xf numFmtId="170" fontId="34" fillId="0" borderId="14" xfId="0" applyFont="true" applyBorder="true" applyAlignment="true" applyProtection="true">
      <alignment horizontal="general" vertical="bottom" textRotation="0" wrapText="false" indent="0" shrinkToFit="false"/>
      <protection locked="true" hidden="false"/>
    </xf>
    <xf numFmtId="164" fontId="34" fillId="0" borderId="0" xfId="0" applyFont="true" applyBorder="false" applyAlignment="true" applyProtection="true">
      <alignment horizontal="center" vertical="bottom"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4" fontId="31" fillId="0" borderId="0" xfId="0" applyFont="true" applyBorder="false" applyAlignment="true" applyProtection="true">
      <alignment horizontal="left" vertical="bottom" textRotation="0" wrapText="false" indent="0" shrinkToFit="false"/>
      <protection locked="true" hidden="false"/>
    </xf>
    <xf numFmtId="166" fontId="31"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true" applyBorder="true" applyAlignment="true" applyProtection="true">
      <alignment horizontal="general" vertical="center" textRotation="0" wrapText="false" indent="0" shrinkToFit="false"/>
      <protection locked="false" hidden="false"/>
    </xf>
    <xf numFmtId="164" fontId="16" fillId="0" borderId="22" xfId="0" applyFont="true" applyBorder="true" applyAlignment="true" applyProtection="true">
      <alignment horizontal="center" vertical="center" textRotation="0" wrapText="false" indent="0" shrinkToFit="false"/>
      <protection locked="false" hidden="false"/>
    </xf>
    <xf numFmtId="165" fontId="16" fillId="0" borderId="22" xfId="0" applyFont="true" applyBorder="true" applyAlignment="true" applyProtection="true">
      <alignment horizontal="left" vertical="center" textRotation="0" wrapText="true" indent="0" shrinkToFit="false"/>
      <protection locked="false" hidden="false"/>
    </xf>
    <xf numFmtId="164" fontId="16" fillId="0" borderId="22" xfId="0" applyFont="true" applyBorder="true" applyAlignment="true" applyProtection="true">
      <alignment horizontal="left" vertical="center" textRotation="0" wrapText="true" indent="0" shrinkToFit="false"/>
      <protection locked="false" hidden="false"/>
    </xf>
    <xf numFmtId="164" fontId="16" fillId="0" borderId="22" xfId="0" applyFont="true" applyBorder="true" applyAlignment="true" applyProtection="true">
      <alignment horizontal="center" vertical="center" textRotation="0" wrapText="true" indent="0" shrinkToFit="false"/>
      <protection locked="false" hidden="false"/>
    </xf>
    <xf numFmtId="171" fontId="16" fillId="0" borderId="22" xfId="0" applyFont="true" applyBorder="true" applyAlignment="true" applyProtection="true">
      <alignment horizontal="general" vertical="center" textRotation="0" wrapText="false" indent="0" shrinkToFit="false"/>
      <protection locked="false" hidden="false"/>
    </xf>
    <xf numFmtId="166" fontId="16" fillId="3" borderId="22" xfId="0" applyFont="true" applyBorder="true" applyAlignment="true" applyProtection="true">
      <alignment horizontal="general" vertical="center" textRotation="0" wrapText="false" indent="0" shrinkToFit="false"/>
      <protection locked="false" hidden="false"/>
    </xf>
    <xf numFmtId="166" fontId="16" fillId="0" borderId="22" xfId="0" applyFont="true" applyBorder="true" applyAlignment="true" applyProtection="true">
      <alignment horizontal="general" vertical="center" textRotation="0" wrapText="false" indent="0" shrinkToFit="false"/>
      <protection locked="false" hidden="false"/>
    </xf>
    <xf numFmtId="164" fontId="17" fillId="3" borderId="18" xfId="0" applyFont="true" applyBorder="true" applyAlignment="true" applyProtection="true">
      <alignment horizontal="left" vertical="center" textRotation="0" wrapText="false" indent="0" shrinkToFit="false"/>
      <protection locked="false" hidden="false"/>
    </xf>
    <xf numFmtId="164" fontId="17" fillId="0" borderId="0" xfId="0" applyFont="true" applyBorder="true" applyAlignment="true" applyProtection="true">
      <alignment horizontal="center" vertical="center" textRotation="0" wrapText="false" indent="0" shrinkToFit="false"/>
      <protection locked="true" hidden="false"/>
    </xf>
    <xf numFmtId="170" fontId="17" fillId="0" borderId="0" xfId="0" applyFont="true" applyBorder="true" applyAlignment="true" applyProtection="true">
      <alignment horizontal="general" vertical="center" textRotation="0" wrapText="false" indent="0" shrinkToFit="false"/>
      <protection locked="true" hidden="false"/>
    </xf>
    <xf numFmtId="170" fontId="17" fillId="0" borderId="14" xfId="0" applyFont="true" applyBorder="tru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6" fontId="0" fillId="0" borderId="0" xfId="0" applyFont="true" applyBorder="fals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left" vertical="center" textRotation="0" wrapText="false" indent="0" shrinkToFit="false"/>
      <protection locked="true" hidden="false"/>
    </xf>
    <xf numFmtId="164" fontId="36" fillId="0" borderId="0" xfId="20" applyFont="true" applyBorder="tru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false" hidden="false"/>
    </xf>
    <xf numFmtId="164" fontId="0" fillId="0" borderId="18"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37" fillId="0" borderId="0" xfId="0" applyFont="true" applyBorder="false" applyAlignment="true" applyProtection="true">
      <alignment horizontal="left" vertical="center" textRotation="0" wrapText="false" indent="0" shrinkToFit="false"/>
      <protection locked="true" hidden="false"/>
    </xf>
    <xf numFmtId="164" fontId="38" fillId="0" borderId="0" xfId="0" applyFont="true" applyBorder="false" applyAlignment="true" applyProtection="true">
      <alignment horizontal="general" vertical="center" textRotation="0" wrapText="true" indent="0" shrinkToFit="false"/>
      <protection locked="true" hidden="false"/>
    </xf>
    <xf numFmtId="164" fontId="39" fillId="0" borderId="0" xfId="0" applyFont="true" applyBorder="false" applyAlignment="true" applyProtection="true">
      <alignment horizontal="general" vertical="center" textRotation="0" wrapText="false" indent="0" shrinkToFit="false"/>
      <protection locked="true" hidden="false"/>
    </xf>
    <xf numFmtId="164" fontId="39" fillId="0" borderId="3" xfId="0" applyFont="true" applyBorder="tru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left" vertical="center" textRotation="0" wrapText="true" indent="0" shrinkToFit="false"/>
      <protection locked="true" hidden="false"/>
    </xf>
    <xf numFmtId="164" fontId="39" fillId="0" borderId="0" xfId="0" applyFont="true" applyBorder="false" applyAlignment="true" applyProtection="true">
      <alignment horizontal="general" vertical="center" textRotation="0" wrapText="false" indent="0" shrinkToFit="false"/>
      <protection locked="false" hidden="false"/>
    </xf>
    <xf numFmtId="164" fontId="39" fillId="0" borderId="18" xfId="0" applyFont="true" applyBorder="true" applyAlignment="true" applyProtection="true">
      <alignment horizontal="general" vertical="center" textRotation="0" wrapText="false" indent="0" shrinkToFit="false"/>
      <protection locked="true" hidden="false"/>
    </xf>
    <xf numFmtId="164" fontId="39" fillId="0" borderId="0" xfId="0" applyFont="true" applyBorder="true" applyAlignment="true" applyProtection="true">
      <alignment horizontal="general" vertical="center" textRotation="0" wrapText="false" indent="0" shrinkToFit="false"/>
      <protection locked="true" hidden="false"/>
    </xf>
    <xf numFmtId="164" fontId="39" fillId="0" borderId="14" xfId="0" applyFont="true" applyBorder="true" applyAlignment="true" applyProtection="true">
      <alignment horizontal="general" vertical="center"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true" hidden="false"/>
    </xf>
    <xf numFmtId="164" fontId="40" fillId="0" borderId="3" xfId="0" applyFont="true" applyBorder="true" applyAlignment="true" applyProtection="true">
      <alignment horizontal="general" vertical="center" textRotation="0" wrapText="false" indent="0" shrinkToFit="false"/>
      <protection locked="true" hidden="false"/>
    </xf>
    <xf numFmtId="164" fontId="40" fillId="0" borderId="0" xfId="0" applyFont="true" applyBorder="false" applyAlignment="true" applyProtection="true">
      <alignment horizontal="left" vertical="center" textRotation="0" wrapText="false" indent="0" shrinkToFit="false"/>
      <protection locked="true" hidden="false"/>
    </xf>
    <xf numFmtId="164" fontId="40" fillId="0" borderId="0" xfId="0" applyFont="true" applyBorder="false" applyAlignment="true" applyProtection="true">
      <alignment horizontal="left" vertical="center" textRotation="0" wrapText="true" indent="0" shrinkToFit="false"/>
      <protection locked="true" hidden="false"/>
    </xf>
    <xf numFmtId="171" fontId="40" fillId="0" borderId="0" xfId="0" applyFont="true" applyBorder="false" applyAlignment="true" applyProtection="true">
      <alignment horizontal="general" vertical="center"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false" hidden="false"/>
    </xf>
    <xf numFmtId="164" fontId="40" fillId="0" borderId="18" xfId="0" applyFont="true" applyBorder="true" applyAlignment="true" applyProtection="true">
      <alignment horizontal="general" vertical="center" textRotation="0" wrapText="false" indent="0" shrinkToFit="false"/>
      <protection locked="true" hidden="false"/>
    </xf>
    <xf numFmtId="164" fontId="40" fillId="0" borderId="0" xfId="0" applyFont="true" applyBorder="true" applyAlignment="true" applyProtection="true">
      <alignment horizontal="general" vertical="center" textRotation="0" wrapText="false" indent="0" shrinkToFit="false"/>
      <protection locked="true" hidden="false"/>
    </xf>
    <xf numFmtId="164" fontId="40" fillId="0" borderId="14"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41" fillId="0" borderId="3"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false" applyAlignment="true" applyProtection="true">
      <alignment horizontal="left" vertical="center" textRotation="0" wrapText="false" indent="0" shrinkToFit="false"/>
      <protection locked="true" hidden="false"/>
    </xf>
    <xf numFmtId="164" fontId="41" fillId="0" borderId="0" xfId="0" applyFont="true" applyBorder="false" applyAlignment="true" applyProtection="true">
      <alignment horizontal="left" vertical="center" textRotation="0" wrapText="true" indent="0" shrinkToFit="false"/>
      <protection locked="true" hidden="false"/>
    </xf>
    <xf numFmtId="171" fontId="41" fillId="0" borderId="0" xfId="0" applyFont="true" applyBorder="false" applyAlignment="true" applyProtection="true">
      <alignment horizontal="general" vertical="center"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false" hidden="false"/>
    </xf>
    <xf numFmtId="164" fontId="41" fillId="0" borderId="18"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true" applyAlignment="true" applyProtection="true">
      <alignment horizontal="general" vertical="center" textRotation="0" wrapText="false" indent="0" shrinkToFit="false"/>
      <protection locked="true" hidden="false"/>
    </xf>
    <xf numFmtId="164" fontId="41" fillId="0" borderId="14" xfId="0" applyFont="true" applyBorder="tru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42" fillId="0" borderId="3" xfId="0" applyFont="true" applyBorder="tru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left" vertical="center" textRotation="0" wrapText="false" indent="0" shrinkToFit="false"/>
      <protection locked="true" hidden="false"/>
    </xf>
    <xf numFmtId="164" fontId="42" fillId="0" borderId="0" xfId="0" applyFont="true" applyBorder="false" applyAlignment="true" applyProtection="true">
      <alignment horizontal="left" vertical="center" textRotation="0" wrapText="true" indent="0" shrinkToFit="false"/>
      <protection locked="true" hidden="false"/>
    </xf>
    <xf numFmtId="171" fontId="42" fillId="0" borderId="0" xfId="0" applyFont="true" applyBorder="false" applyAlignment="true" applyProtection="true">
      <alignment horizontal="general"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false" hidden="false"/>
    </xf>
    <xf numFmtId="164" fontId="42" fillId="0" borderId="18" xfId="0" applyFont="true" applyBorder="true" applyAlignment="true" applyProtection="true">
      <alignment horizontal="general" vertical="center" textRotation="0" wrapText="false" indent="0" shrinkToFit="false"/>
      <protection locked="true" hidden="false"/>
    </xf>
    <xf numFmtId="164" fontId="42" fillId="0" borderId="0" xfId="0" applyFont="true" applyBorder="true" applyAlignment="true" applyProtection="true">
      <alignment horizontal="general" vertical="center" textRotation="0" wrapText="false" indent="0" shrinkToFit="false"/>
      <protection locked="true" hidden="false"/>
    </xf>
    <xf numFmtId="164" fontId="42" fillId="0" borderId="14" xfId="0" applyFont="true" applyBorder="true" applyAlignment="true" applyProtection="true">
      <alignment horizontal="general" vertical="center" textRotation="0" wrapText="false" indent="0" shrinkToFit="false"/>
      <protection locked="true" hidden="false"/>
    </xf>
    <xf numFmtId="164" fontId="43" fillId="0" borderId="0" xfId="20" applyFont="true" applyBorder="true" applyAlignment="true" applyProtection="true">
      <alignment horizontal="general" vertical="center" textRotation="0" wrapText="false" indent="0" shrinkToFit="false"/>
      <protection locked="true" hidden="false"/>
    </xf>
    <xf numFmtId="164" fontId="42" fillId="0" borderId="19" xfId="0" applyFont="true" applyBorder="true" applyAlignment="true" applyProtection="true">
      <alignment horizontal="general" vertical="center" textRotation="0" wrapText="false" indent="0" shrinkToFit="false"/>
      <protection locked="true" hidden="false"/>
    </xf>
    <xf numFmtId="164" fontId="42" fillId="0" borderId="20" xfId="0" applyFont="true" applyBorder="true" applyAlignment="true" applyProtection="true">
      <alignment horizontal="general" vertical="center" textRotation="0" wrapText="false" indent="0" shrinkToFit="false"/>
      <protection locked="true" hidden="false"/>
    </xf>
    <xf numFmtId="164" fontId="42" fillId="0" borderId="21" xfId="0" applyFont="true" applyBorder="true" applyAlignment="true" applyProtection="true">
      <alignment horizontal="general" vertical="center" textRotation="0" wrapText="false" indent="0" shrinkToFit="false"/>
      <protection locked="true" hidden="false"/>
    </xf>
    <xf numFmtId="164" fontId="44" fillId="0" borderId="22" xfId="0" applyFont="true" applyBorder="true" applyAlignment="true" applyProtection="true">
      <alignment horizontal="center" vertical="center" textRotation="0" wrapText="false" indent="0" shrinkToFit="false"/>
      <protection locked="false" hidden="false"/>
    </xf>
    <xf numFmtId="165" fontId="44" fillId="0" borderId="22" xfId="0" applyFont="true" applyBorder="true" applyAlignment="true" applyProtection="true">
      <alignment horizontal="left" vertical="center" textRotation="0" wrapText="true" indent="0" shrinkToFit="false"/>
      <protection locked="false" hidden="false"/>
    </xf>
    <xf numFmtId="164" fontId="44" fillId="0" borderId="22" xfId="0" applyFont="true" applyBorder="true" applyAlignment="true" applyProtection="true">
      <alignment horizontal="left" vertical="center" textRotation="0" wrapText="true" indent="0" shrinkToFit="false"/>
      <protection locked="false" hidden="false"/>
    </xf>
    <xf numFmtId="164" fontId="44" fillId="0" borderId="22" xfId="0" applyFont="true" applyBorder="true" applyAlignment="true" applyProtection="true">
      <alignment horizontal="center" vertical="center" textRotation="0" wrapText="true" indent="0" shrinkToFit="false"/>
      <protection locked="false" hidden="false"/>
    </xf>
    <xf numFmtId="171" fontId="44" fillId="0" borderId="22" xfId="0" applyFont="true" applyBorder="true" applyAlignment="true" applyProtection="true">
      <alignment horizontal="general" vertical="center" textRotation="0" wrapText="false" indent="0" shrinkToFit="false"/>
      <protection locked="false" hidden="false"/>
    </xf>
    <xf numFmtId="166" fontId="44" fillId="3" borderId="22" xfId="0" applyFont="true" applyBorder="true" applyAlignment="true" applyProtection="true">
      <alignment horizontal="general" vertical="center" textRotation="0" wrapText="false" indent="0" shrinkToFit="false"/>
      <protection locked="false" hidden="false"/>
    </xf>
    <xf numFmtId="166" fontId="44" fillId="0" borderId="22" xfId="0" applyFont="true" applyBorder="true" applyAlignment="true" applyProtection="true">
      <alignment horizontal="general" vertical="center" textRotation="0" wrapText="false" indent="0" shrinkToFit="false"/>
      <protection locked="false" hidden="false"/>
    </xf>
    <xf numFmtId="164" fontId="45" fillId="0" borderId="3" xfId="0" applyFont="true" applyBorder="true" applyAlignment="true" applyProtection="true">
      <alignment horizontal="general" vertical="center" textRotation="0" wrapText="false" indent="0" shrinkToFit="false"/>
      <protection locked="true" hidden="false"/>
    </xf>
    <xf numFmtId="164" fontId="44" fillId="3" borderId="18" xfId="0" applyFont="true" applyBorder="true" applyAlignment="true" applyProtection="true">
      <alignment horizontal="left" vertical="center" textRotation="0" wrapText="false" indent="0" shrinkToFit="false"/>
      <protection locked="false" hidden="false"/>
    </xf>
    <xf numFmtId="164" fontId="44" fillId="0" borderId="0" xfId="0" applyFont="true" applyBorder="true" applyAlignment="true" applyProtection="true">
      <alignment horizontal="center" vertical="center" textRotation="0" wrapText="false" indent="0" shrinkToFit="false"/>
      <protection locked="true" hidden="false"/>
    </xf>
    <xf numFmtId="164" fontId="17" fillId="3" borderId="19" xfId="0" applyFont="true" applyBorder="true" applyAlignment="true" applyProtection="true">
      <alignment horizontal="left" vertical="center" textRotation="0" wrapText="false" indent="0" shrinkToFit="false"/>
      <protection locked="false" hidden="false"/>
    </xf>
    <xf numFmtId="164" fontId="17" fillId="0" borderId="20" xfId="0" applyFont="true" applyBorder="true" applyAlignment="true" applyProtection="true">
      <alignment horizontal="center" vertical="center" textRotation="0" wrapText="false" indent="0" shrinkToFit="false"/>
      <protection locked="true" hidden="false"/>
    </xf>
    <xf numFmtId="164" fontId="0" fillId="0" borderId="20" xfId="0" applyFont="true" applyBorder="true" applyAlignment="true" applyProtection="true">
      <alignment horizontal="general" vertical="center" textRotation="0" wrapText="false" indent="0" shrinkToFit="false"/>
      <protection locked="true" hidden="false"/>
    </xf>
    <xf numFmtId="170" fontId="17" fillId="0" borderId="20" xfId="0" applyFont="true" applyBorder="true" applyAlignment="true" applyProtection="true">
      <alignment horizontal="general" vertical="center" textRotation="0" wrapText="false" indent="0" shrinkToFit="false"/>
      <protection locked="true" hidden="false"/>
    </xf>
    <xf numFmtId="170" fontId="17" fillId="0" borderId="21" xfId="0" applyFont="true" applyBorder="true" applyAlignment="true" applyProtection="true">
      <alignment horizontal="general" vertical="center" textRotation="0" wrapText="false" indent="0" shrinkToFit="false"/>
      <protection locked="true" hidden="false"/>
    </xf>
    <xf numFmtId="171" fontId="16" fillId="3" borderId="22" xfId="0" applyFont="true" applyBorder="true" applyAlignment="true" applyProtection="true">
      <alignment horizontal="general" vertical="center" textRotation="0" wrapText="false" indent="0" shrinkToFit="false"/>
      <protection locked="false" hidden="false"/>
    </xf>
    <xf numFmtId="164" fontId="0" fillId="0" borderId="19" xfId="0" applyFont="true" applyBorder="true" applyAlignment="true" applyProtection="true">
      <alignment horizontal="general" vertical="center" textRotation="0" wrapText="false" indent="0" shrinkToFit="false"/>
      <protection locked="true" hidden="false"/>
    </xf>
    <xf numFmtId="164" fontId="0" fillId="0" borderId="20" xfId="0" applyFont="false" applyBorder="true" applyAlignment="true" applyProtection="true">
      <alignment horizontal="general" vertical="center" textRotation="0" wrapText="false" indent="0" shrinkToFit="false"/>
      <protection locked="true" hidden="false"/>
    </xf>
    <xf numFmtId="164" fontId="0" fillId="0" borderId="21"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true" indent="0" shrinkToFit="false"/>
      <protection locked="true" hidden="false"/>
    </xf>
    <xf numFmtId="164" fontId="46" fillId="0" borderId="15" xfId="20" applyFont="true" applyBorder="true" applyAlignment="true" applyProtection="true">
      <alignment horizontal="general" vertical="center" textRotation="0" wrapText="true" indent="0" shrinkToFit="false"/>
      <protection locked="true" hidden="false"/>
    </xf>
    <xf numFmtId="164" fontId="47" fillId="0" borderId="22" xfId="0" applyFont="true" applyBorder="true" applyAlignment="true" applyProtection="true">
      <alignment horizontal="left" vertical="center" textRotation="0" wrapText="true" indent="0" shrinkToFit="false"/>
      <protection locked="true" hidden="false"/>
    </xf>
    <xf numFmtId="171" fontId="47" fillId="0" borderId="17"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true" indent="0" shrinkToFit="false"/>
      <protection locked="true" hidden="false"/>
    </xf>
    <xf numFmtId="171" fontId="0" fillId="0"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48" fillId="0" borderId="1" xfId="0" applyFont="true" applyBorder="true" applyAlignment="true" applyProtection="true">
      <alignment horizontal="general" vertical="center" textRotation="0" wrapText="false" indent="0" shrinkToFit="false"/>
      <protection locked="true" hidden="false"/>
    </xf>
    <xf numFmtId="164" fontId="48" fillId="0" borderId="2" xfId="0" applyFont="true" applyBorder="true" applyAlignment="true" applyProtection="true">
      <alignment horizontal="general" vertical="center" textRotation="0" wrapText="false" indent="0" shrinkToFit="false"/>
      <protection locked="true" hidden="false"/>
    </xf>
    <xf numFmtId="164" fontId="48" fillId="0" borderId="23" xfId="0" applyFont="true" applyBorder="true" applyAlignment="true" applyProtection="true">
      <alignment horizontal="general" vertical="center" textRotation="0" wrapText="false" indent="0" shrinkToFit="false"/>
      <protection locked="true" hidden="false"/>
    </xf>
    <xf numFmtId="164" fontId="48" fillId="0" borderId="3" xfId="0" applyFont="true" applyBorder="true" applyAlignment="true" applyProtection="true">
      <alignment horizontal="center" vertical="center" textRotation="0" wrapText="false" indent="0" shrinkToFit="false"/>
      <protection locked="true" hidden="false"/>
    </xf>
    <xf numFmtId="164" fontId="49" fillId="0" borderId="0" xfId="0" applyFont="true" applyBorder="true" applyAlignment="true" applyProtection="true">
      <alignment horizontal="center" vertical="center" textRotation="0" wrapText="true" indent="0" shrinkToFit="false"/>
      <protection locked="true" hidden="false"/>
    </xf>
    <xf numFmtId="164" fontId="48" fillId="0" borderId="24" xfId="0" applyFont="true" applyBorder="true" applyAlignment="true" applyProtection="true">
      <alignment horizontal="center" vertical="center" textRotation="0" wrapText="false" indent="0" shrinkToFit="false"/>
      <protection locked="true" hidden="false"/>
    </xf>
    <xf numFmtId="164" fontId="48" fillId="0" borderId="3" xfId="0" applyFont="true" applyBorder="true" applyAlignment="true" applyProtection="true">
      <alignment horizontal="general" vertical="center" textRotation="0" wrapText="false" indent="0" shrinkToFit="false"/>
      <protection locked="true" hidden="false"/>
    </xf>
    <xf numFmtId="164" fontId="50" fillId="0" borderId="10" xfId="0" applyFont="true" applyBorder="true" applyAlignment="true" applyProtection="true">
      <alignment horizontal="left" vertical="bottom" textRotation="0" wrapText="true" indent="0" shrinkToFit="false"/>
      <protection locked="true" hidden="false"/>
    </xf>
    <xf numFmtId="164" fontId="48" fillId="0" borderId="24" xfId="0" applyFont="true" applyBorder="true" applyAlignment="true" applyProtection="true">
      <alignment horizontal="general" vertical="center" textRotation="0" wrapText="false" indent="0" shrinkToFit="false"/>
      <protection locked="true" hidden="false"/>
    </xf>
    <xf numFmtId="164" fontId="50" fillId="0" borderId="0" xfId="0" applyFont="true" applyBorder="true" applyAlignment="true" applyProtection="true">
      <alignment horizontal="left" vertical="center" textRotation="0" wrapText="false" indent="0" shrinkToFit="false"/>
      <protection locked="true" hidden="false"/>
    </xf>
    <xf numFmtId="164" fontId="51" fillId="0" borderId="0" xfId="0" applyFont="true" applyBorder="true" applyAlignment="true" applyProtection="true">
      <alignment horizontal="left" vertical="center" textRotation="0" wrapText="true" indent="0" shrinkToFit="false"/>
      <protection locked="true" hidden="false"/>
    </xf>
    <xf numFmtId="164" fontId="52" fillId="0" borderId="3" xfId="0" applyFont="true" applyBorder="true" applyAlignment="true" applyProtection="true">
      <alignment horizontal="general" vertical="center" textRotation="0" wrapText="false" indent="0" shrinkToFit="false"/>
      <protection locked="true" hidden="false"/>
    </xf>
    <xf numFmtId="164" fontId="51" fillId="0" borderId="0" xfId="0" applyFont="true" applyBorder="true" applyAlignment="true" applyProtection="true">
      <alignment horizontal="left" vertical="center" textRotation="0" wrapText="false" indent="0" shrinkToFit="false"/>
      <protection locked="true" hidden="false"/>
    </xf>
    <xf numFmtId="164" fontId="53" fillId="0" borderId="0" xfId="0" applyFont="true" applyBorder="true" applyAlignment="true" applyProtection="true">
      <alignment horizontal="left" vertical="center" textRotation="0" wrapText="true" indent="0" shrinkToFit="false"/>
      <protection locked="true" hidden="false"/>
    </xf>
    <xf numFmtId="164" fontId="51" fillId="0" borderId="0" xfId="0" applyFont="true" applyBorder="true" applyAlignment="true" applyProtection="true">
      <alignment horizontal="general" vertical="center" textRotation="0" wrapText="false" indent="0" shrinkToFit="false"/>
      <protection locked="true" hidden="false"/>
    </xf>
    <xf numFmtId="164" fontId="54" fillId="0" borderId="0" xfId="0" applyFont="true" applyBorder="true" applyAlignment="true" applyProtection="true">
      <alignment horizontal="left" vertical="center" textRotation="0" wrapText="true" indent="0" shrinkToFit="false"/>
      <protection locked="true" hidden="false"/>
    </xf>
    <xf numFmtId="165" fontId="51" fillId="0" borderId="0" xfId="0" applyFont="true" applyBorder="true" applyAlignment="true" applyProtection="true">
      <alignment horizontal="left" vertical="center" textRotation="0" wrapText="true" indent="0" shrinkToFit="false"/>
      <protection locked="true" hidden="false"/>
    </xf>
    <xf numFmtId="165" fontId="51" fillId="0" borderId="0" xfId="0" applyFont="true" applyBorder="true" applyAlignment="true" applyProtection="true">
      <alignment horizontal="general" vertical="center" textRotation="0" wrapText="false" indent="0" shrinkToFit="false"/>
      <protection locked="true" hidden="false"/>
    </xf>
    <xf numFmtId="164" fontId="48" fillId="0" borderId="9" xfId="0" applyFont="true" applyBorder="true" applyAlignment="true" applyProtection="true">
      <alignment horizontal="general" vertical="center" textRotation="0" wrapText="false" indent="0" shrinkToFit="false"/>
      <protection locked="true" hidden="false"/>
    </xf>
    <xf numFmtId="164" fontId="55" fillId="0" borderId="10" xfId="0" applyFont="true" applyBorder="true" applyAlignment="true" applyProtection="true">
      <alignment horizontal="general" vertical="center" textRotation="0" wrapText="false" indent="0" shrinkToFit="false"/>
      <protection locked="true" hidden="false"/>
    </xf>
    <xf numFmtId="164" fontId="48" fillId="0" borderId="25"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general" vertical="top" textRotation="0" wrapText="false" indent="0" shrinkToFit="false"/>
      <protection locked="true" hidden="false"/>
    </xf>
    <xf numFmtId="164" fontId="48" fillId="0" borderId="0" xfId="0" applyFont="true" applyBorder="false" applyAlignment="true" applyProtection="true">
      <alignment horizontal="general" vertical="top" textRotation="0" wrapText="false" indent="0" shrinkToFit="false"/>
      <protection locked="true" hidden="false"/>
    </xf>
    <xf numFmtId="164" fontId="48" fillId="0" borderId="1" xfId="0" applyFont="true" applyBorder="true" applyAlignment="true" applyProtection="true">
      <alignment horizontal="left" vertical="center" textRotation="0" wrapText="false" indent="0" shrinkToFit="false"/>
      <protection locked="true" hidden="false"/>
    </xf>
    <xf numFmtId="164" fontId="48" fillId="0" borderId="2" xfId="0" applyFont="true" applyBorder="true" applyAlignment="true" applyProtection="true">
      <alignment horizontal="left"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false" indent="0" shrinkToFit="false"/>
      <protection locked="true" hidden="false"/>
    </xf>
    <xf numFmtId="164" fontId="48" fillId="0" borderId="3" xfId="0" applyFont="true" applyBorder="true" applyAlignment="true" applyProtection="true">
      <alignment horizontal="left" vertical="center" textRotation="0" wrapText="false" indent="0" shrinkToFit="false"/>
      <protection locked="true" hidden="false"/>
    </xf>
    <xf numFmtId="164" fontId="49" fillId="0" borderId="0" xfId="0" applyFont="true" applyBorder="true" applyAlignment="true" applyProtection="true">
      <alignment horizontal="center" vertical="center" textRotation="0" wrapText="false" indent="0" shrinkToFit="false"/>
      <protection locked="true" hidden="false"/>
    </xf>
    <xf numFmtId="164" fontId="48" fillId="0" borderId="24" xfId="0" applyFont="true" applyBorder="true" applyAlignment="true" applyProtection="true">
      <alignment horizontal="left" vertical="center" textRotation="0" wrapText="false" indent="0" shrinkToFit="false"/>
      <protection locked="true" hidden="false"/>
    </xf>
    <xf numFmtId="164" fontId="56" fillId="0" borderId="0" xfId="0" applyFont="true" applyBorder="false" applyAlignment="true" applyProtection="true">
      <alignment horizontal="left" vertical="center" textRotation="0" wrapText="false" indent="0" shrinkToFit="false"/>
      <protection locked="true" hidden="false"/>
    </xf>
    <xf numFmtId="164" fontId="50" fillId="0" borderId="10" xfId="0" applyFont="true" applyBorder="true" applyAlignment="true" applyProtection="true">
      <alignment horizontal="left" vertical="center" textRotation="0" wrapText="false" indent="0" shrinkToFit="false"/>
      <protection locked="true" hidden="false"/>
    </xf>
    <xf numFmtId="164" fontId="50" fillId="0" borderId="10" xfId="0" applyFont="true" applyBorder="true" applyAlignment="true" applyProtection="true">
      <alignment horizontal="center" vertical="center" textRotation="0" wrapText="false" indent="0" shrinkToFit="false"/>
      <protection locked="true" hidden="false"/>
    </xf>
    <xf numFmtId="164" fontId="56" fillId="0" borderId="10" xfId="0" applyFont="true" applyBorder="true" applyAlignment="true" applyProtection="true">
      <alignment horizontal="left" vertical="center" textRotation="0" wrapText="false" indent="0" shrinkToFit="false"/>
      <protection locked="true" hidden="false"/>
    </xf>
    <xf numFmtId="164" fontId="57" fillId="0" borderId="0" xfId="0" applyFont="true" applyBorder="true" applyAlignment="true" applyProtection="true">
      <alignment horizontal="left" vertical="center" textRotation="0" wrapText="false" indent="0" shrinkToFit="false"/>
      <protection locked="true" hidden="false"/>
    </xf>
    <xf numFmtId="164" fontId="52" fillId="0" borderId="0" xfId="0" applyFont="true" applyBorder="false" applyAlignment="true" applyProtection="true">
      <alignment horizontal="left" vertical="center" textRotation="0" wrapText="false" indent="0" shrinkToFit="false"/>
      <protection locked="true" hidden="false"/>
    </xf>
    <xf numFmtId="164" fontId="54" fillId="0" borderId="0" xfId="0" applyFont="true" applyBorder="true" applyAlignment="true" applyProtection="true">
      <alignment horizontal="left" vertical="center" textRotation="0" wrapText="false" indent="0" shrinkToFit="false"/>
      <protection locked="true" hidden="false"/>
    </xf>
    <xf numFmtId="164" fontId="51" fillId="0" borderId="0"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52" fillId="0" borderId="3" xfId="0" applyFont="true" applyBorder="true" applyAlignment="true" applyProtection="true">
      <alignment horizontal="left" vertical="center" textRotation="0" wrapText="false" indent="0" shrinkToFit="false"/>
      <protection locked="true" hidden="false"/>
    </xf>
    <xf numFmtId="164" fontId="48" fillId="0" borderId="9" xfId="0" applyFont="true" applyBorder="true" applyAlignment="true" applyProtection="true">
      <alignment horizontal="left" vertical="center" textRotation="0" wrapText="false" indent="0" shrinkToFit="false"/>
      <protection locked="true" hidden="false"/>
    </xf>
    <xf numFmtId="164" fontId="55" fillId="0" borderId="10" xfId="0" applyFont="true" applyBorder="true" applyAlignment="true" applyProtection="true">
      <alignment horizontal="left" vertical="center" textRotation="0" wrapText="false" indent="0" shrinkToFit="false"/>
      <protection locked="true" hidden="false"/>
    </xf>
    <xf numFmtId="164" fontId="48" fillId="0" borderId="25" xfId="0" applyFont="true" applyBorder="true" applyAlignment="true" applyProtection="true">
      <alignment horizontal="left" vertical="center" textRotation="0" wrapText="false" indent="0" shrinkToFit="false"/>
      <protection locked="true" hidden="false"/>
    </xf>
    <xf numFmtId="164" fontId="48" fillId="0" borderId="0" xfId="0" applyFont="true" applyBorder="true" applyAlignment="true" applyProtection="true">
      <alignment horizontal="left" vertical="center" textRotation="0" wrapText="false" indent="0" shrinkToFit="false"/>
      <protection locked="true" hidden="false"/>
    </xf>
    <xf numFmtId="164" fontId="55" fillId="0" borderId="0" xfId="0" applyFont="true" applyBorder="true" applyAlignment="true" applyProtection="true">
      <alignment horizontal="left" vertical="center" textRotation="0" wrapText="false" indent="0" shrinkToFit="false"/>
      <protection locked="true" hidden="false"/>
    </xf>
    <xf numFmtId="164" fontId="56" fillId="0" borderId="0" xfId="0" applyFont="true" applyBorder="true" applyAlignment="true" applyProtection="true">
      <alignment horizontal="left" vertical="center" textRotation="0" wrapText="false" indent="0" shrinkToFit="false"/>
      <protection locked="true" hidden="false"/>
    </xf>
    <xf numFmtId="164" fontId="52" fillId="0" borderId="10" xfId="0" applyFont="true" applyBorder="true" applyAlignment="true" applyProtection="true">
      <alignment horizontal="left" vertical="center" textRotation="0" wrapText="false" indent="0" shrinkToFit="false"/>
      <protection locked="true" hidden="false"/>
    </xf>
    <xf numFmtId="164" fontId="52" fillId="0" borderId="0" xfId="0" applyFont="true" applyBorder="true" applyAlignment="true" applyProtection="true">
      <alignment horizontal="left" vertical="center" textRotation="0" wrapText="false" indent="0" shrinkToFit="false"/>
      <protection locked="true" hidden="false"/>
    </xf>
    <xf numFmtId="164" fontId="52" fillId="0" borderId="0" xfId="0" applyFont="true" applyBorder="true" applyAlignment="true" applyProtection="true">
      <alignment horizontal="center" vertical="center" textRotation="0" wrapText="false" indent="0" shrinkToFit="false"/>
      <protection locked="true" hidden="false"/>
    </xf>
    <xf numFmtId="164" fontId="56" fillId="0" borderId="3" xfId="0" applyFont="true" applyBorder="true" applyAlignment="true" applyProtection="true">
      <alignment horizontal="left" vertical="center" textRotation="0" wrapText="false" indent="0" shrinkToFit="false"/>
      <protection locked="true" hidden="false"/>
    </xf>
    <xf numFmtId="164" fontId="56" fillId="0" borderId="24" xfId="0" applyFont="true" applyBorder="true" applyAlignment="true" applyProtection="true">
      <alignment horizontal="left" vertical="center" textRotation="0" wrapText="false" indent="0" shrinkToFit="false"/>
      <protection locked="true" hidden="false"/>
    </xf>
    <xf numFmtId="164" fontId="52" fillId="0" borderId="24" xfId="0" applyFont="true" applyBorder="true" applyAlignment="true" applyProtection="true">
      <alignment horizontal="left" vertical="center" textRotation="0" wrapText="false" indent="0" shrinkToFit="false"/>
      <protection locked="true" hidden="false"/>
    </xf>
    <xf numFmtId="164" fontId="52" fillId="0" borderId="9" xfId="0" applyFont="true" applyBorder="true" applyAlignment="true" applyProtection="true">
      <alignment horizontal="left" vertical="center" textRotation="0" wrapText="false" indent="0" shrinkToFit="false"/>
      <protection locked="true" hidden="false"/>
    </xf>
    <xf numFmtId="164" fontId="52" fillId="0" borderId="25" xfId="0" applyFont="true" applyBorder="true" applyAlignment="true" applyProtection="true">
      <alignment horizontal="left" vertical="center" textRotation="0" wrapText="false" indent="0" shrinkToFit="false"/>
      <protection locked="true" hidden="false"/>
    </xf>
    <xf numFmtId="164" fontId="51" fillId="0" borderId="0" xfId="0" applyFont="true" applyBorder="true" applyAlignment="true" applyProtection="true">
      <alignment horizontal="left" vertical="top" textRotation="0" wrapText="false" indent="0" shrinkToFit="false"/>
      <protection locked="true" hidden="false"/>
    </xf>
    <xf numFmtId="164" fontId="51" fillId="0" borderId="0" xfId="0" applyFont="true" applyBorder="true" applyAlignment="true" applyProtection="true">
      <alignment horizontal="center" vertical="top" textRotation="0" wrapText="false" indent="0" shrinkToFit="false"/>
      <protection locked="true" hidden="false"/>
    </xf>
    <xf numFmtId="164" fontId="56" fillId="0" borderId="0" xfId="0" applyFont="true" applyBorder="false" applyAlignment="true" applyProtection="true">
      <alignment horizontal="general" vertical="center" textRotation="0" wrapText="false" indent="0" shrinkToFit="false"/>
      <protection locked="true" hidden="false"/>
    </xf>
    <xf numFmtId="164" fontId="50" fillId="0" borderId="0" xfId="0" applyFont="true" applyBorder="true" applyAlignment="true" applyProtection="true">
      <alignment horizontal="general" vertical="center" textRotation="0" wrapText="false" indent="0" shrinkToFit="false"/>
      <protection locked="true" hidden="false"/>
    </xf>
    <xf numFmtId="164" fontId="56" fillId="0" borderId="10" xfId="0" applyFont="true" applyBorder="true" applyAlignment="true" applyProtection="true">
      <alignment horizontal="general" vertical="center" textRotation="0" wrapText="false" indent="0" shrinkToFit="false"/>
      <protection locked="true" hidden="false"/>
    </xf>
    <xf numFmtId="164" fontId="50" fillId="0" borderId="10" xfId="0" applyFont="true" applyBorder="true" applyAlignment="true" applyProtection="true">
      <alignment horizontal="general" vertical="center" textRotation="0" wrapText="false" indent="0" shrinkToFit="false"/>
      <protection locked="true" hidden="false"/>
    </xf>
    <xf numFmtId="164" fontId="51" fillId="0" borderId="0" xfId="0" applyFont="true" applyBorder="true" applyAlignment="true" applyProtection="true">
      <alignment horizontal="general" vertical="top" textRotation="0" wrapText="false" indent="0" shrinkToFit="false"/>
      <protection locked="true" hidden="false"/>
    </xf>
    <xf numFmtId="165" fontId="51" fillId="0" borderId="0" xfId="0" applyFont="true" applyBorder="true" applyAlignment="true" applyProtection="true">
      <alignment horizontal="left" vertical="center" textRotation="0" wrapText="false" indent="0" shrinkToFit="false"/>
      <protection locked="true" hidden="false"/>
    </xf>
    <xf numFmtId="164" fontId="0" fillId="0" borderId="10" xfId="0" applyFont="false" applyBorder="true" applyAlignment="true" applyProtection="true">
      <alignment horizontal="general" vertical="top" textRotation="0" wrapText="false" indent="0" shrinkToFit="false"/>
      <protection locked="true" hidden="false"/>
    </xf>
    <xf numFmtId="164" fontId="50" fillId="0" borderId="10" xfId="0" applyFont="true" applyBorder="true" applyAlignment="true" applyProtection="true">
      <alignment horizontal="left" vertical="bottom" textRotation="0" wrapText="false" indent="0" shrinkToFit="false"/>
      <protection locked="true" hidden="false"/>
    </xf>
    <xf numFmtId="164" fontId="56" fillId="0" borderId="10" xfId="0" applyFont="true" applyBorder="true" applyAlignment="true" applyProtection="true">
      <alignment horizontal="general" vertical="bottom" textRotation="0" wrapText="false" indent="0" shrinkToFit="false"/>
      <protection locked="true" hidden="false"/>
    </xf>
    <xf numFmtId="164" fontId="48" fillId="0" borderId="3" xfId="0" applyFont="true" applyBorder="true" applyAlignment="true" applyProtection="true">
      <alignment horizontal="general" vertical="top" textRotation="0" wrapText="false" indent="0" shrinkToFit="false"/>
      <protection locked="true" hidden="false"/>
    </xf>
    <xf numFmtId="164" fontId="48" fillId="0" borderId="24" xfId="0" applyFont="true" applyBorder="true" applyAlignment="true" applyProtection="true">
      <alignment horizontal="general" vertical="top" textRotation="0" wrapText="false" indent="0" shrinkToFit="false"/>
      <protection locked="true" hidden="false"/>
    </xf>
    <xf numFmtId="164" fontId="48" fillId="0" borderId="9" xfId="0" applyFont="true" applyBorder="true" applyAlignment="true" applyProtection="true">
      <alignment horizontal="general" vertical="top" textRotation="0" wrapText="false" indent="0" shrinkToFit="false"/>
      <protection locked="true" hidden="false"/>
    </xf>
    <xf numFmtId="164" fontId="48" fillId="0" borderId="10" xfId="0" applyFont="true" applyBorder="true" applyAlignment="true" applyProtection="true">
      <alignment horizontal="general" vertical="top" textRotation="0" wrapText="false" indent="0" shrinkToFit="false"/>
      <protection locked="true" hidden="false"/>
    </xf>
    <xf numFmtId="164" fontId="48" fillId="0" borderId="25" xfId="0" applyFont="true" applyBorder="true" applyAlignment="true" applyProtection="true">
      <alignment horizontal="general"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12">
    <dxf>
      <fill>
        <patternFill patternType="solid">
          <fgColor rgb="FFD2D2D2"/>
          <bgColor rgb="FF000000"/>
        </patternFill>
      </fill>
    </dxf>
    <dxf>
      <fill>
        <patternFill patternType="solid">
          <bgColor rgb="FF000000"/>
        </patternFill>
      </fill>
    </dxf>
    <dxf>
      <fill>
        <patternFill patternType="solid">
          <fgColor rgb="FF003366"/>
          <bgColor rgb="FF000000"/>
        </patternFill>
      </fill>
    </dxf>
    <dxf>
      <fill>
        <patternFill patternType="solid">
          <fgColor rgb="FF960000"/>
          <bgColor rgb="FF000000"/>
        </patternFill>
      </fill>
    </dxf>
    <dxf>
      <fill>
        <patternFill patternType="solid">
          <fgColor rgb="FF969696"/>
          <bgColor rgb="FF000000"/>
        </patternFill>
      </fill>
    </dxf>
    <dxf>
      <fill>
        <patternFill patternType="solid">
          <fgColor rgb="FF979797"/>
          <bgColor rgb="FF000000"/>
        </patternFill>
      </fill>
    </dxf>
    <dxf>
      <fill>
        <patternFill patternType="solid">
          <fgColor rgb="FF0000A8"/>
          <bgColor rgb="FF000000"/>
        </patternFill>
      </fill>
    </dxf>
    <dxf>
      <fill>
        <patternFill patternType="solid">
          <fgColor rgb="FF0000FF"/>
          <bgColor rgb="FF000000"/>
        </patternFill>
      </fill>
    </dxf>
    <dxf>
      <fill>
        <patternFill patternType="solid">
          <fgColor rgb="FF505050"/>
          <bgColor rgb="FF000000"/>
        </patternFill>
      </fill>
    </dxf>
    <dxf>
      <fill>
        <patternFill patternType="solid">
          <fgColor rgb="FF800080"/>
          <bgColor rgb="FF000000"/>
        </patternFill>
      </fill>
    </dxf>
    <dxf>
      <fill>
        <patternFill patternType="solid">
          <fgColor rgb="FFFF0000"/>
          <bgColor rgb="FF000000"/>
        </patternFill>
      </fill>
    </dxf>
    <dxf>
      <fill>
        <patternFill patternType="solid">
          <fgColor rgb="FFFFFFCC"/>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A8"/>
      <rgbColor rgb="FF808000"/>
      <rgbColor rgb="FF800080"/>
      <rgbColor rgb="FF008080"/>
      <rgbColor rgb="FFC0C0C0"/>
      <rgbColor rgb="FF979797"/>
      <rgbColor rgb="FF9999FF"/>
      <rgbColor rgb="FF993366"/>
      <rgbColor rgb="FFFFFFCC"/>
      <rgbColor rgb="FFCCFFFF"/>
      <rgbColor rgb="FF660066"/>
      <rgbColor rgb="FFFF8080"/>
      <rgbColor rgb="FF0066CC"/>
      <rgbColor rgb="FFD2D2D2"/>
      <rgbColor rgb="FF000080"/>
      <rgbColor rgb="FFFF00FF"/>
      <rgbColor rgb="FFFFFF00"/>
      <rgbColor rgb="FF00FFFF"/>
      <rgbColor rgb="FF800080"/>
      <rgbColor rgb="FF960000"/>
      <rgbColor rgb="FF008080"/>
      <rgbColor rgb="FF0000FF"/>
      <rgbColor rgb="FF00CCFF"/>
      <rgbColor rgb="FFCCFFFF"/>
      <rgbColor rgb="FFCCFFCC"/>
      <rgbColor rgb="FFFFFF99"/>
      <rgbColor rgb="FFBEBEBE"/>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50505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hyperlink" Target="https://app.urs.cz/products/kros4" TargetMode="External"/><Relationship Id="rId2"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hyperlink" Target="https://app.urs.cz/products/kros4" TargetMode="External"/><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hyperlink" Target="https://app.urs.cz/products/kros4" TargetMode="External"/><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hyperlink" Target="https://app.urs.cz/products/kros4" TargetMode="External"/><Relationship Id="rId2" Type="http://schemas.openxmlformats.org/officeDocument/2006/relationships/image" Target="../media/image1.png"/>
</Relationships>
</file>

<file path=xl/drawings/_rels/drawing5.xml.rels><?xml version="1.0" encoding="UTF-8"?>
<Relationships xmlns="http://schemas.openxmlformats.org/package/2006/relationships"><Relationship Id="rId1" Type="http://schemas.openxmlformats.org/officeDocument/2006/relationships/hyperlink" Target="https://app.urs.cz/products/kros4" TargetMode="External"/><Relationship Id="rId2" Type="http://schemas.openxmlformats.org/officeDocument/2006/relationships/image" Target="../media/image1.png"/>
</Relationships>
</file>

<file path=xl/drawings/_rels/drawing6.xml.rels><?xml version="1.0" encoding="UTF-8"?>
<Relationships xmlns="http://schemas.openxmlformats.org/package/2006/relationships"><Relationship Id="rId1" Type="http://schemas.openxmlformats.org/officeDocument/2006/relationships/hyperlink" Target="https://app.urs.cz/products/kros4" TargetMode="External"/><Relationship Id="rId2" Type="http://schemas.openxmlformats.org/officeDocument/2006/relationships/image" Target="../media/image1.png"/>
</Relationships>
</file>

<file path=xl/drawings/_rels/drawing7.xml.rels><?xml version="1.0" encoding="UTF-8"?>
<Relationships xmlns="http://schemas.openxmlformats.org/package/2006/relationships"><Relationship Id="rId1" Type="http://schemas.openxmlformats.org/officeDocument/2006/relationships/hyperlink" Target="https://app.urs.cz/products/kros4" TargetMode="External"/><Relationship Id="rId2" Type="http://schemas.openxmlformats.org/officeDocument/2006/relationships/image" Target="../media/image1.png"/>
</Relationships>
</file>

<file path=xl/drawings/_rels/drawing8.xml.rels><?xml version="1.0" encoding="UTF-8"?>
<Relationships xmlns="http://schemas.openxmlformats.org/package/2006/relationships"><Relationship Id="rId1" Type="http://schemas.openxmlformats.org/officeDocument/2006/relationships/hyperlink" Target="https://app.urs.cz/products/kros4" TargetMode="External"/><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285120</xdr:colOff>
      <xdr:row>1</xdr:row>
      <xdr:rowOff>122400</xdr:rowOff>
    </xdr:to>
    <xdr:pic>
      <xdr:nvPicPr>
        <xdr:cNvPr id="0" name="Picture 1" descr="">
          <a:hlinkClick r:id="rId1"/>
        </xdr:cNvPr>
        <xdr:cNvPicPr/>
      </xdr:nvPicPr>
      <xdr:blipFill>
        <a:blip r:embed="rId2"/>
        <a:stretch/>
      </xdr:blipFill>
      <xdr:spPr>
        <a:xfrm>
          <a:off x="0" y="0"/>
          <a:ext cx="285120" cy="2851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285120</xdr:colOff>
      <xdr:row>1</xdr:row>
      <xdr:rowOff>122400</xdr:rowOff>
    </xdr:to>
    <xdr:pic>
      <xdr:nvPicPr>
        <xdr:cNvPr id="1" name="Picture 1" descr="">
          <a:hlinkClick r:id="rId1"/>
        </xdr:cNvPr>
        <xdr:cNvPicPr/>
      </xdr:nvPicPr>
      <xdr:blipFill>
        <a:blip r:embed="rId2"/>
        <a:stretch/>
      </xdr:blipFill>
      <xdr:spPr>
        <a:xfrm>
          <a:off x="0" y="0"/>
          <a:ext cx="285120" cy="2851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285120</xdr:colOff>
      <xdr:row>1</xdr:row>
      <xdr:rowOff>122400</xdr:rowOff>
    </xdr:to>
    <xdr:pic>
      <xdr:nvPicPr>
        <xdr:cNvPr id="2" name="Picture 1" descr="">
          <a:hlinkClick r:id="rId1"/>
        </xdr:cNvPr>
        <xdr:cNvPicPr/>
      </xdr:nvPicPr>
      <xdr:blipFill>
        <a:blip r:embed="rId2"/>
        <a:stretch/>
      </xdr:blipFill>
      <xdr:spPr>
        <a:xfrm>
          <a:off x="0" y="0"/>
          <a:ext cx="285120" cy="2851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285120</xdr:colOff>
      <xdr:row>1</xdr:row>
      <xdr:rowOff>122400</xdr:rowOff>
    </xdr:to>
    <xdr:pic>
      <xdr:nvPicPr>
        <xdr:cNvPr id="3" name="Picture 1" descr="">
          <a:hlinkClick r:id="rId1"/>
        </xdr:cNvPr>
        <xdr:cNvPicPr/>
      </xdr:nvPicPr>
      <xdr:blipFill>
        <a:blip r:embed="rId2"/>
        <a:stretch/>
      </xdr:blipFill>
      <xdr:spPr>
        <a:xfrm>
          <a:off x="0" y="0"/>
          <a:ext cx="285120" cy="2851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285120</xdr:colOff>
      <xdr:row>1</xdr:row>
      <xdr:rowOff>122400</xdr:rowOff>
    </xdr:to>
    <xdr:pic>
      <xdr:nvPicPr>
        <xdr:cNvPr id="4" name="Picture 1" descr="">
          <a:hlinkClick r:id="rId1"/>
        </xdr:cNvPr>
        <xdr:cNvPicPr/>
      </xdr:nvPicPr>
      <xdr:blipFill>
        <a:blip r:embed="rId2"/>
        <a:stretch/>
      </xdr:blipFill>
      <xdr:spPr>
        <a:xfrm>
          <a:off x="0" y="0"/>
          <a:ext cx="285120" cy="28512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285120</xdr:colOff>
      <xdr:row>1</xdr:row>
      <xdr:rowOff>122400</xdr:rowOff>
    </xdr:to>
    <xdr:pic>
      <xdr:nvPicPr>
        <xdr:cNvPr id="5" name="Picture 1" descr="">
          <a:hlinkClick r:id="rId1"/>
        </xdr:cNvPr>
        <xdr:cNvPicPr/>
      </xdr:nvPicPr>
      <xdr:blipFill>
        <a:blip r:embed="rId2"/>
        <a:stretch/>
      </xdr:blipFill>
      <xdr:spPr>
        <a:xfrm>
          <a:off x="0" y="0"/>
          <a:ext cx="285120" cy="2851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285120</xdr:colOff>
      <xdr:row>1</xdr:row>
      <xdr:rowOff>122400</xdr:rowOff>
    </xdr:to>
    <xdr:pic>
      <xdr:nvPicPr>
        <xdr:cNvPr id="6" name="Picture 1" descr="">
          <a:hlinkClick r:id="rId1"/>
        </xdr:cNvPr>
        <xdr:cNvPicPr/>
      </xdr:nvPicPr>
      <xdr:blipFill>
        <a:blip r:embed="rId2"/>
        <a:stretch/>
      </xdr:blipFill>
      <xdr:spPr>
        <a:xfrm>
          <a:off x="0" y="0"/>
          <a:ext cx="285120" cy="28512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285840</xdr:colOff>
      <xdr:row>1</xdr:row>
      <xdr:rowOff>142200</xdr:rowOff>
    </xdr:to>
    <xdr:pic>
      <xdr:nvPicPr>
        <xdr:cNvPr id="7" name="Picture 1" descr="">
          <a:hlinkClick r:id="rId1"/>
        </xdr:cNvPr>
        <xdr:cNvPicPr/>
      </xdr:nvPicPr>
      <xdr:blipFill>
        <a:blip r:embed="rId2"/>
        <a:stretch/>
      </xdr:blipFill>
      <xdr:spPr>
        <a:xfrm>
          <a:off x="0" y="0"/>
          <a:ext cx="285840" cy="28584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mpd="sng" algn="ctr">
          <a:prstDash val="solid"/>
        </a:ln>
        <a:ln w="25400" cmpd="sng" algn="ctr">
          <a:prstDash val="solid"/>
        </a:ln>
        <a:ln w="38100"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podminky.urs.cz/item/CS_URS_2024_02/619995001" TargetMode="External"/><Relationship Id="rId2" Type="http://schemas.openxmlformats.org/officeDocument/2006/relationships/hyperlink" Target="https://podminky.urs.cz/item/CS_URS_2024_02/622215122" TargetMode="External"/><Relationship Id="rId3" Type="http://schemas.openxmlformats.org/officeDocument/2006/relationships/hyperlink" Target="https://podminky.urs.cz/item/CS_URS_2024_02/622215123" TargetMode="External"/><Relationship Id="rId4" Type="http://schemas.openxmlformats.org/officeDocument/2006/relationships/hyperlink" Target="https://podminky.urs.cz/item/CS_URS_2024_02/962031133" TargetMode="External"/><Relationship Id="rId5" Type="http://schemas.openxmlformats.org/officeDocument/2006/relationships/hyperlink" Target="https://podminky.urs.cz/item/CS_URS_2024_02/962032112" TargetMode="External"/><Relationship Id="rId6" Type="http://schemas.openxmlformats.org/officeDocument/2006/relationships/hyperlink" Target="https://podminky.urs.cz/item/CS_URS_2024_02/965042141" TargetMode="External"/><Relationship Id="rId7" Type="http://schemas.openxmlformats.org/officeDocument/2006/relationships/hyperlink" Target="https://podminky.urs.cz/item/CS_URS_2024_02/965046111" TargetMode="External"/><Relationship Id="rId8" Type="http://schemas.openxmlformats.org/officeDocument/2006/relationships/hyperlink" Target="https://podminky.urs.cz/item/CS_URS_2024_02/968072455" TargetMode="External"/><Relationship Id="rId9" Type="http://schemas.openxmlformats.org/officeDocument/2006/relationships/hyperlink" Target="https://podminky.urs.cz/item/CS_URS_2024_02/971033651" TargetMode="External"/><Relationship Id="rId10" Type="http://schemas.openxmlformats.org/officeDocument/2006/relationships/hyperlink" Target="https://podminky.urs.cz/item/CS_URS_2024_02/977151129" TargetMode="External"/><Relationship Id="rId11" Type="http://schemas.openxmlformats.org/officeDocument/2006/relationships/hyperlink" Target="https://podminky.urs.cz/item/CS_URS_2024_02/977311112" TargetMode="External"/><Relationship Id="rId12" Type="http://schemas.openxmlformats.org/officeDocument/2006/relationships/hyperlink" Target="https://podminky.urs.cz/item/CS_URS_2024_02/997013211" TargetMode="External"/><Relationship Id="rId13" Type="http://schemas.openxmlformats.org/officeDocument/2006/relationships/hyperlink" Target="https://podminky.urs.cz/item/CS_URS_2024_02/997013501" TargetMode="External"/><Relationship Id="rId14" Type="http://schemas.openxmlformats.org/officeDocument/2006/relationships/hyperlink" Target="https://podminky.urs.cz/item/CS_URS_2024_02/997013509" TargetMode="External"/><Relationship Id="rId15" Type="http://schemas.openxmlformats.org/officeDocument/2006/relationships/hyperlink" Target="https://podminky.urs.cz/item/CS_URS_2024_02/997013631" TargetMode="External"/><Relationship Id="rId16" Type="http://schemas.openxmlformats.org/officeDocument/2006/relationships/hyperlink" Target="https://podminky.urs.cz/item/CS_URS_2024_02/998018001" TargetMode="External"/><Relationship Id="rId17" Type="http://schemas.openxmlformats.org/officeDocument/2006/relationships/hyperlink" Target="https://podminky.urs.cz/item/CS_URS_2024_02/713130853" TargetMode="External"/><Relationship Id="rId18" Type="http://schemas.openxmlformats.org/officeDocument/2006/relationships/hyperlink" Target="https://podminky.urs.cz/item/CS_URS_2024_02/766411812" TargetMode="External"/><Relationship Id="rId19" Type="http://schemas.openxmlformats.org/officeDocument/2006/relationships/hyperlink" Target="https://podminky.urs.cz/item/CS_URS_2024_02/766411822" TargetMode="External"/><Relationship Id="rId20" Type="http://schemas.openxmlformats.org/officeDocument/2006/relationships/hyperlink" Target="https://podminky.urs.cz/item/CS_URS_2024_02/766691914" TargetMode="External"/><Relationship Id="rId21" Type="http://schemas.openxmlformats.org/officeDocument/2006/relationships/hyperlink" Target="https://podminky.urs.cz/item/CS_URS_2024_02/767114812" TargetMode="External"/><Relationship Id="rId22" Type="http://schemas.openxmlformats.org/officeDocument/2006/relationships/hyperlink" Target="https://podminky.urs.cz/item/CS_URS_2024_02/767114813" TargetMode="External"/><Relationship Id="rId23" Type="http://schemas.openxmlformats.org/officeDocument/2006/relationships/hyperlink" Target="https://podminky.urs.cz/item/CS_URS_2024_02/767114815" TargetMode="External"/><Relationship Id="rId24" Type="http://schemas.openxmlformats.org/officeDocument/2006/relationships/hyperlink" Target="https://podminky.urs.cz/item/CS_URS_2024_02/767531811" TargetMode="External"/><Relationship Id="rId25" Type="http://schemas.openxmlformats.org/officeDocument/2006/relationships/hyperlink" Target="https://podminky.urs.cz/item/CS_URS_2024_02/767531821" TargetMode="External"/><Relationship Id="rId26" Type="http://schemas.openxmlformats.org/officeDocument/2006/relationships/hyperlink" Target="https://podminky.urs.cz/item/CS_URS_2024_02/771473810" TargetMode="External"/><Relationship Id="rId27" Type="http://schemas.openxmlformats.org/officeDocument/2006/relationships/hyperlink" Target="https://vymery.bimplatforma.cz/version/155005_LxFGlkc6ngTLexegM4sC8graAAYd7w4QYd-q4siYftwUTbmopnGeD1RCGDT8u-glCyZ6iumMNTKV232BTPNzEw" TargetMode="External"/><Relationship Id="rId28" Type="http://schemas.openxmlformats.org/officeDocument/2006/relationships/hyperlink" Target="https://podminky.urs.cz/item/CS_URS_2024_02/771573810" TargetMode="External"/><Relationship Id="rId29" Type="http://schemas.openxmlformats.org/officeDocument/2006/relationships/hyperlink" Target="https://podminky.urs.cz/item/CS_URS_2024_02/772423812" TargetMode="External"/><Relationship Id="rId30" Type="http://schemas.openxmlformats.org/officeDocument/2006/relationships/hyperlink" Target="https://podminky.urs.cz/item/CS_URS_2024_02/772524812" TargetMode="External"/><Relationship Id="rId31" Type="http://schemas.openxmlformats.org/officeDocument/2006/relationships/hyperlink" Target="https://podminky.urs.cz/item/CS_URS_2024_02/772991442" TargetMode="External"/><Relationship Id="rId32"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hyperlink" Target="https://podminky.urs.cz/item/CS_URS_2024_02/317941121" TargetMode="External"/><Relationship Id="rId2" Type="http://schemas.openxmlformats.org/officeDocument/2006/relationships/hyperlink" Target="https://podminky.urs.cz/item/CS_URS_2024_02/346244381" TargetMode="External"/><Relationship Id="rId3" Type="http://schemas.openxmlformats.org/officeDocument/2006/relationships/hyperlink" Target="https://podminky.urs.cz/item/CS_URS_2024_02/953943211" TargetMode="External"/><Relationship Id="rId4" Type="http://schemas.openxmlformats.org/officeDocument/2006/relationships/hyperlink" Target="https://podminky.urs.cz/item/CS_URS_2024_02/973031325" TargetMode="External"/><Relationship Id="rId5" Type="http://schemas.openxmlformats.org/officeDocument/2006/relationships/hyperlink" Target="https://podminky.urs.cz/item/CS_URS_2024_02/997013111" TargetMode="External"/><Relationship Id="rId6" Type="http://schemas.openxmlformats.org/officeDocument/2006/relationships/hyperlink" Target="https://podminky.urs.cz/item/CS_URS_2024_02/997013501" TargetMode="External"/><Relationship Id="rId7" Type="http://schemas.openxmlformats.org/officeDocument/2006/relationships/hyperlink" Target="https://podminky.urs.cz/item/CS_URS_2024_02/997013509" TargetMode="External"/><Relationship Id="rId8" Type="http://schemas.openxmlformats.org/officeDocument/2006/relationships/hyperlink" Target="https://podminky.urs.cz/item/CS_URS_2024_02/997013631" TargetMode="External"/><Relationship Id="rId9" Type="http://schemas.openxmlformats.org/officeDocument/2006/relationships/hyperlink" Target="https://podminky.urs.cz/item/CS_URS_2024_02/998011001" TargetMode="External"/><Relationship Id="rId10" Type="http://schemas.openxmlformats.org/officeDocument/2006/relationships/hyperlink" Target="https://vymery.bimplatforma.cz/version/155005_HmCzOUkGPKWCSlRajtn-uoHVtVmghCMIGa-tubyogJ4k7JZNz5odHYRZsXyLi2FncBs-6RSn9-wEtfTdq7-45A" TargetMode="External"/><Relationship Id="rId11" Type="http://schemas.openxmlformats.org/officeDocument/2006/relationships/hyperlink" Target="https://podminky.urs.cz/item/CS_URS_2024_02/763111720" TargetMode="External"/><Relationship Id="rId12" Type="http://schemas.openxmlformats.org/officeDocument/2006/relationships/hyperlink" Target="https://vymery.bimplatforma.cz/version/155005_5bNyzEoZS2PGn3cDgsOTWd9PjWt-6JHeIqUgeH04JOhXN_5MAiBHMU9SKpcljIlypES74bCQ_HKTnV54asx-Zg" TargetMode="External"/><Relationship Id="rId13" Type="http://schemas.openxmlformats.org/officeDocument/2006/relationships/hyperlink" Target="https://podminky.urs.cz/item/CS_URS_2024_02/763111722" TargetMode="External"/><Relationship Id="rId14" Type="http://schemas.openxmlformats.org/officeDocument/2006/relationships/hyperlink" Target="https://podminky.urs.cz/item/CS_URS_2024_02/763181311" TargetMode="External"/><Relationship Id="rId15" Type="http://schemas.openxmlformats.org/officeDocument/2006/relationships/hyperlink" Target="https://podminky.urs.cz/item/CS_URS_2024_02/763181421" TargetMode="External"/><Relationship Id="rId16" Type="http://schemas.openxmlformats.org/officeDocument/2006/relationships/hyperlink" Target="https://podminky.urs.cz/item/CS_URS_2024_02/998763301" TargetMode="External"/><Relationship Id="rId17" Type="http://schemas.openxmlformats.org/officeDocument/2006/relationships/hyperlink" Target="https://podminky.urs.cz/item/CS_URS_2024_02/998764101" TargetMode="External"/><Relationship Id="rId18" Type="http://schemas.openxmlformats.org/officeDocument/2006/relationships/hyperlink" Target="https://podminky.urs.cz/item/CS_URS_2024_02/766622116" TargetMode="External"/><Relationship Id="rId19" Type="http://schemas.openxmlformats.org/officeDocument/2006/relationships/hyperlink" Target="https://podminky.urs.cz/item/CS_URS_2024_02/766622131" TargetMode="External"/><Relationship Id="rId20" Type="http://schemas.openxmlformats.org/officeDocument/2006/relationships/hyperlink" Target="https://podminky.urs.cz/item/CS_URS_2024_02/766660002" TargetMode="External"/><Relationship Id="rId21" Type="http://schemas.openxmlformats.org/officeDocument/2006/relationships/hyperlink" Target="https://podminky.urs.cz/item/CS_URS_2024_02/766660411" TargetMode="External"/><Relationship Id="rId22" Type="http://schemas.openxmlformats.org/officeDocument/2006/relationships/hyperlink" Target="https://podminky.urs.cz/item/CS_URS_2024_02/766660451" TargetMode="External"/><Relationship Id="rId23" Type="http://schemas.openxmlformats.org/officeDocument/2006/relationships/hyperlink" Target="https://podminky.urs.cz/item/CS_URS_2024_02/998766101" TargetMode="External"/><Relationship Id="rId24" Type="http://schemas.openxmlformats.org/officeDocument/2006/relationships/hyperlink" Target="https://podminky.urs.cz/item/CS_URS_2024_02/767531121" TargetMode="External"/><Relationship Id="rId25" Type="http://schemas.openxmlformats.org/officeDocument/2006/relationships/hyperlink" Target="https://podminky.urs.cz/item/CS_URS_2024_02/767531215" TargetMode="External"/><Relationship Id="rId26" Type="http://schemas.openxmlformats.org/officeDocument/2006/relationships/hyperlink" Target="https://podminky.urs.cz/item/CS_URS_2024_02/998767101" TargetMode="External"/><Relationship Id="rId27" Type="http://schemas.openxmlformats.org/officeDocument/2006/relationships/hyperlink" Target="https://podminky.urs.cz/item/CS_URS_2024_02/771111011" TargetMode="External"/><Relationship Id="rId28" Type="http://schemas.openxmlformats.org/officeDocument/2006/relationships/hyperlink" Target="https://podminky.urs.cz/item/CS_URS_2024_02/771121011" TargetMode="External"/><Relationship Id="rId29" Type="http://schemas.openxmlformats.org/officeDocument/2006/relationships/hyperlink" Target="https://podminky.urs.cz/item/CS_URS_2024_02/771151026" TargetMode="External"/><Relationship Id="rId30" Type="http://schemas.openxmlformats.org/officeDocument/2006/relationships/hyperlink" Target="https://podminky.urs.cz/item/CS_URS_2024_02/998771101" TargetMode="External"/><Relationship Id="rId31" Type="http://schemas.openxmlformats.org/officeDocument/2006/relationships/hyperlink" Target="https://podminky.urs.cz/item/CS_URS_2024_02/772421135" TargetMode="External"/><Relationship Id="rId32" Type="http://schemas.openxmlformats.org/officeDocument/2006/relationships/hyperlink" Target="https://vymery.bimplatforma.cz/version/155005_DJvlDKPDTo1jjZq_A4KSES0zNCHsyAX1P19b3JOCaqjGeh1N7LhIuGc6UnXBBpEn-WRbHpUE87SQbIK-YDbmLQ" TargetMode="External"/><Relationship Id="rId33" Type="http://schemas.openxmlformats.org/officeDocument/2006/relationships/hyperlink" Target="https://podminky.urs.cz/item/CS_URS_2024_02/772521240" TargetMode="External"/><Relationship Id="rId34" Type="http://schemas.openxmlformats.org/officeDocument/2006/relationships/hyperlink" Target="https://podminky.urs.cz/item/CS_URS_2024_02/772523941" TargetMode="External"/><Relationship Id="rId35" Type="http://schemas.openxmlformats.org/officeDocument/2006/relationships/hyperlink" Target="https://podminky.urs.cz/item/CS_URS_2024_02/772991111" TargetMode="External"/><Relationship Id="rId36" Type="http://schemas.openxmlformats.org/officeDocument/2006/relationships/hyperlink" Target="https://podminky.urs.cz/item/CS_URS_2024_02/772991115" TargetMode="External"/><Relationship Id="rId37" Type="http://schemas.openxmlformats.org/officeDocument/2006/relationships/hyperlink" Target="https://vymery.bimplatforma.cz/version/155005_DJvlDKPDTo1jjZq_A4KSES0zNCHsyAX1P19b3JOCaqjGeh1N7LhIuGc6UnXBBpEn-WRbHpUE87SQbIK-YDbmLQ" TargetMode="External"/><Relationship Id="rId38" Type="http://schemas.openxmlformats.org/officeDocument/2006/relationships/hyperlink" Target="https://podminky.urs.cz/item/CS_URS_2024_02/772991411" TargetMode="External"/><Relationship Id="rId39" Type="http://schemas.openxmlformats.org/officeDocument/2006/relationships/hyperlink" Target="https://podminky.urs.cz/item/CS_URS_2024_02/772991431" TargetMode="External"/><Relationship Id="rId40" Type="http://schemas.openxmlformats.org/officeDocument/2006/relationships/hyperlink" Target="https://podminky.urs.cz/item/CS_URS_2024_02/998772101" TargetMode="External"/><Relationship Id="rId41" Type="http://schemas.openxmlformats.org/officeDocument/2006/relationships/hyperlink" Target="https://podminky.urs.cz/item/CS_URS_2024_02/776111311" TargetMode="External"/><Relationship Id="rId42" Type="http://schemas.openxmlformats.org/officeDocument/2006/relationships/hyperlink" Target="https://podminky.urs.cz/item/CS_URS_2024_02/776121112" TargetMode="External"/><Relationship Id="rId43" Type="http://schemas.openxmlformats.org/officeDocument/2006/relationships/hyperlink" Target="https://podminky.urs.cz/item/CS_URS_2024_02/776261111" TargetMode="External"/><Relationship Id="rId44" Type="http://schemas.openxmlformats.org/officeDocument/2006/relationships/hyperlink" Target="https://podminky.urs.cz/item/CS_URS_2024_02/776421111" TargetMode="External"/><Relationship Id="rId45" Type="http://schemas.openxmlformats.org/officeDocument/2006/relationships/hyperlink" Target="https://podminky.urs.cz/item/CS_URS_2024_02/998776101" TargetMode="External"/><Relationship Id="rId46" Type="http://schemas.openxmlformats.org/officeDocument/2006/relationships/hyperlink" Target="https://podminky.urs.cz/item/CS_URS_2024_02/784111001" TargetMode="External"/><Relationship Id="rId47" Type="http://schemas.openxmlformats.org/officeDocument/2006/relationships/hyperlink" Target="https://podminky.urs.cz/item/CS_URS_2024_02/784181101" TargetMode="External"/><Relationship Id="rId48" Type="http://schemas.openxmlformats.org/officeDocument/2006/relationships/hyperlink" Target="https://podminky.urs.cz/item/CS_URS_2024_02/784211101" TargetMode="External"/><Relationship Id="rId49"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hyperlink" Target="https://podminky.urs.cz/item/CS_URS_2024_02/010001000" TargetMode="External"/><Relationship Id="rId2"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hyperlink" Target="https://vymery.bimplatforma.cz/version/155005_LxFGlkc6ngTLexegM4sC8graAAYd7w4QYd-q4siYftwUTbmopnGeD1RCGDT8u-glCyZ6iumMNTKV232BTPNzEw" TargetMode="External"/><Relationship Id="rId2" Type="http://schemas.openxmlformats.org/officeDocument/2006/relationships/hyperlink" Target="https://vymery.bimplatforma.cz/version/155005_DJvlDKPDTo1jjZq_A4KSES0zNCHsyAX1P19b3JOCaqjGeh1N7LhIuGc6UnXBBpEn-WRbHpUE87SQbIK-YDbmLQ" TargetMode="External"/><Relationship Id="rId3" Type="http://schemas.openxmlformats.org/officeDocument/2006/relationships/hyperlink" Target="https://vymery.bimplatforma.cz/version/155005_HmCzOUkGPKWCSlRajtn-uoHVtVmghCMIGa-tubyogJ4k7JZNz5odHYRZsXyLi2FncBs-6RSn9-wEtfTdq7-45A" TargetMode="External"/><Relationship Id="rId4" Type="http://schemas.openxmlformats.org/officeDocument/2006/relationships/hyperlink" Target="https://vymery.bimplatforma.cz/version/155005_5bNyzEoZS2PGn3cDgsOTWd9PjWt-6JHeIqUgeH04JOhXN_5MAiBHMU9SKpcljIlypES74bCQ_HKTnV54asx-Zg" TargetMode="External"/><Relationship Id="rId5"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M6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F102:F105 A1"/>
    </sheetView>
  </sheetViews>
  <sheetFormatPr defaultColWidth="8.5078125" defaultRowHeight="12.8" zeroHeight="false" outlineLevelRow="0" outlineLevelCol="0"/>
  <cols>
    <col collapsed="false" customWidth="true" hidden="false" outlineLevel="0" max="1" min="1" style="1" width="8.34"/>
    <col collapsed="false" customWidth="true" hidden="false" outlineLevel="0" max="2" min="2" style="1" width="1.66"/>
    <col collapsed="false" customWidth="true" hidden="false" outlineLevel="0" max="3" min="3" style="1" width="4.16"/>
    <col collapsed="false" customWidth="true" hidden="false" outlineLevel="0" max="33" min="4" style="1" width="2.66"/>
    <col collapsed="false" customWidth="true" hidden="false" outlineLevel="0" max="34" min="34" style="1" width="3.34"/>
    <col collapsed="false" customWidth="true" hidden="false" outlineLevel="0" max="35" min="35" style="1" width="31.67"/>
    <col collapsed="false" customWidth="true" hidden="false" outlineLevel="0" max="37" min="36" style="1" width="2.5"/>
    <col collapsed="false" customWidth="true" hidden="false" outlineLevel="0" max="38" min="38" style="1" width="8.34"/>
    <col collapsed="false" customWidth="true" hidden="false" outlineLevel="0" max="39" min="39" style="1" width="3.34"/>
    <col collapsed="false" customWidth="true" hidden="false" outlineLevel="0" max="40" min="40" style="1" width="13.34"/>
    <col collapsed="false" customWidth="true" hidden="false" outlineLevel="0" max="41" min="41" style="1" width="7.5"/>
    <col collapsed="false" customWidth="true" hidden="false" outlineLevel="0" max="42" min="42" style="1" width="4.16"/>
    <col collapsed="false" customWidth="true" hidden="false" outlineLevel="0" max="43" min="43" style="1" width="15.66"/>
    <col collapsed="false" customWidth="true" hidden="false" outlineLevel="0" max="44" min="44" style="1" width="13.66"/>
    <col collapsed="false" customWidth="true" hidden="true" outlineLevel="0" max="47" min="45" style="1" width="25.83"/>
    <col collapsed="false" customWidth="true" hidden="true" outlineLevel="0" max="49" min="48" style="1" width="21.66"/>
    <col collapsed="false" customWidth="true" hidden="true" outlineLevel="0" max="51" min="50" style="1" width="25"/>
    <col collapsed="false" customWidth="true" hidden="true" outlineLevel="0" max="52" min="52" style="1" width="21.66"/>
    <col collapsed="false" customWidth="true" hidden="true" outlineLevel="0" max="53" min="53" style="1" width="19.15"/>
    <col collapsed="false" customWidth="true" hidden="true" outlineLevel="0" max="54" min="54" style="1" width="25"/>
    <col collapsed="false" customWidth="true" hidden="true" outlineLevel="0" max="55" min="55" style="1" width="21.66"/>
    <col collapsed="false" customWidth="true" hidden="true" outlineLevel="0" max="56" min="56" style="1" width="19.15"/>
    <col collapsed="false" customWidth="true" hidden="false" outlineLevel="0" max="57" min="57" style="1" width="66.5"/>
    <col collapsed="false" customWidth="true" hidden="true" outlineLevel="0" max="91" min="71" style="1" width="9.34"/>
  </cols>
  <sheetData>
    <row r="1" customFormat="false" ht="12.8" hidden="false" customHeight="false" outlineLevel="0" collapsed="false">
      <c r="A1" s="2" t="s">
        <v>0</v>
      </c>
      <c r="AZ1" s="2" t="s">
        <v>1</v>
      </c>
      <c r="BA1" s="2" t="s">
        <v>2</v>
      </c>
      <c r="BB1" s="2"/>
      <c r="BT1" s="2" t="s">
        <v>3</v>
      </c>
      <c r="BU1" s="2" t="s">
        <v>3</v>
      </c>
      <c r="BV1" s="2" t="s">
        <v>4</v>
      </c>
    </row>
    <row r="2" customFormat="false" ht="36.95" hidden="false" customHeight="true" outlineLevel="0" collapsed="false">
      <c r="AR2" s="3" t="s">
        <v>5</v>
      </c>
      <c r="AS2" s="3"/>
      <c r="AT2" s="3"/>
      <c r="AU2" s="3"/>
      <c r="AV2" s="3"/>
      <c r="AW2" s="3"/>
      <c r="AX2" s="3"/>
      <c r="AY2" s="3"/>
      <c r="AZ2" s="3"/>
      <c r="BA2" s="3"/>
      <c r="BB2" s="3"/>
      <c r="BC2" s="3"/>
      <c r="BD2" s="3"/>
      <c r="BE2" s="3"/>
      <c r="BS2" s="4" t="s">
        <v>6</v>
      </c>
      <c r="BT2" s="4" t="s">
        <v>7</v>
      </c>
    </row>
    <row r="3" customFormat="false" ht="6.95" hidden="false" customHeight="true" outlineLevel="0" collapsed="false">
      <c r="B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7"/>
      <c r="BS3" s="4" t="s">
        <v>6</v>
      </c>
      <c r="BT3" s="4" t="s">
        <v>8</v>
      </c>
    </row>
    <row r="4" customFormat="false" ht="24.95" hidden="false" customHeight="true" outlineLevel="0" collapsed="false">
      <c r="B4" s="7"/>
      <c r="D4" s="8" t="s">
        <v>9</v>
      </c>
      <c r="AR4" s="7"/>
      <c r="AS4" s="9" t="s">
        <v>10</v>
      </c>
      <c r="BE4" s="10" t="s">
        <v>11</v>
      </c>
      <c r="BS4" s="4" t="s">
        <v>12</v>
      </c>
    </row>
    <row r="5" customFormat="false" ht="12" hidden="false" customHeight="true" outlineLevel="0" collapsed="false">
      <c r="B5" s="7"/>
      <c r="D5" s="11" t="s">
        <v>13</v>
      </c>
      <c r="K5" s="12" t="s">
        <v>14</v>
      </c>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R5" s="7"/>
      <c r="BE5" s="13" t="s">
        <v>15</v>
      </c>
      <c r="BS5" s="4" t="s">
        <v>6</v>
      </c>
    </row>
    <row r="6" customFormat="false" ht="36.95" hidden="false" customHeight="true" outlineLevel="0" collapsed="false">
      <c r="B6" s="7"/>
      <c r="D6" s="14" t="s">
        <v>16</v>
      </c>
      <c r="K6" s="15" t="s">
        <v>17</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R6" s="7"/>
      <c r="BE6" s="13"/>
      <c r="BS6" s="4" t="s">
        <v>6</v>
      </c>
    </row>
    <row r="7" customFormat="false" ht="12" hidden="false" customHeight="true" outlineLevel="0" collapsed="false">
      <c r="B7" s="7"/>
      <c r="D7" s="16" t="s">
        <v>18</v>
      </c>
      <c r="K7" s="17"/>
      <c r="AK7" s="16" t="s">
        <v>19</v>
      </c>
      <c r="AN7" s="17"/>
      <c r="AR7" s="7"/>
      <c r="BE7" s="13"/>
      <c r="BS7" s="4" t="s">
        <v>6</v>
      </c>
    </row>
    <row r="8" customFormat="false" ht="12" hidden="false" customHeight="true" outlineLevel="0" collapsed="false">
      <c r="B8" s="7"/>
      <c r="D8" s="16" t="s">
        <v>20</v>
      </c>
      <c r="K8" s="17" t="s">
        <v>21</v>
      </c>
      <c r="AK8" s="16" t="s">
        <v>22</v>
      </c>
      <c r="AN8" s="18" t="s">
        <v>23</v>
      </c>
      <c r="AR8" s="7"/>
      <c r="BE8" s="13"/>
      <c r="BS8" s="4" t="s">
        <v>6</v>
      </c>
    </row>
    <row r="9" customFormat="false" ht="14.4" hidden="false" customHeight="true" outlineLevel="0" collapsed="false">
      <c r="B9" s="7"/>
      <c r="AR9" s="7"/>
      <c r="BE9" s="13"/>
      <c r="BS9" s="4" t="s">
        <v>6</v>
      </c>
    </row>
    <row r="10" customFormat="false" ht="12" hidden="false" customHeight="true" outlineLevel="0" collapsed="false">
      <c r="B10" s="7"/>
      <c r="D10" s="16" t="s">
        <v>24</v>
      </c>
      <c r="AK10" s="16" t="s">
        <v>25</v>
      </c>
      <c r="AN10" s="17"/>
      <c r="AR10" s="7"/>
      <c r="BE10" s="13"/>
      <c r="BS10" s="4" t="s">
        <v>6</v>
      </c>
    </row>
    <row r="11" customFormat="false" ht="18.5" hidden="false" customHeight="true" outlineLevel="0" collapsed="false">
      <c r="B11" s="7"/>
      <c r="E11" s="17" t="s">
        <v>21</v>
      </c>
      <c r="AK11" s="16" t="s">
        <v>26</v>
      </c>
      <c r="AN11" s="17"/>
      <c r="AR11" s="7"/>
      <c r="BE11" s="13"/>
      <c r="BS11" s="4" t="s">
        <v>6</v>
      </c>
    </row>
    <row r="12" customFormat="false" ht="6.95" hidden="false" customHeight="true" outlineLevel="0" collapsed="false">
      <c r="B12" s="7"/>
      <c r="AR12" s="7"/>
      <c r="BE12" s="13"/>
      <c r="BS12" s="4" t="s">
        <v>6</v>
      </c>
    </row>
    <row r="13" customFormat="false" ht="12" hidden="false" customHeight="true" outlineLevel="0" collapsed="false">
      <c r="B13" s="7"/>
      <c r="D13" s="16" t="s">
        <v>27</v>
      </c>
      <c r="AK13" s="16" t="s">
        <v>25</v>
      </c>
      <c r="AN13" s="19" t="s">
        <v>28</v>
      </c>
      <c r="AR13" s="7"/>
      <c r="BE13" s="13"/>
      <c r="BS13" s="4" t="s">
        <v>6</v>
      </c>
    </row>
    <row r="14" customFormat="false" ht="12.8" hidden="false" customHeight="false" outlineLevel="0" collapsed="false">
      <c r="B14" s="7"/>
      <c r="E14" s="20" t="s">
        <v>28</v>
      </c>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16" t="s">
        <v>26</v>
      </c>
      <c r="AN14" s="19" t="s">
        <v>28</v>
      </c>
      <c r="AR14" s="7"/>
      <c r="BE14" s="13"/>
      <c r="BS14" s="4" t="s">
        <v>6</v>
      </c>
    </row>
    <row r="15" customFormat="false" ht="6.95" hidden="false" customHeight="true" outlineLevel="0" collapsed="false">
      <c r="B15" s="7"/>
      <c r="AR15" s="7"/>
      <c r="BE15" s="13"/>
      <c r="BS15" s="4" t="s">
        <v>3</v>
      </c>
    </row>
    <row r="16" customFormat="false" ht="12" hidden="false" customHeight="true" outlineLevel="0" collapsed="false">
      <c r="B16" s="7"/>
      <c r="D16" s="16" t="s">
        <v>29</v>
      </c>
      <c r="AK16" s="16" t="s">
        <v>25</v>
      </c>
      <c r="AN16" s="17"/>
      <c r="AR16" s="7"/>
      <c r="BE16" s="13"/>
      <c r="BS16" s="4" t="s">
        <v>3</v>
      </c>
    </row>
    <row r="17" customFormat="false" ht="18.5" hidden="false" customHeight="true" outlineLevel="0" collapsed="false">
      <c r="B17" s="7"/>
      <c r="E17" s="17" t="s">
        <v>21</v>
      </c>
      <c r="AK17" s="16" t="s">
        <v>26</v>
      </c>
      <c r="AN17" s="17"/>
      <c r="AR17" s="7"/>
      <c r="BE17" s="13"/>
      <c r="BS17" s="4" t="s">
        <v>30</v>
      </c>
    </row>
    <row r="18" customFormat="false" ht="6.95" hidden="false" customHeight="true" outlineLevel="0" collapsed="false">
      <c r="B18" s="7"/>
      <c r="AR18" s="7"/>
      <c r="BE18" s="13"/>
      <c r="BS18" s="4" t="s">
        <v>6</v>
      </c>
    </row>
    <row r="19" customFormat="false" ht="12" hidden="false" customHeight="true" outlineLevel="0" collapsed="false">
      <c r="B19" s="7"/>
      <c r="D19" s="16" t="s">
        <v>31</v>
      </c>
      <c r="AK19" s="16" t="s">
        <v>25</v>
      </c>
      <c r="AN19" s="17"/>
      <c r="AR19" s="7"/>
      <c r="BE19" s="13"/>
      <c r="BS19" s="4" t="s">
        <v>6</v>
      </c>
    </row>
    <row r="20" customFormat="false" ht="18.5" hidden="false" customHeight="true" outlineLevel="0" collapsed="false">
      <c r="B20" s="7"/>
      <c r="E20" s="17" t="s">
        <v>32</v>
      </c>
      <c r="AK20" s="16" t="s">
        <v>26</v>
      </c>
      <c r="AN20" s="17"/>
      <c r="AR20" s="7"/>
      <c r="BE20" s="13"/>
      <c r="BS20" s="4" t="s">
        <v>3</v>
      </c>
    </row>
    <row r="21" customFormat="false" ht="6.95" hidden="false" customHeight="true" outlineLevel="0" collapsed="false">
      <c r="B21" s="7"/>
      <c r="AR21" s="7"/>
      <c r="BE21" s="13"/>
    </row>
    <row r="22" customFormat="false" ht="12" hidden="false" customHeight="true" outlineLevel="0" collapsed="false">
      <c r="B22" s="7"/>
      <c r="D22" s="16" t="s">
        <v>33</v>
      </c>
      <c r="AR22" s="7"/>
      <c r="BE22" s="13"/>
    </row>
    <row r="23" customFormat="false" ht="95.25" hidden="false" customHeight="true" outlineLevel="0" collapsed="false">
      <c r="B23" s="7"/>
      <c r="E23" s="21" t="s">
        <v>34</v>
      </c>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R23" s="7"/>
      <c r="BE23" s="13"/>
    </row>
    <row r="24" customFormat="false" ht="6.95" hidden="false" customHeight="true" outlineLevel="0" collapsed="false">
      <c r="B24" s="7"/>
      <c r="AR24" s="7"/>
      <c r="BE24" s="13"/>
    </row>
    <row r="25" customFormat="false" ht="6.95" hidden="false" customHeight="true" outlineLevel="0" collapsed="false">
      <c r="B25" s="7"/>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R25" s="7"/>
      <c r="BE25" s="13"/>
    </row>
    <row r="26" s="28" customFormat="true" ht="25.9" hidden="false" customHeight="true" outlineLevel="0" collapsed="false">
      <c r="A26" s="23"/>
      <c r="B26" s="24"/>
      <c r="C26" s="23"/>
      <c r="D26" s="25" t="s">
        <v>35</v>
      </c>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7" t="n">
        <f aca="false">ROUND(AG54,2)</f>
        <v>0</v>
      </c>
      <c r="AL26" s="27"/>
      <c r="AM26" s="27"/>
      <c r="AN26" s="27"/>
      <c r="AO26" s="27"/>
      <c r="AP26" s="23"/>
      <c r="AQ26" s="23"/>
      <c r="AR26" s="24"/>
      <c r="BE26" s="13"/>
    </row>
    <row r="27" s="28" customFormat="true" ht="6.95" hidden="false" customHeight="true" outlineLevel="0" collapsed="false">
      <c r="A27" s="23"/>
      <c r="B27" s="2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4"/>
      <c r="BE27" s="13"/>
    </row>
    <row r="28" s="28" customFormat="true" ht="12.8" hidden="false" customHeight="false" outlineLevel="0" collapsed="false">
      <c r="A28" s="23"/>
      <c r="B28" s="24"/>
      <c r="C28" s="23"/>
      <c r="D28" s="23"/>
      <c r="E28" s="23"/>
      <c r="F28" s="23"/>
      <c r="G28" s="23"/>
      <c r="H28" s="23"/>
      <c r="I28" s="23"/>
      <c r="J28" s="23"/>
      <c r="K28" s="23"/>
      <c r="L28" s="29" t="s">
        <v>36</v>
      </c>
      <c r="M28" s="29"/>
      <c r="N28" s="29"/>
      <c r="O28" s="29"/>
      <c r="P28" s="29"/>
      <c r="Q28" s="23"/>
      <c r="R28" s="23"/>
      <c r="S28" s="23"/>
      <c r="T28" s="23"/>
      <c r="U28" s="23"/>
      <c r="V28" s="23"/>
      <c r="W28" s="29" t="s">
        <v>37</v>
      </c>
      <c r="X28" s="29"/>
      <c r="Y28" s="29"/>
      <c r="Z28" s="29"/>
      <c r="AA28" s="29"/>
      <c r="AB28" s="29"/>
      <c r="AC28" s="29"/>
      <c r="AD28" s="29"/>
      <c r="AE28" s="29"/>
      <c r="AF28" s="23"/>
      <c r="AG28" s="23"/>
      <c r="AH28" s="23"/>
      <c r="AI28" s="23"/>
      <c r="AJ28" s="23"/>
      <c r="AK28" s="29" t="s">
        <v>38</v>
      </c>
      <c r="AL28" s="29"/>
      <c r="AM28" s="29"/>
      <c r="AN28" s="29"/>
      <c r="AO28" s="29"/>
      <c r="AP28" s="23"/>
      <c r="AQ28" s="23"/>
      <c r="AR28" s="24"/>
      <c r="BE28" s="13"/>
    </row>
    <row r="29" s="30" customFormat="true" ht="14.4" hidden="false" customHeight="true" outlineLevel="0" collapsed="false">
      <c r="B29" s="31"/>
      <c r="D29" s="16" t="s">
        <v>39</v>
      </c>
      <c r="F29" s="16" t="s">
        <v>40</v>
      </c>
      <c r="L29" s="32" t="n">
        <v>0.21</v>
      </c>
      <c r="M29" s="32"/>
      <c r="N29" s="32"/>
      <c r="O29" s="32"/>
      <c r="P29" s="32"/>
      <c r="W29" s="33" t="n">
        <f aca="false">ROUND(AZ54, 2)</f>
        <v>0</v>
      </c>
      <c r="X29" s="33"/>
      <c r="Y29" s="33"/>
      <c r="Z29" s="33"/>
      <c r="AA29" s="33"/>
      <c r="AB29" s="33"/>
      <c r="AC29" s="33"/>
      <c r="AD29" s="33"/>
      <c r="AE29" s="33"/>
      <c r="AK29" s="33" t="n">
        <f aca="false">ROUND(AV54, 2)</f>
        <v>0</v>
      </c>
      <c r="AL29" s="33"/>
      <c r="AM29" s="33"/>
      <c r="AN29" s="33"/>
      <c r="AO29" s="33"/>
      <c r="AR29" s="31"/>
      <c r="BE29" s="13"/>
    </row>
    <row r="30" s="30" customFormat="true" ht="14.4" hidden="false" customHeight="true" outlineLevel="0" collapsed="false">
      <c r="B30" s="31"/>
      <c r="F30" s="16" t="s">
        <v>41</v>
      </c>
      <c r="L30" s="32" t="n">
        <v>0.12</v>
      </c>
      <c r="M30" s="32"/>
      <c r="N30" s="32"/>
      <c r="O30" s="32"/>
      <c r="P30" s="32"/>
      <c r="W30" s="33" t="n">
        <f aca="false">ROUND(BA54, 2)</f>
        <v>0</v>
      </c>
      <c r="X30" s="33"/>
      <c r="Y30" s="33"/>
      <c r="Z30" s="33"/>
      <c r="AA30" s="33"/>
      <c r="AB30" s="33"/>
      <c r="AC30" s="33"/>
      <c r="AD30" s="33"/>
      <c r="AE30" s="33"/>
      <c r="AK30" s="33" t="n">
        <f aca="false">ROUND(AW54, 2)</f>
        <v>0</v>
      </c>
      <c r="AL30" s="33"/>
      <c r="AM30" s="33"/>
      <c r="AN30" s="33"/>
      <c r="AO30" s="33"/>
      <c r="AR30" s="31"/>
      <c r="BE30" s="13"/>
    </row>
    <row r="31" s="30" customFormat="true" ht="14.4" hidden="true" customHeight="true" outlineLevel="0" collapsed="false">
      <c r="B31" s="31"/>
      <c r="F31" s="16" t="s">
        <v>42</v>
      </c>
      <c r="L31" s="32" t="n">
        <v>0.21</v>
      </c>
      <c r="M31" s="32"/>
      <c r="N31" s="32"/>
      <c r="O31" s="32"/>
      <c r="P31" s="32"/>
      <c r="W31" s="33" t="n">
        <f aca="false">ROUND(BB54, 2)</f>
        <v>0</v>
      </c>
      <c r="X31" s="33"/>
      <c r="Y31" s="33"/>
      <c r="Z31" s="33"/>
      <c r="AA31" s="33"/>
      <c r="AB31" s="33"/>
      <c r="AC31" s="33"/>
      <c r="AD31" s="33"/>
      <c r="AE31" s="33"/>
      <c r="AK31" s="33" t="n">
        <v>0</v>
      </c>
      <c r="AL31" s="33"/>
      <c r="AM31" s="33"/>
      <c r="AN31" s="33"/>
      <c r="AO31" s="33"/>
      <c r="AR31" s="31"/>
      <c r="BE31" s="13"/>
    </row>
    <row r="32" s="30" customFormat="true" ht="14.4" hidden="true" customHeight="true" outlineLevel="0" collapsed="false">
      <c r="B32" s="31"/>
      <c r="F32" s="16" t="s">
        <v>43</v>
      </c>
      <c r="L32" s="32" t="n">
        <v>0.12</v>
      </c>
      <c r="M32" s="32"/>
      <c r="N32" s="32"/>
      <c r="O32" s="32"/>
      <c r="P32" s="32"/>
      <c r="W32" s="33" t="n">
        <f aca="false">ROUND(BC54, 2)</f>
        <v>0</v>
      </c>
      <c r="X32" s="33"/>
      <c r="Y32" s="33"/>
      <c r="Z32" s="33"/>
      <c r="AA32" s="33"/>
      <c r="AB32" s="33"/>
      <c r="AC32" s="33"/>
      <c r="AD32" s="33"/>
      <c r="AE32" s="33"/>
      <c r="AK32" s="33" t="n">
        <v>0</v>
      </c>
      <c r="AL32" s="33"/>
      <c r="AM32" s="33"/>
      <c r="AN32" s="33"/>
      <c r="AO32" s="33"/>
      <c r="AR32" s="31"/>
      <c r="BE32" s="13"/>
    </row>
    <row r="33" s="30" customFormat="true" ht="14.4" hidden="true" customHeight="true" outlineLevel="0" collapsed="false">
      <c r="B33" s="31"/>
      <c r="F33" s="16" t="s">
        <v>44</v>
      </c>
      <c r="L33" s="32" t="n">
        <v>0</v>
      </c>
      <c r="M33" s="32"/>
      <c r="N33" s="32"/>
      <c r="O33" s="32"/>
      <c r="P33" s="32"/>
      <c r="W33" s="33" t="n">
        <f aca="false">ROUND(BD54, 2)</f>
        <v>0</v>
      </c>
      <c r="X33" s="33"/>
      <c r="Y33" s="33"/>
      <c r="Z33" s="33"/>
      <c r="AA33" s="33"/>
      <c r="AB33" s="33"/>
      <c r="AC33" s="33"/>
      <c r="AD33" s="33"/>
      <c r="AE33" s="33"/>
      <c r="AK33" s="33" t="n">
        <v>0</v>
      </c>
      <c r="AL33" s="33"/>
      <c r="AM33" s="33"/>
      <c r="AN33" s="33"/>
      <c r="AO33" s="33"/>
      <c r="AR33" s="31"/>
    </row>
    <row r="34" s="28" customFormat="true" ht="6.95" hidden="false" customHeight="true" outlineLevel="0" collapsed="false">
      <c r="A34" s="23"/>
      <c r="B34" s="24"/>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4"/>
      <c r="BE34" s="23"/>
    </row>
    <row r="35" s="28" customFormat="true" ht="25.9" hidden="false" customHeight="true" outlineLevel="0" collapsed="false">
      <c r="A35" s="23"/>
      <c r="B35" s="24"/>
      <c r="C35" s="34"/>
      <c r="D35" s="35" t="s">
        <v>45</v>
      </c>
      <c r="E35" s="36"/>
      <c r="F35" s="36"/>
      <c r="G35" s="36"/>
      <c r="H35" s="36"/>
      <c r="I35" s="36"/>
      <c r="J35" s="36"/>
      <c r="K35" s="36"/>
      <c r="L35" s="36"/>
      <c r="M35" s="36"/>
      <c r="N35" s="36"/>
      <c r="O35" s="36"/>
      <c r="P35" s="36"/>
      <c r="Q35" s="36"/>
      <c r="R35" s="36"/>
      <c r="S35" s="36"/>
      <c r="T35" s="37" t="s">
        <v>46</v>
      </c>
      <c r="U35" s="36"/>
      <c r="V35" s="36"/>
      <c r="W35" s="36"/>
      <c r="X35" s="38" t="s">
        <v>47</v>
      </c>
      <c r="Y35" s="38"/>
      <c r="Z35" s="38"/>
      <c r="AA35" s="38"/>
      <c r="AB35" s="38"/>
      <c r="AC35" s="36"/>
      <c r="AD35" s="36"/>
      <c r="AE35" s="36"/>
      <c r="AF35" s="36"/>
      <c r="AG35" s="36"/>
      <c r="AH35" s="36"/>
      <c r="AI35" s="36"/>
      <c r="AJ35" s="36"/>
      <c r="AK35" s="39" t="n">
        <f aca="false">SUM(AK26:AK33)</f>
        <v>0</v>
      </c>
      <c r="AL35" s="39"/>
      <c r="AM35" s="39"/>
      <c r="AN35" s="39"/>
      <c r="AO35" s="39"/>
      <c r="AP35" s="34"/>
      <c r="AQ35" s="34"/>
      <c r="AR35" s="24"/>
      <c r="BE35" s="23"/>
    </row>
    <row r="36" s="28" customFormat="true" ht="6.95" hidden="false" customHeight="true" outlineLevel="0" collapsed="false">
      <c r="A36" s="23"/>
      <c r="B36" s="24"/>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4"/>
      <c r="BE36" s="23"/>
    </row>
    <row r="37" s="28" customFormat="true" ht="6.95" hidden="false" customHeight="true" outlineLevel="0" collapsed="false">
      <c r="A37" s="23"/>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24"/>
      <c r="BE37" s="23"/>
    </row>
    <row r="41" s="28" customFormat="true" ht="6.95" hidden="false" customHeight="true" outlineLevel="0" collapsed="false">
      <c r="A41" s="23"/>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24"/>
      <c r="BE41" s="23"/>
    </row>
    <row r="42" s="28" customFormat="true" ht="24.95" hidden="false" customHeight="true" outlineLevel="0" collapsed="false">
      <c r="A42" s="23"/>
      <c r="B42" s="24"/>
      <c r="C42" s="8" t="s">
        <v>48</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4"/>
      <c r="BE42" s="23"/>
    </row>
    <row r="43" s="28" customFormat="true" ht="6.95" hidden="false" customHeight="true" outlineLevel="0" collapsed="false">
      <c r="A43" s="23"/>
      <c r="B43" s="2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4"/>
      <c r="BE43" s="23"/>
    </row>
    <row r="44" s="44" customFormat="true" ht="12" hidden="false" customHeight="true" outlineLevel="0" collapsed="false">
      <c r="B44" s="45"/>
      <c r="C44" s="16" t="s">
        <v>13</v>
      </c>
      <c r="L44" s="44" t="str">
        <f aca="false">K5</f>
        <v>2024/038</v>
      </c>
      <c r="AR44" s="45"/>
    </row>
    <row r="45" s="46" customFormat="true" ht="36.95" hidden="false" customHeight="true" outlineLevel="0" collapsed="false">
      <c r="B45" s="47"/>
      <c r="C45" s="48" t="s">
        <v>16</v>
      </c>
      <c r="L45" s="49" t="str">
        <f aca="false">K6</f>
        <v>Foyer ZŠ Šumperk</v>
      </c>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R45" s="47"/>
    </row>
    <row r="46" s="28" customFormat="true" ht="6.95" hidden="false" customHeight="true" outlineLevel="0" collapsed="false">
      <c r="A46" s="23"/>
      <c r="B46" s="2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4"/>
      <c r="BE46" s="23"/>
    </row>
    <row r="47" s="28" customFormat="true" ht="12" hidden="false" customHeight="true" outlineLevel="0" collapsed="false">
      <c r="A47" s="23"/>
      <c r="B47" s="24"/>
      <c r="C47" s="16" t="s">
        <v>20</v>
      </c>
      <c r="D47" s="23"/>
      <c r="E47" s="23"/>
      <c r="F47" s="23"/>
      <c r="G47" s="23"/>
      <c r="H47" s="23"/>
      <c r="I47" s="23"/>
      <c r="J47" s="23"/>
      <c r="K47" s="23"/>
      <c r="L47" s="50" t="str">
        <f aca="false">IF(K8="","",K8)</f>
        <v> </v>
      </c>
      <c r="M47" s="23"/>
      <c r="N47" s="23"/>
      <c r="O47" s="23"/>
      <c r="P47" s="23"/>
      <c r="Q47" s="23"/>
      <c r="R47" s="23"/>
      <c r="S47" s="23"/>
      <c r="T47" s="23"/>
      <c r="U47" s="23"/>
      <c r="V47" s="23"/>
      <c r="W47" s="23"/>
      <c r="X47" s="23"/>
      <c r="Y47" s="23"/>
      <c r="Z47" s="23"/>
      <c r="AA47" s="23"/>
      <c r="AB47" s="23"/>
      <c r="AC47" s="23"/>
      <c r="AD47" s="23"/>
      <c r="AE47" s="23"/>
      <c r="AF47" s="23"/>
      <c r="AG47" s="23"/>
      <c r="AH47" s="23"/>
      <c r="AI47" s="16" t="s">
        <v>22</v>
      </c>
      <c r="AJ47" s="23"/>
      <c r="AK47" s="23"/>
      <c r="AL47" s="23"/>
      <c r="AM47" s="51" t="str">
        <f aca="false">IF(AN8= "","",AN8)</f>
        <v>31. 10. 2024</v>
      </c>
      <c r="AN47" s="51"/>
      <c r="AO47" s="23"/>
      <c r="AP47" s="23"/>
      <c r="AQ47" s="23"/>
      <c r="AR47" s="24"/>
      <c r="BE47" s="23"/>
    </row>
    <row r="48" s="28" customFormat="true" ht="6.95" hidden="false" customHeight="true" outlineLevel="0" collapsed="false">
      <c r="A48" s="23"/>
      <c r="B48" s="2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4"/>
      <c r="BE48" s="23"/>
    </row>
    <row r="49" s="28" customFormat="true" ht="15.15" hidden="false" customHeight="true" outlineLevel="0" collapsed="false">
      <c r="A49" s="23"/>
      <c r="B49" s="24"/>
      <c r="C49" s="16" t="s">
        <v>24</v>
      </c>
      <c r="D49" s="23"/>
      <c r="E49" s="23"/>
      <c r="F49" s="23"/>
      <c r="G49" s="23"/>
      <c r="H49" s="23"/>
      <c r="I49" s="23"/>
      <c r="J49" s="23"/>
      <c r="K49" s="23"/>
      <c r="L49" s="44" t="str">
        <f aca="false">IF(E11= "","",E11)</f>
        <v> </v>
      </c>
      <c r="M49" s="23"/>
      <c r="N49" s="23"/>
      <c r="O49" s="23"/>
      <c r="P49" s="23"/>
      <c r="Q49" s="23"/>
      <c r="R49" s="23"/>
      <c r="S49" s="23"/>
      <c r="T49" s="23"/>
      <c r="U49" s="23"/>
      <c r="V49" s="23"/>
      <c r="W49" s="23"/>
      <c r="X49" s="23"/>
      <c r="Y49" s="23"/>
      <c r="Z49" s="23"/>
      <c r="AA49" s="23"/>
      <c r="AB49" s="23"/>
      <c r="AC49" s="23"/>
      <c r="AD49" s="23"/>
      <c r="AE49" s="23"/>
      <c r="AF49" s="23"/>
      <c r="AG49" s="23"/>
      <c r="AH49" s="23"/>
      <c r="AI49" s="16" t="s">
        <v>29</v>
      </c>
      <c r="AJ49" s="23"/>
      <c r="AK49" s="23"/>
      <c r="AL49" s="23"/>
      <c r="AM49" s="52" t="str">
        <f aca="false">IF(E17="","",E17)</f>
        <v> </v>
      </c>
      <c r="AN49" s="52"/>
      <c r="AO49" s="52"/>
      <c r="AP49" s="52"/>
      <c r="AQ49" s="23"/>
      <c r="AR49" s="24"/>
      <c r="AS49" s="53" t="s">
        <v>49</v>
      </c>
      <c r="AT49" s="53"/>
      <c r="AU49" s="54"/>
      <c r="AV49" s="54"/>
      <c r="AW49" s="54"/>
      <c r="AX49" s="54"/>
      <c r="AY49" s="54"/>
      <c r="AZ49" s="54"/>
      <c r="BA49" s="54"/>
      <c r="BB49" s="54"/>
      <c r="BC49" s="54"/>
      <c r="BD49" s="55"/>
      <c r="BE49" s="23"/>
    </row>
    <row r="50" s="28" customFormat="true" ht="15.15" hidden="false" customHeight="true" outlineLevel="0" collapsed="false">
      <c r="A50" s="23"/>
      <c r="B50" s="24"/>
      <c r="C50" s="16" t="s">
        <v>27</v>
      </c>
      <c r="D50" s="23"/>
      <c r="E50" s="23"/>
      <c r="F50" s="23"/>
      <c r="G50" s="23"/>
      <c r="H50" s="23"/>
      <c r="I50" s="23"/>
      <c r="J50" s="23"/>
      <c r="K50" s="23"/>
      <c r="L50" s="44" t="str">
        <f aca="false">IF(E14= "Vyplň údaj","",E14)</f>
        <v/>
      </c>
      <c r="M50" s="23"/>
      <c r="N50" s="23"/>
      <c r="O50" s="23"/>
      <c r="P50" s="23"/>
      <c r="Q50" s="23"/>
      <c r="R50" s="23"/>
      <c r="S50" s="23"/>
      <c r="T50" s="23"/>
      <c r="U50" s="23"/>
      <c r="V50" s="23"/>
      <c r="W50" s="23"/>
      <c r="X50" s="23"/>
      <c r="Y50" s="23"/>
      <c r="Z50" s="23"/>
      <c r="AA50" s="23"/>
      <c r="AB50" s="23"/>
      <c r="AC50" s="23"/>
      <c r="AD50" s="23"/>
      <c r="AE50" s="23"/>
      <c r="AF50" s="23"/>
      <c r="AG50" s="23"/>
      <c r="AH50" s="23"/>
      <c r="AI50" s="16" t="s">
        <v>31</v>
      </c>
      <c r="AJ50" s="23"/>
      <c r="AK50" s="23"/>
      <c r="AL50" s="23"/>
      <c r="AM50" s="52" t="str">
        <f aca="false">IF(E20="","",E20)</f>
        <v>Bc. Kateřina Vaculíková</v>
      </c>
      <c r="AN50" s="52"/>
      <c r="AO50" s="52"/>
      <c r="AP50" s="52"/>
      <c r="AQ50" s="23"/>
      <c r="AR50" s="24"/>
      <c r="AS50" s="53"/>
      <c r="AT50" s="53"/>
      <c r="AU50" s="56"/>
      <c r="AV50" s="56"/>
      <c r="AW50" s="56"/>
      <c r="AX50" s="56"/>
      <c r="AY50" s="56"/>
      <c r="AZ50" s="56"/>
      <c r="BA50" s="56"/>
      <c r="BB50" s="56"/>
      <c r="BC50" s="56"/>
      <c r="BD50" s="57"/>
      <c r="BE50" s="23"/>
    </row>
    <row r="51" s="28" customFormat="true" ht="10.8" hidden="false" customHeight="true" outlineLevel="0" collapsed="false">
      <c r="A51" s="23"/>
      <c r="B51" s="2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4"/>
      <c r="AS51" s="53"/>
      <c r="AT51" s="53"/>
      <c r="AU51" s="56"/>
      <c r="AV51" s="56"/>
      <c r="AW51" s="56"/>
      <c r="AX51" s="56"/>
      <c r="AY51" s="56"/>
      <c r="AZ51" s="56"/>
      <c r="BA51" s="56"/>
      <c r="BB51" s="56"/>
      <c r="BC51" s="56"/>
      <c r="BD51" s="57"/>
      <c r="BE51" s="23"/>
    </row>
    <row r="52" s="28" customFormat="true" ht="29.3" hidden="false" customHeight="true" outlineLevel="0" collapsed="false">
      <c r="A52" s="23"/>
      <c r="B52" s="24"/>
      <c r="C52" s="58" t="s">
        <v>50</v>
      </c>
      <c r="D52" s="58"/>
      <c r="E52" s="58"/>
      <c r="F52" s="58"/>
      <c r="G52" s="58"/>
      <c r="H52" s="59"/>
      <c r="I52" s="60" t="s">
        <v>51</v>
      </c>
      <c r="J52" s="60"/>
      <c r="K52" s="60"/>
      <c r="L52" s="60"/>
      <c r="M52" s="60"/>
      <c r="N52" s="60"/>
      <c r="O52" s="60"/>
      <c r="P52" s="60"/>
      <c r="Q52" s="60"/>
      <c r="R52" s="60"/>
      <c r="S52" s="60"/>
      <c r="T52" s="60"/>
      <c r="U52" s="60"/>
      <c r="V52" s="60"/>
      <c r="W52" s="60"/>
      <c r="X52" s="60"/>
      <c r="Y52" s="60"/>
      <c r="Z52" s="60"/>
      <c r="AA52" s="60"/>
      <c r="AB52" s="60"/>
      <c r="AC52" s="60"/>
      <c r="AD52" s="60"/>
      <c r="AE52" s="60"/>
      <c r="AF52" s="60"/>
      <c r="AG52" s="61" t="s">
        <v>52</v>
      </c>
      <c r="AH52" s="61"/>
      <c r="AI52" s="61"/>
      <c r="AJ52" s="61"/>
      <c r="AK52" s="61"/>
      <c r="AL52" s="61"/>
      <c r="AM52" s="61"/>
      <c r="AN52" s="60" t="s">
        <v>53</v>
      </c>
      <c r="AO52" s="60"/>
      <c r="AP52" s="60"/>
      <c r="AQ52" s="62" t="s">
        <v>54</v>
      </c>
      <c r="AR52" s="24"/>
      <c r="AS52" s="63" t="s">
        <v>55</v>
      </c>
      <c r="AT52" s="64" t="s">
        <v>56</v>
      </c>
      <c r="AU52" s="64" t="s">
        <v>57</v>
      </c>
      <c r="AV52" s="64" t="s">
        <v>58</v>
      </c>
      <c r="AW52" s="64" t="s">
        <v>59</v>
      </c>
      <c r="AX52" s="64" t="s">
        <v>60</v>
      </c>
      <c r="AY52" s="64" t="s">
        <v>61</v>
      </c>
      <c r="AZ52" s="64" t="s">
        <v>62</v>
      </c>
      <c r="BA52" s="64" t="s">
        <v>63</v>
      </c>
      <c r="BB52" s="64" t="s">
        <v>64</v>
      </c>
      <c r="BC52" s="64" t="s">
        <v>65</v>
      </c>
      <c r="BD52" s="65" t="s">
        <v>66</v>
      </c>
      <c r="BE52" s="23"/>
    </row>
    <row r="53" s="28" customFormat="true" ht="10.8" hidden="false" customHeight="true" outlineLevel="0" collapsed="false">
      <c r="A53" s="23"/>
      <c r="B53" s="24"/>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4"/>
      <c r="AS53" s="66"/>
      <c r="AT53" s="67"/>
      <c r="AU53" s="67"/>
      <c r="AV53" s="67"/>
      <c r="AW53" s="67"/>
      <c r="AX53" s="67"/>
      <c r="AY53" s="67"/>
      <c r="AZ53" s="67"/>
      <c r="BA53" s="67"/>
      <c r="BB53" s="67"/>
      <c r="BC53" s="67"/>
      <c r="BD53" s="68"/>
      <c r="BE53" s="23"/>
    </row>
    <row r="54" s="69" customFormat="true" ht="32.4" hidden="false" customHeight="true" outlineLevel="0" collapsed="false">
      <c r="B54" s="70"/>
      <c r="C54" s="71" t="s">
        <v>67</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3" t="n">
        <f aca="false">ROUND(SUM(AG55:AG60),2)</f>
        <v>0</v>
      </c>
      <c r="AH54" s="73"/>
      <c r="AI54" s="73"/>
      <c r="AJ54" s="73"/>
      <c r="AK54" s="73"/>
      <c r="AL54" s="73"/>
      <c r="AM54" s="73"/>
      <c r="AN54" s="74" t="n">
        <f aca="false">SUM(AG54,AT54)</f>
        <v>0</v>
      </c>
      <c r="AO54" s="74"/>
      <c r="AP54" s="74"/>
      <c r="AQ54" s="75"/>
      <c r="AR54" s="70"/>
      <c r="AS54" s="76" t="n">
        <f aca="false">ROUND(SUM(AS55:AS60),2)</f>
        <v>0</v>
      </c>
      <c r="AT54" s="77" t="n">
        <f aca="false">ROUND(SUM(AV54:AW54),2)</f>
        <v>0</v>
      </c>
      <c r="AU54" s="78" t="n">
        <f aca="false">ROUND(SUM(AU55:AU60),5)</f>
        <v>0</v>
      </c>
      <c r="AV54" s="77" t="n">
        <f aca="false">ROUND(AZ54*L29,2)</f>
        <v>0</v>
      </c>
      <c r="AW54" s="77" t="n">
        <f aca="false">ROUND(BA54*L30,2)</f>
        <v>0</v>
      </c>
      <c r="AX54" s="77" t="n">
        <f aca="false">ROUND(BB54*L29,2)</f>
        <v>0</v>
      </c>
      <c r="AY54" s="77" t="n">
        <f aca="false">ROUND(BC54*L30,2)</f>
        <v>0</v>
      </c>
      <c r="AZ54" s="77" t="n">
        <f aca="false">ROUND(SUM(AZ55:AZ60),2)</f>
        <v>0</v>
      </c>
      <c r="BA54" s="77" t="n">
        <f aca="false">ROUND(SUM(BA55:BA60),2)</f>
        <v>0</v>
      </c>
      <c r="BB54" s="77" t="n">
        <f aca="false">ROUND(SUM(BB55:BB60),2)</f>
        <v>0</v>
      </c>
      <c r="BC54" s="77" t="n">
        <f aca="false">ROUND(SUM(BC55:BC60),2)</f>
        <v>0</v>
      </c>
      <c r="BD54" s="79" t="n">
        <f aca="false">ROUND(SUM(BD55:BD60),2)</f>
        <v>0</v>
      </c>
      <c r="BS54" s="80" t="s">
        <v>68</v>
      </c>
      <c r="BT54" s="80" t="s">
        <v>69</v>
      </c>
      <c r="BU54" s="81" t="s">
        <v>70</v>
      </c>
      <c r="BV54" s="80" t="s">
        <v>71</v>
      </c>
      <c r="BW54" s="80" t="s">
        <v>4</v>
      </c>
      <c r="BX54" s="80" t="s">
        <v>72</v>
      </c>
      <c r="CL54" s="80"/>
    </row>
    <row r="55" s="93" customFormat="true" ht="24.75" hidden="false" customHeight="true" outlineLevel="0" collapsed="false">
      <c r="A55" s="82" t="s">
        <v>73</v>
      </c>
      <c r="B55" s="83"/>
      <c r="C55" s="84"/>
      <c r="D55" s="85" t="s">
        <v>74</v>
      </c>
      <c r="E55" s="85"/>
      <c r="F55" s="85"/>
      <c r="G55" s="85"/>
      <c r="H55" s="85"/>
      <c r="I55" s="86"/>
      <c r="J55" s="85" t="s">
        <v>75</v>
      </c>
      <c r="K55" s="85"/>
      <c r="L55" s="85"/>
      <c r="M55" s="85"/>
      <c r="N55" s="85"/>
      <c r="O55" s="85"/>
      <c r="P55" s="85"/>
      <c r="Q55" s="85"/>
      <c r="R55" s="85"/>
      <c r="S55" s="85"/>
      <c r="T55" s="85"/>
      <c r="U55" s="85"/>
      <c r="V55" s="85"/>
      <c r="W55" s="85"/>
      <c r="X55" s="85"/>
      <c r="Y55" s="85"/>
      <c r="Z55" s="85"/>
      <c r="AA55" s="85"/>
      <c r="AB55" s="85"/>
      <c r="AC55" s="85"/>
      <c r="AD55" s="85"/>
      <c r="AE55" s="85"/>
      <c r="AF55" s="85"/>
      <c r="AG55" s="87" t="n">
        <f aca="false">'2024-038-a - Bourací práce'!J30</f>
        <v>0</v>
      </c>
      <c r="AH55" s="87"/>
      <c r="AI55" s="87"/>
      <c r="AJ55" s="87"/>
      <c r="AK55" s="87"/>
      <c r="AL55" s="87"/>
      <c r="AM55" s="87"/>
      <c r="AN55" s="87" t="n">
        <f aca="false">SUM(AG55,AT55)</f>
        <v>0</v>
      </c>
      <c r="AO55" s="87"/>
      <c r="AP55" s="87"/>
      <c r="AQ55" s="88" t="s">
        <v>76</v>
      </c>
      <c r="AR55" s="83"/>
      <c r="AS55" s="89" t="n">
        <v>0</v>
      </c>
      <c r="AT55" s="90" t="n">
        <f aca="false">ROUND(SUM(AV55:AW55),2)</f>
        <v>0</v>
      </c>
      <c r="AU55" s="91" t="n">
        <f aca="false">'2024-038-a - Bourací práce'!P90</f>
        <v>0</v>
      </c>
      <c r="AV55" s="90" t="n">
        <f aca="false">'2024-038-a - Bourací práce'!J33</f>
        <v>0</v>
      </c>
      <c r="AW55" s="90" t="n">
        <f aca="false">'2024-038-a - Bourací práce'!J34</f>
        <v>0</v>
      </c>
      <c r="AX55" s="90" t="n">
        <f aca="false">'2024-038-a - Bourací práce'!J35</f>
        <v>0</v>
      </c>
      <c r="AY55" s="90" t="n">
        <f aca="false">'2024-038-a - Bourací práce'!J36</f>
        <v>0</v>
      </c>
      <c r="AZ55" s="90" t="n">
        <f aca="false">'2024-038-a - Bourací práce'!F33</f>
        <v>0</v>
      </c>
      <c r="BA55" s="90" t="n">
        <f aca="false">'2024-038-a - Bourací práce'!F34</f>
        <v>0</v>
      </c>
      <c r="BB55" s="90" t="n">
        <f aca="false">'2024-038-a - Bourací práce'!F35</f>
        <v>0</v>
      </c>
      <c r="BC55" s="90" t="n">
        <f aca="false">'2024-038-a - Bourací práce'!F36</f>
        <v>0</v>
      </c>
      <c r="BD55" s="92" t="n">
        <f aca="false">'2024-038-a - Bourací práce'!F37</f>
        <v>0</v>
      </c>
      <c r="BT55" s="94" t="s">
        <v>77</v>
      </c>
      <c r="BV55" s="94" t="s">
        <v>71</v>
      </c>
      <c r="BW55" s="94" t="s">
        <v>78</v>
      </c>
      <c r="BX55" s="94" t="s">
        <v>4</v>
      </c>
      <c r="CL55" s="94"/>
      <c r="CM55" s="94" t="s">
        <v>79</v>
      </c>
    </row>
    <row r="56" s="93" customFormat="true" ht="24.75" hidden="false" customHeight="true" outlineLevel="0" collapsed="false">
      <c r="A56" s="82" t="s">
        <v>73</v>
      </c>
      <c r="B56" s="83"/>
      <c r="C56" s="84"/>
      <c r="D56" s="85" t="s">
        <v>80</v>
      </c>
      <c r="E56" s="85"/>
      <c r="F56" s="85"/>
      <c r="G56" s="85"/>
      <c r="H56" s="85"/>
      <c r="I56" s="86"/>
      <c r="J56" s="85" t="s">
        <v>81</v>
      </c>
      <c r="K56" s="85"/>
      <c r="L56" s="85"/>
      <c r="M56" s="85"/>
      <c r="N56" s="85"/>
      <c r="O56" s="85"/>
      <c r="P56" s="85"/>
      <c r="Q56" s="85"/>
      <c r="R56" s="85"/>
      <c r="S56" s="85"/>
      <c r="T56" s="85"/>
      <c r="U56" s="85"/>
      <c r="V56" s="85"/>
      <c r="W56" s="85"/>
      <c r="X56" s="85"/>
      <c r="Y56" s="85"/>
      <c r="Z56" s="85"/>
      <c r="AA56" s="85"/>
      <c r="AB56" s="85"/>
      <c r="AC56" s="85"/>
      <c r="AD56" s="85"/>
      <c r="AE56" s="85"/>
      <c r="AF56" s="85"/>
      <c r="AG56" s="87" t="n">
        <f aca="false">'2024-038-b - Architektoni...'!J30</f>
        <v>0</v>
      </c>
      <c r="AH56" s="87"/>
      <c r="AI56" s="87"/>
      <c r="AJ56" s="87"/>
      <c r="AK56" s="87"/>
      <c r="AL56" s="87"/>
      <c r="AM56" s="87"/>
      <c r="AN56" s="87" t="n">
        <f aca="false">SUM(AG56,AT56)</f>
        <v>0</v>
      </c>
      <c r="AO56" s="87"/>
      <c r="AP56" s="87"/>
      <c r="AQ56" s="88" t="s">
        <v>76</v>
      </c>
      <c r="AR56" s="83"/>
      <c r="AS56" s="89" t="n">
        <v>0</v>
      </c>
      <c r="AT56" s="90" t="n">
        <f aca="false">ROUND(SUM(AV56:AW56),2)</f>
        <v>0</v>
      </c>
      <c r="AU56" s="91" t="n">
        <f aca="false">'2024-038-b - Architektoni...'!P93</f>
        <v>0</v>
      </c>
      <c r="AV56" s="90" t="n">
        <f aca="false">'2024-038-b - Architektoni...'!J33</f>
        <v>0</v>
      </c>
      <c r="AW56" s="90" t="n">
        <f aca="false">'2024-038-b - Architektoni...'!J34</f>
        <v>0</v>
      </c>
      <c r="AX56" s="90" t="n">
        <f aca="false">'2024-038-b - Architektoni...'!J35</f>
        <v>0</v>
      </c>
      <c r="AY56" s="90" t="n">
        <f aca="false">'2024-038-b - Architektoni...'!J36</f>
        <v>0</v>
      </c>
      <c r="AZ56" s="90" t="n">
        <f aca="false">'2024-038-b - Architektoni...'!F33</f>
        <v>0</v>
      </c>
      <c r="BA56" s="90" t="n">
        <f aca="false">'2024-038-b - Architektoni...'!F34</f>
        <v>0</v>
      </c>
      <c r="BB56" s="90" t="n">
        <f aca="false">'2024-038-b - Architektoni...'!F35</f>
        <v>0</v>
      </c>
      <c r="BC56" s="90" t="n">
        <f aca="false">'2024-038-b - Architektoni...'!F36</f>
        <v>0</v>
      </c>
      <c r="BD56" s="92" t="n">
        <f aca="false">'2024-038-b - Architektoni...'!F37</f>
        <v>0</v>
      </c>
      <c r="BT56" s="94" t="s">
        <v>77</v>
      </c>
      <c r="BV56" s="94" t="s">
        <v>71</v>
      </c>
      <c r="BW56" s="94" t="s">
        <v>82</v>
      </c>
      <c r="BX56" s="94" t="s">
        <v>4</v>
      </c>
      <c r="CL56" s="94"/>
      <c r="CM56" s="94" t="s">
        <v>79</v>
      </c>
    </row>
    <row r="57" s="93" customFormat="true" ht="24.75" hidden="false" customHeight="true" outlineLevel="0" collapsed="false">
      <c r="A57" s="82" t="s">
        <v>73</v>
      </c>
      <c r="B57" s="83"/>
      <c r="C57" s="84"/>
      <c r="D57" s="85" t="s">
        <v>83</v>
      </c>
      <c r="E57" s="85"/>
      <c r="F57" s="85"/>
      <c r="G57" s="85"/>
      <c r="H57" s="85"/>
      <c r="I57" s="86"/>
      <c r="J57" s="85" t="s">
        <v>84</v>
      </c>
      <c r="K57" s="85"/>
      <c r="L57" s="85"/>
      <c r="M57" s="85"/>
      <c r="N57" s="85"/>
      <c r="O57" s="85"/>
      <c r="P57" s="85"/>
      <c r="Q57" s="85"/>
      <c r="R57" s="85"/>
      <c r="S57" s="85"/>
      <c r="T57" s="85"/>
      <c r="U57" s="85"/>
      <c r="V57" s="85"/>
      <c r="W57" s="85"/>
      <c r="X57" s="85"/>
      <c r="Y57" s="85"/>
      <c r="Z57" s="85"/>
      <c r="AA57" s="85"/>
      <c r="AB57" s="85"/>
      <c r="AC57" s="85"/>
      <c r="AD57" s="85"/>
      <c r="AE57" s="85"/>
      <c r="AF57" s="85"/>
      <c r="AG57" s="87" t="n">
        <f aca="false">'2024-038-c - VZT'!J30</f>
        <v>0</v>
      </c>
      <c r="AH57" s="87"/>
      <c r="AI57" s="87"/>
      <c r="AJ57" s="87"/>
      <c r="AK57" s="87"/>
      <c r="AL57" s="87"/>
      <c r="AM57" s="87"/>
      <c r="AN57" s="87" t="n">
        <f aca="false">SUM(AG57,AT57)</f>
        <v>0</v>
      </c>
      <c r="AO57" s="87"/>
      <c r="AP57" s="87"/>
      <c r="AQ57" s="88" t="s">
        <v>76</v>
      </c>
      <c r="AR57" s="83"/>
      <c r="AS57" s="89" t="n">
        <v>0</v>
      </c>
      <c r="AT57" s="90" t="n">
        <f aca="false">ROUND(SUM(AV57:AW57),2)</f>
        <v>0</v>
      </c>
      <c r="AU57" s="91" t="n">
        <f aca="false">'2024-038-c - VZT'!P82</f>
        <v>0</v>
      </c>
      <c r="AV57" s="90" t="n">
        <f aca="false">'2024-038-c - VZT'!J33</f>
        <v>0</v>
      </c>
      <c r="AW57" s="90" t="n">
        <f aca="false">'2024-038-c - VZT'!J34</f>
        <v>0</v>
      </c>
      <c r="AX57" s="90" t="n">
        <f aca="false">'2024-038-c - VZT'!J35</f>
        <v>0</v>
      </c>
      <c r="AY57" s="90" t="n">
        <f aca="false">'2024-038-c - VZT'!J36</f>
        <v>0</v>
      </c>
      <c r="AZ57" s="90" t="n">
        <f aca="false">'2024-038-c - VZT'!F33</f>
        <v>0</v>
      </c>
      <c r="BA57" s="90" t="n">
        <f aca="false">'2024-038-c - VZT'!F34</f>
        <v>0</v>
      </c>
      <c r="BB57" s="90" t="n">
        <f aca="false">'2024-038-c - VZT'!F35</f>
        <v>0</v>
      </c>
      <c r="BC57" s="90" t="n">
        <f aca="false">'2024-038-c - VZT'!F36</f>
        <v>0</v>
      </c>
      <c r="BD57" s="92" t="n">
        <f aca="false">'2024-038-c - VZT'!F37</f>
        <v>0</v>
      </c>
      <c r="BT57" s="94" t="s">
        <v>77</v>
      </c>
      <c r="BV57" s="94" t="s">
        <v>71</v>
      </c>
      <c r="BW57" s="94" t="s">
        <v>85</v>
      </c>
      <c r="BX57" s="94" t="s">
        <v>4</v>
      </c>
      <c r="CL57" s="94"/>
      <c r="CM57" s="94" t="s">
        <v>79</v>
      </c>
    </row>
    <row r="58" s="93" customFormat="true" ht="24.75" hidden="false" customHeight="true" outlineLevel="0" collapsed="false">
      <c r="A58" s="82" t="s">
        <v>73</v>
      </c>
      <c r="B58" s="83"/>
      <c r="C58" s="84"/>
      <c r="D58" s="85" t="s">
        <v>86</v>
      </c>
      <c r="E58" s="85"/>
      <c r="F58" s="85"/>
      <c r="G58" s="85"/>
      <c r="H58" s="85"/>
      <c r="I58" s="86"/>
      <c r="J58" s="85" t="s">
        <v>87</v>
      </c>
      <c r="K58" s="85"/>
      <c r="L58" s="85"/>
      <c r="M58" s="85"/>
      <c r="N58" s="85"/>
      <c r="O58" s="85"/>
      <c r="P58" s="85"/>
      <c r="Q58" s="85"/>
      <c r="R58" s="85"/>
      <c r="S58" s="85"/>
      <c r="T58" s="85"/>
      <c r="U58" s="85"/>
      <c r="V58" s="85"/>
      <c r="W58" s="85"/>
      <c r="X58" s="85"/>
      <c r="Y58" s="85"/>
      <c r="Z58" s="85"/>
      <c r="AA58" s="85"/>
      <c r="AB58" s="85"/>
      <c r="AC58" s="85"/>
      <c r="AD58" s="85"/>
      <c r="AE58" s="85"/>
      <c r="AF58" s="85"/>
      <c r="AG58" s="87" t="n">
        <f aca="false">'2024-038-d - Vytápění'!J30</f>
        <v>0</v>
      </c>
      <c r="AH58" s="87"/>
      <c r="AI58" s="87"/>
      <c r="AJ58" s="87"/>
      <c r="AK58" s="87"/>
      <c r="AL58" s="87"/>
      <c r="AM58" s="87"/>
      <c r="AN58" s="87" t="n">
        <f aca="false">SUM(AG58,AT58)</f>
        <v>0</v>
      </c>
      <c r="AO58" s="87"/>
      <c r="AP58" s="87"/>
      <c r="AQ58" s="88" t="s">
        <v>76</v>
      </c>
      <c r="AR58" s="83"/>
      <c r="AS58" s="89" t="n">
        <v>0</v>
      </c>
      <c r="AT58" s="90" t="n">
        <f aca="false">ROUND(SUM(AV58:AW58),2)</f>
        <v>0</v>
      </c>
      <c r="AU58" s="91" t="n">
        <f aca="false">'2024-038-d - Vytápění'!P85</f>
        <v>0</v>
      </c>
      <c r="AV58" s="90" t="n">
        <f aca="false">'2024-038-d - Vytápění'!J33</f>
        <v>0</v>
      </c>
      <c r="AW58" s="90" t="n">
        <f aca="false">'2024-038-d - Vytápění'!J34</f>
        <v>0</v>
      </c>
      <c r="AX58" s="90" t="n">
        <f aca="false">'2024-038-d - Vytápění'!J35</f>
        <v>0</v>
      </c>
      <c r="AY58" s="90" t="n">
        <f aca="false">'2024-038-d - Vytápění'!J36</f>
        <v>0</v>
      </c>
      <c r="AZ58" s="90" t="n">
        <f aca="false">'2024-038-d - Vytápění'!F33</f>
        <v>0</v>
      </c>
      <c r="BA58" s="90" t="n">
        <f aca="false">'2024-038-d - Vytápění'!F34</f>
        <v>0</v>
      </c>
      <c r="BB58" s="90" t="n">
        <f aca="false">'2024-038-d - Vytápění'!F35</f>
        <v>0</v>
      </c>
      <c r="BC58" s="90" t="n">
        <f aca="false">'2024-038-d - Vytápění'!F36</f>
        <v>0</v>
      </c>
      <c r="BD58" s="92" t="n">
        <f aca="false">'2024-038-d - Vytápění'!F37</f>
        <v>0</v>
      </c>
      <c r="BT58" s="94" t="s">
        <v>77</v>
      </c>
      <c r="BV58" s="94" t="s">
        <v>71</v>
      </c>
      <c r="BW58" s="94" t="s">
        <v>88</v>
      </c>
      <c r="BX58" s="94" t="s">
        <v>4</v>
      </c>
      <c r="CL58" s="94"/>
      <c r="CM58" s="94" t="s">
        <v>79</v>
      </c>
    </row>
    <row r="59" s="93" customFormat="true" ht="24.75" hidden="false" customHeight="true" outlineLevel="0" collapsed="false">
      <c r="A59" s="82" t="s">
        <v>73</v>
      </c>
      <c r="B59" s="83"/>
      <c r="C59" s="84"/>
      <c r="D59" s="85" t="s">
        <v>89</v>
      </c>
      <c r="E59" s="85"/>
      <c r="F59" s="85"/>
      <c r="G59" s="85"/>
      <c r="H59" s="85"/>
      <c r="I59" s="86"/>
      <c r="J59" s="85" t="s">
        <v>90</v>
      </c>
      <c r="K59" s="85"/>
      <c r="L59" s="85"/>
      <c r="M59" s="85"/>
      <c r="N59" s="85"/>
      <c r="O59" s="85"/>
      <c r="P59" s="85"/>
      <c r="Q59" s="85"/>
      <c r="R59" s="85"/>
      <c r="S59" s="85"/>
      <c r="T59" s="85"/>
      <c r="U59" s="85"/>
      <c r="V59" s="85"/>
      <c r="W59" s="85"/>
      <c r="X59" s="85"/>
      <c r="Y59" s="85"/>
      <c r="Z59" s="85"/>
      <c r="AA59" s="85"/>
      <c r="AB59" s="85"/>
      <c r="AC59" s="85"/>
      <c r="AD59" s="85"/>
      <c r="AE59" s="85"/>
      <c r="AF59" s="85"/>
      <c r="AG59" s="87" t="n">
        <f aca="false">'2024-038-e - Elektroinsta...'!J30</f>
        <v>0</v>
      </c>
      <c r="AH59" s="87"/>
      <c r="AI59" s="87"/>
      <c r="AJ59" s="87"/>
      <c r="AK59" s="87"/>
      <c r="AL59" s="87"/>
      <c r="AM59" s="87"/>
      <c r="AN59" s="87" t="n">
        <f aca="false">SUM(AG59,AT59)</f>
        <v>0</v>
      </c>
      <c r="AO59" s="87"/>
      <c r="AP59" s="87"/>
      <c r="AQ59" s="88" t="s">
        <v>76</v>
      </c>
      <c r="AR59" s="83"/>
      <c r="AS59" s="89" t="n">
        <v>0</v>
      </c>
      <c r="AT59" s="90" t="n">
        <f aca="false">ROUND(SUM(AV59:AW59),2)</f>
        <v>0</v>
      </c>
      <c r="AU59" s="91" t="n">
        <f aca="false">'2024-038-e - Elektroinsta...'!P81</f>
        <v>0</v>
      </c>
      <c r="AV59" s="90" t="n">
        <f aca="false">'2024-038-e - Elektroinsta...'!J33</f>
        <v>0</v>
      </c>
      <c r="AW59" s="90" t="n">
        <f aca="false">'2024-038-e - Elektroinsta...'!J34</f>
        <v>0</v>
      </c>
      <c r="AX59" s="90" t="n">
        <f aca="false">'2024-038-e - Elektroinsta...'!J35</f>
        <v>0</v>
      </c>
      <c r="AY59" s="90" t="n">
        <f aca="false">'2024-038-e - Elektroinsta...'!J36</f>
        <v>0</v>
      </c>
      <c r="AZ59" s="90" t="n">
        <f aca="false">'2024-038-e - Elektroinsta...'!F33</f>
        <v>0</v>
      </c>
      <c r="BA59" s="90" t="n">
        <f aca="false">'2024-038-e - Elektroinsta...'!F34</f>
        <v>0</v>
      </c>
      <c r="BB59" s="90" t="n">
        <f aca="false">'2024-038-e - Elektroinsta...'!F35</f>
        <v>0</v>
      </c>
      <c r="BC59" s="90" t="n">
        <f aca="false">'2024-038-e - Elektroinsta...'!F36</f>
        <v>0</v>
      </c>
      <c r="BD59" s="92" t="n">
        <f aca="false">'2024-038-e - Elektroinsta...'!F37</f>
        <v>0</v>
      </c>
      <c r="BT59" s="94" t="s">
        <v>77</v>
      </c>
      <c r="BV59" s="94" t="s">
        <v>71</v>
      </c>
      <c r="BW59" s="94" t="s">
        <v>91</v>
      </c>
      <c r="BX59" s="94" t="s">
        <v>4</v>
      </c>
      <c r="CL59" s="94"/>
      <c r="CM59" s="94" t="s">
        <v>79</v>
      </c>
    </row>
    <row r="60" s="93" customFormat="true" ht="24.75" hidden="false" customHeight="true" outlineLevel="0" collapsed="false">
      <c r="A60" s="82" t="s">
        <v>73</v>
      </c>
      <c r="B60" s="83"/>
      <c r="C60" s="84"/>
      <c r="D60" s="85" t="s">
        <v>92</v>
      </c>
      <c r="E60" s="85"/>
      <c r="F60" s="85"/>
      <c r="G60" s="85"/>
      <c r="H60" s="85"/>
      <c r="I60" s="86"/>
      <c r="J60" s="85" t="s">
        <v>93</v>
      </c>
      <c r="K60" s="85"/>
      <c r="L60" s="85"/>
      <c r="M60" s="85"/>
      <c r="N60" s="85"/>
      <c r="O60" s="85"/>
      <c r="P60" s="85"/>
      <c r="Q60" s="85"/>
      <c r="R60" s="85"/>
      <c r="S60" s="85"/>
      <c r="T60" s="85"/>
      <c r="U60" s="85"/>
      <c r="V60" s="85"/>
      <c r="W60" s="85"/>
      <c r="X60" s="85"/>
      <c r="Y60" s="85"/>
      <c r="Z60" s="85"/>
      <c r="AA60" s="85"/>
      <c r="AB60" s="85"/>
      <c r="AC60" s="85"/>
      <c r="AD60" s="85"/>
      <c r="AE60" s="85"/>
      <c r="AF60" s="85"/>
      <c r="AG60" s="87" t="n">
        <f aca="false">'2024-038-f - VRN'!J30</f>
        <v>0</v>
      </c>
      <c r="AH60" s="87"/>
      <c r="AI60" s="87"/>
      <c r="AJ60" s="87"/>
      <c r="AK60" s="87"/>
      <c r="AL60" s="87"/>
      <c r="AM60" s="87"/>
      <c r="AN60" s="87" t="n">
        <f aca="false">SUM(AG60,AT60)</f>
        <v>0</v>
      </c>
      <c r="AO60" s="87"/>
      <c r="AP60" s="87"/>
      <c r="AQ60" s="88" t="s">
        <v>76</v>
      </c>
      <c r="AR60" s="83"/>
      <c r="AS60" s="95" t="n">
        <v>0</v>
      </c>
      <c r="AT60" s="96" t="n">
        <f aca="false">ROUND(SUM(AV60:AW60),2)</f>
        <v>0</v>
      </c>
      <c r="AU60" s="97" t="n">
        <f aca="false">'2024-038-f - VRN'!P81</f>
        <v>0</v>
      </c>
      <c r="AV60" s="96" t="n">
        <f aca="false">'2024-038-f - VRN'!J33</f>
        <v>0</v>
      </c>
      <c r="AW60" s="96" t="n">
        <f aca="false">'2024-038-f - VRN'!J34</f>
        <v>0</v>
      </c>
      <c r="AX60" s="96" t="n">
        <f aca="false">'2024-038-f - VRN'!J35</f>
        <v>0</v>
      </c>
      <c r="AY60" s="96" t="n">
        <f aca="false">'2024-038-f - VRN'!J36</f>
        <v>0</v>
      </c>
      <c r="AZ60" s="96" t="n">
        <f aca="false">'2024-038-f - VRN'!F33</f>
        <v>0</v>
      </c>
      <c r="BA60" s="96" t="n">
        <f aca="false">'2024-038-f - VRN'!F34</f>
        <v>0</v>
      </c>
      <c r="BB60" s="96" t="n">
        <f aca="false">'2024-038-f - VRN'!F35</f>
        <v>0</v>
      </c>
      <c r="BC60" s="96" t="n">
        <f aca="false">'2024-038-f - VRN'!F36</f>
        <v>0</v>
      </c>
      <c r="BD60" s="98" t="n">
        <f aca="false">'2024-038-f - VRN'!F37</f>
        <v>0</v>
      </c>
      <c r="BT60" s="94" t="s">
        <v>77</v>
      </c>
      <c r="BV60" s="94" t="s">
        <v>71</v>
      </c>
      <c r="BW60" s="94" t="s">
        <v>94</v>
      </c>
      <c r="BX60" s="94" t="s">
        <v>4</v>
      </c>
      <c r="CL60" s="94"/>
      <c r="CM60" s="94" t="s">
        <v>79</v>
      </c>
    </row>
    <row r="61" s="28" customFormat="true" ht="30" hidden="false" customHeight="true" outlineLevel="0" collapsed="false">
      <c r="A61" s="23"/>
      <c r="B61" s="2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4"/>
      <c r="AS61" s="23"/>
      <c r="AT61" s="23"/>
      <c r="AU61" s="23"/>
      <c r="AV61" s="23"/>
      <c r="AW61" s="23"/>
      <c r="AX61" s="23"/>
      <c r="AY61" s="23"/>
      <c r="AZ61" s="23"/>
      <c r="BA61" s="23"/>
      <c r="BB61" s="23"/>
      <c r="BC61" s="23"/>
      <c r="BD61" s="23"/>
      <c r="BE61" s="23"/>
    </row>
    <row r="62" s="28" customFormat="true" ht="6.95" hidden="false" customHeight="true" outlineLevel="0" collapsed="false">
      <c r="A62" s="23"/>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24"/>
      <c r="AS62" s="23"/>
      <c r="AT62" s="23"/>
      <c r="AU62" s="23"/>
      <c r="AV62" s="23"/>
      <c r="AW62" s="23"/>
      <c r="AX62" s="23"/>
      <c r="AY62" s="23"/>
      <c r="AZ62" s="23"/>
      <c r="BA62" s="23"/>
      <c r="BB62" s="23"/>
      <c r="BC62" s="23"/>
      <c r="BD62" s="23"/>
      <c r="BE62" s="23"/>
    </row>
  </sheetData>
  <mergeCells count="62">
    <mergeCell ref="AR2:BE2"/>
    <mergeCell ref="K5:AO5"/>
    <mergeCell ref="BE5:BE32"/>
    <mergeCell ref="K6:AO6"/>
    <mergeCell ref="E14:AJ14"/>
    <mergeCell ref="E23:AN23"/>
    <mergeCell ref="AK26:AO26"/>
    <mergeCell ref="L28:P28"/>
    <mergeCell ref="W28:AE28"/>
    <mergeCell ref="AK28:AO28"/>
    <mergeCell ref="L29:P29"/>
    <mergeCell ref="W29:AE29"/>
    <mergeCell ref="AK29:AO29"/>
    <mergeCell ref="L30:P30"/>
    <mergeCell ref="W30:AE30"/>
    <mergeCell ref="AK30:AO30"/>
    <mergeCell ref="L31:P31"/>
    <mergeCell ref="W31:AE31"/>
    <mergeCell ref="AK31:AO31"/>
    <mergeCell ref="L32:P32"/>
    <mergeCell ref="W32:AE32"/>
    <mergeCell ref="AK32:AO32"/>
    <mergeCell ref="L33:P33"/>
    <mergeCell ref="W33:AE33"/>
    <mergeCell ref="AK33:AO33"/>
    <mergeCell ref="X35:AB35"/>
    <mergeCell ref="AK35:AO35"/>
    <mergeCell ref="L45:AO45"/>
    <mergeCell ref="AM47:AN47"/>
    <mergeCell ref="AM49:AP49"/>
    <mergeCell ref="AS49:AT51"/>
    <mergeCell ref="AM50:AP50"/>
    <mergeCell ref="C52:G52"/>
    <mergeCell ref="I52:AF52"/>
    <mergeCell ref="AG52:AM52"/>
    <mergeCell ref="AN52:AP52"/>
    <mergeCell ref="AG54:AM54"/>
    <mergeCell ref="AN54:AP54"/>
    <mergeCell ref="D55:H55"/>
    <mergeCell ref="J55:AF55"/>
    <mergeCell ref="AG55:AM55"/>
    <mergeCell ref="AN55:AP55"/>
    <mergeCell ref="D56:H56"/>
    <mergeCell ref="J56:AF56"/>
    <mergeCell ref="AG56:AM56"/>
    <mergeCell ref="AN56:AP56"/>
    <mergeCell ref="D57:H57"/>
    <mergeCell ref="J57:AF57"/>
    <mergeCell ref="AG57:AM57"/>
    <mergeCell ref="AN57:AP57"/>
    <mergeCell ref="D58:H58"/>
    <mergeCell ref="J58:AF58"/>
    <mergeCell ref="AG58:AM58"/>
    <mergeCell ref="AN58:AP58"/>
    <mergeCell ref="D59:H59"/>
    <mergeCell ref="J59:AF59"/>
    <mergeCell ref="AG59:AM59"/>
    <mergeCell ref="AN59:AP59"/>
    <mergeCell ref="D60:H60"/>
    <mergeCell ref="J60:AF60"/>
    <mergeCell ref="AG60:AM60"/>
    <mergeCell ref="AN60:AP60"/>
  </mergeCells>
  <hyperlinks>
    <hyperlink ref="A55" location="'2024-038-a - Bourací práce'!C2" display="/"/>
    <hyperlink ref="A56" location="'2024-038-b - Architektoni...'!C2" display="/"/>
    <hyperlink ref="A57" location="'2024-038-c - VZT'!C2" display="/"/>
    <hyperlink ref="A58" location="'2024-038-d - Vytápění'!C2" display="/"/>
    <hyperlink ref="A59" location="'2024-038-e - Elektroinsta...'!C2" display="/"/>
    <hyperlink ref="A60" location="'2024-038-f - VRN'!C2" display="/"/>
  </hyperlinks>
  <printOptions headings="false" gridLines="false" gridLinesSet="true" horizontalCentered="false" verticalCentered="false"/>
  <pageMargins left="0.39375" right="0.39375" top="0.39375" bottom="0.39375" header="0.511811023622047" footer="0"/>
  <pageSetup paperSize="9" scale="100" fitToWidth="1" fitToHeight="100" pageOrder="downThenOver" orientation="portrait" blackAndWhite="false" draft="false" cellComments="none" horizontalDpi="300" verticalDpi="300" copies="1"/>
  <headerFooter differentFirst="false" differentOddEven="false">
    <oddHead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BM2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F102:F105 A1"/>
    </sheetView>
  </sheetViews>
  <sheetFormatPr defaultColWidth="8.5078125" defaultRowHeight="12.8" zeroHeight="false" outlineLevelRow="0" outlineLevelCol="0"/>
  <cols>
    <col collapsed="false" customWidth="true" hidden="false" outlineLevel="0" max="1" min="1" style="1" width="8.34"/>
    <col collapsed="false" customWidth="true" hidden="false" outlineLevel="0" max="2" min="2" style="1" width="1.17"/>
    <col collapsed="false" customWidth="true" hidden="false" outlineLevel="0" max="3" min="3" style="1" width="4.16"/>
    <col collapsed="false" customWidth="true" hidden="false" outlineLevel="0" max="4" min="4" style="1" width="4.34"/>
    <col collapsed="false" customWidth="true" hidden="false" outlineLevel="0" max="5" min="5" style="1" width="17.15"/>
    <col collapsed="false" customWidth="true" hidden="false" outlineLevel="0" max="6" min="6" style="1" width="50.83"/>
    <col collapsed="false" customWidth="true" hidden="false" outlineLevel="0" max="7" min="7" style="1" width="7.5"/>
    <col collapsed="false" customWidth="true" hidden="false" outlineLevel="0" max="8" min="8" style="1" width="14"/>
    <col collapsed="false" customWidth="true" hidden="false" outlineLevel="0" max="9" min="9" style="1" width="15.83"/>
    <col collapsed="false" customWidth="true" hidden="false" outlineLevel="0" max="11" min="10" style="1" width="22.34"/>
    <col collapsed="false" customWidth="true" hidden="false" outlineLevel="0" max="12" min="12" style="1" width="9.34"/>
    <col collapsed="false" customWidth="true" hidden="true" outlineLevel="0" max="13" min="13" style="1" width="10.83"/>
    <col collapsed="false" customWidth="true" hidden="true" outlineLevel="0" max="14" min="14" style="1" width="9.34"/>
    <col collapsed="false" customWidth="true" hidden="true" outlineLevel="0" max="20" min="15" style="1" width="14.16"/>
    <col collapsed="false" customWidth="true" hidden="true" outlineLevel="0" max="21" min="21" style="1" width="16.34"/>
    <col collapsed="false" customWidth="true" hidden="false" outlineLevel="0" max="22" min="22" style="1" width="12.34"/>
    <col collapsed="false" customWidth="true" hidden="false" outlineLevel="0" max="23" min="23" style="1" width="16.34"/>
    <col collapsed="false" customWidth="true" hidden="false" outlineLevel="0" max="24" min="24" style="1" width="12.34"/>
    <col collapsed="false" customWidth="true" hidden="false" outlineLevel="0" max="25" min="25" style="1" width="15"/>
    <col collapsed="false" customWidth="true" hidden="false" outlineLevel="0" max="26" min="26" style="1" width="11"/>
    <col collapsed="false" customWidth="true" hidden="false" outlineLevel="0" max="27" min="27" style="1" width="15"/>
    <col collapsed="false" customWidth="true" hidden="false" outlineLevel="0" max="28" min="28" style="1" width="16.34"/>
    <col collapsed="false" customWidth="true" hidden="false" outlineLevel="0" max="29" min="29" style="1" width="11"/>
    <col collapsed="false" customWidth="true" hidden="false" outlineLevel="0" max="30" min="30" style="1" width="15"/>
    <col collapsed="false" customWidth="true" hidden="false" outlineLevel="0" max="31" min="31" style="1" width="16.34"/>
    <col collapsed="false" customWidth="true" hidden="true" outlineLevel="0" max="65" min="44" style="1" width="9.34"/>
  </cols>
  <sheetData>
    <row r="2" customFormat="false" ht="36.95" hidden="false" customHeight="true" outlineLevel="0" collapsed="false">
      <c r="L2" s="3" t="s">
        <v>5</v>
      </c>
      <c r="M2" s="3"/>
      <c r="N2" s="3"/>
      <c r="O2" s="3"/>
      <c r="P2" s="3"/>
      <c r="Q2" s="3"/>
      <c r="R2" s="3"/>
      <c r="S2" s="3"/>
      <c r="T2" s="3"/>
      <c r="U2" s="3"/>
      <c r="V2" s="3"/>
      <c r="AT2" s="4" t="s">
        <v>78</v>
      </c>
      <c r="AZ2" s="99" t="s">
        <v>95</v>
      </c>
      <c r="BA2" s="99" t="s">
        <v>96</v>
      </c>
      <c r="BB2" s="99"/>
      <c r="BC2" s="99" t="s">
        <v>97</v>
      </c>
      <c r="BD2" s="99" t="s">
        <v>98</v>
      </c>
    </row>
    <row r="3" customFormat="false" ht="6.95" hidden="false" customHeight="true" outlineLevel="0" collapsed="false">
      <c r="B3" s="5"/>
      <c r="C3" s="6"/>
      <c r="D3" s="6"/>
      <c r="E3" s="6"/>
      <c r="F3" s="6"/>
      <c r="G3" s="6"/>
      <c r="H3" s="6"/>
      <c r="I3" s="6"/>
      <c r="J3" s="6"/>
      <c r="K3" s="6"/>
      <c r="L3" s="7"/>
      <c r="AT3" s="4" t="s">
        <v>79</v>
      </c>
    </row>
    <row r="4" customFormat="false" ht="24.95" hidden="false" customHeight="true" outlineLevel="0" collapsed="false">
      <c r="B4" s="7"/>
      <c r="D4" s="8" t="s">
        <v>99</v>
      </c>
      <c r="L4" s="7"/>
      <c r="M4" s="100" t="s">
        <v>10</v>
      </c>
      <c r="AT4" s="4" t="s">
        <v>3</v>
      </c>
    </row>
    <row r="5" customFormat="false" ht="6.95" hidden="false" customHeight="true" outlineLevel="0" collapsed="false">
      <c r="B5" s="7"/>
      <c r="L5" s="7"/>
    </row>
    <row r="6" customFormat="false" ht="12" hidden="false" customHeight="true" outlineLevel="0" collapsed="false">
      <c r="B6" s="7"/>
      <c r="D6" s="16" t="s">
        <v>16</v>
      </c>
      <c r="L6" s="7"/>
    </row>
    <row r="7" customFormat="false" ht="16.5" hidden="false" customHeight="true" outlineLevel="0" collapsed="false">
      <c r="B7" s="7"/>
      <c r="E7" s="101" t="str">
        <f aca="false">'Rekapitulace stavby'!K6</f>
        <v>Foyer ZŠ Šumperk</v>
      </c>
      <c r="F7" s="101"/>
      <c r="G7" s="101"/>
      <c r="H7" s="101"/>
      <c r="L7" s="7"/>
    </row>
    <row r="8" s="28" customFormat="true" ht="12" hidden="false" customHeight="true" outlineLevel="0" collapsed="false">
      <c r="A8" s="23"/>
      <c r="B8" s="24"/>
      <c r="C8" s="23"/>
      <c r="D8" s="16" t="s">
        <v>100</v>
      </c>
      <c r="E8" s="23"/>
      <c r="F8" s="23"/>
      <c r="G8" s="23"/>
      <c r="H8" s="23"/>
      <c r="I8" s="23"/>
      <c r="J8" s="23"/>
      <c r="K8" s="23"/>
      <c r="L8" s="102"/>
      <c r="S8" s="23"/>
      <c r="T8" s="23"/>
      <c r="U8" s="23"/>
      <c r="V8" s="23"/>
      <c r="W8" s="23"/>
      <c r="X8" s="23"/>
      <c r="Y8" s="23"/>
      <c r="Z8" s="23"/>
      <c r="AA8" s="23"/>
      <c r="AB8" s="23"/>
      <c r="AC8" s="23"/>
      <c r="AD8" s="23"/>
      <c r="AE8" s="23"/>
    </row>
    <row r="9" s="28" customFormat="true" ht="16.5" hidden="false" customHeight="true" outlineLevel="0" collapsed="false">
      <c r="A9" s="23"/>
      <c r="B9" s="24"/>
      <c r="C9" s="23"/>
      <c r="D9" s="23"/>
      <c r="E9" s="103" t="s">
        <v>101</v>
      </c>
      <c r="F9" s="103"/>
      <c r="G9" s="103"/>
      <c r="H9" s="103"/>
      <c r="I9" s="23"/>
      <c r="J9" s="23"/>
      <c r="K9" s="23"/>
      <c r="L9" s="102"/>
      <c r="S9" s="23"/>
      <c r="T9" s="23"/>
      <c r="U9" s="23"/>
      <c r="V9" s="23"/>
      <c r="W9" s="23"/>
      <c r="X9" s="23"/>
      <c r="Y9" s="23"/>
      <c r="Z9" s="23"/>
      <c r="AA9" s="23"/>
      <c r="AB9" s="23"/>
      <c r="AC9" s="23"/>
      <c r="AD9" s="23"/>
      <c r="AE9" s="23"/>
    </row>
    <row r="10" s="28" customFormat="true" ht="12.8" hidden="false" customHeight="false" outlineLevel="0" collapsed="false">
      <c r="A10" s="23"/>
      <c r="B10" s="24"/>
      <c r="C10" s="23"/>
      <c r="D10" s="23"/>
      <c r="E10" s="23"/>
      <c r="F10" s="23"/>
      <c r="G10" s="23"/>
      <c r="H10" s="23"/>
      <c r="I10" s="23"/>
      <c r="J10" s="23"/>
      <c r="K10" s="23"/>
      <c r="L10" s="102"/>
      <c r="S10" s="23"/>
      <c r="T10" s="23"/>
      <c r="U10" s="23"/>
      <c r="V10" s="23"/>
      <c r="W10" s="23"/>
      <c r="X10" s="23"/>
      <c r="Y10" s="23"/>
      <c r="Z10" s="23"/>
      <c r="AA10" s="23"/>
      <c r="AB10" s="23"/>
      <c r="AC10" s="23"/>
      <c r="AD10" s="23"/>
      <c r="AE10" s="23"/>
    </row>
    <row r="11" s="28" customFormat="true" ht="12" hidden="false" customHeight="true" outlineLevel="0" collapsed="false">
      <c r="A11" s="23"/>
      <c r="B11" s="24"/>
      <c r="C11" s="23"/>
      <c r="D11" s="16" t="s">
        <v>18</v>
      </c>
      <c r="E11" s="23"/>
      <c r="F11" s="17"/>
      <c r="G11" s="23"/>
      <c r="H11" s="23"/>
      <c r="I11" s="16" t="s">
        <v>19</v>
      </c>
      <c r="J11" s="17"/>
      <c r="K11" s="23"/>
      <c r="L11" s="102"/>
      <c r="S11" s="23"/>
      <c r="T11" s="23"/>
      <c r="U11" s="23"/>
      <c r="V11" s="23"/>
      <c r="W11" s="23"/>
      <c r="X11" s="23"/>
      <c r="Y11" s="23"/>
      <c r="Z11" s="23"/>
      <c r="AA11" s="23"/>
      <c r="AB11" s="23"/>
      <c r="AC11" s="23"/>
      <c r="AD11" s="23"/>
      <c r="AE11" s="23"/>
    </row>
    <row r="12" s="28" customFormat="true" ht="12" hidden="false" customHeight="true" outlineLevel="0" collapsed="false">
      <c r="A12" s="23"/>
      <c r="B12" s="24"/>
      <c r="C12" s="23"/>
      <c r="D12" s="16" t="s">
        <v>20</v>
      </c>
      <c r="E12" s="23"/>
      <c r="F12" s="17" t="s">
        <v>21</v>
      </c>
      <c r="G12" s="23"/>
      <c r="H12" s="23"/>
      <c r="I12" s="16" t="s">
        <v>22</v>
      </c>
      <c r="J12" s="104" t="str">
        <f aca="false">'Rekapitulace stavby'!AN8</f>
        <v>31. 10. 2024</v>
      </c>
      <c r="K12" s="23"/>
      <c r="L12" s="102"/>
      <c r="S12" s="23"/>
      <c r="T12" s="23"/>
      <c r="U12" s="23"/>
      <c r="V12" s="23"/>
      <c r="W12" s="23"/>
      <c r="X12" s="23"/>
      <c r="Y12" s="23"/>
      <c r="Z12" s="23"/>
      <c r="AA12" s="23"/>
      <c r="AB12" s="23"/>
      <c r="AC12" s="23"/>
      <c r="AD12" s="23"/>
      <c r="AE12" s="23"/>
    </row>
    <row r="13" s="28" customFormat="true" ht="10.8" hidden="false" customHeight="true" outlineLevel="0" collapsed="false">
      <c r="A13" s="23"/>
      <c r="B13" s="24"/>
      <c r="C13" s="23"/>
      <c r="D13" s="23"/>
      <c r="E13" s="23"/>
      <c r="F13" s="23"/>
      <c r="G13" s="23"/>
      <c r="H13" s="23"/>
      <c r="I13" s="23"/>
      <c r="J13" s="23"/>
      <c r="K13" s="23"/>
      <c r="L13" s="102"/>
      <c r="S13" s="23"/>
      <c r="T13" s="23"/>
      <c r="U13" s="23"/>
      <c r="V13" s="23"/>
      <c r="W13" s="23"/>
      <c r="X13" s="23"/>
      <c r="Y13" s="23"/>
      <c r="Z13" s="23"/>
      <c r="AA13" s="23"/>
      <c r="AB13" s="23"/>
      <c r="AC13" s="23"/>
      <c r="AD13" s="23"/>
      <c r="AE13" s="23"/>
    </row>
    <row r="14" s="28" customFormat="true" ht="12" hidden="false" customHeight="true" outlineLevel="0" collapsed="false">
      <c r="A14" s="23"/>
      <c r="B14" s="24"/>
      <c r="C14" s="23"/>
      <c r="D14" s="16" t="s">
        <v>24</v>
      </c>
      <c r="E14" s="23"/>
      <c r="F14" s="23"/>
      <c r="G14" s="23"/>
      <c r="H14" s="23"/>
      <c r="I14" s="16" t="s">
        <v>25</v>
      </c>
      <c r="J14" s="17" t="str">
        <f aca="false">IF('Rekapitulace stavby'!AN10="","",'Rekapitulace stavby'!AN10)</f>
        <v/>
      </c>
      <c r="K14" s="23"/>
      <c r="L14" s="102"/>
      <c r="S14" s="23"/>
      <c r="T14" s="23"/>
      <c r="U14" s="23"/>
      <c r="V14" s="23"/>
      <c r="W14" s="23"/>
      <c r="X14" s="23"/>
      <c r="Y14" s="23"/>
      <c r="Z14" s="23"/>
      <c r="AA14" s="23"/>
      <c r="AB14" s="23"/>
      <c r="AC14" s="23"/>
      <c r="AD14" s="23"/>
      <c r="AE14" s="23"/>
    </row>
    <row r="15" s="28" customFormat="true" ht="18" hidden="false" customHeight="true" outlineLevel="0" collapsed="false">
      <c r="A15" s="23"/>
      <c r="B15" s="24"/>
      <c r="C15" s="23"/>
      <c r="D15" s="23"/>
      <c r="E15" s="17" t="str">
        <f aca="false">IF('Rekapitulace stavby'!E11="","",'Rekapitulace stavby'!E11)</f>
        <v> </v>
      </c>
      <c r="F15" s="23"/>
      <c r="G15" s="23"/>
      <c r="H15" s="23"/>
      <c r="I15" s="16" t="s">
        <v>26</v>
      </c>
      <c r="J15" s="17" t="str">
        <f aca="false">IF('Rekapitulace stavby'!AN11="","",'Rekapitulace stavby'!AN11)</f>
        <v/>
      </c>
      <c r="K15" s="23"/>
      <c r="L15" s="102"/>
      <c r="S15" s="23"/>
      <c r="T15" s="23"/>
      <c r="U15" s="23"/>
      <c r="V15" s="23"/>
      <c r="W15" s="23"/>
      <c r="X15" s="23"/>
      <c r="Y15" s="23"/>
      <c r="Z15" s="23"/>
      <c r="AA15" s="23"/>
      <c r="AB15" s="23"/>
      <c r="AC15" s="23"/>
      <c r="AD15" s="23"/>
      <c r="AE15" s="23"/>
    </row>
    <row r="16" s="28" customFormat="true" ht="6.95" hidden="false" customHeight="true" outlineLevel="0" collapsed="false">
      <c r="A16" s="23"/>
      <c r="B16" s="24"/>
      <c r="C16" s="23"/>
      <c r="D16" s="23"/>
      <c r="E16" s="23"/>
      <c r="F16" s="23"/>
      <c r="G16" s="23"/>
      <c r="H16" s="23"/>
      <c r="I16" s="23"/>
      <c r="J16" s="23"/>
      <c r="K16" s="23"/>
      <c r="L16" s="102"/>
      <c r="S16" s="23"/>
      <c r="T16" s="23"/>
      <c r="U16" s="23"/>
      <c r="V16" s="23"/>
      <c r="W16" s="23"/>
      <c r="X16" s="23"/>
      <c r="Y16" s="23"/>
      <c r="Z16" s="23"/>
      <c r="AA16" s="23"/>
      <c r="AB16" s="23"/>
      <c r="AC16" s="23"/>
      <c r="AD16" s="23"/>
      <c r="AE16" s="23"/>
    </row>
    <row r="17" s="28" customFormat="true" ht="12" hidden="false" customHeight="true" outlineLevel="0" collapsed="false">
      <c r="A17" s="23"/>
      <c r="B17" s="24"/>
      <c r="C17" s="23"/>
      <c r="D17" s="16" t="s">
        <v>27</v>
      </c>
      <c r="E17" s="23"/>
      <c r="F17" s="23"/>
      <c r="G17" s="23"/>
      <c r="H17" s="23"/>
      <c r="I17" s="16" t="s">
        <v>25</v>
      </c>
      <c r="J17" s="18" t="str">
        <f aca="false">'Rekapitulace stavby'!AN13</f>
        <v>Vyplň údaj</v>
      </c>
      <c r="K17" s="23"/>
      <c r="L17" s="102"/>
      <c r="S17" s="23"/>
      <c r="T17" s="23"/>
      <c r="U17" s="23"/>
      <c r="V17" s="23"/>
      <c r="W17" s="23"/>
      <c r="X17" s="23"/>
      <c r="Y17" s="23"/>
      <c r="Z17" s="23"/>
      <c r="AA17" s="23"/>
      <c r="AB17" s="23"/>
      <c r="AC17" s="23"/>
      <c r="AD17" s="23"/>
      <c r="AE17" s="23"/>
    </row>
    <row r="18" s="28" customFormat="true" ht="18" hidden="false" customHeight="true" outlineLevel="0" collapsed="false">
      <c r="A18" s="23"/>
      <c r="B18" s="24"/>
      <c r="C18" s="23"/>
      <c r="D18" s="23"/>
      <c r="E18" s="105" t="str">
        <f aca="false">'Rekapitulace stavby'!E14</f>
        <v>Vyplň údaj</v>
      </c>
      <c r="F18" s="105"/>
      <c r="G18" s="105"/>
      <c r="H18" s="105"/>
      <c r="I18" s="16" t="s">
        <v>26</v>
      </c>
      <c r="J18" s="18" t="str">
        <f aca="false">'Rekapitulace stavby'!AN14</f>
        <v>Vyplň údaj</v>
      </c>
      <c r="K18" s="23"/>
      <c r="L18" s="102"/>
      <c r="S18" s="23"/>
      <c r="T18" s="23"/>
      <c r="U18" s="23"/>
      <c r="V18" s="23"/>
      <c r="W18" s="23"/>
      <c r="X18" s="23"/>
      <c r="Y18" s="23"/>
      <c r="Z18" s="23"/>
      <c r="AA18" s="23"/>
      <c r="AB18" s="23"/>
      <c r="AC18" s="23"/>
      <c r="AD18" s="23"/>
      <c r="AE18" s="23"/>
    </row>
    <row r="19" s="28" customFormat="true" ht="6.95" hidden="false" customHeight="true" outlineLevel="0" collapsed="false">
      <c r="A19" s="23"/>
      <c r="B19" s="24"/>
      <c r="C19" s="23"/>
      <c r="D19" s="23"/>
      <c r="E19" s="23"/>
      <c r="F19" s="23"/>
      <c r="G19" s="23"/>
      <c r="H19" s="23"/>
      <c r="I19" s="23"/>
      <c r="J19" s="23"/>
      <c r="K19" s="23"/>
      <c r="L19" s="102"/>
      <c r="S19" s="23"/>
      <c r="T19" s="23"/>
      <c r="U19" s="23"/>
      <c r="V19" s="23"/>
      <c r="W19" s="23"/>
      <c r="X19" s="23"/>
      <c r="Y19" s="23"/>
      <c r="Z19" s="23"/>
      <c r="AA19" s="23"/>
      <c r="AB19" s="23"/>
      <c r="AC19" s="23"/>
      <c r="AD19" s="23"/>
      <c r="AE19" s="23"/>
    </row>
    <row r="20" s="28" customFormat="true" ht="12" hidden="false" customHeight="true" outlineLevel="0" collapsed="false">
      <c r="A20" s="23"/>
      <c r="B20" s="24"/>
      <c r="C20" s="23"/>
      <c r="D20" s="16" t="s">
        <v>29</v>
      </c>
      <c r="E20" s="23"/>
      <c r="F20" s="23"/>
      <c r="G20" s="23"/>
      <c r="H20" s="23"/>
      <c r="I20" s="16" t="s">
        <v>25</v>
      </c>
      <c r="J20" s="17" t="str">
        <f aca="false">IF('Rekapitulace stavby'!AN16="","",'Rekapitulace stavby'!AN16)</f>
        <v/>
      </c>
      <c r="K20" s="23"/>
      <c r="L20" s="102"/>
      <c r="S20" s="23"/>
      <c r="T20" s="23"/>
      <c r="U20" s="23"/>
      <c r="V20" s="23"/>
      <c r="W20" s="23"/>
      <c r="X20" s="23"/>
      <c r="Y20" s="23"/>
      <c r="Z20" s="23"/>
      <c r="AA20" s="23"/>
      <c r="AB20" s="23"/>
      <c r="AC20" s="23"/>
      <c r="AD20" s="23"/>
      <c r="AE20" s="23"/>
    </row>
    <row r="21" s="28" customFormat="true" ht="18" hidden="false" customHeight="true" outlineLevel="0" collapsed="false">
      <c r="A21" s="23"/>
      <c r="B21" s="24"/>
      <c r="C21" s="23"/>
      <c r="D21" s="23"/>
      <c r="E21" s="17" t="str">
        <f aca="false">IF('Rekapitulace stavby'!E17="","",'Rekapitulace stavby'!E17)</f>
        <v> </v>
      </c>
      <c r="F21" s="23"/>
      <c r="G21" s="23"/>
      <c r="H21" s="23"/>
      <c r="I21" s="16" t="s">
        <v>26</v>
      </c>
      <c r="J21" s="17" t="str">
        <f aca="false">IF('Rekapitulace stavby'!AN17="","",'Rekapitulace stavby'!AN17)</f>
        <v/>
      </c>
      <c r="K21" s="23"/>
      <c r="L21" s="102"/>
      <c r="S21" s="23"/>
      <c r="T21" s="23"/>
      <c r="U21" s="23"/>
      <c r="V21" s="23"/>
      <c r="W21" s="23"/>
      <c r="X21" s="23"/>
      <c r="Y21" s="23"/>
      <c r="Z21" s="23"/>
      <c r="AA21" s="23"/>
      <c r="AB21" s="23"/>
      <c r="AC21" s="23"/>
      <c r="AD21" s="23"/>
      <c r="AE21" s="23"/>
    </row>
    <row r="22" s="28" customFormat="true" ht="6.95" hidden="false" customHeight="true" outlineLevel="0" collapsed="false">
      <c r="A22" s="23"/>
      <c r="B22" s="24"/>
      <c r="C22" s="23"/>
      <c r="D22" s="23"/>
      <c r="E22" s="23"/>
      <c r="F22" s="23"/>
      <c r="G22" s="23"/>
      <c r="H22" s="23"/>
      <c r="I22" s="23"/>
      <c r="J22" s="23"/>
      <c r="K22" s="23"/>
      <c r="L22" s="102"/>
      <c r="S22" s="23"/>
      <c r="T22" s="23"/>
      <c r="U22" s="23"/>
      <c r="V22" s="23"/>
      <c r="W22" s="23"/>
      <c r="X22" s="23"/>
      <c r="Y22" s="23"/>
      <c r="Z22" s="23"/>
      <c r="AA22" s="23"/>
      <c r="AB22" s="23"/>
      <c r="AC22" s="23"/>
      <c r="AD22" s="23"/>
      <c r="AE22" s="23"/>
    </row>
    <row r="23" s="28" customFormat="true" ht="12" hidden="false" customHeight="true" outlineLevel="0" collapsed="false">
      <c r="A23" s="23"/>
      <c r="B23" s="24"/>
      <c r="C23" s="23"/>
      <c r="D23" s="16" t="s">
        <v>31</v>
      </c>
      <c r="E23" s="23"/>
      <c r="F23" s="23"/>
      <c r="G23" s="23"/>
      <c r="H23" s="23"/>
      <c r="I23" s="16" t="s">
        <v>25</v>
      </c>
      <c r="J23" s="17"/>
      <c r="K23" s="23"/>
      <c r="L23" s="102"/>
      <c r="S23" s="23"/>
      <c r="T23" s="23"/>
      <c r="U23" s="23"/>
      <c r="V23" s="23"/>
      <c r="W23" s="23"/>
      <c r="X23" s="23"/>
      <c r="Y23" s="23"/>
      <c r="Z23" s="23"/>
      <c r="AA23" s="23"/>
      <c r="AB23" s="23"/>
      <c r="AC23" s="23"/>
      <c r="AD23" s="23"/>
      <c r="AE23" s="23"/>
    </row>
    <row r="24" s="28" customFormat="true" ht="18" hidden="false" customHeight="true" outlineLevel="0" collapsed="false">
      <c r="A24" s="23"/>
      <c r="B24" s="24"/>
      <c r="C24" s="23"/>
      <c r="D24" s="23"/>
      <c r="E24" s="17" t="s">
        <v>32</v>
      </c>
      <c r="F24" s="23"/>
      <c r="G24" s="23"/>
      <c r="H24" s="23"/>
      <c r="I24" s="16" t="s">
        <v>26</v>
      </c>
      <c r="J24" s="17"/>
      <c r="K24" s="23"/>
      <c r="L24" s="102"/>
      <c r="S24" s="23"/>
      <c r="T24" s="23"/>
      <c r="U24" s="23"/>
      <c r="V24" s="23"/>
      <c r="W24" s="23"/>
      <c r="X24" s="23"/>
      <c r="Y24" s="23"/>
      <c r="Z24" s="23"/>
      <c r="AA24" s="23"/>
      <c r="AB24" s="23"/>
      <c r="AC24" s="23"/>
      <c r="AD24" s="23"/>
      <c r="AE24" s="23"/>
    </row>
    <row r="25" s="28" customFormat="true" ht="6.95" hidden="false" customHeight="true" outlineLevel="0" collapsed="false">
      <c r="A25" s="23"/>
      <c r="B25" s="24"/>
      <c r="C25" s="23"/>
      <c r="D25" s="23"/>
      <c r="E25" s="23"/>
      <c r="F25" s="23"/>
      <c r="G25" s="23"/>
      <c r="H25" s="23"/>
      <c r="I25" s="23"/>
      <c r="J25" s="23"/>
      <c r="K25" s="23"/>
      <c r="L25" s="102"/>
      <c r="S25" s="23"/>
      <c r="T25" s="23"/>
      <c r="U25" s="23"/>
      <c r="V25" s="23"/>
      <c r="W25" s="23"/>
      <c r="X25" s="23"/>
      <c r="Y25" s="23"/>
      <c r="Z25" s="23"/>
      <c r="AA25" s="23"/>
      <c r="AB25" s="23"/>
      <c r="AC25" s="23"/>
      <c r="AD25" s="23"/>
      <c r="AE25" s="23"/>
    </row>
    <row r="26" s="28" customFormat="true" ht="12" hidden="false" customHeight="true" outlineLevel="0" collapsed="false">
      <c r="A26" s="23"/>
      <c r="B26" s="24"/>
      <c r="C26" s="23"/>
      <c r="D26" s="16" t="s">
        <v>33</v>
      </c>
      <c r="E26" s="23"/>
      <c r="F26" s="23"/>
      <c r="G26" s="23"/>
      <c r="H26" s="23"/>
      <c r="I26" s="23"/>
      <c r="J26" s="23"/>
      <c r="K26" s="23"/>
      <c r="L26" s="102"/>
      <c r="S26" s="23"/>
      <c r="T26" s="23"/>
      <c r="U26" s="23"/>
      <c r="V26" s="23"/>
      <c r="W26" s="23"/>
      <c r="X26" s="23"/>
      <c r="Y26" s="23"/>
      <c r="Z26" s="23"/>
      <c r="AA26" s="23"/>
      <c r="AB26" s="23"/>
      <c r="AC26" s="23"/>
      <c r="AD26" s="23"/>
      <c r="AE26" s="23"/>
    </row>
    <row r="27" s="28" customFormat="true" ht="16.5" hidden="false" customHeight="true" outlineLevel="0" collapsed="false">
      <c r="A27" s="23"/>
      <c r="B27" s="24"/>
      <c r="C27" s="23"/>
      <c r="D27" s="23"/>
      <c r="E27" s="12"/>
      <c r="F27" s="12"/>
      <c r="G27" s="12"/>
      <c r="H27" s="12"/>
      <c r="I27" s="23"/>
      <c r="J27" s="23"/>
      <c r="K27" s="23"/>
      <c r="L27" s="102"/>
      <c r="S27" s="23"/>
      <c r="T27" s="23"/>
      <c r="U27" s="23"/>
      <c r="V27" s="23"/>
      <c r="W27" s="23"/>
      <c r="X27" s="23"/>
      <c r="Y27" s="23"/>
      <c r="Z27" s="23"/>
      <c r="AA27" s="23"/>
      <c r="AB27" s="23"/>
      <c r="AC27" s="23"/>
      <c r="AD27" s="23"/>
      <c r="AE27" s="23"/>
    </row>
    <row r="28" s="28" customFormat="true" ht="6.95" hidden="false" customHeight="true" outlineLevel="0" collapsed="false">
      <c r="A28" s="23"/>
      <c r="B28" s="24"/>
      <c r="C28" s="23"/>
      <c r="D28" s="23"/>
      <c r="E28" s="23"/>
      <c r="F28" s="23"/>
      <c r="G28" s="23"/>
      <c r="H28" s="23"/>
      <c r="I28" s="23"/>
      <c r="J28" s="23"/>
      <c r="K28" s="23"/>
      <c r="L28" s="102"/>
      <c r="S28" s="23"/>
      <c r="T28" s="23"/>
      <c r="U28" s="23"/>
      <c r="V28" s="23"/>
      <c r="W28" s="23"/>
      <c r="X28" s="23"/>
      <c r="Y28" s="23"/>
      <c r="Z28" s="23"/>
      <c r="AA28" s="23"/>
      <c r="AB28" s="23"/>
      <c r="AC28" s="23"/>
      <c r="AD28" s="23"/>
      <c r="AE28" s="23"/>
    </row>
    <row r="29" s="28" customFormat="true" ht="6.95" hidden="false" customHeight="true" outlineLevel="0" collapsed="false">
      <c r="A29" s="23"/>
      <c r="B29" s="24"/>
      <c r="C29" s="23"/>
      <c r="D29" s="67"/>
      <c r="E29" s="67"/>
      <c r="F29" s="67"/>
      <c r="G29" s="67"/>
      <c r="H29" s="67"/>
      <c r="I29" s="67"/>
      <c r="J29" s="67"/>
      <c r="K29" s="67"/>
      <c r="L29" s="102"/>
      <c r="S29" s="23"/>
      <c r="T29" s="23"/>
      <c r="U29" s="23"/>
      <c r="V29" s="23"/>
      <c r="W29" s="23"/>
      <c r="X29" s="23"/>
      <c r="Y29" s="23"/>
      <c r="Z29" s="23"/>
      <c r="AA29" s="23"/>
      <c r="AB29" s="23"/>
      <c r="AC29" s="23"/>
      <c r="AD29" s="23"/>
      <c r="AE29" s="23"/>
    </row>
    <row r="30" s="28" customFormat="true" ht="25.45" hidden="false" customHeight="true" outlineLevel="0" collapsed="false">
      <c r="A30" s="23"/>
      <c r="B30" s="24"/>
      <c r="C30" s="23"/>
      <c r="D30" s="106" t="s">
        <v>35</v>
      </c>
      <c r="E30" s="23"/>
      <c r="F30" s="23"/>
      <c r="G30" s="23"/>
      <c r="H30" s="23"/>
      <c r="I30" s="23"/>
      <c r="J30" s="107" t="n">
        <f aca="false">ROUND(J90, 2)</f>
        <v>0</v>
      </c>
      <c r="K30" s="23"/>
      <c r="L30" s="102"/>
      <c r="S30" s="23"/>
      <c r="T30" s="23"/>
      <c r="U30" s="23"/>
      <c r="V30" s="23"/>
      <c r="W30" s="23"/>
      <c r="X30" s="23"/>
      <c r="Y30" s="23"/>
      <c r="Z30" s="23"/>
      <c r="AA30" s="23"/>
      <c r="AB30" s="23"/>
      <c r="AC30" s="23"/>
      <c r="AD30" s="23"/>
      <c r="AE30" s="23"/>
    </row>
    <row r="31" s="28" customFormat="true" ht="6.95" hidden="false" customHeight="true" outlineLevel="0" collapsed="false">
      <c r="A31" s="23"/>
      <c r="B31" s="24"/>
      <c r="C31" s="23"/>
      <c r="D31" s="67"/>
      <c r="E31" s="67"/>
      <c r="F31" s="67"/>
      <c r="G31" s="67"/>
      <c r="H31" s="67"/>
      <c r="I31" s="67"/>
      <c r="J31" s="67"/>
      <c r="K31" s="67"/>
      <c r="L31" s="102"/>
      <c r="S31" s="23"/>
      <c r="T31" s="23"/>
      <c r="U31" s="23"/>
      <c r="V31" s="23"/>
      <c r="W31" s="23"/>
      <c r="X31" s="23"/>
      <c r="Y31" s="23"/>
      <c r="Z31" s="23"/>
      <c r="AA31" s="23"/>
      <c r="AB31" s="23"/>
      <c r="AC31" s="23"/>
      <c r="AD31" s="23"/>
      <c r="AE31" s="23"/>
    </row>
    <row r="32" s="28" customFormat="true" ht="14.4" hidden="false" customHeight="true" outlineLevel="0" collapsed="false">
      <c r="A32" s="23"/>
      <c r="B32" s="24"/>
      <c r="C32" s="23"/>
      <c r="D32" s="23"/>
      <c r="E32" s="23"/>
      <c r="F32" s="108" t="s">
        <v>37</v>
      </c>
      <c r="G32" s="23"/>
      <c r="H32" s="23"/>
      <c r="I32" s="108" t="s">
        <v>36</v>
      </c>
      <c r="J32" s="108" t="s">
        <v>38</v>
      </c>
      <c r="K32" s="23"/>
      <c r="L32" s="102"/>
      <c r="S32" s="23"/>
      <c r="T32" s="23"/>
      <c r="U32" s="23"/>
      <c r="V32" s="23"/>
      <c r="W32" s="23"/>
      <c r="X32" s="23"/>
      <c r="Y32" s="23"/>
      <c r="Z32" s="23"/>
      <c r="AA32" s="23"/>
      <c r="AB32" s="23"/>
      <c r="AC32" s="23"/>
      <c r="AD32" s="23"/>
      <c r="AE32" s="23"/>
    </row>
    <row r="33" s="28" customFormat="true" ht="14.4" hidden="false" customHeight="true" outlineLevel="0" collapsed="false">
      <c r="A33" s="23"/>
      <c r="B33" s="24"/>
      <c r="C33" s="23"/>
      <c r="D33" s="109" t="s">
        <v>39</v>
      </c>
      <c r="E33" s="16" t="s">
        <v>40</v>
      </c>
      <c r="F33" s="110" t="n">
        <f aca="false">ROUND((SUM(BE90:BE292)),  2)</f>
        <v>0</v>
      </c>
      <c r="G33" s="23"/>
      <c r="H33" s="23"/>
      <c r="I33" s="111" t="n">
        <v>0.21</v>
      </c>
      <c r="J33" s="110" t="n">
        <f aca="false">ROUND(((SUM(BE90:BE292))*I33),  2)</f>
        <v>0</v>
      </c>
      <c r="K33" s="23"/>
      <c r="L33" s="102"/>
      <c r="S33" s="23"/>
      <c r="T33" s="23"/>
      <c r="U33" s="23"/>
      <c r="V33" s="23"/>
      <c r="W33" s="23"/>
      <c r="X33" s="23"/>
      <c r="Y33" s="23"/>
      <c r="Z33" s="23"/>
      <c r="AA33" s="23"/>
      <c r="AB33" s="23"/>
      <c r="AC33" s="23"/>
      <c r="AD33" s="23"/>
      <c r="AE33" s="23"/>
    </row>
    <row r="34" s="28" customFormat="true" ht="14.4" hidden="false" customHeight="true" outlineLevel="0" collapsed="false">
      <c r="A34" s="23"/>
      <c r="B34" s="24"/>
      <c r="C34" s="23"/>
      <c r="D34" s="23"/>
      <c r="E34" s="16" t="s">
        <v>41</v>
      </c>
      <c r="F34" s="110" t="n">
        <f aca="false">ROUND((SUM(BF90:BF292)),  2)</f>
        <v>0</v>
      </c>
      <c r="G34" s="23"/>
      <c r="H34" s="23"/>
      <c r="I34" s="111" t="n">
        <v>0.12</v>
      </c>
      <c r="J34" s="110" t="n">
        <f aca="false">ROUND(((SUM(BF90:BF292))*I34),  2)</f>
        <v>0</v>
      </c>
      <c r="K34" s="23"/>
      <c r="L34" s="102"/>
      <c r="S34" s="23"/>
      <c r="T34" s="23"/>
      <c r="U34" s="23"/>
      <c r="V34" s="23"/>
      <c r="W34" s="23"/>
      <c r="X34" s="23"/>
      <c r="Y34" s="23"/>
      <c r="Z34" s="23"/>
      <c r="AA34" s="23"/>
      <c r="AB34" s="23"/>
      <c r="AC34" s="23"/>
      <c r="AD34" s="23"/>
      <c r="AE34" s="23"/>
    </row>
    <row r="35" s="28" customFormat="true" ht="14.4" hidden="true" customHeight="true" outlineLevel="0" collapsed="false">
      <c r="A35" s="23"/>
      <c r="B35" s="24"/>
      <c r="C35" s="23"/>
      <c r="D35" s="23"/>
      <c r="E35" s="16" t="s">
        <v>42</v>
      </c>
      <c r="F35" s="110" t="n">
        <f aca="false">ROUND((SUM(BG90:BG292)),  2)</f>
        <v>0</v>
      </c>
      <c r="G35" s="23"/>
      <c r="H35" s="23"/>
      <c r="I35" s="111" t="n">
        <v>0.21</v>
      </c>
      <c r="J35" s="110" t="n">
        <f aca="false">0</f>
        <v>0</v>
      </c>
      <c r="K35" s="23"/>
      <c r="L35" s="102"/>
      <c r="S35" s="23"/>
      <c r="T35" s="23"/>
      <c r="U35" s="23"/>
      <c r="V35" s="23"/>
      <c r="W35" s="23"/>
      <c r="X35" s="23"/>
      <c r="Y35" s="23"/>
      <c r="Z35" s="23"/>
      <c r="AA35" s="23"/>
      <c r="AB35" s="23"/>
      <c r="AC35" s="23"/>
      <c r="AD35" s="23"/>
      <c r="AE35" s="23"/>
    </row>
    <row r="36" s="28" customFormat="true" ht="14.4" hidden="true" customHeight="true" outlineLevel="0" collapsed="false">
      <c r="A36" s="23"/>
      <c r="B36" s="24"/>
      <c r="C36" s="23"/>
      <c r="D36" s="23"/>
      <c r="E36" s="16" t="s">
        <v>43</v>
      </c>
      <c r="F36" s="110" t="n">
        <f aca="false">ROUND((SUM(BH90:BH292)),  2)</f>
        <v>0</v>
      </c>
      <c r="G36" s="23"/>
      <c r="H36" s="23"/>
      <c r="I36" s="111" t="n">
        <v>0.12</v>
      </c>
      <c r="J36" s="110" t="n">
        <f aca="false">0</f>
        <v>0</v>
      </c>
      <c r="K36" s="23"/>
      <c r="L36" s="102"/>
      <c r="S36" s="23"/>
      <c r="T36" s="23"/>
      <c r="U36" s="23"/>
      <c r="V36" s="23"/>
      <c r="W36" s="23"/>
      <c r="X36" s="23"/>
      <c r="Y36" s="23"/>
      <c r="Z36" s="23"/>
      <c r="AA36" s="23"/>
      <c r="AB36" s="23"/>
      <c r="AC36" s="23"/>
      <c r="AD36" s="23"/>
      <c r="AE36" s="23"/>
    </row>
    <row r="37" s="28" customFormat="true" ht="14.4" hidden="true" customHeight="true" outlineLevel="0" collapsed="false">
      <c r="A37" s="23"/>
      <c r="B37" s="24"/>
      <c r="C37" s="23"/>
      <c r="D37" s="23"/>
      <c r="E37" s="16" t="s">
        <v>44</v>
      </c>
      <c r="F37" s="110" t="n">
        <f aca="false">ROUND((SUM(BI90:BI292)),  2)</f>
        <v>0</v>
      </c>
      <c r="G37" s="23"/>
      <c r="H37" s="23"/>
      <c r="I37" s="111" t="n">
        <v>0</v>
      </c>
      <c r="J37" s="110" t="n">
        <f aca="false">0</f>
        <v>0</v>
      </c>
      <c r="K37" s="23"/>
      <c r="L37" s="102"/>
      <c r="S37" s="23"/>
      <c r="T37" s="23"/>
      <c r="U37" s="23"/>
      <c r="V37" s="23"/>
      <c r="W37" s="23"/>
      <c r="X37" s="23"/>
      <c r="Y37" s="23"/>
      <c r="Z37" s="23"/>
      <c r="AA37" s="23"/>
      <c r="AB37" s="23"/>
      <c r="AC37" s="23"/>
      <c r="AD37" s="23"/>
      <c r="AE37" s="23"/>
    </row>
    <row r="38" s="28" customFormat="true" ht="6.95" hidden="false" customHeight="true" outlineLevel="0" collapsed="false">
      <c r="A38" s="23"/>
      <c r="B38" s="24"/>
      <c r="C38" s="23"/>
      <c r="D38" s="23"/>
      <c r="E38" s="23"/>
      <c r="F38" s="23"/>
      <c r="G38" s="23"/>
      <c r="H38" s="23"/>
      <c r="I38" s="23"/>
      <c r="J38" s="23"/>
      <c r="K38" s="23"/>
      <c r="L38" s="102"/>
      <c r="S38" s="23"/>
      <c r="T38" s="23"/>
      <c r="U38" s="23"/>
      <c r="V38" s="23"/>
      <c r="W38" s="23"/>
      <c r="X38" s="23"/>
      <c r="Y38" s="23"/>
      <c r="Z38" s="23"/>
      <c r="AA38" s="23"/>
      <c r="AB38" s="23"/>
      <c r="AC38" s="23"/>
      <c r="AD38" s="23"/>
      <c r="AE38" s="23"/>
    </row>
    <row r="39" s="28" customFormat="true" ht="25.45" hidden="false" customHeight="true" outlineLevel="0" collapsed="false">
      <c r="A39" s="23"/>
      <c r="B39" s="24"/>
      <c r="C39" s="112"/>
      <c r="D39" s="113" t="s">
        <v>45</v>
      </c>
      <c r="E39" s="59"/>
      <c r="F39" s="59"/>
      <c r="G39" s="114" t="s">
        <v>46</v>
      </c>
      <c r="H39" s="115" t="s">
        <v>47</v>
      </c>
      <c r="I39" s="59"/>
      <c r="J39" s="116" t="n">
        <f aca="false">SUM(J30:J37)</f>
        <v>0</v>
      </c>
      <c r="K39" s="117"/>
      <c r="L39" s="102"/>
      <c r="S39" s="23"/>
      <c r="T39" s="23"/>
      <c r="U39" s="23"/>
      <c r="V39" s="23"/>
      <c r="W39" s="23"/>
      <c r="X39" s="23"/>
      <c r="Y39" s="23"/>
      <c r="Z39" s="23"/>
      <c r="AA39" s="23"/>
      <c r="AB39" s="23"/>
      <c r="AC39" s="23"/>
      <c r="AD39" s="23"/>
      <c r="AE39" s="23"/>
    </row>
    <row r="40" s="28" customFormat="true" ht="14.4" hidden="false" customHeight="true" outlineLevel="0" collapsed="false">
      <c r="A40" s="23"/>
      <c r="B40" s="40"/>
      <c r="C40" s="41"/>
      <c r="D40" s="41"/>
      <c r="E40" s="41"/>
      <c r="F40" s="41"/>
      <c r="G40" s="41"/>
      <c r="H40" s="41"/>
      <c r="I40" s="41"/>
      <c r="J40" s="41"/>
      <c r="K40" s="41"/>
      <c r="L40" s="102"/>
      <c r="S40" s="23"/>
      <c r="T40" s="23"/>
      <c r="U40" s="23"/>
      <c r="V40" s="23"/>
      <c r="W40" s="23"/>
      <c r="X40" s="23"/>
      <c r="Y40" s="23"/>
      <c r="Z40" s="23"/>
      <c r="AA40" s="23"/>
      <c r="AB40" s="23"/>
      <c r="AC40" s="23"/>
      <c r="AD40" s="23"/>
      <c r="AE40" s="23"/>
    </row>
    <row r="44" s="28" customFormat="true" ht="6.95" hidden="false" customHeight="true" outlineLevel="0" collapsed="false">
      <c r="A44" s="23"/>
      <c r="B44" s="42"/>
      <c r="C44" s="43"/>
      <c r="D44" s="43"/>
      <c r="E44" s="43"/>
      <c r="F44" s="43"/>
      <c r="G44" s="43"/>
      <c r="H44" s="43"/>
      <c r="I44" s="43"/>
      <c r="J44" s="43"/>
      <c r="K44" s="43"/>
      <c r="L44" s="102"/>
      <c r="S44" s="23"/>
      <c r="T44" s="23"/>
      <c r="U44" s="23"/>
      <c r="V44" s="23"/>
      <c r="W44" s="23"/>
      <c r="X44" s="23"/>
      <c r="Y44" s="23"/>
      <c r="Z44" s="23"/>
      <c r="AA44" s="23"/>
      <c r="AB44" s="23"/>
      <c r="AC44" s="23"/>
      <c r="AD44" s="23"/>
      <c r="AE44" s="23"/>
    </row>
    <row r="45" s="28" customFormat="true" ht="24.95" hidden="false" customHeight="true" outlineLevel="0" collapsed="false">
      <c r="A45" s="23"/>
      <c r="B45" s="24"/>
      <c r="C45" s="8" t="s">
        <v>102</v>
      </c>
      <c r="D45" s="23"/>
      <c r="E45" s="23"/>
      <c r="F45" s="23"/>
      <c r="G45" s="23"/>
      <c r="H45" s="23"/>
      <c r="I45" s="23"/>
      <c r="J45" s="23"/>
      <c r="K45" s="23"/>
      <c r="L45" s="102"/>
      <c r="S45" s="23"/>
      <c r="T45" s="23"/>
      <c r="U45" s="23"/>
      <c r="V45" s="23"/>
      <c r="W45" s="23"/>
      <c r="X45" s="23"/>
      <c r="Y45" s="23"/>
      <c r="Z45" s="23"/>
      <c r="AA45" s="23"/>
      <c r="AB45" s="23"/>
      <c r="AC45" s="23"/>
      <c r="AD45" s="23"/>
      <c r="AE45" s="23"/>
    </row>
    <row r="46" s="28" customFormat="true" ht="6.95" hidden="false" customHeight="true" outlineLevel="0" collapsed="false">
      <c r="A46" s="23"/>
      <c r="B46" s="24"/>
      <c r="C46" s="23"/>
      <c r="D46" s="23"/>
      <c r="E46" s="23"/>
      <c r="F46" s="23"/>
      <c r="G46" s="23"/>
      <c r="H46" s="23"/>
      <c r="I46" s="23"/>
      <c r="J46" s="23"/>
      <c r="K46" s="23"/>
      <c r="L46" s="102"/>
      <c r="S46" s="23"/>
      <c r="T46" s="23"/>
      <c r="U46" s="23"/>
      <c r="V46" s="23"/>
      <c r="W46" s="23"/>
      <c r="X46" s="23"/>
      <c r="Y46" s="23"/>
      <c r="Z46" s="23"/>
      <c r="AA46" s="23"/>
      <c r="AB46" s="23"/>
      <c r="AC46" s="23"/>
      <c r="AD46" s="23"/>
      <c r="AE46" s="23"/>
    </row>
    <row r="47" s="28" customFormat="true" ht="12" hidden="false" customHeight="true" outlineLevel="0" collapsed="false">
      <c r="A47" s="23"/>
      <c r="B47" s="24"/>
      <c r="C47" s="16" t="s">
        <v>16</v>
      </c>
      <c r="D47" s="23"/>
      <c r="E47" s="23"/>
      <c r="F47" s="23"/>
      <c r="G47" s="23"/>
      <c r="H47" s="23"/>
      <c r="I47" s="23"/>
      <c r="J47" s="23"/>
      <c r="K47" s="23"/>
      <c r="L47" s="102"/>
      <c r="S47" s="23"/>
      <c r="T47" s="23"/>
      <c r="U47" s="23"/>
      <c r="V47" s="23"/>
      <c r="W47" s="23"/>
      <c r="X47" s="23"/>
      <c r="Y47" s="23"/>
      <c r="Z47" s="23"/>
      <c r="AA47" s="23"/>
      <c r="AB47" s="23"/>
      <c r="AC47" s="23"/>
      <c r="AD47" s="23"/>
      <c r="AE47" s="23"/>
    </row>
    <row r="48" s="28" customFormat="true" ht="16.5" hidden="false" customHeight="true" outlineLevel="0" collapsed="false">
      <c r="A48" s="23"/>
      <c r="B48" s="24"/>
      <c r="C48" s="23"/>
      <c r="D48" s="23"/>
      <c r="E48" s="101" t="str">
        <f aca="false">E7</f>
        <v>Foyer ZŠ Šumperk</v>
      </c>
      <c r="F48" s="101"/>
      <c r="G48" s="101"/>
      <c r="H48" s="101"/>
      <c r="I48" s="23"/>
      <c r="J48" s="23"/>
      <c r="K48" s="23"/>
      <c r="L48" s="102"/>
      <c r="S48" s="23"/>
      <c r="T48" s="23"/>
      <c r="U48" s="23"/>
      <c r="V48" s="23"/>
      <c r="W48" s="23"/>
      <c r="X48" s="23"/>
      <c r="Y48" s="23"/>
      <c r="Z48" s="23"/>
      <c r="AA48" s="23"/>
      <c r="AB48" s="23"/>
      <c r="AC48" s="23"/>
      <c r="AD48" s="23"/>
      <c r="AE48" s="23"/>
    </row>
    <row r="49" s="28" customFormat="true" ht="12" hidden="false" customHeight="true" outlineLevel="0" collapsed="false">
      <c r="A49" s="23"/>
      <c r="B49" s="24"/>
      <c r="C49" s="16" t="s">
        <v>100</v>
      </c>
      <c r="D49" s="23"/>
      <c r="E49" s="23"/>
      <c r="F49" s="23"/>
      <c r="G49" s="23"/>
      <c r="H49" s="23"/>
      <c r="I49" s="23"/>
      <c r="J49" s="23"/>
      <c r="K49" s="23"/>
      <c r="L49" s="102"/>
      <c r="S49" s="23"/>
      <c r="T49" s="23"/>
      <c r="U49" s="23"/>
      <c r="V49" s="23"/>
      <c r="W49" s="23"/>
      <c r="X49" s="23"/>
      <c r="Y49" s="23"/>
      <c r="Z49" s="23"/>
      <c r="AA49" s="23"/>
      <c r="AB49" s="23"/>
      <c r="AC49" s="23"/>
      <c r="AD49" s="23"/>
      <c r="AE49" s="23"/>
    </row>
    <row r="50" s="28" customFormat="true" ht="16.5" hidden="false" customHeight="true" outlineLevel="0" collapsed="false">
      <c r="A50" s="23"/>
      <c r="B50" s="24"/>
      <c r="C50" s="23"/>
      <c r="D50" s="23"/>
      <c r="E50" s="103" t="str">
        <f aca="false">E9</f>
        <v>2024/038/a - Bourací práce</v>
      </c>
      <c r="F50" s="103"/>
      <c r="G50" s="103"/>
      <c r="H50" s="103"/>
      <c r="I50" s="23"/>
      <c r="J50" s="23"/>
      <c r="K50" s="23"/>
      <c r="L50" s="102"/>
      <c r="S50" s="23"/>
      <c r="T50" s="23"/>
      <c r="U50" s="23"/>
      <c r="V50" s="23"/>
      <c r="W50" s="23"/>
      <c r="X50" s="23"/>
      <c r="Y50" s="23"/>
      <c r="Z50" s="23"/>
      <c r="AA50" s="23"/>
      <c r="AB50" s="23"/>
      <c r="AC50" s="23"/>
      <c r="AD50" s="23"/>
      <c r="AE50" s="23"/>
    </row>
    <row r="51" s="28" customFormat="true" ht="6.95" hidden="false" customHeight="true" outlineLevel="0" collapsed="false">
      <c r="A51" s="23"/>
      <c r="B51" s="24"/>
      <c r="C51" s="23"/>
      <c r="D51" s="23"/>
      <c r="E51" s="23"/>
      <c r="F51" s="23"/>
      <c r="G51" s="23"/>
      <c r="H51" s="23"/>
      <c r="I51" s="23"/>
      <c r="J51" s="23"/>
      <c r="K51" s="23"/>
      <c r="L51" s="102"/>
      <c r="S51" s="23"/>
      <c r="T51" s="23"/>
      <c r="U51" s="23"/>
      <c r="V51" s="23"/>
      <c r="W51" s="23"/>
      <c r="X51" s="23"/>
      <c r="Y51" s="23"/>
      <c r="Z51" s="23"/>
      <c r="AA51" s="23"/>
      <c r="AB51" s="23"/>
      <c r="AC51" s="23"/>
      <c r="AD51" s="23"/>
      <c r="AE51" s="23"/>
    </row>
    <row r="52" s="28" customFormat="true" ht="12" hidden="false" customHeight="true" outlineLevel="0" collapsed="false">
      <c r="A52" s="23"/>
      <c r="B52" s="24"/>
      <c r="C52" s="16" t="s">
        <v>20</v>
      </c>
      <c r="D52" s="23"/>
      <c r="E52" s="23"/>
      <c r="F52" s="17" t="str">
        <f aca="false">F12</f>
        <v> </v>
      </c>
      <c r="G52" s="23"/>
      <c r="H52" s="23"/>
      <c r="I52" s="16" t="s">
        <v>22</v>
      </c>
      <c r="J52" s="104" t="str">
        <f aca="false">IF(J12="","",J12)</f>
        <v>31. 10. 2024</v>
      </c>
      <c r="K52" s="23"/>
      <c r="L52" s="102"/>
      <c r="S52" s="23"/>
      <c r="T52" s="23"/>
      <c r="U52" s="23"/>
      <c r="V52" s="23"/>
      <c r="W52" s="23"/>
      <c r="X52" s="23"/>
      <c r="Y52" s="23"/>
      <c r="Z52" s="23"/>
      <c r="AA52" s="23"/>
      <c r="AB52" s="23"/>
      <c r="AC52" s="23"/>
      <c r="AD52" s="23"/>
      <c r="AE52" s="23"/>
    </row>
    <row r="53" s="28" customFormat="true" ht="6.95" hidden="false" customHeight="true" outlineLevel="0" collapsed="false">
      <c r="A53" s="23"/>
      <c r="B53" s="24"/>
      <c r="C53" s="23"/>
      <c r="D53" s="23"/>
      <c r="E53" s="23"/>
      <c r="F53" s="23"/>
      <c r="G53" s="23"/>
      <c r="H53" s="23"/>
      <c r="I53" s="23"/>
      <c r="J53" s="23"/>
      <c r="K53" s="23"/>
      <c r="L53" s="102"/>
      <c r="S53" s="23"/>
      <c r="T53" s="23"/>
      <c r="U53" s="23"/>
      <c r="V53" s="23"/>
      <c r="W53" s="23"/>
      <c r="X53" s="23"/>
      <c r="Y53" s="23"/>
      <c r="Z53" s="23"/>
      <c r="AA53" s="23"/>
      <c r="AB53" s="23"/>
      <c r="AC53" s="23"/>
      <c r="AD53" s="23"/>
      <c r="AE53" s="23"/>
    </row>
    <row r="54" s="28" customFormat="true" ht="15.15" hidden="false" customHeight="true" outlineLevel="0" collapsed="false">
      <c r="A54" s="23"/>
      <c r="B54" s="24"/>
      <c r="C54" s="16" t="s">
        <v>24</v>
      </c>
      <c r="D54" s="23"/>
      <c r="E54" s="23"/>
      <c r="F54" s="17" t="str">
        <f aca="false">E15</f>
        <v> </v>
      </c>
      <c r="G54" s="23"/>
      <c r="H54" s="23"/>
      <c r="I54" s="16" t="s">
        <v>29</v>
      </c>
      <c r="J54" s="17" t="str">
        <f aca="false">E21</f>
        <v> </v>
      </c>
      <c r="K54" s="23"/>
      <c r="L54" s="102"/>
      <c r="S54" s="23"/>
      <c r="T54" s="23"/>
      <c r="U54" s="23"/>
      <c r="V54" s="23"/>
      <c r="W54" s="23"/>
      <c r="X54" s="23"/>
      <c r="Y54" s="23"/>
      <c r="Z54" s="23"/>
      <c r="AA54" s="23"/>
      <c r="AB54" s="23"/>
      <c r="AC54" s="23"/>
      <c r="AD54" s="23"/>
      <c r="AE54" s="23"/>
    </row>
    <row r="55" s="28" customFormat="true" ht="25.65" hidden="false" customHeight="true" outlineLevel="0" collapsed="false">
      <c r="A55" s="23"/>
      <c r="B55" s="24"/>
      <c r="C55" s="16" t="s">
        <v>27</v>
      </c>
      <c r="D55" s="23"/>
      <c r="E55" s="23"/>
      <c r="F55" s="17" t="str">
        <f aca="false">IF(E18="","",E18)</f>
        <v>Vyplň údaj</v>
      </c>
      <c r="G55" s="23"/>
      <c r="H55" s="23"/>
      <c r="I55" s="16" t="s">
        <v>31</v>
      </c>
      <c r="J55" s="17" t="str">
        <f aca="false">E24</f>
        <v>Bc. Kateřina Vaculíková</v>
      </c>
      <c r="K55" s="23"/>
      <c r="L55" s="102"/>
      <c r="S55" s="23"/>
      <c r="T55" s="23"/>
      <c r="U55" s="23"/>
      <c r="V55" s="23"/>
      <c r="W55" s="23"/>
      <c r="X55" s="23"/>
      <c r="Y55" s="23"/>
      <c r="Z55" s="23"/>
      <c r="AA55" s="23"/>
      <c r="AB55" s="23"/>
      <c r="AC55" s="23"/>
      <c r="AD55" s="23"/>
      <c r="AE55" s="23"/>
    </row>
    <row r="56" s="28" customFormat="true" ht="10.3" hidden="false" customHeight="true" outlineLevel="0" collapsed="false">
      <c r="A56" s="23"/>
      <c r="B56" s="24"/>
      <c r="C56" s="23"/>
      <c r="D56" s="23"/>
      <c r="E56" s="23"/>
      <c r="F56" s="23"/>
      <c r="G56" s="23"/>
      <c r="H56" s="23"/>
      <c r="I56" s="23"/>
      <c r="J56" s="23"/>
      <c r="K56" s="23"/>
      <c r="L56" s="102"/>
      <c r="S56" s="23"/>
      <c r="T56" s="23"/>
      <c r="U56" s="23"/>
      <c r="V56" s="23"/>
      <c r="W56" s="23"/>
      <c r="X56" s="23"/>
      <c r="Y56" s="23"/>
      <c r="Z56" s="23"/>
      <c r="AA56" s="23"/>
      <c r="AB56" s="23"/>
      <c r="AC56" s="23"/>
      <c r="AD56" s="23"/>
      <c r="AE56" s="23"/>
    </row>
    <row r="57" s="28" customFormat="true" ht="29.3" hidden="false" customHeight="true" outlineLevel="0" collapsed="false">
      <c r="A57" s="23"/>
      <c r="B57" s="24"/>
      <c r="C57" s="118" t="s">
        <v>103</v>
      </c>
      <c r="D57" s="112"/>
      <c r="E57" s="112"/>
      <c r="F57" s="112"/>
      <c r="G57" s="112"/>
      <c r="H57" s="112"/>
      <c r="I57" s="112"/>
      <c r="J57" s="119" t="s">
        <v>104</v>
      </c>
      <c r="K57" s="112"/>
      <c r="L57" s="102"/>
      <c r="S57" s="23"/>
      <c r="T57" s="23"/>
      <c r="U57" s="23"/>
      <c r="V57" s="23"/>
      <c r="W57" s="23"/>
      <c r="X57" s="23"/>
      <c r="Y57" s="23"/>
      <c r="Z57" s="23"/>
      <c r="AA57" s="23"/>
      <c r="AB57" s="23"/>
      <c r="AC57" s="23"/>
      <c r="AD57" s="23"/>
      <c r="AE57" s="23"/>
    </row>
    <row r="58" s="28" customFormat="true" ht="10.3" hidden="false" customHeight="true" outlineLevel="0" collapsed="false">
      <c r="A58" s="23"/>
      <c r="B58" s="24"/>
      <c r="C58" s="23"/>
      <c r="D58" s="23"/>
      <c r="E58" s="23"/>
      <c r="F58" s="23"/>
      <c r="G58" s="23"/>
      <c r="H58" s="23"/>
      <c r="I58" s="23"/>
      <c r="J58" s="23"/>
      <c r="K58" s="23"/>
      <c r="L58" s="102"/>
      <c r="S58" s="23"/>
      <c r="T58" s="23"/>
      <c r="U58" s="23"/>
      <c r="V58" s="23"/>
      <c r="W58" s="23"/>
      <c r="X58" s="23"/>
      <c r="Y58" s="23"/>
      <c r="Z58" s="23"/>
      <c r="AA58" s="23"/>
      <c r="AB58" s="23"/>
      <c r="AC58" s="23"/>
      <c r="AD58" s="23"/>
      <c r="AE58" s="23"/>
    </row>
    <row r="59" s="28" customFormat="true" ht="22.8" hidden="false" customHeight="true" outlineLevel="0" collapsed="false">
      <c r="A59" s="23"/>
      <c r="B59" s="24"/>
      <c r="C59" s="120" t="s">
        <v>67</v>
      </c>
      <c r="D59" s="23"/>
      <c r="E59" s="23"/>
      <c r="F59" s="23"/>
      <c r="G59" s="23"/>
      <c r="H59" s="23"/>
      <c r="I59" s="23"/>
      <c r="J59" s="107" t="n">
        <f aca="false">J90</f>
        <v>0</v>
      </c>
      <c r="K59" s="23"/>
      <c r="L59" s="102"/>
      <c r="S59" s="23"/>
      <c r="T59" s="23"/>
      <c r="U59" s="23"/>
      <c r="V59" s="23"/>
      <c r="W59" s="23"/>
      <c r="X59" s="23"/>
      <c r="Y59" s="23"/>
      <c r="Z59" s="23"/>
      <c r="AA59" s="23"/>
      <c r="AB59" s="23"/>
      <c r="AC59" s="23"/>
      <c r="AD59" s="23"/>
      <c r="AE59" s="23"/>
      <c r="AU59" s="4" t="s">
        <v>105</v>
      </c>
    </row>
    <row r="60" s="121" customFormat="true" ht="24.95" hidden="false" customHeight="true" outlineLevel="0" collapsed="false">
      <c r="B60" s="122"/>
      <c r="D60" s="123" t="s">
        <v>106</v>
      </c>
      <c r="E60" s="124"/>
      <c r="F60" s="124"/>
      <c r="G60" s="124"/>
      <c r="H60" s="124"/>
      <c r="I60" s="124"/>
      <c r="J60" s="125" t="n">
        <f aca="false">J91</f>
        <v>0</v>
      </c>
      <c r="L60" s="122"/>
    </row>
    <row r="61" s="126" customFormat="true" ht="19.9" hidden="false" customHeight="true" outlineLevel="0" collapsed="false">
      <c r="B61" s="127"/>
      <c r="D61" s="128" t="s">
        <v>107</v>
      </c>
      <c r="E61" s="129"/>
      <c r="F61" s="129"/>
      <c r="G61" s="129"/>
      <c r="H61" s="129"/>
      <c r="I61" s="129"/>
      <c r="J61" s="130" t="n">
        <f aca="false">J92</f>
        <v>0</v>
      </c>
      <c r="L61" s="127"/>
    </row>
    <row r="62" s="126" customFormat="true" ht="19.9" hidden="false" customHeight="true" outlineLevel="0" collapsed="false">
      <c r="B62" s="127"/>
      <c r="D62" s="128" t="s">
        <v>108</v>
      </c>
      <c r="E62" s="129"/>
      <c r="F62" s="129"/>
      <c r="G62" s="129"/>
      <c r="H62" s="129"/>
      <c r="I62" s="129"/>
      <c r="J62" s="130" t="n">
        <f aca="false">J130</f>
        <v>0</v>
      </c>
      <c r="L62" s="127"/>
    </row>
    <row r="63" s="126" customFormat="true" ht="19.9" hidden="false" customHeight="true" outlineLevel="0" collapsed="false">
      <c r="B63" s="127"/>
      <c r="D63" s="128" t="s">
        <v>109</v>
      </c>
      <c r="E63" s="129"/>
      <c r="F63" s="129"/>
      <c r="G63" s="129"/>
      <c r="H63" s="129"/>
      <c r="I63" s="129"/>
      <c r="J63" s="130" t="n">
        <f aca="false">J181</f>
        <v>0</v>
      </c>
      <c r="L63" s="127"/>
    </row>
    <row r="64" s="126" customFormat="true" ht="19.9" hidden="false" customHeight="true" outlineLevel="0" collapsed="false">
      <c r="B64" s="127"/>
      <c r="D64" s="128" t="s">
        <v>110</v>
      </c>
      <c r="E64" s="129"/>
      <c r="F64" s="129"/>
      <c r="G64" s="129"/>
      <c r="H64" s="129"/>
      <c r="I64" s="129"/>
      <c r="J64" s="130" t="n">
        <f aca="false">J191</f>
        <v>0</v>
      </c>
      <c r="L64" s="127"/>
    </row>
    <row r="65" s="121" customFormat="true" ht="24.95" hidden="false" customHeight="true" outlineLevel="0" collapsed="false">
      <c r="B65" s="122"/>
      <c r="D65" s="123" t="s">
        <v>111</v>
      </c>
      <c r="E65" s="124"/>
      <c r="F65" s="124"/>
      <c r="G65" s="124"/>
      <c r="H65" s="124"/>
      <c r="I65" s="124"/>
      <c r="J65" s="125" t="n">
        <f aca="false">J194</f>
        <v>0</v>
      </c>
      <c r="L65" s="122"/>
    </row>
    <row r="66" s="126" customFormat="true" ht="19.9" hidden="false" customHeight="true" outlineLevel="0" collapsed="false">
      <c r="B66" s="127"/>
      <c r="D66" s="128" t="s">
        <v>112</v>
      </c>
      <c r="E66" s="129"/>
      <c r="F66" s="129"/>
      <c r="G66" s="129"/>
      <c r="H66" s="129"/>
      <c r="I66" s="129"/>
      <c r="J66" s="130" t="n">
        <f aca="false">J195</f>
        <v>0</v>
      </c>
      <c r="L66" s="127"/>
    </row>
    <row r="67" s="126" customFormat="true" ht="19.9" hidden="false" customHeight="true" outlineLevel="0" collapsed="false">
      <c r="B67" s="127"/>
      <c r="D67" s="128" t="s">
        <v>113</v>
      </c>
      <c r="E67" s="129"/>
      <c r="F67" s="129"/>
      <c r="G67" s="129"/>
      <c r="H67" s="129"/>
      <c r="I67" s="129"/>
      <c r="J67" s="130" t="n">
        <f aca="false">J202</f>
        <v>0</v>
      </c>
      <c r="L67" s="127"/>
    </row>
    <row r="68" s="126" customFormat="true" ht="19.9" hidden="false" customHeight="true" outlineLevel="0" collapsed="false">
      <c r="B68" s="127"/>
      <c r="D68" s="128" t="s">
        <v>114</v>
      </c>
      <c r="E68" s="129"/>
      <c r="F68" s="129"/>
      <c r="G68" s="129"/>
      <c r="H68" s="129"/>
      <c r="I68" s="129"/>
      <c r="J68" s="130" t="n">
        <f aca="false">J221</f>
        <v>0</v>
      </c>
      <c r="L68" s="127"/>
    </row>
    <row r="69" s="126" customFormat="true" ht="19.9" hidden="false" customHeight="true" outlineLevel="0" collapsed="false">
      <c r="B69" s="127"/>
      <c r="D69" s="128" t="s">
        <v>115</v>
      </c>
      <c r="E69" s="129"/>
      <c r="F69" s="129"/>
      <c r="G69" s="129"/>
      <c r="H69" s="129"/>
      <c r="I69" s="129"/>
      <c r="J69" s="130" t="n">
        <f aca="false">J254</f>
        <v>0</v>
      </c>
      <c r="L69" s="127"/>
    </row>
    <row r="70" s="126" customFormat="true" ht="19.9" hidden="false" customHeight="true" outlineLevel="0" collapsed="false">
      <c r="B70" s="127"/>
      <c r="D70" s="128" t="s">
        <v>116</v>
      </c>
      <c r="E70" s="129"/>
      <c r="F70" s="129"/>
      <c r="G70" s="129"/>
      <c r="H70" s="129"/>
      <c r="I70" s="129"/>
      <c r="J70" s="130" t="n">
        <f aca="false">J268</f>
        <v>0</v>
      </c>
      <c r="L70" s="127"/>
    </row>
    <row r="71" s="28" customFormat="true" ht="21.85" hidden="false" customHeight="true" outlineLevel="0" collapsed="false">
      <c r="A71" s="23"/>
      <c r="B71" s="24"/>
      <c r="C71" s="23"/>
      <c r="D71" s="23"/>
      <c r="E71" s="23"/>
      <c r="F71" s="23"/>
      <c r="G71" s="23"/>
      <c r="H71" s="23"/>
      <c r="I71" s="23"/>
      <c r="J71" s="23"/>
      <c r="K71" s="23"/>
      <c r="L71" s="102"/>
      <c r="S71" s="23"/>
      <c r="T71" s="23"/>
      <c r="U71" s="23"/>
      <c r="V71" s="23"/>
      <c r="W71" s="23"/>
      <c r="X71" s="23"/>
      <c r="Y71" s="23"/>
      <c r="Z71" s="23"/>
      <c r="AA71" s="23"/>
      <c r="AB71" s="23"/>
      <c r="AC71" s="23"/>
      <c r="AD71" s="23"/>
      <c r="AE71" s="23"/>
    </row>
    <row r="72" s="28" customFormat="true" ht="6.95" hidden="false" customHeight="true" outlineLevel="0" collapsed="false">
      <c r="A72" s="23"/>
      <c r="B72" s="40"/>
      <c r="C72" s="41"/>
      <c r="D72" s="41"/>
      <c r="E72" s="41"/>
      <c r="F72" s="41"/>
      <c r="G72" s="41"/>
      <c r="H72" s="41"/>
      <c r="I72" s="41"/>
      <c r="J72" s="41"/>
      <c r="K72" s="41"/>
      <c r="L72" s="102"/>
      <c r="S72" s="23"/>
      <c r="T72" s="23"/>
      <c r="U72" s="23"/>
      <c r="V72" s="23"/>
      <c r="W72" s="23"/>
      <c r="X72" s="23"/>
      <c r="Y72" s="23"/>
      <c r="Z72" s="23"/>
      <c r="AA72" s="23"/>
      <c r="AB72" s="23"/>
      <c r="AC72" s="23"/>
      <c r="AD72" s="23"/>
      <c r="AE72" s="23"/>
    </row>
    <row r="76" s="28" customFormat="true" ht="6.95" hidden="false" customHeight="true" outlineLevel="0" collapsed="false">
      <c r="A76" s="23"/>
      <c r="B76" s="42"/>
      <c r="C76" s="43"/>
      <c r="D76" s="43"/>
      <c r="E76" s="43"/>
      <c r="F76" s="43"/>
      <c r="G76" s="43"/>
      <c r="H76" s="43"/>
      <c r="I76" s="43"/>
      <c r="J76" s="43"/>
      <c r="K76" s="43"/>
      <c r="L76" s="102"/>
      <c r="S76" s="23"/>
      <c r="T76" s="23"/>
      <c r="U76" s="23"/>
      <c r="V76" s="23"/>
      <c r="W76" s="23"/>
      <c r="X76" s="23"/>
      <c r="Y76" s="23"/>
      <c r="Z76" s="23"/>
      <c r="AA76" s="23"/>
      <c r="AB76" s="23"/>
      <c r="AC76" s="23"/>
      <c r="AD76" s="23"/>
      <c r="AE76" s="23"/>
    </row>
    <row r="77" s="28" customFormat="true" ht="24.95" hidden="false" customHeight="true" outlineLevel="0" collapsed="false">
      <c r="A77" s="23"/>
      <c r="B77" s="24"/>
      <c r="C77" s="8" t="s">
        <v>117</v>
      </c>
      <c r="D77" s="23"/>
      <c r="E77" s="23"/>
      <c r="F77" s="23"/>
      <c r="G77" s="23"/>
      <c r="H77" s="23"/>
      <c r="I77" s="23"/>
      <c r="J77" s="23"/>
      <c r="K77" s="23"/>
      <c r="L77" s="102"/>
      <c r="S77" s="23"/>
      <c r="T77" s="23"/>
      <c r="U77" s="23"/>
      <c r="V77" s="23"/>
      <c r="W77" s="23"/>
      <c r="X77" s="23"/>
      <c r="Y77" s="23"/>
      <c r="Z77" s="23"/>
      <c r="AA77" s="23"/>
      <c r="AB77" s="23"/>
      <c r="AC77" s="23"/>
      <c r="AD77" s="23"/>
      <c r="AE77" s="23"/>
    </row>
    <row r="78" s="28" customFormat="true" ht="6.95" hidden="false" customHeight="true" outlineLevel="0" collapsed="false">
      <c r="A78" s="23"/>
      <c r="B78" s="24"/>
      <c r="C78" s="23"/>
      <c r="D78" s="23"/>
      <c r="E78" s="23"/>
      <c r="F78" s="23"/>
      <c r="G78" s="23"/>
      <c r="H78" s="23"/>
      <c r="I78" s="23"/>
      <c r="J78" s="23"/>
      <c r="K78" s="23"/>
      <c r="L78" s="102"/>
      <c r="S78" s="23"/>
      <c r="T78" s="23"/>
      <c r="U78" s="23"/>
      <c r="V78" s="23"/>
      <c r="W78" s="23"/>
      <c r="X78" s="23"/>
      <c r="Y78" s="23"/>
      <c r="Z78" s="23"/>
      <c r="AA78" s="23"/>
      <c r="AB78" s="23"/>
      <c r="AC78" s="23"/>
      <c r="AD78" s="23"/>
      <c r="AE78" s="23"/>
    </row>
    <row r="79" s="28" customFormat="true" ht="12" hidden="false" customHeight="true" outlineLevel="0" collapsed="false">
      <c r="A79" s="23"/>
      <c r="B79" s="24"/>
      <c r="C79" s="16" t="s">
        <v>16</v>
      </c>
      <c r="D79" s="23"/>
      <c r="E79" s="23"/>
      <c r="F79" s="23"/>
      <c r="G79" s="23"/>
      <c r="H79" s="23"/>
      <c r="I79" s="23"/>
      <c r="J79" s="23"/>
      <c r="K79" s="23"/>
      <c r="L79" s="102"/>
      <c r="S79" s="23"/>
      <c r="T79" s="23"/>
      <c r="U79" s="23"/>
      <c r="V79" s="23"/>
      <c r="W79" s="23"/>
      <c r="X79" s="23"/>
      <c r="Y79" s="23"/>
      <c r="Z79" s="23"/>
      <c r="AA79" s="23"/>
      <c r="AB79" s="23"/>
      <c r="AC79" s="23"/>
      <c r="AD79" s="23"/>
      <c r="AE79" s="23"/>
    </row>
    <row r="80" s="28" customFormat="true" ht="16.5" hidden="false" customHeight="true" outlineLevel="0" collapsed="false">
      <c r="A80" s="23"/>
      <c r="B80" s="24"/>
      <c r="C80" s="23"/>
      <c r="D80" s="23"/>
      <c r="E80" s="101" t="str">
        <f aca="false">E7</f>
        <v>Foyer ZŠ Šumperk</v>
      </c>
      <c r="F80" s="101"/>
      <c r="G80" s="101"/>
      <c r="H80" s="101"/>
      <c r="I80" s="23"/>
      <c r="J80" s="23"/>
      <c r="K80" s="23"/>
      <c r="L80" s="102"/>
      <c r="S80" s="23"/>
      <c r="T80" s="23"/>
      <c r="U80" s="23"/>
      <c r="V80" s="23"/>
      <c r="W80" s="23"/>
      <c r="X80" s="23"/>
      <c r="Y80" s="23"/>
      <c r="Z80" s="23"/>
      <c r="AA80" s="23"/>
      <c r="AB80" s="23"/>
      <c r="AC80" s="23"/>
      <c r="AD80" s="23"/>
      <c r="AE80" s="23"/>
    </row>
    <row r="81" s="28" customFormat="true" ht="12" hidden="false" customHeight="true" outlineLevel="0" collapsed="false">
      <c r="A81" s="23"/>
      <c r="B81" s="24"/>
      <c r="C81" s="16" t="s">
        <v>100</v>
      </c>
      <c r="D81" s="23"/>
      <c r="E81" s="23"/>
      <c r="F81" s="23"/>
      <c r="G81" s="23"/>
      <c r="H81" s="23"/>
      <c r="I81" s="23"/>
      <c r="J81" s="23"/>
      <c r="K81" s="23"/>
      <c r="L81" s="102"/>
      <c r="S81" s="23"/>
      <c r="T81" s="23"/>
      <c r="U81" s="23"/>
      <c r="V81" s="23"/>
      <c r="W81" s="23"/>
      <c r="X81" s="23"/>
      <c r="Y81" s="23"/>
      <c r="Z81" s="23"/>
      <c r="AA81" s="23"/>
      <c r="AB81" s="23"/>
      <c r="AC81" s="23"/>
      <c r="AD81" s="23"/>
      <c r="AE81" s="23"/>
    </row>
    <row r="82" s="28" customFormat="true" ht="16.5" hidden="false" customHeight="true" outlineLevel="0" collapsed="false">
      <c r="A82" s="23"/>
      <c r="B82" s="24"/>
      <c r="C82" s="23"/>
      <c r="D82" s="23"/>
      <c r="E82" s="103" t="str">
        <f aca="false">E9</f>
        <v>2024/038/a - Bourací práce</v>
      </c>
      <c r="F82" s="103"/>
      <c r="G82" s="103"/>
      <c r="H82" s="103"/>
      <c r="I82" s="23"/>
      <c r="J82" s="23"/>
      <c r="K82" s="23"/>
      <c r="L82" s="102"/>
      <c r="S82" s="23"/>
      <c r="T82" s="23"/>
      <c r="U82" s="23"/>
      <c r="V82" s="23"/>
      <c r="W82" s="23"/>
      <c r="X82" s="23"/>
      <c r="Y82" s="23"/>
      <c r="Z82" s="23"/>
      <c r="AA82" s="23"/>
      <c r="AB82" s="23"/>
      <c r="AC82" s="23"/>
      <c r="AD82" s="23"/>
      <c r="AE82" s="23"/>
    </row>
    <row r="83" s="28" customFormat="true" ht="6.95" hidden="false" customHeight="true" outlineLevel="0" collapsed="false">
      <c r="A83" s="23"/>
      <c r="B83" s="24"/>
      <c r="C83" s="23"/>
      <c r="D83" s="23"/>
      <c r="E83" s="23"/>
      <c r="F83" s="23"/>
      <c r="G83" s="23"/>
      <c r="H83" s="23"/>
      <c r="I83" s="23"/>
      <c r="J83" s="23"/>
      <c r="K83" s="23"/>
      <c r="L83" s="102"/>
      <c r="S83" s="23"/>
      <c r="T83" s="23"/>
      <c r="U83" s="23"/>
      <c r="V83" s="23"/>
      <c r="W83" s="23"/>
      <c r="X83" s="23"/>
      <c r="Y83" s="23"/>
      <c r="Z83" s="23"/>
      <c r="AA83" s="23"/>
      <c r="AB83" s="23"/>
      <c r="AC83" s="23"/>
      <c r="AD83" s="23"/>
      <c r="AE83" s="23"/>
    </row>
    <row r="84" s="28" customFormat="true" ht="12" hidden="false" customHeight="true" outlineLevel="0" collapsed="false">
      <c r="A84" s="23"/>
      <c r="B84" s="24"/>
      <c r="C84" s="16" t="s">
        <v>20</v>
      </c>
      <c r="D84" s="23"/>
      <c r="E84" s="23"/>
      <c r="F84" s="17" t="str">
        <f aca="false">F12</f>
        <v> </v>
      </c>
      <c r="G84" s="23"/>
      <c r="H84" s="23"/>
      <c r="I84" s="16" t="s">
        <v>22</v>
      </c>
      <c r="J84" s="104" t="str">
        <f aca="false">IF(J12="","",J12)</f>
        <v>31. 10. 2024</v>
      </c>
      <c r="K84" s="23"/>
      <c r="L84" s="102"/>
      <c r="S84" s="23"/>
      <c r="T84" s="23"/>
      <c r="U84" s="23"/>
      <c r="V84" s="23"/>
      <c r="W84" s="23"/>
      <c r="X84" s="23"/>
      <c r="Y84" s="23"/>
      <c r="Z84" s="23"/>
      <c r="AA84" s="23"/>
      <c r="AB84" s="23"/>
      <c r="AC84" s="23"/>
      <c r="AD84" s="23"/>
      <c r="AE84" s="23"/>
    </row>
    <row r="85" s="28" customFormat="true" ht="6.95" hidden="false" customHeight="true" outlineLevel="0" collapsed="false">
      <c r="A85" s="23"/>
      <c r="B85" s="24"/>
      <c r="C85" s="23"/>
      <c r="D85" s="23"/>
      <c r="E85" s="23"/>
      <c r="F85" s="23"/>
      <c r="G85" s="23"/>
      <c r="H85" s="23"/>
      <c r="I85" s="23"/>
      <c r="J85" s="23"/>
      <c r="K85" s="23"/>
      <c r="L85" s="102"/>
      <c r="S85" s="23"/>
      <c r="T85" s="23"/>
      <c r="U85" s="23"/>
      <c r="V85" s="23"/>
      <c r="W85" s="23"/>
      <c r="X85" s="23"/>
      <c r="Y85" s="23"/>
      <c r="Z85" s="23"/>
      <c r="AA85" s="23"/>
      <c r="AB85" s="23"/>
      <c r="AC85" s="23"/>
      <c r="AD85" s="23"/>
      <c r="AE85" s="23"/>
    </row>
    <row r="86" s="28" customFormat="true" ht="15.15" hidden="false" customHeight="true" outlineLevel="0" collapsed="false">
      <c r="A86" s="23"/>
      <c r="B86" s="24"/>
      <c r="C86" s="16" t="s">
        <v>24</v>
      </c>
      <c r="D86" s="23"/>
      <c r="E86" s="23"/>
      <c r="F86" s="17" t="str">
        <f aca="false">E15</f>
        <v> </v>
      </c>
      <c r="G86" s="23"/>
      <c r="H86" s="23"/>
      <c r="I86" s="16" t="s">
        <v>29</v>
      </c>
      <c r="J86" s="17" t="str">
        <f aca="false">E21</f>
        <v> </v>
      </c>
      <c r="K86" s="23"/>
      <c r="L86" s="102"/>
      <c r="S86" s="23"/>
      <c r="T86" s="23"/>
      <c r="U86" s="23"/>
      <c r="V86" s="23"/>
      <c r="W86" s="23"/>
      <c r="X86" s="23"/>
      <c r="Y86" s="23"/>
      <c r="Z86" s="23"/>
      <c r="AA86" s="23"/>
      <c r="AB86" s="23"/>
      <c r="AC86" s="23"/>
      <c r="AD86" s="23"/>
      <c r="AE86" s="23"/>
    </row>
    <row r="87" s="28" customFormat="true" ht="25.65" hidden="false" customHeight="true" outlineLevel="0" collapsed="false">
      <c r="A87" s="23"/>
      <c r="B87" s="24"/>
      <c r="C87" s="16" t="s">
        <v>27</v>
      </c>
      <c r="D87" s="23"/>
      <c r="E87" s="23"/>
      <c r="F87" s="17" t="str">
        <f aca="false">IF(E18="","",E18)</f>
        <v>Vyplň údaj</v>
      </c>
      <c r="G87" s="23"/>
      <c r="H87" s="23"/>
      <c r="I87" s="16" t="s">
        <v>31</v>
      </c>
      <c r="J87" s="17" t="str">
        <f aca="false">E24</f>
        <v>Bc. Kateřina Vaculíková</v>
      </c>
      <c r="K87" s="23"/>
      <c r="L87" s="102"/>
      <c r="S87" s="23"/>
      <c r="T87" s="23"/>
      <c r="U87" s="23"/>
      <c r="V87" s="23"/>
      <c r="W87" s="23"/>
      <c r="X87" s="23"/>
      <c r="Y87" s="23"/>
      <c r="Z87" s="23"/>
      <c r="AA87" s="23"/>
      <c r="AB87" s="23"/>
      <c r="AC87" s="23"/>
      <c r="AD87" s="23"/>
      <c r="AE87" s="23"/>
    </row>
    <row r="88" s="28" customFormat="true" ht="10.3" hidden="false" customHeight="true" outlineLevel="0" collapsed="false">
      <c r="A88" s="23"/>
      <c r="B88" s="24"/>
      <c r="C88" s="23"/>
      <c r="D88" s="23"/>
      <c r="E88" s="23"/>
      <c r="F88" s="23"/>
      <c r="G88" s="23"/>
      <c r="H88" s="23"/>
      <c r="I88" s="23"/>
      <c r="J88" s="23"/>
      <c r="K88" s="23"/>
      <c r="L88" s="102"/>
      <c r="S88" s="23"/>
      <c r="T88" s="23"/>
      <c r="U88" s="23"/>
      <c r="V88" s="23"/>
      <c r="W88" s="23"/>
      <c r="X88" s="23"/>
      <c r="Y88" s="23"/>
      <c r="Z88" s="23"/>
      <c r="AA88" s="23"/>
      <c r="AB88" s="23"/>
      <c r="AC88" s="23"/>
      <c r="AD88" s="23"/>
      <c r="AE88" s="23"/>
    </row>
    <row r="89" s="137" customFormat="true" ht="29.3" hidden="false" customHeight="true" outlineLevel="0" collapsed="false">
      <c r="A89" s="131"/>
      <c r="B89" s="132"/>
      <c r="C89" s="133" t="s">
        <v>118</v>
      </c>
      <c r="D89" s="134" t="s">
        <v>54</v>
      </c>
      <c r="E89" s="134" t="s">
        <v>50</v>
      </c>
      <c r="F89" s="134" t="s">
        <v>51</v>
      </c>
      <c r="G89" s="134" t="s">
        <v>119</v>
      </c>
      <c r="H89" s="134" t="s">
        <v>120</v>
      </c>
      <c r="I89" s="134" t="s">
        <v>121</v>
      </c>
      <c r="J89" s="134" t="s">
        <v>104</v>
      </c>
      <c r="K89" s="135" t="s">
        <v>122</v>
      </c>
      <c r="L89" s="136"/>
      <c r="M89" s="63"/>
      <c r="N89" s="64" t="s">
        <v>39</v>
      </c>
      <c r="O89" s="64" t="s">
        <v>123</v>
      </c>
      <c r="P89" s="64" t="s">
        <v>124</v>
      </c>
      <c r="Q89" s="64" t="s">
        <v>125</v>
      </c>
      <c r="R89" s="64" t="s">
        <v>126</v>
      </c>
      <c r="S89" s="64" t="s">
        <v>127</v>
      </c>
      <c r="T89" s="65" t="s">
        <v>128</v>
      </c>
      <c r="U89" s="131"/>
      <c r="V89" s="131"/>
      <c r="W89" s="131"/>
      <c r="X89" s="131"/>
      <c r="Y89" s="131"/>
      <c r="Z89" s="131"/>
      <c r="AA89" s="131"/>
      <c r="AB89" s="131"/>
      <c r="AC89" s="131"/>
      <c r="AD89" s="131"/>
      <c r="AE89" s="131"/>
    </row>
    <row r="90" s="28" customFormat="true" ht="22.8" hidden="false" customHeight="true" outlineLevel="0" collapsed="false">
      <c r="A90" s="23"/>
      <c r="B90" s="24"/>
      <c r="C90" s="71" t="s">
        <v>129</v>
      </c>
      <c r="D90" s="23"/>
      <c r="E90" s="23"/>
      <c r="F90" s="23"/>
      <c r="G90" s="23"/>
      <c r="H90" s="23"/>
      <c r="I90" s="23"/>
      <c r="J90" s="138" t="n">
        <f aca="false">BK90</f>
        <v>0</v>
      </c>
      <c r="K90" s="23"/>
      <c r="L90" s="24"/>
      <c r="M90" s="66"/>
      <c r="N90" s="54"/>
      <c r="O90" s="67"/>
      <c r="P90" s="139" t="n">
        <f aca="false">P91+P194</f>
        <v>0</v>
      </c>
      <c r="Q90" s="67"/>
      <c r="R90" s="139" t="n">
        <f aca="false">R91+R194</f>
        <v>0.1644714</v>
      </c>
      <c r="S90" s="67"/>
      <c r="T90" s="140" t="n">
        <f aca="false">T91+T194</f>
        <v>13.95920925</v>
      </c>
      <c r="U90" s="23"/>
      <c r="V90" s="23"/>
      <c r="W90" s="23"/>
      <c r="X90" s="23"/>
      <c r="Y90" s="23"/>
      <c r="Z90" s="23"/>
      <c r="AA90" s="23"/>
      <c r="AB90" s="23"/>
      <c r="AC90" s="23"/>
      <c r="AD90" s="23"/>
      <c r="AE90" s="23"/>
      <c r="AT90" s="4" t="s">
        <v>68</v>
      </c>
      <c r="AU90" s="4" t="s">
        <v>105</v>
      </c>
      <c r="BK90" s="141" t="n">
        <f aca="false">BK91+BK194</f>
        <v>0</v>
      </c>
    </row>
    <row r="91" s="142" customFormat="true" ht="25.9" hidden="false" customHeight="true" outlineLevel="0" collapsed="false">
      <c r="B91" s="143"/>
      <c r="D91" s="144" t="s">
        <v>68</v>
      </c>
      <c r="E91" s="145" t="s">
        <v>130</v>
      </c>
      <c r="F91" s="145" t="s">
        <v>131</v>
      </c>
      <c r="I91" s="146"/>
      <c r="J91" s="147" t="n">
        <f aca="false">BK91</f>
        <v>0</v>
      </c>
      <c r="L91" s="143"/>
      <c r="M91" s="148"/>
      <c r="N91" s="149"/>
      <c r="O91" s="149"/>
      <c r="P91" s="150" t="n">
        <f aca="false">P92+P130+P181+P191</f>
        <v>0</v>
      </c>
      <c r="Q91" s="149"/>
      <c r="R91" s="150" t="n">
        <f aca="false">R92+R130+R181+R191</f>
        <v>0.1644714</v>
      </c>
      <c r="S91" s="149"/>
      <c r="T91" s="151" t="n">
        <f aca="false">T92+T130+T181+T191</f>
        <v>7.845048</v>
      </c>
      <c r="AR91" s="144" t="s">
        <v>77</v>
      </c>
      <c r="AT91" s="152" t="s">
        <v>68</v>
      </c>
      <c r="AU91" s="152" t="s">
        <v>69</v>
      </c>
      <c r="AY91" s="144" t="s">
        <v>132</v>
      </c>
      <c r="BK91" s="153" t="n">
        <f aca="false">BK92+BK130+BK181+BK191</f>
        <v>0</v>
      </c>
    </row>
    <row r="92" s="142" customFormat="true" ht="22.8" hidden="false" customHeight="true" outlineLevel="0" collapsed="false">
      <c r="B92" s="143"/>
      <c r="D92" s="144" t="s">
        <v>68</v>
      </c>
      <c r="E92" s="154" t="s">
        <v>133</v>
      </c>
      <c r="F92" s="154" t="s">
        <v>134</v>
      </c>
      <c r="I92" s="146"/>
      <c r="J92" s="155" t="n">
        <f aca="false">BK92</f>
        <v>0</v>
      </c>
      <c r="L92" s="143"/>
      <c r="M92" s="148"/>
      <c r="N92" s="149"/>
      <c r="O92" s="149"/>
      <c r="P92" s="150" t="n">
        <f aca="false">SUM(P93:P129)</f>
        <v>0</v>
      </c>
      <c r="Q92" s="149"/>
      <c r="R92" s="150" t="n">
        <f aca="false">SUM(R93:R129)</f>
        <v>0.160087</v>
      </c>
      <c r="S92" s="149"/>
      <c r="T92" s="151" t="n">
        <f aca="false">SUM(T93:T129)</f>
        <v>0</v>
      </c>
      <c r="AR92" s="144" t="s">
        <v>77</v>
      </c>
      <c r="AT92" s="152" t="s">
        <v>68</v>
      </c>
      <c r="AU92" s="152" t="s">
        <v>77</v>
      </c>
      <c r="AY92" s="144" t="s">
        <v>132</v>
      </c>
      <c r="BK92" s="153" t="n">
        <f aca="false">SUM(BK93:BK129)</f>
        <v>0</v>
      </c>
    </row>
    <row r="93" s="28" customFormat="true" ht="24.15" hidden="false" customHeight="true" outlineLevel="0" collapsed="false">
      <c r="A93" s="23"/>
      <c r="B93" s="156"/>
      <c r="C93" s="157" t="s">
        <v>77</v>
      </c>
      <c r="D93" s="157" t="s">
        <v>135</v>
      </c>
      <c r="E93" s="158" t="s">
        <v>136</v>
      </c>
      <c r="F93" s="159" t="s">
        <v>137</v>
      </c>
      <c r="G93" s="160" t="s">
        <v>138</v>
      </c>
      <c r="H93" s="161" t="n">
        <v>69.298</v>
      </c>
      <c r="I93" s="162"/>
      <c r="J93" s="163" t="n">
        <f aca="false">ROUND(I93*H93,2)</f>
        <v>0</v>
      </c>
      <c r="K93" s="159" t="s">
        <v>139</v>
      </c>
      <c r="L93" s="24"/>
      <c r="M93" s="164"/>
      <c r="N93" s="165" t="s">
        <v>40</v>
      </c>
      <c r="O93" s="56"/>
      <c r="P93" s="166" t="n">
        <f aca="false">O93*H93</f>
        <v>0</v>
      </c>
      <c r="Q93" s="166" t="n">
        <v>0.0015</v>
      </c>
      <c r="R93" s="166" t="n">
        <f aca="false">Q93*H93</f>
        <v>0.103947</v>
      </c>
      <c r="S93" s="166" t="n">
        <v>0</v>
      </c>
      <c r="T93" s="167" t="n">
        <f aca="false">S93*H93</f>
        <v>0</v>
      </c>
      <c r="U93" s="23"/>
      <c r="V93" s="23"/>
      <c r="W93" s="23"/>
      <c r="X93" s="23"/>
      <c r="Y93" s="23"/>
      <c r="Z93" s="23"/>
      <c r="AA93" s="23"/>
      <c r="AB93" s="23"/>
      <c r="AC93" s="23"/>
      <c r="AD93" s="23"/>
      <c r="AE93" s="23"/>
      <c r="AR93" s="168" t="s">
        <v>140</v>
      </c>
      <c r="AT93" s="168" t="s">
        <v>135</v>
      </c>
      <c r="AU93" s="168" t="s">
        <v>79</v>
      </c>
      <c r="AY93" s="4" t="s">
        <v>132</v>
      </c>
      <c r="BE93" s="169" t="n">
        <f aca="false">IF(N93="základní",J93,0)</f>
        <v>0</v>
      </c>
      <c r="BF93" s="169" t="n">
        <f aca="false">IF(N93="snížená",J93,0)</f>
        <v>0</v>
      </c>
      <c r="BG93" s="169" t="n">
        <f aca="false">IF(N93="zákl. přenesená",J93,0)</f>
        <v>0</v>
      </c>
      <c r="BH93" s="169" t="n">
        <f aca="false">IF(N93="sníž. přenesená",J93,0)</f>
        <v>0</v>
      </c>
      <c r="BI93" s="169" t="n">
        <f aca="false">IF(N93="nulová",J93,0)</f>
        <v>0</v>
      </c>
      <c r="BJ93" s="4" t="s">
        <v>77</v>
      </c>
      <c r="BK93" s="169" t="n">
        <f aca="false">ROUND(I93*H93,2)</f>
        <v>0</v>
      </c>
      <c r="BL93" s="4" t="s">
        <v>140</v>
      </c>
      <c r="BM93" s="168" t="s">
        <v>141</v>
      </c>
    </row>
    <row r="94" s="28" customFormat="true" ht="12.8" hidden="false" customHeight="false" outlineLevel="0" collapsed="false">
      <c r="A94" s="23"/>
      <c r="B94" s="24"/>
      <c r="C94" s="23"/>
      <c r="D94" s="170" t="s">
        <v>142</v>
      </c>
      <c r="E94" s="23"/>
      <c r="F94" s="171" t="s">
        <v>143</v>
      </c>
      <c r="G94" s="23"/>
      <c r="H94" s="23"/>
      <c r="I94" s="172"/>
      <c r="J94" s="23"/>
      <c r="K94" s="23"/>
      <c r="L94" s="24"/>
      <c r="M94" s="173"/>
      <c r="N94" s="174"/>
      <c r="O94" s="56"/>
      <c r="P94" s="56"/>
      <c r="Q94" s="56"/>
      <c r="R94" s="56"/>
      <c r="S94" s="56"/>
      <c r="T94" s="57"/>
      <c r="U94" s="23"/>
      <c r="V94" s="23"/>
      <c r="W94" s="23"/>
      <c r="X94" s="23"/>
      <c r="Y94" s="23"/>
      <c r="Z94" s="23"/>
      <c r="AA94" s="23"/>
      <c r="AB94" s="23"/>
      <c r="AC94" s="23"/>
      <c r="AD94" s="23"/>
      <c r="AE94" s="23"/>
      <c r="AT94" s="4" t="s">
        <v>142</v>
      </c>
      <c r="AU94" s="4" t="s">
        <v>79</v>
      </c>
    </row>
    <row r="95" s="28" customFormat="true" ht="306" hidden="false" customHeight="false" outlineLevel="0" collapsed="false">
      <c r="A95" s="23"/>
      <c r="B95" s="24"/>
      <c r="C95" s="23"/>
      <c r="D95" s="175" t="s">
        <v>144</v>
      </c>
      <c r="E95" s="23"/>
      <c r="F95" s="176" t="s">
        <v>145</v>
      </c>
      <c r="G95" s="23"/>
      <c r="H95" s="23"/>
      <c r="I95" s="172"/>
      <c r="J95" s="23"/>
      <c r="K95" s="23"/>
      <c r="L95" s="24"/>
      <c r="M95" s="173"/>
      <c r="N95" s="174"/>
      <c r="O95" s="56"/>
      <c r="P95" s="56"/>
      <c r="Q95" s="56"/>
      <c r="R95" s="56"/>
      <c r="S95" s="56"/>
      <c r="T95" s="57"/>
      <c r="U95" s="23"/>
      <c r="V95" s="23"/>
      <c r="W95" s="23"/>
      <c r="X95" s="23"/>
      <c r="Y95" s="23"/>
      <c r="Z95" s="23"/>
      <c r="AA95" s="23"/>
      <c r="AB95" s="23"/>
      <c r="AC95" s="23"/>
      <c r="AD95" s="23"/>
      <c r="AE95" s="23"/>
      <c r="AT95" s="4" t="s">
        <v>144</v>
      </c>
      <c r="AU95" s="4" t="s">
        <v>79</v>
      </c>
    </row>
    <row r="96" s="177" customFormat="true" ht="12.8" hidden="false" customHeight="false" outlineLevel="0" collapsed="false">
      <c r="B96" s="178"/>
      <c r="D96" s="175" t="s">
        <v>146</v>
      </c>
      <c r="E96" s="179"/>
      <c r="F96" s="180" t="s">
        <v>147</v>
      </c>
      <c r="H96" s="179"/>
      <c r="I96" s="181"/>
      <c r="L96" s="178"/>
      <c r="M96" s="182"/>
      <c r="N96" s="183"/>
      <c r="O96" s="183"/>
      <c r="P96" s="183"/>
      <c r="Q96" s="183"/>
      <c r="R96" s="183"/>
      <c r="S96" s="183"/>
      <c r="T96" s="184"/>
      <c r="AT96" s="179" t="s">
        <v>146</v>
      </c>
      <c r="AU96" s="179" t="s">
        <v>79</v>
      </c>
      <c r="AV96" s="177" t="s">
        <v>77</v>
      </c>
      <c r="AW96" s="177" t="s">
        <v>30</v>
      </c>
      <c r="AX96" s="177" t="s">
        <v>69</v>
      </c>
      <c r="AY96" s="179" t="s">
        <v>132</v>
      </c>
    </row>
    <row r="97" s="177" customFormat="true" ht="12.8" hidden="false" customHeight="false" outlineLevel="0" collapsed="false">
      <c r="B97" s="178"/>
      <c r="D97" s="175" t="s">
        <v>146</v>
      </c>
      <c r="E97" s="179"/>
      <c r="F97" s="180" t="s">
        <v>148</v>
      </c>
      <c r="H97" s="179"/>
      <c r="I97" s="181"/>
      <c r="L97" s="178"/>
      <c r="M97" s="182"/>
      <c r="N97" s="183"/>
      <c r="O97" s="183"/>
      <c r="P97" s="183"/>
      <c r="Q97" s="183"/>
      <c r="R97" s="183"/>
      <c r="S97" s="183"/>
      <c r="T97" s="184"/>
      <c r="AT97" s="179" t="s">
        <v>146</v>
      </c>
      <c r="AU97" s="179" t="s">
        <v>79</v>
      </c>
      <c r="AV97" s="177" t="s">
        <v>77</v>
      </c>
      <c r="AW97" s="177" t="s">
        <v>30</v>
      </c>
      <c r="AX97" s="177" t="s">
        <v>69</v>
      </c>
      <c r="AY97" s="179" t="s">
        <v>132</v>
      </c>
    </row>
    <row r="98" s="185" customFormat="true" ht="12.8" hidden="false" customHeight="false" outlineLevel="0" collapsed="false">
      <c r="B98" s="186"/>
      <c r="D98" s="175" t="s">
        <v>146</v>
      </c>
      <c r="E98" s="187"/>
      <c r="F98" s="188" t="s">
        <v>149</v>
      </c>
      <c r="H98" s="189" t="n">
        <v>8.5</v>
      </c>
      <c r="I98" s="190"/>
      <c r="L98" s="186"/>
      <c r="M98" s="191"/>
      <c r="N98" s="192"/>
      <c r="O98" s="192"/>
      <c r="P98" s="192"/>
      <c r="Q98" s="192"/>
      <c r="R98" s="192"/>
      <c r="S98" s="192"/>
      <c r="T98" s="193"/>
      <c r="AT98" s="187" t="s">
        <v>146</v>
      </c>
      <c r="AU98" s="187" t="s">
        <v>79</v>
      </c>
      <c r="AV98" s="185" t="s">
        <v>79</v>
      </c>
      <c r="AW98" s="185" t="s">
        <v>30</v>
      </c>
      <c r="AX98" s="185" t="s">
        <v>69</v>
      </c>
      <c r="AY98" s="187" t="s">
        <v>132</v>
      </c>
    </row>
    <row r="99" s="177" customFormat="true" ht="12.8" hidden="false" customHeight="false" outlineLevel="0" collapsed="false">
      <c r="B99" s="178"/>
      <c r="D99" s="175" t="s">
        <v>146</v>
      </c>
      <c r="E99" s="179"/>
      <c r="F99" s="180" t="s">
        <v>150</v>
      </c>
      <c r="H99" s="179"/>
      <c r="I99" s="181"/>
      <c r="L99" s="178"/>
      <c r="M99" s="182"/>
      <c r="N99" s="183"/>
      <c r="O99" s="183"/>
      <c r="P99" s="183"/>
      <c r="Q99" s="183"/>
      <c r="R99" s="183"/>
      <c r="S99" s="183"/>
      <c r="T99" s="184"/>
      <c r="AT99" s="179" t="s">
        <v>146</v>
      </c>
      <c r="AU99" s="179" t="s">
        <v>79</v>
      </c>
      <c r="AV99" s="177" t="s">
        <v>77</v>
      </c>
      <c r="AW99" s="177" t="s">
        <v>30</v>
      </c>
      <c r="AX99" s="177" t="s">
        <v>69</v>
      </c>
      <c r="AY99" s="179" t="s">
        <v>132</v>
      </c>
    </row>
    <row r="100" s="185" customFormat="true" ht="12.8" hidden="false" customHeight="false" outlineLevel="0" collapsed="false">
      <c r="B100" s="186"/>
      <c r="D100" s="175" t="s">
        <v>146</v>
      </c>
      <c r="E100" s="187"/>
      <c r="F100" s="188" t="s">
        <v>151</v>
      </c>
      <c r="H100" s="189" t="n">
        <v>9.8</v>
      </c>
      <c r="I100" s="190"/>
      <c r="L100" s="186"/>
      <c r="M100" s="191"/>
      <c r="N100" s="192"/>
      <c r="O100" s="192"/>
      <c r="P100" s="192"/>
      <c r="Q100" s="192"/>
      <c r="R100" s="192"/>
      <c r="S100" s="192"/>
      <c r="T100" s="193"/>
      <c r="AT100" s="187" t="s">
        <v>146</v>
      </c>
      <c r="AU100" s="187" t="s">
        <v>79</v>
      </c>
      <c r="AV100" s="185" t="s">
        <v>79</v>
      </c>
      <c r="AW100" s="185" t="s">
        <v>30</v>
      </c>
      <c r="AX100" s="185" t="s">
        <v>69</v>
      </c>
      <c r="AY100" s="187" t="s">
        <v>132</v>
      </c>
    </row>
    <row r="101" s="177" customFormat="true" ht="12.8" hidden="false" customHeight="false" outlineLevel="0" collapsed="false">
      <c r="B101" s="178"/>
      <c r="D101" s="175" t="s">
        <v>146</v>
      </c>
      <c r="E101" s="179"/>
      <c r="F101" s="180" t="s">
        <v>152</v>
      </c>
      <c r="H101" s="179"/>
      <c r="I101" s="181"/>
      <c r="L101" s="178"/>
      <c r="M101" s="182"/>
      <c r="N101" s="183"/>
      <c r="O101" s="183"/>
      <c r="P101" s="183"/>
      <c r="Q101" s="183"/>
      <c r="R101" s="183"/>
      <c r="S101" s="183"/>
      <c r="T101" s="184"/>
      <c r="AT101" s="179" t="s">
        <v>146</v>
      </c>
      <c r="AU101" s="179" t="s">
        <v>79</v>
      </c>
      <c r="AV101" s="177" t="s">
        <v>77</v>
      </c>
      <c r="AW101" s="177" t="s">
        <v>30</v>
      </c>
      <c r="AX101" s="177" t="s">
        <v>69</v>
      </c>
      <c r="AY101" s="179" t="s">
        <v>132</v>
      </c>
    </row>
    <row r="102" s="185" customFormat="true" ht="12.8" hidden="false" customHeight="false" outlineLevel="0" collapsed="false">
      <c r="B102" s="186"/>
      <c r="D102" s="175" t="s">
        <v>146</v>
      </c>
      <c r="E102" s="187"/>
      <c r="F102" s="188" t="s">
        <v>153</v>
      </c>
      <c r="H102" s="189" t="n">
        <v>8.9</v>
      </c>
      <c r="I102" s="190"/>
      <c r="L102" s="186"/>
      <c r="M102" s="191"/>
      <c r="N102" s="192"/>
      <c r="O102" s="192"/>
      <c r="P102" s="192"/>
      <c r="Q102" s="192"/>
      <c r="R102" s="192"/>
      <c r="S102" s="192"/>
      <c r="T102" s="193"/>
      <c r="AT102" s="187" t="s">
        <v>146</v>
      </c>
      <c r="AU102" s="187" t="s">
        <v>79</v>
      </c>
      <c r="AV102" s="185" t="s">
        <v>79</v>
      </c>
      <c r="AW102" s="185" t="s">
        <v>30</v>
      </c>
      <c r="AX102" s="185" t="s">
        <v>69</v>
      </c>
      <c r="AY102" s="187" t="s">
        <v>132</v>
      </c>
    </row>
    <row r="103" s="177" customFormat="true" ht="12.8" hidden="false" customHeight="false" outlineLevel="0" collapsed="false">
      <c r="B103" s="178"/>
      <c r="D103" s="175" t="s">
        <v>146</v>
      </c>
      <c r="E103" s="179"/>
      <c r="F103" s="180" t="s">
        <v>154</v>
      </c>
      <c r="H103" s="179"/>
      <c r="I103" s="181"/>
      <c r="L103" s="178"/>
      <c r="M103" s="182"/>
      <c r="N103" s="183"/>
      <c r="O103" s="183"/>
      <c r="P103" s="183"/>
      <c r="Q103" s="183"/>
      <c r="R103" s="183"/>
      <c r="S103" s="183"/>
      <c r="T103" s="184"/>
      <c r="AT103" s="179" t="s">
        <v>146</v>
      </c>
      <c r="AU103" s="179" t="s">
        <v>79</v>
      </c>
      <c r="AV103" s="177" t="s">
        <v>77</v>
      </c>
      <c r="AW103" s="177" t="s">
        <v>30</v>
      </c>
      <c r="AX103" s="177" t="s">
        <v>69</v>
      </c>
      <c r="AY103" s="179" t="s">
        <v>132</v>
      </c>
    </row>
    <row r="104" s="185" customFormat="true" ht="12.8" hidden="false" customHeight="false" outlineLevel="0" collapsed="false">
      <c r="B104" s="186"/>
      <c r="D104" s="175" t="s">
        <v>146</v>
      </c>
      <c r="E104" s="187"/>
      <c r="F104" s="188" t="s">
        <v>155</v>
      </c>
      <c r="H104" s="189" t="n">
        <v>11.9</v>
      </c>
      <c r="I104" s="190"/>
      <c r="L104" s="186"/>
      <c r="M104" s="191"/>
      <c r="N104" s="192"/>
      <c r="O104" s="192"/>
      <c r="P104" s="192"/>
      <c r="Q104" s="192"/>
      <c r="R104" s="192"/>
      <c r="S104" s="192"/>
      <c r="T104" s="193"/>
      <c r="AT104" s="187" t="s">
        <v>146</v>
      </c>
      <c r="AU104" s="187" t="s">
        <v>79</v>
      </c>
      <c r="AV104" s="185" t="s">
        <v>79</v>
      </c>
      <c r="AW104" s="185" t="s">
        <v>30</v>
      </c>
      <c r="AX104" s="185" t="s">
        <v>69</v>
      </c>
      <c r="AY104" s="187" t="s">
        <v>132</v>
      </c>
    </row>
    <row r="105" s="194" customFormat="true" ht="12.8" hidden="false" customHeight="false" outlineLevel="0" collapsed="false">
      <c r="B105" s="195"/>
      <c r="D105" s="175" t="s">
        <v>146</v>
      </c>
      <c r="E105" s="196"/>
      <c r="F105" s="197" t="s">
        <v>156</v>
      </c>
      <c r="H105" s="198" t="n">
        <v>39.1</v>
      </c>
      <c r="I105" s="199"/>
      <c r="L105" s="195"/>
      <c r="M105" s="200"/>
      <c r="N105" s="201"/>
      <c r="O105" s="201"/>
      <c r="P105" s="201"/>
      <c r="Q105" s="201"/>
      <c r="R105" s="201"/>
      <c r="S105" s="201"/>
      <c r="T105" s="202"/>
      <c r="AT105" s="196" t="s">
        <v>146</v>
      </c>
      <c r="AU105" s="196" t="s">
        <v>79</v>
      </c>
      <c r="AV105" s="194" t="s">
        <v>98</v>
      </c>
      <c r="AW105" s="194" t="s">
        <v>30</v>
      </c>
      <c r="AX105" s="194" t="s">
        <v>69</v>
      </c>
      <c r="AY105" s="196" t="s">
        <v>132</v>
      </c>
    </row>
    <row r="106" s="177" customFormat="true" ht="12.8" hidden="false" customHeight="false" outlineLevel="0" collapsed="false">
      <c r="B106" s="178"/>
      <c r="D106" s="175" t="s">
        <v>146</v>
      </c>
      <c r="E106" s="179"/>
      <c r="F106" s="180" t="s">
        <v>157</v>
      </c>
      <c r="H106" s="179"/>
      <c r="I106" s="181"/>
      <c r="L106" s="178"/>
      <c r="M106" s="182"/>
      <c r="N106" s="183"/>
      <c r="O106" s="183"/>
      <c r="P106" s="183"/>
      <c r="Q106" s="183"/>
      <c r="R106" s="183"/>
      <c r="S106" s="183"/>
      <c r="T106" s="184"/>
      <c r="AT106" s="179" t="s">
        <v>146</v>
      </c>
      <c r="AU106" s="179" t="s">
        <v>79</v>
      </c>
      <c r="AV106" s="177" t="s">
        <v>77</v>
      </c>
      <c r="AW106" s="177" t="s">
        <v>30</v>
      </c>
      <c r="AX106" s="177" t="s">
        <v>69</v>
      </c>
      <c r="AY106" s="179" t="s">
        <v>132</v>
      </c>
    </row>
    <row r="107" s="177" customFormat="true" ht="12.8" hidden="false" customHeight="false" outlineLevel="0" collapsed="false">
      <c r="B107" s="178"/>
      <c r="D107" s="175" t="s">
        <v>146</v>
      </c>
      <c r="E107" s="179"/>
      <c r="F107" s="180" t="s">
        <v>158</v>
      </c>
      <c r="H107" s="179"/>
      <c r="I107" s="181"/>
      <c r="L107" s="178"/>
      <c r="M107" s="182"/>
      <c r="N107" s="183"/>
      <c r="O107" s="183"/>
      <c r="P107" s="183"/>
      <c r="Q107" s="183"/>
      <c r="R107" s="183"/>
      <c r="S107" s="183"/>
      <c r="T107" s="184"/>
      <c r="AT107" s="179" t="s">
        <v>146</v>
      </c>
      <c r="AU107" s="179" t="s">
        <v>79</v>
      </c>
      <c r="AV107" s="177" t="s">
        <v>77</v>
      </c>
      <c r="AW107" s="177" t="s">
        <v>30</v>
      </c>
      <c r="AX107" s="177" t="s">
        <v>69</v>
      </c>
      <c r="AY107" s="179" t="s">
        <v>132</v>
      </c>
    </row>
    <row r="108" s="185" customFormat="true" ht="12.8" hidden="false" customHeight="false" outlineLevel="0" collapsed="false">
      <c r="B108" s="186"/>
      <c r="D108" s="175" t="s">
        <v>146</v>
      </c>
      <c r="E108" s="187"/>
      <c r="F108" s="188" t="s">
        <v>159</v>
      </c>
      <c r="H108" s="189" t="n">
        <v>10.2</v>
      </c>
      <c r="I108" s="190"/>
      <c r="L108" s="186"/>
      <c r="M108" s="191"/>
      <c r="N108" s="192"/>
      <c r="O108" s="192"/>
      <c r="P108" s="192"/>
      <c r="Q108" s="192"/>
      <c r="R108" s="192"/>
      <c r="S108" s="192"/>
      <c r="T108" s="193"/>
      <c r="AT108" s="187" t="s">
        <v>146</v>
      </c>
      <c r="AU108" s="187" t="s">
        <v>79</v>
      </c>
      <c r="AV108" s="185" t="s">
        <v>79</v>
      </c>
      <c r="AW108" s="185" t="s">
        <v>30</v>
      </c>
      <c r="AX108" s="185" t="s">
        <v>69</v>
      </c>
      <c r="AY108" s="187" t="s">
        <v>132</v>
      </c>
    </row>
    <row r="109" s="177" customFormat="true" ht="12.8" hidden="false" customHeight="false" outlineLevel="0" collapsed="false">
      <c r="B109" s="178"/>
      <c r="D109" s="175" t="s">
        <v>146</v>
      </c>
      <c r="E109" s="179"/>
      <c r="F109" s="180" t="s">
        <v>160</v>
      </c>
      <c r="H109" s="179"/>
      <c r="I109" s="181"/>
      <c r="L109" s="178"/>
      <c r="M109" s="182"/>
      <c r="N109" s="183"/>
      <c r="O109" s="183"/>
      <c r="P109" s="183"/>
      <c r="Q109" s="183"/>
      <c r="R109" s="183"/>
      <c r="S109" s="183"/>
      <c r="T109" s="184"/>
      <c r="AT109" s="179" t="s">
        <v>146</v>
      </c>
      <c r="AU109" s="179" t="s">
        <v>79</v>
      </c>
      <c r="AV109" s="177" t="s">
        <v>77</v>
      </c>
      <c r="AW109" s="177" t="s">
        <v>30</v>
      </c>
      <c r="AX109" s="177" t="s">
        <v>69</v>
      </c>
      <c r="AY109" s="179" t="s">
        <v>132</v>
      </c>
    </row>
    <row r="110" s="185" customFormat="true" ht="12.8" hidden="false" customHeight="false" outlineLevel="0" collapsed="false">
      <c r="B110" s="186"/>
      <c r="D110" s="175" t="s">
        <v>146</v>
      </c>
      <c r="E110" s="187"/>
      <c r="F110" s="188" t="s">
        <v>161</v>
      </c>
      <c r="H110" s="189" t="n">
        <v>7</v>
      </c>
      <c r="I110" s="190"/>
      <c r="L110" s="186"/>
      <c r="M110" s="191"/>
      <c r="N110" s="192"/>
      <c r="O110" s="192"/>
      <c r="P110" s="192"/>
      <c r="Q110" s="192"/>
      <c r="R110" s="192"/>
      <c r="S110" s="192"/>
      <c r="T110" s="193"/>
      <c r="AT110" s="187" t="s">
        <v>146</v>
      </c>
      <c r="AU110" s="187" t="s">
        <v>79</v>
      </c>
      <c r="AV110" s="185" t="s">
        <v>79</v>
      </c>
      <c r="AW110" s="185" t="s">
        <v>30</v>
      </c>
      <c r="AX110" s="185" t="s">
        <v>69</v>
      </c>
      <c r="AY110" s="187" t="s">
        <v>132</v>
      </c>
    </row>
    <row r="111" s="177" customFormat="true" ht="12.8" hidden="false" customHeight="false" outlineLevel="0" collapsed="false">
      <c r="B111" s="178"/>
      <c r="D111" s="175" t="s">
        <v>146</v>
      </c>
      <c r="E111" s="179"/>
      <c r="F111" s="180" t="s">
        <v>162</v>
      </c>
      <c r="H111" s="179"/>
      <c r="I111" s="181"/>
      <c r="L111" s="178"/>
      <c r="M111" s="182"/>
      <c r="N111" s="183"/>
      <c r="O111" s="183"/>
      <c r="P111" s="183"/>
      <c r="Q111" s="183"/>
      <c r="R111" s="183"/>
      <c r="S111" s="183"/>
      <c r="T111" s="184"/>
      <c r="AT111" s="179" t="s">
        <v>146</v>
      </c>
      <c r="AU111" s="179" t="s">
        <v>79</v>
      </c>
      <c r="AV111" s="177" t="s">
        <v>77</v>
      </c>
      <c r="AW111" s="177" t="s">
        <v>30</v>
      </c>
      <c r="AX111" s="177" t="s">
        <v>69</v>
      </c>
      <c r="AY111" s="179" t="s">
        <v>132</v>
      </c>
    </row>
    <row r="112" s="185" customFormat="true" ht="12.8" hidden="false" customHeight="false" outlineLevel="0" collapsed="false">
      <c r="B112" s="186"/>
      <c r="D112" s="175" t="s">
        <v>146</v>
      </c>
      <c r="E112" s="187"/>
      <c r="F112" s="188" t="s">
        <v>163</v>
      </c>
      <c r="H112" s="189" t="n">
        <v>10.8</v>
      </c>
      <c r="I112" s="190"/>
      <c r="L112" s="186"/>
      <c r="M112" s="191"/>
      <c r="N112" s="192"/>
      <c r="O112" s="192"/>
      <c r="P112" s="192"/>
      <c r="Q112" s="192"/>
      <c r="R112" s="192"/>
      <c r="S112" s="192"/>
      <c r="T112" s="193"/>
      <c r="AT112" s="187" t="s">
        <v>146</v>
      </c>
      <c r="AU112" s="187" t="s">
        <v>79</v>
      </c>
      <c r="AV112" s="185" t="s">
        <v>79</v>
      </c>
      <c r="AW112" s="185" t="s">
        <v>30</v>
      </c>
      <c r="AX112" s="185" t="s">
        <v>69</v>
      </c>
      <c r="AY112" s="187" t="s">
        <v>132</v>
      </c>
    </row>
    <row r="113" s="194" customFormat="true" ht="12.8" hidden="false" customHeight="false" outlineLevel="0" collapsed="false">
      <c r="B113" s="195"/>
      <c r="D113" s="175" t="s">
        <v>146</v>
      </c>
      <c r="E113" s="196"/>
      <c r="F113" s="197" t="s">
        <v>156</v>
      </c>
      <c r="H113" s="198" t="n">
        <v>28</v>
      </c>
      <c r="I113" s="199"/>
      <c r="L113" s="195"/>
      <c r="M113" s="200"/>
      <c r="N113" s="201"/>
      <c r="O113" s="201"/>
      <c r="P113" s="201"/>
      <c r="Q113" s="201"/>
      <c r="R113" s="201"/>
      <c r="S113" s="201"/>
      <c r="T113" s="202"/>
      <c r="AT113" s="196" t="s">
        <v>146</v>
      </c>
      <c r="AU113" s="196" t="s">
        <v>79</v>
      </c>
      <c r="AV113" s="194" t="s">
        <v>98</v>
      </c>
      <c r="AW113" s="194" t="s">
        <v>30</v>
      </c>
      <c r="AX113" s="194" t="s">
        <v>69</v>
      </c>
      <c r="AY113" s="196" t="s">
        <v>132</v>
      </c>
    </row>
    <row r="114" s="177" customFormat="true" ht="12.8" hidden="false" customHeight="false" outlineLevel="0" collapsed="false">
      <c r="B114" s="178"/>
      <c r="D114" s="175" t="s">
        <v>146</v>
      </c>
      <c r="E114" s="179"/>
      <c r="F114" s="180" t="s">
        <v>164</v>
      </c>
      <c r="H114" s="179"/>
      <c r="I114" s="181"/>
      <c r="L114" s="178"/>
      <c r="M114" s="182"/>
      <c r="N114" s="183"/>
      <c r="O114" s="183"/>
      <c r="P114" s="183"/>
      <c r="Q114" s="183"/>
      <c r="R114" s="183"/>
      <c r="S114" s="183"/>
      <c r="T114" s="184"/>
      <c r="AT114" s="179" t="s">
        <v>146</v>
      </c>
      <c r="AU114" s="179" t="s">
        <v>79</v>
      </c>
      <c r="AV114" s="177" t="s">
        <v>77</v>
      </c>
      <c r="AW114" s="177" t="s">
        <v>30</v>
      </c>
      <c r="AX114" s="177" t="s">
        <v>69</v>
      </c>
      <c r="AY114" s="179" t="s">
        <v>132</v>
      </c>
    </row>
    <row r="115" s="185" customFormat="true" ht="12.8" hidden="false" customHeight="false" outlineLevel="0" collapsed="false">
      <c r="B115" s="186"/>
      <c r="D115" s="175" t="s">
        <v>146</v>
      </c>
      <c r="E115" s="187"/>
      <c r="F115" s="188" t="s">
        <v>165</v>
      </c>
      <c r="H115" s="189" t="n">
        <v>2.198</v>
      </c>
      <c r="I115" s="190"/>
      <c r="L115" s="186"/>
      <c r="M115" s="191"/>
      <c r="N115" s="192"/>
      <c r="O115" s="192"/>
      <c r="P115" s="192"/>
      <c r="Q115" s="192"/>
      <c r="R115" s="192"/>
      <c r="S115" s="192"/>
      <c r="T115" s="193"/>
      <c r="AT115" s="187" t="s">
        <v>146</v>
      </c>
      <c r="AU115" s="187" t="s">
        <v>79</v>
      </c>
      <c r="AV115" s="185" t="s">
        <v>79</v>
      </c>
      <c r="AW115" s="185" t="s">
        <v>30</v>
      </c>
      <c r="AX115" s="185" t="s">
        <v>69</v>
      </c>
      <c r="AY115" s="187" t="s">
        <v>132</v>
      </c>
    </row>
    <row r="116" s="194" customFormat="true" ht="12.8" hidden="false" customHeight="false" outlineLevel="0" collapsed="false">
      <c r="B116" s="195"/>
      <c r="D116" s="175" t="s">
        <v>146</v>
      </c>
      <c r="E116" s="196"/>
      <c r="F116" s="197" t="s">
        <v>156</v>
      </c>
      <c r="H116" s="198" t="n">
        <v>2.198</v>
      </c>
      <c r="I116" s="199"/>
      <c r="L116" s="195"/>
      <c r="M116" s="200"/>
      <c r="N116" s="201"/>
      <c r="O116" s="201"/>
      <c r="P116" s="201"/>
      <c r="Q116" s="201"/>
      <c r="R116" s="201"/>
      <c r="S116" s="201"/>
      <c r="T116" s="202"/>
      <c r="AT116" s="196" t="s">
        <v>146</v>
      </c>
      <c r="AU116" s="196" t="s">
        <v>79</v>
      </c>
      <c r="AV116" s="194" t="s">
        <v>98</v>
      </c>
      <c r="AW116" s="194" t="s">
        <v>30</v>
      </c>
      <c r="AX116" s="194" t="s">
        <v>69</v>
      </c>
      <c r="AY116" s="196" t="s">
        <v>132</v>
      </c>
    </row>
    <row r="117" s="203" customFormat="true" ht="12.8" hidden="false" customHeight="false" outlineLevel="0" collapsed="false">
      <c r="B117" s="204"/>
      <c r="D117" s="175" t="s">
        <v>146</v>
      </c>
      <c r="E117" s="205"/>
      <c r="F117" s="206" t="s">
        <v>166</v>
      </c>
      <c r="H117" s="207" t="n">
        <v>69.298</v>
      </c>
      <c r="I117" s="208"/>
      <c r="L117" s="204"/>
      <c r="M117" s="209"/>
      <c r="N117" s="210"/>
      <c r="O117" s="210"/>
      <c r="P117" s="210"/>
      <c r="Q117" s="210"/>
      <c r="R117" s="210"/>
      <c r="S117" s="210"/>
      <c r="T117" s="211"/>
      <c r="AT117" s="205" t="s">
        <v>146</v>
      </c>
      <c r="AU117" s="205" t="s">
        <v>79</v>
      </c>
      <c r="AV117" s="203" t="s">
        <v>140</v>
      </c>
      <c r="AW117" s="203" t="s">
        <v>30</v>
      </c>
      <c r="AX117" s="203" t="s">
        <v>77</v>
      </c>
      <c r="AY117" s="205" t="s">
        <v>132</v>
      </c>
    </row>
    <row r="118" s="28" customFormat="true" ht="44.25" hidden="false" customHeight="true" outlineLevel="0" collapsed="false">
      <c r="A118" s="23"/>
      <c r="B118" s="156"/>
      <c r="C118" s="157" t="s">
        <v>79</v>
      </c>
      <c r="D118" s="157" t="s">
        <v>135</v>
      </c>
      <c r="E118" s="158" t="s">
        <v>167</v>
      </c>
      <c r="F118" s="159" t="s">
        <v>168</v>
      </c>
      <c r="G118" s="160" t="s">
        <v>169</v>
      </c>
      <c r="H118" s="161" t="n">
        <v>2</v>
      </c>
      <c r="I118" s="162"/>
      <c r="J118" s="163" t="n">
        <f aca="false">ROUND(I118*H118,2)</f>
        <v>0</v>
      </c>
      <c r="K118" s="159" t="s">
        <v>139</v>
      </c>
      <c r="L118" s="24"/>
      <c r="M118" s="164"/>
      <c r="N118" s="165" t="s">
        <v>40</v>
      </c>
      <c r="O118" s="56"/>
      <c r="P118" s="166" t="n">
        <f aca="false">O118*H118</f>
        <v>0</v>
      </c>
      <c r="Q118" s="166" t="n">
        <v>0.00339</v>
      </c>
      <c r="R118" s="166" t="n">
        <f aca="false">Q118*H118</f>
        <v>0.00678</v>
      </c>
      <c r="S118" s="166" t="n">
        <v>0</v>
      </c>
      <c r="T118" s="167" t="n">
        <f aca="false">S118*H118</f>
        <v>0</v>
      </c>
      <c r="U118" s="23"/>
      <c r="V118" s="23"/>
      <c r="W118" s="23"/>
      <c r="X118" s="23"/>
      <c r="Y118" s="23"/>
      <c r="Z118" s="23"/>
      <c r="AA118" s="23"/>
      <c r="AB118" s="23"/>
      <c r="AC118" s="23"/>
      <c r="AD118" s="23"/>
      <c r="AE118" s="23"/>
      <c r="AR118" s="168" t="s">
        <v>140</v>
      </c>
      <c r="AT118" s="168" t="s">
        <v>135</v>
      </c>
      <c r="AU118" s="168" t="s">
        <v>79</v>
      </c>
      <c r="AY118" s="4" t="s">
        <v>132</v>
      </c>
      <c r="BE118" s="169" t="n">
        <f aca="false">IF(N118="základní",J118,0)</f>
        <v>0</v>
      </c>
      <c r="BF118" s="169" t="n">
        <f aca="false">IF(N118="snížená",J118,0)</f>
        <v>0</v>
      </c>
      <c r="BG118" s="169" t="n">
        <f aca="false">IF(N118="zákl. přenesená",J118,0)</f>
        <v>0</v>
      </c>
      <c r="BH118" s="169" t="n">
        <f aca="false">IF(N118="sníž. přenesená",J118,0)</f>
        <v>0</v>
      </c>
      <c r="BI118" s="169" t="n">
        <f aca="false">IF(N118="nulová",J118,0)</f>
        <v>0</v>
      </c>
      <c r="BJ118" s="4" t="s">
        <v>77</v>
      </c>
      <c r="BK118" s="169" t="n">
        <f aca="false">ROUND(I118*H118,2)</f>
        <v>0</v>
      </c>
      <c r="BL118" s="4" t="s">
        <v>140</v>
      </c>
      <c r="BM118" s="168" t="s">
        <v>170</v>
      </c>
    </row>
    <row r="119" s="28" customFormat="true" ht="12.8" hidden="false" customHeight="false" outlineLevel="0" collapsed="false">
      <c r="A119" s="23"/>
      <c r="B119" s="24"/>
      <c r="C119" s="23"/>
      <c r="D119" s="170" t="s">
        <v>142</v>
      </c>
      <c r="E119" s="23"/>
      <c r="F119" s="171" t="s">
        <v>171</v>
      </c>
      <c r="G119" s="23"/>
      <c r="H119" s="23"/>
      <c r="I119" s="172"/>
      <c r="J119" s="23"/>
      <c r="K119" s="23"/>
      <c r="L119" s="24"/>
      <c r="M119" s="173"/>
      <c r="N119" s="174"/>
      <c r="O119" s="56"/>
      <c r="P119" s="56"/>
      <c r="Q119" s="56"/>
      <c r="R119" s="56"/>
      <c r="S119" s="56"/>
      <c r="T119" s="57"/>
      <c r="U119" s="23"/>
      <c r="V119" s="23"/>
      <c r="W119" s="23"/>
      <c r="X119" s="23"/>
      <c r="Y119" s="23"/>
      <c r="Z119" s="23"/>
      <c r="AA119" s="23"/>
      <c r="AB119" s="23"/>
      <c r="AC119" s="23"/>
      <c r="AD119" s="23"/>
      <c r="AE119" s="23"/>
      <c r="AT119" s="4" t="s">
        <v>142</v>
      </c>
      <c r="AU119" s="4" t="s">
        <v>79</v>
      </c>
    </row>
    <row r="120" s="28" customFormat="true" ht="50" hidden="false" customHeight="false" outlineLevel="0" collapsed="false">
      <c r="A120" s="23"/>
      <c r="B120" s="24"/>
      <c r="C120" s="23"/>
      <c r="D120" s="175" t="s">
        <v>144</v>
      </c>
      <c r="E120" s="23"/>
      <c r="F120" s="176" t="s">
        <v>172</v>
      </c>
      <c r="G120" s="23"/>
      <c r="H120" s="23"/>
      <c r="I120" s="172"/>
      <c r="J120" s="23"/>
      <c r="K120" s="23"/>
      <c r="L120" s="24"/>
      <c r="M120" s="173"/>
      <c r="N120" s="174"/>
      <c r="O120" s="56"/>
      <c r="P120" s="56"/>
      <c r="Q120" s="56"/>
      <c r="R120" s="56"/>
      <c r="S120" s="56"/>
      <c r="T120" s="57"/>
      <c r="U120" s="23"/>
      <c r="V120" s="23"/>
      <c r="W120" s="23"/>
      <c r="X120" s="23"/>
      <c r="Y120" s="23"/>
      <c r="Z120" s="23"/>
      <c r="AA120" s="23"/>
      <c r="AB120" s="23"/>
      <c r="AC120" s="23"/>
      <c r="AD120" s="23"/>
      <c r="AE120" s="23"/>
      <c r="AT120" s="4" t="s">
        <v>144</v>
      </c>
      <c r="AU120" s="4" t="s">
        <v>79</v>
      </c>
    </row>
    <row r="121" s="177" customFormat="true" ht="12.8" hidden="false" customHeight="false" outlineLevel="0" collapsed="false">
      <c r="B121" s="178"/>
      <c r="D121" s="175" t="s">
        <v>146</v>
      </c>
      <c r="E121" s="179"/>
      <c r="F121" s="180" t="s">
        <v>173</v>
      </c>
      <c r="H121" s="179"/>
      <c r="I121" s="181"/>
      <c r="L121" s="178"/>
      <c r="M121" s="182"/>
      <c r="N121" s="183"/>
      <c r="O121" s="183"/>
      <c r="P121" s="183"/>
      <c r="Q121" s="183"/>
      <c r="R121" s="183"/>
      <c r="S121" s="183"/>
      <c r="T121" s="184"/>
      <c r="AT121" s="179" t="s">
        <v>146</v>
      </c>
      <c r="AU121" s="179" t="s">
        <v>79</v>
      </c>
      <c r="AV121" s="177" t="s">
        <v>77</v>
      </c>
      <c r="AW121" s="177" t="s">
        <v>30</v>
      </c>
      <c r="AX121" s="177" t="s">
        <v>69</v>
      </c>
      <c r="AY121" s="179" t="s">
        <v>132</v>
      </c>
    </row>
    <row r="122" s="185" customFormat="true" ht="12.8" hidden="false" customHeight="false" outlineLevel="0" collapsed="false">
      <c r="B122" s="186"/>
      <c r="D122" s="175" t="s">
        <v>146</v>
      </c>
      <c r="E122" s="187"/>
      <c r="F122" s="188" t="s">
        <v>79</v>
      </c>
      <c r="H122" s="189" t="n">
        <v>2</v>
      </c>
      <c r="I122" s="190"/>
      <c r="L122" s="186"/>
      <c r="M122" s="191"/>
      <c r="N122" s="192"/>
      <c r="O122" s="192"/>
      <c r="P122" s="192"/>
      <c r="Q122" s="192"/>
      <c r="R122" s="192"/>
      <c r="S122" s="192"/>
      <c r="T122" s="193"/>
      <c r="AT122" s="187" t="s">
        <v>146</v>
      </c>
      <c r="AU122" s="187" t="s">
        <v>79</v>
      </c>
      <c r="AV122" s="185" t="s">
        <v>79</v>
      </c>
      <c r="AW122" s="185" t="s">
        <v>30</v>
      </c>
      <c r="AX122" s="185" t="s">
        <v>69</v>
      </c>
      <c r="AY122" s="187" t="s">
        <v>132</v>
      </c>
    </row>
    <row r="123" s="203" customFormat="true" ht="12.8" hidden="false" customHeight="false" outlineLevel="0" collapsed="false">
      <c r="B123" s="204"/>
      <c r="D123" s="175" t="s">
        <v>146</v>
      </c>
      <c r="E123" s="205"/>
      <c r="F123" s="206" t="s">
        <v>166</v>
      </c>
      <c r="H123" s="207" t="n">
        <v>2</v>
      </c>
      <c r="I123" s="208"/>
      <c r="L123" s="204"/>
      <c r="M123" s="209"/>
      <c r="N123" s="210"/>
      <c r="O123" s="210"/>
      <c r="P123" s="210"/>
      <c r="Q123" s="210"/>
      <c r="R123" s="210"/>
      <c r="S123" s="210"/>
      <c r="T123" s="211"/>
      <c r="AT123" s="205" t="s">
        <v>146</v>
      </c>
      <c r="AU123" s="205" t="s">
        <v>79</v>
      </c>
      <c r="AV123" s="203" t="s">
        <v>140</v>
      </c>
      <c r="AW123" s="203" t="s">
        <v>30</v>
      </c>
      <c r="AX123" s="203" t="s">
        <v>77</v>
      </c>
      <c r="AY123" s="205" t="s">
        <v>132</v>
      </c>
    </row>
    <row r="124" s="28" customFormat="true" ht="44.25" hidden="false" customHeight="true" outlineLevel="0" collapsed="false">
      <c r="A124" s="23"/>
      <c r="B124" s="156"/>
      <c r="C124" s="157" t="s">
        <v>98</v>
      </c>
      <c r="D124" s="157" t="s">
        <v>135</v>
      </c>
      <c r="E124" s="158" t="s">
        <v>174</v>
      </c>
      <c r="F124" s="159" t="s">
        <v>175</v>
      </c>
      <c r="G124" s="160" t="s">
        <v>169</v>
      </c>
      <c r="H124" s="161" t="n">
        <v>8</v>
      </c>
      <c r="I124" s="162"/>
      <c r="J124" s="163" t="n">
        <f aca="false">ROUND(I124*H124,2)</f>
        <v>0</v>
      </c>
      <c r="K124" s="159" t="s">
        <v>139</v>
      </c>
      <c r="L124" s="24"/>
      <c r="M124" s="164"/>
      <c r="N124" s="165" t="s">
        <v>40</v>
      </c>
      <c r="O124" s="56"/>
      <c r="P124" s="166" t="n">
        <f aca="false">O124*H124</f>
        <v>0</v>
      </c>
      <c r="Q124" s="166" t="n">
        <v>0.00617</v>
      </c>
      <c r="R124" s="166" t="n">
        <f aca="false">Q124*H124</f>
        <v>0.04936</v>
      </c>
      <c r="S124" s="166" t="n">
        <v>0</v>
      </c>
      <c r="T124" s="167" t="n">
        <f aca="false">S124*H124</f>
        <v>0</v>
      </c>
      <c r="U124" s="23"/>
      <c r="V124" s="23"/>
      <c r="W124" s="23"/>
      <c r="X124" s="23"/>
      <c r="Y124" s="23"/>
      <c r="Z124" s="23"/>
      <c r="AA124" s="23"/>
      <c r="AB124" s="23"/>
      <c r="AC124" s="23"/>
      <c r="AD124" s="23"/>
      <c r="AE124" s="23"/>
      <c r="AR124" s="168" t="s">
        <v>140</v>
      </c>
      <c r="AT124" s="168" t="s">
        <v>135</v>
      </c>
      <c r="AU124" s="168" t="s">
        <v>79</v>
      </c>
      <c r="AY124" s="4" t="s">
        <v>132</v>
      </c>
      <c r="BE124" s="169" t="n">
        <f aca="false">IF(N124="základní",J124,0)</f>
        <v>0</v>
      </c>
      <c r="BF124" s="169" t="n">
        <f aca="false">IF(N124="snížená",J124,0)</f>
        <v>0</v>
      </c>
      <c r="BG124" s="169" t="n">
        <f aca="false">IF(N124="zákl. přenesená",J124,0)</f>
        <v>0</v>
      </c>
      <c r="BH124" s="169" t="n">
        <f aca="false">IF(N124="sníž. přenesená",J124,0)</f>
        <v>0</v>
      </c>
      <c r="BI124" s="169" t="n">
        <f aca="false">IF(N124="nulová",J124,0)</f>
        <v>0</v>
      </c>
      <c r="BJ124" s="4" t="s">
        <v>77</v>
      </c>
      <c r="BK124" s="169" t="n">
        <f aca="false">ROUND(I124*H124,2)</f>
        <v>0</v>
      </c>
      <c r="BL124" s="4" t="s">
        <v>140</v>
      </c>
      <c r="BM124" s="168" t="s">
        <v>176</v>
      </c>
    </row>
    <row r="125" s="28" customFormat="true" ht="12.8" hidden="false" customHeight="false" outlineLevel="0" collapsed="false">
      <c r="A125" s="23"/>
      <c r="B125" s="24"/>
      <c r="C125" s="23"/>
      <c r="D125" s="170" t="s">
        <v>142</v>
      </c>
      <c r="E125" s="23"/>
      <c r="F125" s="171" t="s">
        <v>177</v>
      </c>
      <c r="G125" s="23"/>
      <c r="H125" s="23"/>
      <c r="I125" s="172"/>
      <c r="J125" s="23"/>
      <c r="K125" s="23"/>
      <c r="L125" s="24"/>
      <c r="M125" s="173"/>
      <c r="N125" s="174"/>
      <c r="O125" s="56"/>
      <c r="P125" s="56"/>
      <c r="Q125" s="56"/>
      <c r="R125" s="56"/>
      <c r="S125" s="56"/>
      <c r="T125" s="57"/>
      <c r="U125" s="23"/>
      <c r="V125" s="23"/>
      <c r="W125" s="23"/>
      <c r="X125" s="23"/>
      <c r="Y125" s="23"/>
      <c r="Z125" s="23"/>
      <c r="AA125" s="23"/>
      <c r="AB125" s="23"/>
      <c r="AC125" s="23"/>
      <c r="AD125" s="23"/>
      <c r="AE125" s="23"/>
      <c r="AT125" s="4" t="s">
        <v>142</v>
      </c>
      <c r="AU125" s="4" t="s">
        <v>79</v>
      </c>
    </row>
    <row r="126" s="28" customFormat="true" ht="42" hidden="false" customHeight="false" outlineLevel="0" collapsed="false">
      <c r="A126" s="23"/>
      <c r="B126" s="24"/>
      <c r="C126" s="23"/>
      <c r="D126" s="175" t="s">
        <v>144</v>
      </c>
      <c r="E126" s="23"/>
      <c r="F126" s="176" t="s">
        <v>178</v>
      </c>
      <c r="G126" s="23"/>
      <c r="H126" s="23"/>
      <c r="I126" s="172"/>
      <c r="J126" s="23"/>
      <c r="K126" s="23"/>
      <c r="L126" s="24"/>
      <c r="M126" s="173"/>
      <c r="N126" s="174"/>
      <c r="O126" s="56"/>
      <c r="P126" s="56"/>
      <c r="Q126" s="56"/>
      <c r="R126" s="56"/>
      <c r="S126" s="56"/>
      <c r="T126" s="57"/>
      <c r="U126" s="23"/>
      <c r="V126" s="23"/>
      <c r="W126" s="23"/>
      <c r="X126" s="23"/>
      <c r="Y126" s="23"/>
      <c r="Z126" s="23"/>
      <c r="AA126" s="23"/>
      <c r="AB126" s="23"/>
      <c r="AC126" s="23"/>
      <c r="AD126" s="23"/>
      <c r="AE126" s="23"/>
      <c r="AT126" s="4" t="s">
        <v>144</v>
      </c>
      <c r="AU126" s="4" t="s">
        <v>79</v>
      </c>
    </row>
    <row r="127" s="177" customFormat="true" ht="12.8" hidden="false" customHeight="false" outlineLevel="0" collapsed="false">
      <c r="B127" s="178"/>
      <c r="D127" s="175" t="s">
        <v>146</v>
      </c>
      <c r="E127" s="179"/>
      <c r="F127" s="180" t="s">
        <v>179</v>
      </c>
      <c r="H127" s="179"/>
      <c r="I127" s="181"/>
      <c r="L127" s="178"/>
      <c r="M127" s="182"/>
      <c r="N127" s="183"/>
      <c r="O127" s="183"/>
      <c r="P127" s="183"/>
      <c r="Q127" s="183"/>
      <c r="R127" s="183"/>
      <c r="S127" s="183"/>
      <c r="T127" s="184"/>
      <c r="AT127" s="179" t="s">
        <v>146</v>
      </c>
      <c r="AU127" s="179" t="s">
        <v>79</v>
      </c>
      <c r="AV127" s="177" t="s">
        <v>77</v>
      </c>
      <c r="AW127" s="177" t="s">
        <v>30</v>
      </c>
      <c r="AX127" s="177" t="s">
        <v>69</v>
      </c>
      <c r="AY127" s="179" t="s">
        <v>132</v>
      </c>
    </row>
    <row r="128" s="185" customFormat="true" ht="12.8" hidden="false" customHeight="false" outlineLevel="0" collapsed="false">
      <c r="B128" s="186"/>
      <c r="D128" s="175" t="s">
        <v>146</v>
      </c>
      <c r="E128" s="187"/>
      <c r="F128" s="188" t="s">
        <v>180</v>
      </c>
      <c r="H128" s="189" t="n">
        <v>8</v>
      </c>
      <c r="I128" s="190"/>
      <c r="L128" s="186"/>
      <c r="M128" s="191"/>
      <c r="N128" s="192"/>
      <c r="O128" s="192"/>
      <c r="P128" s="192"/>
      <c r="Q128" s="192"/>
      <c r="R128" s="192"/>
      <c r="S128" s="192"/>
      <c r="T128" s="193"/>
      <c r="AT128" s="187" t="s">
        <v>146</v>
      </c>
      <c r="AU128" s="187" t="s">
        <v>79</v>
      </c>
      <c r="AV128" s="185" t="s">
        <v>79</v>
      </c>
      <c r="AW128" s="185" t="s">
        <v>30</v>
      </c>
      <c r="AX128" s="185" t="s">
        <v>69</v>
      </c>
      <c r="AY128" s="187" t="s">
        <v>132</v>
      </c>
    </row>
    <row r="129" s="203" customFormat="true" ht="12.8" hidden="false" customHeight="false" outlineLevel="0" collapsed="false">
      <c r="B129" s="204"/>
      <c r="D129" s="175" t="s">
        <v>146</v>
      </c>
      <c r="E129" s="205"/>
      <c r="F129" s="206" t="s">
        <v>166</v>
      </c>
      <c r="H129" s="207" t="n">
        <v>8</v>
      </c>
      <c r="I129" s="208"/>
      <c r="L129" s="204"/>
      <c r="M129" s="209"/>
      <c r="N129" s="210"/>
      <c r="O129" s="210"/>
      <c r="P129" s="210"/>
      <c r="Q129" s="210"/>
      <c r="R129" s="210"/>
      <c r="S129" s="210"/>
      <c r="T129" s="211"/>
      <c r="AT129" s="205" t="s">
        <v>146</v>
      </c>
      <c r="AU129" s="205" t="s">
        <v>79</v>
      </c>
      <c r="AV129" s="203" t="s">
        <v>140</v>
      </c>
      <c r="AW129" s="203" t="s">
        <v>30</v>
      </c>
      <c r="AX129" s="203" t="s">
        <v>77</v>
      </c>
      <c r="AY129" s="205" t="s">
        <v>132</v>
      </c>
    </row>
    <row r="130" s="142" customFormat="true" ht="22.8" hidden="false" customHeight="true" outlineLevel="0" collapsed="false">
      <c r="B130" s="143"/>
      <c r="D130" s="144" t="s">
        <v>68</v>
      </c>
      <c r="E130" s="154" t="s">
        <v>181</v>
      </c>
      <c r="F130" s="154" t="s">
        <v>182</v>
      </c>
      <c r="I130" s="146"/>
      <c r="J130" s="155" t="n">
        <f aca="false">BK130</f>
        <v>0</v>
      </c>
      <c r="L130" s="143"/>
      <c r="M130" s="148"/>
      <c r="N130" s="149"/>
      <c r="O130" s="149"/>
      <c r="P130" s="150" t="n">
        <f aca="false">SUM(P131:P180)</f>
        <v>0</v>
      </c>
      <c r="Q130" s="149"/>
      <c r="R130" s="150" t="n">
        <f aca="false">SUM(R131:R180)</f>
        <v>0.0043844</v>
      </c>
      <c r="S130" s="149"/>
      <c r="T130" s="151" t="n">
        <f aca="false">SUM(T131:T180)</f>
        <v>7.845048</v>
      </c>
      <c r="AR130" s="144" t="s">
        <v>77</v>
      </c>
      <c r="AT130" s="152" t="s">
        <v>68</v>
      </c>
      <c r="AU130" s="152" t="s">
        <v>77</v>
      </c>
      <c r="AY130" s="144" t="s">
        <v>132</v>
      </c>
      <c r="BK130" s="153" t="n">
        <f aca="false">SUM(BK131:BK180)</f>
        <v>0</v>
      </c>
    </row>
    <row r="131" s="28" customFormat="true" ht="24.15" hidden="false" customHeight="true" outlineLevel="0" collapsed="false">
      <c r="A131" s="23"/>
      <c r="B131" s="156"/>
      <c r="C131" s="157" t="s">
        <v>140</v>
      </c>
      <c r="D131" s="157" t="s">
        <v>135</v>
      </c>
      <c r="E131" s="158" t="s">
        <v>183</v>
      </c>
      <c r="F131" s="159" t="s">
        <v>184</v>
      </c>
      <c r="G131" s="160" t="s">
        <v>185</v>
      </c>
      <c r="H131" s="161" t="n">
        <v>12.4</v>
      </c>
      <c r="I131" s="162"/>
      <c r="J131" s="163" t="n">
        <f aca="false">ROUND(I131*H131,2)</f>
        <v>0</v>
      </c>
      <c r="K131" s="159" t="s">
        <v>139</v>
      </c>
      <c r="L131" s="24"/>
      <c r="M131" s="164"/>
      <c r="N131" s="165" t="s">
        <v>40</v>
      </c>
      <c r="O131" s="56"/>
      <c r="P131" s="166" t="n">
        <f aca="false">O131*H131</f>
        <v>0</v>
      </c>
      <c r="Q131" s="166" t="n">
        <v>0</v>
      </c>
      <c r="R131" s="166" t="n">
        <f aca="false">Q131*H131</f>
        <v>0</v>
      </c>
      <c r="S131" s="166" t="n">
        <v>0.261</v>
      </c>
      <c r="T131" s="167" t="n">
        <f aca="false">S131*H131</f>
        <v>3.2364</v>
      </c>
      <c r="U131" s="23"/>
      <c r="V131" s="23"/>
      <c r="W131" s="23"/>
      <c r="X131" s="23"/>
      <c r="Y131" s="23"/>
      <c r="Z131" s="23"/>
      <c r="AA131" s="23"/>
      <c r="AB131" s="23"/>
      <c r="AC131" s="23"/>
      <c r="AD131" s="23"/>
      <c r="AE131" s="23"/>
      <c r="AR131" s="168" t="s">
        <v>140</v>
      </c>
      <c r="AT131" s="168" t="s">
        <v>135</v>
      </c>
      <c r="AU131" s="168" t="s">
        <v>79</v>
      </c>
      <c r="AY131" s="4" t="s">
        <v>132</v>
      </c>
      <c r="BE131" s="169" t="n">
        <f aca="false">IF(N131="základní",J131,0)</f>
        <v>0</v>
      </c>
      <c r="BF131" s="169" t="n">
        <f aca="false">IF(N131="snížená",J131,0)</f>
        <v>0</v>
      </c>
      <c r="BG131" s="169" t="n">
        <f aca="false">IF(N131="zákl. přenesená",J131,0)</f>
        <v>0</v>
      </c>
      <c r="BH131" s="169" t="n">
        <f aca="false">IF(N131="sníž. přenesená",J131,0)</f>
        <v>0</v>
      </c>
      <c r="BI131" s="169" t="n">
        <f aca="false">IF(N131="nulová",J131,0)</f>
        <v>0</v>
      </c>
      <c r="BJ131" s="4" t="s">
        <v>77</v>
      </c>
      <c r="BK131" s="169" t="n">
        <f aca="false">ROUND(I131*H131,2)</f>
        <v>0</v>
      </c>
      <c r="BL131" s="4" t="s">
        <v>140</v>
      </c>
      <c r="BM131" s="168" t="s">
        <v>186</v>
      </c>
    </row>
    <row r="132" s="28" customFormat="true" ht="12.8" hidden="false" customHeight="false" outlineLevel="0" collapsed="false">
      <c r="A132" s="23"/>
      <c r="B132" s="24"/>
      <c r="C132" s="23"/>
      <c r="D132" s="170" t="s">
        <v>142</v>
      </c>
      <c r="E132" s="23"/>
      <c r="F132" s="171" t="s">
        <v>187</v>
      </c>
      <c r="G132" s="23"/>
      <c r="H132" s="23"/>
      <c r="I132" s="172"/>
      <c r="J132" s="23"/>
      <c r="K132" s="23"/>
      <c r="L132" s="24"/>
      <c r="M132" s="173"/>
      <c r="N132" s="174"/>
      <c r="O132" s="56"/>
      <c r="P132" s="56"/>
      <c r="Q132" s="56"/>
      <c r="R132" s="56"/>
      <c r="S132" s="56"/>
      <c r="T132" s="57"/>
      <c r="U132" s="23"/>
      <c r="V132" s="23"/>
      <c r="W132" s="23"/>
      <c r="X132" s="23"/>
      <c r="Y132" s="23"/>
      <c r="Z132" s="23"/>
      <c r="AA132" s="23"/>
      <c r="AB132" s="23"/>
      <c r="AC132" s="23"/>
      <c r="AD132" s="23"/>
      <c r="AE132" s="23"/>
      <c r="AT132" s="4" t="s">
        <v>142</v>
      </c>
      <c r="AU132" s="4" t="s">
        <v>79</v>
      </c>
    </row>
    <row r="133" s="28" customFormat="true" ht="26" hidden="false" customHeight="false" outlineLevel="0" collapsed="false">
      <c r="A133" s="23"/>
      <c r="B133" s="24"/>
      <c r="C133" s="23"/>
      <c r="D133" s="175" t="s">
        <v>144</v>
      </c>
      <c r="E133" s="23"/>
      <c r="F133" s="176" t="s">
        <v>188</v>
      </c>
      <c r="G133" s="23"/>
      <c r="H133" s="23"/>
      <c r="I133" s="172"/>
      <c r="J133" s="23"/>
      <c r="K133" s="23"/>
      <c r="L133" s="24"/>
      <c r="M133" s="173"/>
      <c r="N133" s="174"/>
      <c r="O133" s="56"/>
      <c r="P133" s="56"/>
      <c r="Q133" s="56"/>
      <c r="R133" s="56"/>
      <c r="S133" s="56"/>
      <c r="T133" s="57"/>
      <c r="U133" s="23"/>
      <c r="V133" s="23"/>
      <c r="W133" s="23"/>
      <c r="X133" s="23"/>
      <c r="Y133" s="23"/>
      <c r="Z133" s="23"/>
      <c r="AA133" s="23"/>
      <c r="AB133" s="23"/>
      <c r="AC133" s="23"/>
      <c r="AD133" s="23"/>
      <c r="AE133" s="23"/>
      <c r="AT133" s="4" t="s">
        <v>144</v>
      </c>
      <c r="AU133" s="4" t="s">
        <v>79</v>
      </c>
    </row>
    <row r="134" s="177" customFormat="true" ht="12.8" hidden="false" customHeight="false" outlineLevel="0" collapsed="false">
      <c r="B134" s="178"/>
      <c r="D134" s="175" t="s">
        <v>146</v>
      </c>
      <c r="E134" s="179"/>
      <c r="F134" s="180" t="s">
        <v>189</v>
      </c>
      <c r="H134" s="179"/>
      <c r="I134" s="181"/>
      <c r="L134" s="178"/>
      <c r="M134" s="182"/>
      <c r="N134" s="183"/>
      <c r="O134" s="183"/>
      <c r="P134" s="183"/>
      <c r="Q134" s="183"/>
      <c r="R134" s="183"/>
      <c r="S134" s="183"/>
      <c r="T134" s="184"/>
      <c r="AT134" s="179" t="s">
        <v>146</v>
      </c>
      <c r="AU134" s="179" t="s">
        <v>79</v>
      </c>
      <c r="AV134" s="177" t="s">
        <v>77</v>
      </c>
      <c r="AW134" s="177" t="s">
        <v>30</v>
      </c>
      <c r="AX134" s="177" t="s">
        <v>69</v>
      </c>
      <c r="AY134" s="179" t="s">
        <v>132</v>
      </c>
    </row>
    <row r="135" s="185" customFormat="true" ht="12.8" hidden="false" customHeight="false" outlineLevel="0" collapsed="false">
      <c r="B135" s="186"/>
      <c r="D135" s="175" t="s">
        <v>146</v>
      </c>
      <c r="E135" s="187"/>
      <c r="F135" s="188" t="s">
        <v>190</v>
      </c>
      <c r="H135" s="189" t="n">
        <v>12.4</v>
      </c>
      <c r="I135" s="190"/>
      <c r="L135" s="186"/>
      <c r="M135" s="191"/>
      <c r="N135" s="192"/>
      <c r="O135" s="192"/>
      <c r="P135" s="192"/>
      <c r="Q135" s="192"/>
      <c r="R135" s="192"/>
      <c r="S135" s="192"/>
      <c r="T135" s="193"/>
      <c r="AT135" s="187" t="s">
        <v>146</v>
      </c>
      <c r="AU135" s="187" t="s">
        <v>79</v>
      </c>
      <c r="AV135" s="185" t="s">
        <v>79</v>
      </c>
      <c r="AW135" s="185" t="s">
        <v>30</v>
      </c>
      <c r="AX135" s="185" t="s">
        <v>69</v>
      </c>
      <c r="AY135" s="187" t="s">
        <v>132</v>
      </c>
    </row>
    <row r="136" s="203" customFormat="true" ht="12.8" hidden="false" customHeight="false" outlineLevel="0" collapsed="false">
      <c r="B136" s="204"/>
      <c r="D136" s="175" t="s">
        <v>146</v>
      </c>
      <c r="E136" s="205"/>
      <c r="F136" s="206" t="s">
        <v>166</v>
      </c>
      <c r="H136" s="207" t="n">
        <v>12.4</v>
      </c>
      <c r="I136" s="208"/>
      <c r="L136" s="204"/>
      <c r="M136" s="209"/>
      <c r="N136" s="210"/>
      <c r="O136" s="210"/>
      <c r="P136" s="210"/>
      <c r="Q136" s="210"/>
      <c r="R136" s="210"/>
      <c r="S136" s="210"/>
      <c r="T136" s="211"/>
      <c r="AT136" s="205" t="s">
        <v>146</v>
      </c>
      <c r="AU136" s="205" t="s">
        <v>79</v>
      </c>
      <c r="AV136" s="203" t="s">
        <v>140</v>
      </c>
      <c r="AW136" s="203" t="s">
        <v>30</v>
      </c>
      <c r="AX136" s="203" t="s">
        <v>77</v>
      </c>
      <c r="AY136" s="205" t="s">
        <v>132</v>
      </c>
    </row>
    <row r="137" s="28" customFormat="true" ht="37.8" hidden="false" customHeight="true" outlineLevel="0" collapsed="false">
      <c r="A137" s="23"/>
      <c r="B137" s="156"/>
      <c r="C137" s="157" t="s">
        <v>191</v>
      </c>
      <c r="D137" s="157" t="s">
        <v>135</v>
      </c>
      <c r="E137" s="158" t="s">
        <v>192</v>
      </c>
      <c r="F137" s="159" t="s">
        <v>193</v>
      </c>
      <c r="G137" s="160" t="s">
        <v>194</v>
      </c>
      <c r="H137" s="161" t="n">
        <v>1.5</v>
      </c>
      <c r="I137" s="162"/>
      <c r="J137" s="163" t="n">
        <f aca="false">ROUND(I137*H137,2)</f>
        <v>0</v>
      </c>
      <c r="K137" s="159" t="s">
        <v>139</v>
      </c>
      <c r="L137" s="24"/>
      <c r="M137" s="164"/>
      <c r="N137" s="165" t="s">
        <v>40</v>
      </c>
      <c r="O137" s="56"/>
      <c r="P137" s="166" t="n">
        <f aca="false">O137*H137</f>
        <v>0</v>
      </c>
      <c r="Q137" s="166" t="n">
        <v>0</v>
      </c>
      <c r="R137" s="166" t="n">
        <f aca="false">Q137*H137</f>
        <v>0</v>
      </c>
      <c r="S137" s="166" t="n">
        <v>1</v>
      </c>
      <c r="T137" s="167" t="n">
        <f aca="false">S137*H137</f>
        <v>1.5</v>
      </c>
      <c r="U137" s="23"/>
      <c r="V137" s="23"/>
      <c r="W137" s="23"/>
      <c r="X137" s="23"/>
      <c r="Y137" s="23"/>
      <c r="Z137" s="23"/>
      <c r="AA137" s="23"/>
      <c r="AB137" s="23"/>
      <c r="AC137" s="23"/>
      <c r="AD137" s="23"/>
      <c r="AE137" s="23"/>
      <c r="AR137" s="168" t="s">
        <v>140</v>
      </c>
      <c r="AT137" s="168" t="s">
        <v>135</v>
      </c>
      <c r="AU137" s="168" t="s">
        <v>79</v>
      </c>
      <c r="AY137" s="4" t="s">
        <v>132</v>
      </c>
      <c r="BE137" s="169" t="n">
        <f aca="false">IF(N137="základní",J137,0)</f>
        <v>0</v>
      </c>
      <c r="BF137" s="169" t="n">
        <f aca="false">IF(N137="snížená",J137,0)</f>
        <v>0</v>
      </c>
      <c r="BG137" s="169" t="n">
        <f aca="false">IF(N137="zákl. přenesená",J137,0)</f>
        <v>0</v>
      </c>
      <c r="BH137" s="169" t="n">
        <f aca="false">IF(N137="sníž. přenesená",J137,0)</f>
        <v>0</v>
      </c>
      <c r="BI137" s="169" t="n">
        <f aca="false">IF(N137="nulová",J137,0)</f>
        <v>0</v>
      </c>
      <c r="BJ137" s="4" t="s">
        <v>77</v>
      </c>
      <c r="BK137" s="169" t="n">
        <f aca="false">ROUND(I137*H137,2)</f>
        <v>0</v>
      </c>
      <c r="BL137" s="4" t="s">
        <v>140</v>
      </c>
      <c r="BM137" s="168" t="s">
        <v>195</v>
      </c>
    </row>
    <row r="138" s="28" customFormat="true" ht="12.8" hidden="false" customHeight="false" outlineLevel="0" collapsed="false">
      <c r="A138" s="23"/>
      <c r="B138" s="24"/>
      <c r="C138" s="23"/>
      <c r="D138" s="170" t="s">
        <v>142</v>
      </c>
      <c r="E138" s="23"/>
      <c r="F138" s="171" t="s">
        <v>196</v>
      </c>
      <c r="G138" s="23"/>
      <c r="H138" s="23"/>
      <c r="I138" s="172"/>
      <c r="J138" s="23"/>
      <c r="K138" s="23"/>
      <c r="L138" s="24"/>
      <c r="M138" s="173"/>
      <c r="N138" s="174"/>
      <c r="O138" s="56"/>
      <c r="P138" s="56"/>
      <c r="Q138" s="56"/>
      <c r="R138" s="56"/>
      <c r="S138" s="56"/>
      <c r="T138" s="57"/>
      <c r="U138" s="23"/>
      <c r="V138" s="23"/>
      <c r="W138" s="23"/>
      <c r="X138" s="23"/>
      <c r="Y138" s="23"/>
      <c r="Z138" s="23"/>
      <c r="AA138" s="23"/>
      <c r="AB138" s="23"/>
      <c r="AC138" s="23"/>
      <c r="AD138" s="23"/>
      <c r="AE138" s="23"/>
      <c r="AT138" s="4" t="s">
        <v>142</v>
      </c>
      <c r="AU138" s="4" t="s">
        <v>79</v>
      </c>
    </row>
    <row r="139" s="28" customFormat="true" ht="34" hidden="false" customHeight="false" outlineLevel="0" collapsed="false">
      <c r="A139" s="23"/>
      <c r="B139" s="24"/>
      <c r="C139" s="23"/>
      <c r="D139" s="175" t="s">
        <v>144</v>
      </c>
      <c r="E139" s="23"/>
      <c r="F139" s="176" t="s">
        <v>197</v>
      </c>
      <c r="G139" s="23"/>
      <c r="H139" s="23"/>
      <c r="I139" s="172"/>
      <c r="J139" s="23"/>
      <c r="K139" s="23"/>
      <c r="L139" s="24"/>
      <c r="M139" s="173"/>
      <c r="N139" s="174"/>
      <c r="O139" s="56"/>
      <c r="P139" s="56"/>
      <c r="Q139" s="56"/>
      <c r="R139" s="56"/>
      <c r="S139" s="56"/>
      <c r="T139" s="57"/>
      <c r="U139" s="23"/>
      <c r="V139" s="23"/>
      <c r="W139" s="23"/>
      <c r="X139" s="23"/>
      <c r="Y139" s="23"/>
      <c r="Z139" s="23"/>
      <c r="AA139" s="23"/>
      <c r="AB139" s="23"/>
      <c r="AC139" s="23"/>
      <c r="AD139" s="23"/>
      <c r="AE139" s="23"/>
      <c r="AT139" s="4" t="s">
        <v>144</v>
      </c>
      <c r="AU139" s="4" t="s">
        <v>79</v>
      </c>
    </row>
    <row r="140" s="177" customFormat="true" ht="12.8" hidden="false" customHeight="false" outlineLevel="0" collapsed="false">
      <c r="B140" s="178"/>
      <c r="D140" s="175" t="s">
        <v>146</v>
      </c>
      <c r="E140" s="179"/>
      <c r="F140" s="180" t="s">
        <v>198</v>
      </c>
      <c r="H140" s="179"/>
      <c r="I140" s="181"/>
      <c r="L140" s="178"/>
      <c r="M140" s="182"/>
      <c r="N140" s="183"/>
      <c r="O140" s="183"/>
      <c r="P140" s="183"/>
      <c r="Q140" s="183"/>
      <c r="R140" s="183"/>
      <c r="S140" s="183"/>
      <c r="T140" s="184"/>
      <c r="AT140" s="179" t="s">
        <v>146</v>
      </c>
      <c r="AU140" s="179" t="s">
        <v>79</v>
      </c>
      <c r="AV140" s="177" t="s">
        <v>77</v>
      </c>
      <c r="AW140" s="177" t="s">
        <v>30</v>
      </c>
      <c r="AX140" s="177" t="s">
        <v>69</v>
      </c>
      <c r="AY140" s="179" t="s">
        <v>132</v>
      </c>
    </row>
    <row r="141" s="185" customFormat="true" ht="12.8" hidden="false" customHeight="false" outlineLevel="0" collapsed="false">
      <c r="B141" s="186"/>
      <c r="D141" s="175" t="s">
        <v>146</v>
      </c>
      <c r="E141" s="187"/>
      <c r="F141" s="188" t="s">
        <v>199</v>
      </c>
      <c r="H141" s="189" t="n">
        <v>1.5</v>
      </c>
      <c r="I141" s="190"/>
      <c r="L141" s="186"/>
      <c r="M141" s="191"/>
      <c r="N141" s="192"/>
      <c r="O141" s="192"/>
      <c r="P141" s="192"/>
      <c r="Q141" s="192"/>
      <c r="R141" s="192"/>
      <c r="S141" s="192"/>
      <c r="T141" s="193"/>
      <c r="AT141" s="187" t="s">
        <v>146</v>
      </c>
      <c r="AU141" s="187" t="s">
        <v>79</v>
      </c>
      <c r="AV141" s="185" t="s">
        <v>79</v>
      </c>
      <c r="AW141" s="185" t="s">
        <v>30</v>
      </c>
      <c r="AX141" s="185" t="s">
        <v>69</v>
      </c>
      <c r="AY141" s="187" t="s">
        <v>132</v>
      </c>
    </row>
    <row r="142" s="203" customFormat="true" ht="12.8" hidden="false" customHeight="false" outlineLevel="0" collapsed="false">
      <c r="B142" s="204"/>
      <c r="D142" s="175" t="s">
        <v>146</v>
      </c>
      <c r="E142" s="205"/>
      <c r="F142" s="206" t="s">
        <v>166</v>
      </c>
      <c r="H142" s="207" t="n">
        <v>1.5</v>
      </c>
      <c r="I142" s="208"/>
      <c r="L142" s="204"/>
      <c r="M142" s="209"/>
      <c r="N142" s="210"/>
      <c r="O142" s="210"/>
      <c r="P142" s="210"/>
      <c r="Q142" s="210"/>
      <c r="R142" s="210"/>
      <c r="S142" s="210"/>
      <c r="T142" s="211"/>
      <c r="AT142" s="205" t="s">
        <v>146</v>
      </c>
      <c r="AU142" s="205" t="s">
        <v>79</v>
      </c>
      <c r="AV142" s="203" t="s">
        <v>140</v>
      </c>
      <c r="AW142" s="203" t="s">
        <v>30</v>
      </c>
      <c r="AX142" s="203" t="s">
        <v>77</v>
      </c>
      <c r="AY142" s="205" t="s">
        <v>132</v>
      </c>
    </row>
    <row r="143" s="28" customFormat="true" ht="24.15" hidden="false" customHeight="true" outlineLevel="0" collapsed="false">
      <c r="A143" s="23"/>
      <c r="B143" s="156"/>
      <c r="C143" s="157" t="s">
        <v>133</v>
      </c>
      <c r="D143" s="157" t="s">
        <v>135</v>
      </c>
      <c r="E143" s="158" t="s">
        <v>200</v>
      </c>
      <c r="F143" s="159" t="s">
        <v>201</v>
      </c>
      <c r="G143" s="160" t="s">
        <v>194</v>
      </c>
      <c r="H143" s="161" t="n">
        <v>0.213</v>
      </c>
      <c r="I143" s="162"/>
      <c r="J143" s="163" t="n">
        <f aca="false">ROUND(I143*H143,2)</f>
        <v>0</v>
      </c>
      <c r="K143" s="159" t="s">
        <v>139</v>
      </c>
      <c r="L143" s="24"/>
      <c r="M143" s="164"/>
      <c r="N143" s="165" t="s">
        <v>40</v>
      </c>
      <c r="O143" s="56"/>
      <c r="P143" s="166" t="n">
        <f aca="false">O143*H143</f>
        <v>0</v>
      </c>
      <c r="Q143" s="166" t="n">
        <v>0</v>
      </c>
      <c r="R143" s="166" t="n">
        <f aca="false">Q143*H143</f>
        <v>0</v>
      </c>
      <c r="S143" s="166" t="n">
        <v>2.2</v>
      </c>
      <c r="T143" s="167" t="n">
        <f aca="false">S143*H143</f>
        <v>0.4686</v>
      </c>
      <c r="U143" s="23"/>
      <c r="V143" s="23"/>
      <c r="W143" s="23"/>
      <c r="X143" s="23"/>
      <c r="Y143" s="23"/>
      <c r="Z143" s="23"/>
      <c r="AA143" s="23"/>
      <c r="AB143" s="23"/>
      <c r="AC143" s="23"/>
      <c r="AD143" s="23"/>
      <c r="AE143" s="23"/>
      <c r="AR143" s="168" t="s">
        <v>202</v>
      </c>
      <c r="AT143" s="168" t="s">
        <v>135</v>
      </c>
      <c r="AU143" s="168" t="s">
        <v>79</v>
      </c>
      <c r="AY143" s="4" t="s">
        <v>132</v>
      </c>
      <c r="BE143" s="169" t="n">
        <f aca="false">IF(N143="základní",J143,0)</f>
        <v>0</v>
      </c>
      <c r="BF143" s="169" t="n">
        <f aca="false">IF(N143="snížená",J143,0)</f>
        <v>0</v>
      </c>
      <c r="BG143" s="169" t="n">
        <f aca="false">IF(N143="zákl. přenesená",J143,0)</f>
        <v>0</v>
      </c>
      <c r="BH143" s="169" t="n">
        <f aca="false">IF(N143="sníž. přenesená",J143,0)</f>
        <v>0</v>
      </c>
      <c r="BI143" s="169" t="n">
        <f aca="false">IF(N143="nulová",J143,0)</f>
        <v>0</v>
      </c>
      <c r="BJ143" s="4" t="s">
        <v>77</v>
      </c>
      <c r="BK143" s="169" t="n">
        <f aca="false">ROUND(I143*H143,2)</f>
        <v>0</v>
      </c>
      <c r="BL143" s="4" t="s">
        <v>202</v>
      </c>
      <c r="BM143" s="168" t="s">
        <v>203</v>
      </c>
    </row>
    <row r="144" s="28" customFormat="true" ht="12.8" hidden="false" customHeight="false" outlineLevel="0" collapsed="false">
      <c r="A144" s="23"/>
      <c r="B144" s="24"/>
      <c r="C144" s="23"/>
      <c r="D144" s="170" t="s">
        <v>142</v>
      </c>
      <c r="E144" s="23"/>
      <c r="F144" s="171" t="s">
        <v>204</v>
      </c>
      <c r="G144" s="23"/>
      <c r="H144" s="23"/>
      <c r="I144" s="172"/>
      <c r="J144" s="23"/>
      <c r="K144" s="23"/>
      <c r="L144" s="24"/>
      <c r="M144" s="173"/>
      <c r="N144" s="174"/>
      <c r="O144" s="56"/>
      <c r="P144" s="56"/>
      <c r="Q144" s="56"/>
      <c r="R144" s="56"/>
      <c r="S144" s="56"/>
      <c r="T144" s="57"/>
      <c r="U144" s="23"/>
      <c r="V144" s="23"/>
      <c r="W144" s="23"/>
      <c r="X144" s="23"/>
      <c r="Y144" s="23"/>
      <c r="Z144" s="23"/>
      <c r="AA144" s="23"/>
      <c r="AB144" s="23"/>
      <c r="AC144" s="23"/>
      <c r="AD144" s="23"/>
      <c r="AE144" s="23"/>
      <c r="AT144" s="4" t="s">
        <v>142</v>
      </c>
      <c r="AU144" s="4" t="s">
        <v>79</v>
      </c>
    </row>
    <row r="145" s="28" customFormat="true" ht="50" hidden="false" customHeight="false" outlineLevel="0" collapsed="false">
      <c r="A145" s="23"/>
      <c r="B145" s="24"/>
      <c r="C145" s="23"/>
      <c r="D145" s="175" t="s">
        <v>144</v>
      </c>
      <c r="E145" s="23"/>
      <c r="F145" s="176" t="s">
        <v>205</v>
      </c>
      <c r="G145" s="23"/>
      <c r="H145" s="23"/>
      <c r="I145" s="172"/>
      <c r="J145" s="23"/>
      <c r="K145" s="23"/>
      <c r="L145" s="24"/>
      <c r="M145" s="173"/>
      <c r="N145" s="174"/>
      <c r="O145" s="56"/>
      <c r="P145" s="56"/>
      <c r="Q145" s="56"/>
      <c r="R145" s="56"/>
      <c r="S145" s="56"/>
      <c r="T145" s="57"/>
      <c r="U145" s="23"/>
      <c r="V145" s="23"/>
      <c r="W145" s="23"/>
      <c r="X145" s="23"/>
      <c r="Y145" s="23"/>
      <c r="Z145" s="23"/>
      <c r="AA145" s="23"/>
      <c r="AB145" s="23"/>
      <c r="AC145" s="23"/>
      <c r="AD145" s="23"/>
      <c r="AE145" s="23"/>
      <c r="AT145" s="4" t="s">
        <v>144</v>
      </c>
      <c r="AU145" s="4" t="s">
        <v>79</v>
      </c>
    </row>
    <row r="146" s="177" customFormat="true" ht="19" hidden="false" customHeight="false" outlineLevel="0" collapsed="false">
      <c r="B146" s="178"/>
      <c r="D146" s="175" t="s">
        <v>146</v>
      </c>
      <c r="E146" s="179"/>
      <c r="F146" s="180" t="s">
        <v>206</v>
      </c>
      <c r="H146" s="179"/>
      <c r="I146" s="181"/>
      <c r="L146" s="178"/>
      <c r="M146" s="182"/>
      <c r="N146" s="183"/>
      <c r="O146" s="183"/>
      <c r="P146" s="183"/>
      <c r="Q146" s="183"/>
      <c r="R146" s="183"/>
      <c r="S146" s="183"/>
      <c r="T146" s="184"/>
      <c r="AT146" s="179" t="s">
        <v>146</v>
      </c>
      <c r="AU146" s="179" t="s">
        <v>79</v>
      </c>
      <c r="AV146" s="177" t="s">
        <v>77</v>
      </c>
      <c r="AW146" s="177" t="s">
        <v>30</v>
      </c>
      <c r="AX146" s="177" t="s">
        <v>69</v>
      </c>
      <c r="AY146" s="179" t="s">
        <v>132</v>
      </c>
    </row>
    <row r="147" s="185" customFormat="true" ht="12.8" hidden="false" customHeight="false" outlineLevel="0" collapsed="false">
      <c r="B147" s="186"/>
      <c r="D147" s="175" t="s">
        <v>146</v>
      </c>
      <c r="E147" s="187"/>
      <c r="F147" s="188" t="s">
        <v>207</v>
      </c>
      <c r="H147" s="189" t="n">
        <v>0.213</v>
      </c>
      <c r="I147" s="190"/>
      <c r="L147" s="186"/>
      <c r="M147" s="191"/>
      <c r="N147" s="192"/>
      <c r="O147" s="192"/>
      <c r="P147" s="192"/>
      <c r="Q147" s="192"/>
      <c r="R147" s="192"/>
      <c r="S147" s="192"/>
      <c r="T147" s="193"/>
      <c r="AT147" s="187" t="s">
        <v>146</v>
      </c>
      <c r="AU147" s="187" t="s">
        <v>79</v>
      </c>
      <c r="AV147" s="185" t="s">
        <v>79</v>
      </c>
      <c r="AW147" s="185" t="s">
        <v>30</v>
      </c>
      <c r="AX147" s="185" t="s">
        <v>69</v>
      </c>
      <c r="AY147" s="187" t="s">
        <v>132</v>
      </c>
    </row>
    <row r="148" s="203" customFormat="true" ht="12.8" hidden="false" customHeight="false" outlineLevel="0" collapsed="false">
      <c r="B148" s="204"/>
      <c r="D148" s="175" t="s">
        <v>146</v>
      </c>
      <c r="E148" s="205"/>
      <c r="F148" s="206" t="s">
        <v>166</v>
      </c>
      <c r="H148" s="207" t="n">
        <v>0.213</v>
      </c>
      <c r="I148" s="208"/>
      <c r="L148" s="204"/>
      <c r="M148" s="209"/>
      <c r="N148" s="210"/>
      <c r="O148" s="210"/>
      <c r="P148" s="210"/>
      <c r="Q148" s="210"/>
      <c r="R148" s="210"/>
      <c r="S148" s="210"/>
      <c r="T148" s="211"/>
      <c r="AT148" s="205" t="s">
        <v>146</v>
      </c>
      <c r="AU148" s="205" t="s">
        <v>79</v>
      </c>
      <c r="AV148" s="203" t="s">
        <v>140</v>
      </c>
      <c r="AW148" s="203" t="s">
        <v>30</v>
      </c>
      <c r="AX148" s="203" t="s">
        <v>77</v>
      </c>
      <c r="AY148" s="205" t="s">
        <v>132</v>
      </c>
    </row>
    <row r="149" s="28" customFormat="true" ht="21.75" hidden="false" customHeight="true" outlineLevel="0" collapsed="false">
      <c r="A149" s="23"/>
      <c r="B149" s="156"/>
      <c r="C149" s="157" t="s">
        <v>208</v>
      </c>
      <c r="D149" s="157" t="s">
        <v>135</v>
      </c>
      <c r="E149" s="158" t="s">
        <v>209</v>
      </c>
      <c r="F149" s="159" t="s">
        <v>210</v>
      </c>
      <c r="G149" s="160" t="s">
        <v>185</v>
      </c>
      <c r="H149" s="161" t="n">
        <v>33</v>
      </c>
      <c r="I149" s="162"/>
      <c r="J149" s="163" t="n">
        <f aca="false">ROUND(I149*H149,2)</f>
        <v>0</v>
      </c>
      <c r="K149" s="159" t="s">
        <v>139</v>
      </c>
      <c r="L149" s="24"/>
      <c r="M149" s="164"/>
      <c r="N149" s="165" t="s">
        <v>40</v>
      </c>
      <c r="O149" s="56"/>
      <c r="P149" s="166" t="n">
        <f aca="false">O149*H149</f>
        <v>0</v>
      </c>
      <c r="Q149" s="166" t="n">
        <v>0</v>
      </c>
      <c r="R149" s="166" t="n">
        <f aca="false">Q149*H149</f>
        <v>0</v>
      </c>
      <c r="S149" s="166" t="n">
        <v>0</v>
      </c>
      <c r="T149" s="167" t="n">
        <f aca="false">S149*H149</f>
        <v>0</v>
      </c>
      <c r="U149" s="23"/>
      <c r="V149" s="23"/>
      <c r="W149" s="23"/>
      <c r="X149" s="23"/>
      <c r="Y149" s="23"/>
      <c r="Z149" s="23"/>
      <c r="AA149" s="23"/>
      <c r="AB149" s="23"/>
      <c r="AC149" s="23"/>
      <c r="AD149" s="23"/>
      <c r="AE149" s="23"/>
      <c r="AR149" s="168" t="s">
        <v>202</v>
      </c>
      <c r="AT149" s="168" t="s">
        <v>135</v>
      </c>
      <c r="AU149" s="168" t="s">
        <v>79</v>
      </c>
      <c r="AY149" s="4" t="s">
        <v>132</v>
      </c>
      <c r="BE149" s="169" t="n">
        <f aca="false">IF(N149="základní",J149,0)</f>
        <v>0</v>
      </c>
      <c r="BF149" s="169" t="n">
        <f aca="false">IF(N149="snížená",J149,0)</f>
        <v>0</v>
      </c>
      <c r="BG149" s="169" t="n">
        <f aca="false">IF(N149="zákl. přenesená",J149,0)</f>
        <v>0</v>
      </c>
      <c r="BH149" s="169" t="n">
        <f aca="false">IF(N149="sníž. přenesená",J149,0)</f>
        <v>0</v>
      </c>
      <c r="BI149" s="169" t="n">
        <f aca="false">IF(N149="nulová",J149,0)</f>
        <v>0</v>
      </c>
      <c r="BJ149" s="4" t="s">
        <v>77</v>
      </c>
      <c r="BK149" s="169" t="n">
        <f aca="false">ROUND(I149*H149,2)</f>
        <v>0</v>
      </c>
      <c r="BL149" s="4" t="s">
        <v>202</v>
      </c>
      <c r="BM149" s="168" t="s">
        <v>211</v>
      </c>
    </row>
    <row r="150" s="28" customFormat="true" ht="12.8" hidden="false" customHeight="false" outlineLevel="0" collapsed="false">
      <c r="A150" s="23"/>
      <c r="B150" s="24"/>
      <c r="C150" s="23"/>
      <c r="D150" s="170" t="s">
        <v>142</v>
      </c>
      <c r="E150" s="23"/>
      <c r="F150" s="171" t="s">
        <v>212</v>
      </c>
      <c r="G150" s="23"/>
      <c r="H150" s="23"/>
      <c r="I150" s="172"/>
      <c r="J150" s="23"/>
      <c r="K150" s="23"/>
      <c r="L150" s="24"/>
      <c r="M150" s="173"/>
      <c r="N150" s="174"/>
      <c r="O150" s="56"/>
      <c r="P150" s="56"/>
      <c r="Q150" s="56"/>
      <c r="R150" s="56"/>
      <c r="S150" s="56"/>
      <c r="T150" s="57"/>
      <c r="U150" s="23"/>
      <c r="V150" s="23"/>
      <c r="W150" s="23"/>
      <c r="X150" s="23"/>
      <c r="Y150" s="23"/>
      <c r="Z150" s="23"/>
      <c r="AA150" s="23"/>
      <c r="AB150" s="23"/>
      <c r="AC150" s="23"/>
      <c r="AD150" s="23"/>
      <c r="AE150" s="23"/>
      <c r="AT150" s="4" t="s">
        <v>142</v>
      </c>
      <c r="AU150" s="4" t="s">
        <v>79</v>
      </c>
    </row>
    <row r="151" s="28" customFormat="true" ht="138" hidden="false" customHeight="false" outlineLevel="0" collapsed="false">
      <c r="A151" s="23"/>
      <c r="B151" s="24"/>
      <c r="C151" s="23"/>
      <c r="D151" s="175" t="s">
        <v>144</v>
      </c>
      <c r="E151" s="23"/>
      <c r="F151" s="176" t="s">
        <v>213</v>
      </c>
      <c r="G151" s="23"/>
      <c r="H151" s="23"/>
      <c r="I151" s="172"/>
      <c r="J151" s="23"/>
      <c r="K151" s="23"/>
      <c r="L151" s="24"/>
      <c r="M151" s="173"/>
      <c r="N151" s="174"/>
      <c r="O151" s="56"/>
      <c r="P151" s="56"/>
      <c r="Q151" s="56"/>
      <c r="R151" s="56"/>
      <c r="S151" s="56"/>
      <c r="T151" s="57"/>
      <c r="U151" s="23"/>
      <c r="V151" s="23"/>
      <c r="W151" s="23"/>
      <c r="X151" s="23"/>
      <c r="Y151" s="23"/>
      <c r="Z151" s="23"/>
      <c r="AA151" s="23"/>
      <c r="AB151" s="23"/>
      <c r="AC151" s="23"/>
      <c r="AD151" s="23"/>
      <c r="AE151" s="23"/>
      <c r="AT151" s="4" t="s">
        <v>144</v>
      </c>
      <c r="AU151" s="4" t="s">
        <v>79</v>
      </c>
    </row>
    <row r="152" s="177" customFormat="true" ht="12.8" hidden="false" customHeight="false" outlineLevel="0" collapsed="false">
      <c r="B152" s="178"/>
      <c r="D152" s="175" t="s">
        <v>146</v>
      </c>
      <c r="E152" s="179"/>
      <c r="F152" s="180" t="s">
        <v>214</v>
      </c>
      <c r="H152" s="179"/>
      <c r="I152" s="181"/>
      <c r="L152" s="178"/>
      <c r="M152" s="182"/>
      <c r="N152" s="183"/>
      <c r="O152" s="183"/>
      <c r="P152" s="183"/>
      <c r="Q152" s="183"/>
      <c r="R152" s="183"/>
      <c r="S152" s="183"/>
      <c r="T152" s="184"/>
      <c r="AT152" s="179" t="s">
        <v>146</v>
      </c>
      <c r="AU152" s="179" t="s">
        <v>79</v>
      </c>
      <c r="AV152" s="177" t="s">
        <v>77</v>
      </c>
      <c r="AW152" s="177" t="s">
        <v>30</v>
      </c>
      <c r="AX152" s="177" t="s">
        <v>69</v>
      </c>
      <c r="AY152" s="179" t="s">
        <v>132</v>
      </c>
    </row>
    <row r="153" s="185" customFormat="true" ht="12.8" hidden="false" customHeight="false" outlineLevel="0" collapsed="false">
      <c r="B153" s="186"/>
      <c r="D153" s="175" t="s">
        <v>146</v>
      </c>
      <c r="E153" s="187"/>
      <c r="F153" s="188" t="s">
        <v>215</v>
      </c>
      <c r="H153" s="189" t="n">
        <v>20</v>
      </c>
      <c r="I153" s="190"/>
      <c r="L153" s="186"/>
      <c r="M153" s="191"/>
      <c r="N153" s="192"/>
      <c r="O153" s="192"/>
      <c r="P153" s="192"/>
      <c r="Q153" s="192"/>
      <c r="R153" s="192"/>
      <c r="S153" s="192"/>
      <c r="T153" s="193"/>
      <c r="AT153" s="187" t="s">
        <v>146</v>
      </c>
      <c r="AU153" s="187" t="s">
        <v>79</v>
      </c>
      <c r="AV153" s="185" t="s">
        <v>79</v>
      </c>
      <c r="AW153" s="185" t="s">
        <v>30</v>
      </c>
      <c r="AX153" s="185" t="s">
        <v>69</v>
      </c>
      <c r="AY153" s="187" t="s">
        <v>132</v>
      </c>
    </row>
    <row r="154" s="177" customFormat="true" ht="19" hidden="false" customHeight="false" outlineLevel="0" collapsed="false">
      <c r="B154" s="178"/>
      <c r="D154" s="175" t="s">
        <v>146</v>
      </c>
      <c r="E154" s="179"/>
      <c r="F154" s="180" t="s">
        <v>216</v>
      </c>
      <c r="H154" s="179"/>
      <c r="I154" s="181"/>
      <c r="L154" s="178"/>
      <c r="M154" s="182"/>
      <c r="N154" s="183"/>
      <c r="O154" s="183"/>
      <c r="P154" s="183"/>
      <c r="Q154" s="183"/>
      <c r="R154" s="183"/>
      <c r="S154" s="183"/>
      <c r="T154" s="184"/>
      <c r="AT154" s="179" t="s">
        <v>146</v>
      </c>
      <c r="AU154" s="179" t="s">
        <v>79</v>
      </c>
      <c r="AV154" s="177" t="s">
        <v>77</v>
      </c>
      <c r="AW154" s="177" t="s">
        <v>30</v>
      </c>
      <c r="AX154" s="177" t="s">
        <v>69</v>
      </c>
      <c r="AY154" s="179" t="s">
        <v>132</v>
      </c>
    </row>
    <row r="155" s="185" customFormat="true" ht="12.8" hidden="false" customHeight="false" outlineLevel="0" collapsed="false">
      <c r="B155" s="186"/>
      <c r="D155" s="175" t="s">
        <v>146</v>
      </c>
      <c r="E155" s="187"/>
      <c r="F155" s="188" t="s">
        <v>217</v>
      </c>
      <c r="H155" s="189" t="n">
        <v>13</v>
      </c>
      <c r="I155" s="190"/>
      <c r="L155" s="186"/>
      <c r="M155" s="191"/>
      <c r="N155" s="192"/>
      <c r="O155" s="192"/>
      <c r="P155" s="192"/>
      <c r="Q155" s="192"/>
      <c r="R155" s="192"/>
      <c r="S155" s="192"/>
      <c r="T155" s="193"/>
      <c r="AT155" s="187" t="s">
        <v>146</v>
      </c>
      <c r="AU155" s="187" t="s">
        <v>79</v>
      </c>
      <c r="AV155" s="185" t="s">
        <v>79</v>
      </c>
      <c r="AW155" s="185" t="s">
        <v>30</v>
      </c>
      <c r="AX155" s="185" t="s">
        <v>69</v>
      </c>
      <c r="AY155" s="187" t="s">
        <v>132</v>
      </c>
    </row>
    <row r="156" s="203" customFormat="true" ht="12.8" hidden="false" customHeight="false" outlineLevel="0" collapsed="false">
      <c r="B156" s="204"/>
      <c r="D156" s="175" t="s">
        <v>146</v>
      </c>
      <c r="E156" s="205"/>
      <c r="F156" s="206" t="s">
        <v>166</v>
      </c>
      <c r="H156" s="207" t="n">
        <v>33</v>
      </c>
      <c r="I156" s="208"/>
      <c r="L156" s="204"/>
      <c r="M156" s="209"/>
      <c r="N156" s="210"/>
      <c r="O156" s="210"/>
      <c r="P156" s="210"/>
      <c r="Q156" s="210"/>
      <c r="R156" s="210"/>
      <c r="S156" s="210"/>
      <c r="T156" s="211"/>
      <c r="AT156" s="205" t="s">
        <v>146</v>
      </c>
      <c r="AU156" s="205" t="s">
        <v>79</v>
      </c>
      <c r="AV156" s="203" t="s">
        <v>140</v>
      </c>
      <c r="AW156" s="203" t="s">
        <v>30</v>
      </c>
      <c r="AX156" s="203" t="s">
        <v>77</v>
      </c>
      <c r="AY156" s="205" t="s">
        <v>132</v>
      </c>
    </row>
    <row r="157" s="28" customFormat="true" ht="37.8" hidden="false" customHeight="true" outlineLevel="0" collapsed="false">
      <c r="A157" s="23"/>
      <c r="B157" s="156"/>
      <c r="C157" s="157" t="s">
        <v>218</v>
      </c>
      <c r="D157" s="157" t="s">
        <v>135</v>
      </c>
      <c r="E157" s="158" t="s">
        <v>219</v>
      </c>
      <c r="F157" s="159" t="s">
        <v>220</v>
      </c>
      <c r="G157" s="160" t="s">
        <v>185</v>
      </c>
      <c r="H157" s="161" t="n">
        <v>1.773</v>
      </c>
      <c r="I157" s="162"/>
      <c r="J157" s="163" t="n">
        <f aca="false">ROUND(I157*H157,2)</f>
        <v>0</v>
      </c>
      <c r="K157" s="159" t="s">
        <v>139</v>
      </c>
      <c r="L157" s="24"/>
      <c r="M157" s="164"/>
      <c r="N157" s="165" t="s">
        <v>40</v>
      </c>
      <c r="O157" s="56"/>
      <c r="P157" s="166" t="n">
        <f aca="false">O157*H157</f>
        <v>0</v>
      </c>
      <c r="Q157" s="166" t="n">
        <v>0</v>
      </c>
      <c r="R157" s="166" t="n">
        <f aca="false">Q157*H157</f>
        <v>0</v>
      </c>
      <c r="S157" s="166" t="n">
        <v>0.076</v>
      </c>
      <c r="T157" s="167" t="n">
        <f aca="false">S157*H157</f>
        <v>0.134748</v>
      </c>
      <c r="U157" s="23"/>
      <c r="V157" s="23"/>
      <c r="W157" s="23"/>
      <c r="X157" s="23"/>
      <c r="Y157" s="23"/>
      <c r="Z157" s="23"/>
      <c r="AA157" s="23"/>
      <c r="AB157" s="23"/>
      <c r="AC157" s="23"/>
      <c r="AD157" s="23"/>
      <c r="AE157" s="23"/>
      <c r="AR157" s="168" t="s">
        <v>140</v>
      </c>
      <c r="AT157" s="168" t="s">
        <v>135</v>
      </c>
      <c r="AU157" s="168" t="s">
        <v>79</v>
      </c>
      <c r="AY157" s="4" t="s">
        <v>132</v>
      </c>
      <c r="BE157" s="169" t="n">
        <f aca="false">IF(N157="základní",J157,0)</f>
        <v>0</v>
      </c>
      <c r="BF157" s="169" t="n">
        <f aca="false">IF(N157="snížená",J157,0)</f>
        <v>0</v>
      </c>
      <c r="BG157" s="169" t="n">
        <f aca="false">IF(N157="zákl. přenesená",J157,0)</f>
        <v>0</v>
      </c>
      <c r="BH157" s="169" t="n">
        <f aca="false">IF(N157="sníž. přenesená",J157,0)</f>
        <v>0</v>
      </c>
      <c r="BI157" s="169" t="n">
        <f aca="false">IF(N157="nulová",J157,0)</f>
        <v>0</v>
      </c>
      <c r="BJ157" s="4" t="s">
        <v>77</v>
      </c>
      <c r="BK157" s="169" t="n">
        <f aca="false">ROUND(I157*H157,2)</f>
        <v>0</v>
      </c>
      <c r="BL157" s="4" t="s">
        <v>140</v>
      </c>
      <c r="BM157" s="168" t="s">
        <v>221</v>
      </c>
    </row>
    <row r="158" s="28" customFormat="true" ht="12.8" hidden="false" customHeight="false" outlineLevel="0" collapsed="false">
      <c r="A158" s="23"/>
      <c r="B158" s="24"/>
      <c r="C158" s="23"/>
      <c r="D158" s="170" t="s">
        <v>142</v>
      </c>
      <c r="E158" s="23"/>
      <c r="F158" s="171" t="s">
        <v>222</v>
      </c>
      <c r="G158" s="23"/>
      <c r="H158" s="23"/>
      <c r="I158" s="172"/>
      <c r="J158" s="23"/>
      <c r="K158" s="23"/>
      <c r="L158" s="24"/>
      <c r="M158" s="173"/>
      <c r="N158" s="174"/>
      <c r="O158" s="56"/>
      <c r="P158" s="56"/>
      <c r="Q158" s="56"/>
      <c r="R158" s="56"/>
      <c r="S158" s="56"/>
      <c r="T158" s="57"/>
      <c r="U158" s="23"/>
      <c r="V158" s="23"/>
      <c r="W158" s="23"/>
      <c r="X158" s="23"/>
      <c r="Y158" s="23"/>
      <c r="Z158" s="23"/>
      <c r="AA158" s="23"/>
      <c r="AB158" s="23"/>
      <c r="AC158" s="23"/>
      <c r="AD158" s="23"/>
      <c r="AE158" s="23"/>
      <c r="AT158" s="4" t="s">
        <v>142</v>
      </c>
      <c r="AU158" s="4" t="s">
        <v>79</v>
      </c>
    </row>
    <row r="159" s="28" customFormat="true" ht="26" hidden="false" customHeight="false" outlineLevel="0" collapsed="false">
      <c r="A159" s="23"/>
      <c r="B159" s="24"/>
      <c r="C159" s="23"/>
      <c r="D159" s="175" t="s">
        <v>144</v>
      </c>
      <c r="E159" s="23"/>
      <c r="F159" s="176" t="s">
        <v>223</v>
      </c>
      <c r="G159" s="23"/>
      <c r="H159" s="23"/>
      <c r="I159" s="172"/>
      <c r="J159" s="23"/>
      <c r="K159" s="23"/>
      <c r="L159" s="24"/>
      <c r="M159" s="173"/>
      <c r="N159" s="174"/>
      <c r="O159" s="56"/>
      <c r="P159" s="56"/>
      <c r="Q159" s="56"/>
      <c r="R159" s="56"/>
      <c r="S159" s="56"/>
      <c r="T159" s="57"/>
      <c r="U159" s="23"/>
      <c r="V159" s="23"/>
      <c r="W159" s="23"/>
      <c r="X159" s="23"/>
      <c r="Y159" s="23"/>
      <c r="Z159" s="23"/>
      <c r="AA159" s="23"/>
      <c r="AB159" s="23"/>
      <c r="AC159" s="23"/>
      <c r="AD159" s="23"/>
      <c r="AE159" s="23"/>
      <c r="AT159" s="4" t="s">
        <v>144</v>
      </c>
      <c r="AU159" s="4" t="s">
        <v>79</v>
      </c>
    </row>
    <row r="160" s="177" customFormat="true" ht="12.8" hidden="false" customHeight="false" outlineLevel="0" collapsed="false">
      <c r="B160" s="178"/>
      <c r="D160" s="175" t="s">
        <v>146</v>
      </c>
      <c r="E160" s="179"/>
      <c r="F160" s="180" t="s">
        <v>224</v>
      </c>
      <c r="H160" s="179"/>
      <c r="I160" s="181"/>
      <c r="L160" s="178"/>
      <c r="M160" s="182"/>
      <c r="N160" s="183"/>
      <c r="O160" s="183"/>
      <c r="P160" s="183"/>
      <c r="Q160" s="183"/>
      <c r="R160" s="183"/>
      <c r="S160" s="183"/>
      <c r="T160" s="184"/>
      <c r="AT160" s="179" t="s">
        <v>146</v>
      </c>
      <c r="AU160" s="179" t="s">
        <v>79</v>
      </c>
      <c r="AV160" s="177" t="s">
        <v>77</v>
      </c>
      <c r="AW160" s="177" t="s">
        <v>30</v>
      </c>
      <c r="AX160" s="177" t="s">
        <v>69</v>
      </c>
      <c r="AY160" s="179" t="s">
        <v>132</v>
      </c>
    </row>
    <row r="161" s="185" customFormat="true" ht="12.8" hidden="false" customHeight="false" outlineLevel="0" collapsed="false">
      <c r="B161" s="186"/>
      <c r="D161" s="175" t="s">
        <v>146</v>
      </c>
      <c r="E161" s="187"/>
      <c r="F161" s="188" t="s">
        <v>225</v>
      </c>
      <c r="H161" s="189" t="n">
        <v>1.773</v>
      </c>
      <c r="I161" s="190"/>
      <c r="L161" s="186"/>
      <c r="M161" s="191"/>
      <c r="N161" s="192"/>
      <c r="O161" s="192"/>
      <c r="P161" s="192"/>
      <c r="Q161" s="192"/>
      <c r="R161" s="192"/>
      <c r="S161" s="192"/>
      <c r="T161" s="193"/>
      <c r="AT161" s="187" t="s">
        <v>146</v>
      </c>
      <c r="AU161" s="187" t="s">
        <v>79</v>
      </c>
      <c r="AV161" s="185" t="s">
        <v>79</v>
      </c>
      <c r="AW161" s="185" t="s">
        <v>30</v>
      </c>
      <c r="AX161" s="185" t="s">
        <v>69</v>
      </c>
      <c r="AY161" s="187" t="s">
        <v>132</v>
      </c>
    </row>
    <row r="162" s="203" customFormat="true" ht="12.8" hidden="false" customHeight="false" outlineLevel="0" collapsed="false">
      <c r="B162" s="204"/>
      <c r="D162" s="175" t="s">
        <v>146</v>
      </c>
      <c r="E162" s="205"/>
      <c r="F162" s="206" t="s">
        <v>166</v>
      </c>
      <c r="H162" s="207" t="n">
        <v>1.773</v>
      </c>
      <c r="I162" s="208"/>
      <c r="L162" s="204"/>
      <c r="M162" s="209"/>
      <c r="N162" s="210"/>
      <c r="O162" s="210"/>
      <c r="P162" s="210"/>
      <c r="Q162" s="210"/>
      <c r="R162" s="210"/>
      <c r="S162" s="210"/>
      <c r="T162" s="211"/>
      <c r="AT162" s="205" t="s">
        <v>146</v>
      </c>
      <c r="AU162" s="205" t="s">
        <v>79</v>
      </c>
      <c r="AV162" s="203" t="s">
        <v>140</v>
      </c>
      <c r="AW162" s="203" t="s">
        <v>30</v>
      </c>
      <c r="AX162" s="203" t="s">
        <v>77</v>
      </c>
      <c r="AY162" s="205" t="s">
        <v>132</v>
      </c>
    </row>
    <row r="163" s="28" customFormat="true" ht="55.5" hidden="false" customHeight="true" outlineLevel="0" collapsed="false">
      <c r="A163" s="23"/>
      <c r="B163" s="156"/>
      <c r="C163" s="157" t="s">
        <v>181</v>
      </c>
      <c r="D163" s="157" t="s">
        <v>135</v>
      </c>
      <c r="E163" s="158" t="s">
        <v>226</v>
      </c>
      <c r="F163" s="159" t="s">
        <v>227</v>
      </c>
      <c r="G163" s="160" t="s">
        <v>194</v>
      </c>
      <c r="H163" s="161" t="n">
        <v>1.26</v>
      </c>
      <c r="I163" s="162"/>
      <c r="J163" s="163" t="n">
        <f aca="false">ROUND(I163*H163,2)</f>
        <v>0</v>
      </c>
      <c r="K163" s="159" t="s">
        <v>139</v>
      </c>
      <c r="L163" s="24"/>
      <c r="M163" s="164"/>
      <c r="N163" s="165" t="s">
        <v>40</v>
      </c>
      <c r="O163" s="56"/>
      <c r="P163" s="166" t="n">
        <f aca="false">O163*H163</f>
        <v>0</v>
      </c>
      <c r="Q163" s="166" t="n">
        <v>0</v>
      </c>
      <c r="R163" s="166" t="n">
        <f aca="false">Q163*H163</f>
        <v>0</v>
      </c>
      <c r="S163" s="166" t="n">
        <v>1.8</v>
      </c>
      <c r="T163" s="167" t="n">
        <f aca="false">S163*H163</f>
        <v>2.268</v>
      </c>
      <c r="U163" s="23"/>
      <c r="V163" s="23"/>
      <c r="W163" s="23"/>
      <c r="X163" s="23"/>
      <c r="Y163" s="23"/>
      <c r="Z163" s="23"/>
      <c r="AA163" s="23"/>
      <c r="AB163" s="23"/>
      <c r="AC163" s="23"/>
      <c r="AD163" s="23"/>
      <c r="AE163" s="23"/>
      <c r="AR163" s="168" t="s">
        <v>140</v>
      </c>
      <c r="AT163" s="168" t="s">
        <v>135</v>
      </c>
      <c r="AU163" s="168" t="s">
        <v>79</v>
      </c>
      <c r="AY163" s="4" t="s">
        <v>132</v>
      </c>
      <c r="BE163" s="169" t="n">
        <f aca="false">IF(N163="základní",J163,0)</f>
        <v>0</v>
      </c>
      <c r="BF163" s="169" t="n">
        <f aca="false">IF(N163="snížená",J163,0)</f>
        <v>0</v>
      </c>
      <c r="BG163" s="169" t="n">
        <f aca="false">IF(N163="zákl. přenesená",J163,0)</f>
        <v>0</v>
      </c>
      <c r="BH163" s="169" t="n">
        <f aca="false">IF(N163="sníž. přenesená",J163,0)</f>
        <v>0</v>
      </c>
      <c r="BI163" s="169" t="n">
        <f aca="false">IF(N163="nulová",J163,0)</f>
        <v>0</v>
      </c>
      <c r="BJ163" s="4" t="s">
        <v>77</v>
      </c>
      <c r="BK163" s="169" t="n">
        <f aca="false">ROUND(I163*H163,2)</f>
        <v>0</v>
      </c>
      <c r="BL163" s="4" t="s">
        <v>140</v>
      </c>
      <c r="BM163" s="168" t="s">
        <v>228</v>
      </c>
    </row>
    <row r="164" s="28" customFormat="true" ht="12.8" hidden="false" customHeight="false" outlineLevel="0" collapsed="false">
      <c r="A164" s="23"/>
      <c r="B164" s="24"/>
      <c r="C164" s="23"/>
      <c r="D164" s="170" t="s">
        <v>142</v>
      </c>
      <c r="E164" s="23"/>
      <c r="F164" s="171" t="s">
        <v>229</v>
      </c>
      <c r="G164" s="23"/>
      <c r="H164" s="23"/>
      <c r="I164" s="172"/>
      <c r="J164" s="23"/>
      <c r="K164" s="23"/>
      <c r="L164" s="24"/>
      <c r="M164" s="173"/>
      <c r="N164" s="174"/>
      <c r="O164" s="56"/>
      <c r="P164" s="56"/>
      <c r="Q164" s="56"/>
      <c r="R164" s="56"/>
      <c r="S164" s="56"/>
      <c r="T164" s="57"/>
      <c r="U164" s="23"/>
      <c r="V164" s="23"/>
      <c r="W164" s="23"/>
      <c r="X164" s="23"/>
      <c r="Y164" s="23"/>
      <c r="Z164" s="23"/>
      <c r="AA164" s="23"/>
      <c r="AB164" s="23"/>
      <c r="AC164" s="23"/>
      <c r="AD164" s="23"/>
      <c r="AE164" s="23"/>
      <c r="AT164" s="4" t="s">
        <v>142</v>
      </c>
      <c r="AU164" s="4" t="s">
        <v>79</v>
      </c>
    </row>
    <row r="165" s="28" customFormat="true" ht="42" hidden="false" customHeight="false" outlineLevel="0" collapsed="false">
      <c r="A165" s="23"/>
      <c r="B165" s="24"/>
      <c r="C165" s="23"/>
      <c r="D165" s="175" t="s">
        <v>144</v>
      </c>
      <c r="E165" s="23"/>
      <c r="F165" s="176" t="s">
        <v>230</v>
      </c>
      <c r="G165" s="23"/>
      <c r="H165" s="23"/>
      <c r="I165" s="172"/>
      <c r="J165" s="23"/>
      <c r="K165" s="23"/>
      <c r="L165" s="24"/>
      <c r="M165" s="173"/>
      <c r="N165" s="174"/>
      <c r="O165" s="56"/>
      <c r="P165" s="56"/>
      <c r="Q165" s="56"/>
      <c r="R165" s="56"/>
      <c r="S165" s="56"/>
      <c r="T165" s="57"/>
      <c r="U165" s="23"/>
      <c r="V165" s="23"/>
      <c r="W165" s="23"/>
      <c r="X165" s="23"/>
      <c r="Y165" s="23"/>
      <c r="Z165" s="23"/>
      <c r="AA165" s="23"/>
      <c r="AB165" s="23"/>
      <c r="AC165" s="23"/>
      <c r="AD165" s="23"/>
      <c r="AE165" s="23"/>
      <c r="AT165" s="4" t="s">
        <v>144</v>
      </c>
      <c r="AU165" s="4" t="s">
        <v>79</v>
      </c>
    </row>
    <row r="166" s="177" customFormat="true" ht="12.8" hidden="false" customHeight="false" outlineLevel="0" collapsed="false">
      <c r="B166" s="178"/>
      <c r="D166" s="175" t="s">
        <v>146</v>
      </c>
      <c r="E166" s="179"/>
      <c r="F166" s="180" t="s">
        <v>231</v>
      </c>
      <c r="H166" s="179"/>
      <c r="I166" s="181"/>
      <c r="L166" s="178"/>
      <c r="M166" s="182"/>
      <c r="N166" s="183"/>
      <c r="O166" s="183"/>
      <c r="P166" s="183"/>
      <c r="Q166" s="183"/>
      <c r="R166" s="183"/>
      <c r="S166" s="183"/>
      <c r="T166" s="184"/>
      <c r="AT166" s="179" t="s">
        <v>146</v>
      </c>
      <c r="AU166" s="179" t="s">
        <v>79</v>
      </c>
      <c r="AV166" s="177" t="s">
        <v>77</v>
      </c>
      <c r="AW166" s="177" t="s">
        <v>30</v>
      </c>
      <c r="AX166" s="177" t="s">
        <v>69</v>
      </c>
      <c r="AY166" s="179" t="s">
        <v>132</v>
      </c>
    </row>
    <row r="167" s="185" customFormat="true" ht="12.8" hidden="false" customHeight="false" outlineLevel="0" collapsed="false">
      <c r="B167" s="186"/>
      <c r="D167" s="175" t="s">
        <v>146</v>
      </c>
      <c r="E167" s="187"/>
      <c r="F167" s="188" t="s">
        <v>232</v>
      </c>
      <c r="H167" s="189" t="n">
        <v>1.26</v>
      </c>
      <c r="I167" s="190"/>
      <c r="L167" s="186"/>
      <c r="M167" s="191"/>
      <c r="N167" s="192"/>
      <c r="O167" s="192"/>
      <c r="P167" s="192"/>
      <c r="Q167" s="192"/>
      <c r="R167" s="192"/>
      <c r="S167" s="192"/>
      <c r="T167" s="193"/>
      <c r="AT167" s="187" t="s">
        <v>146</v>
      </c>
      <c r="AU167" s="187" t="s">
        <v>79</v>
      </c>
      <c r="AV167" s="185" t="s">
        <v>79</v>
      </c>
      <c r="AW167" s="185" t="s">
        <v>30</v>
      </c>
      <c r="AX167" s="185" t="s">
        <v>69</v>
      </c>
      <c r="AY167" s="187" t="s">
        <v>132</v>
      </c>
    </row>
    <row r="168" s="203" customFormat="true" ht="12.8" hidden="false" customHeight="false" outlineLevel="0" collapsed="false">
      <c r="B168" s="204"/>
      <c r="D168" s="175" t="s">
        <v>146</v>
      </c>
      <c r="E168" s="205"/>
      <c r="F168" s="206" t="s">
        <v>166</v>
      </c>
      <c r="H168" s="207" t="n">
        <v>1.26</v>
      </c>
      <c r="I168" s="208"/>
      <c r="L168" s="204"/>
      <c r="M168" s="209"/>
      <c r="N168" s="210"/>
      <c r="O168" s="210"/>
      <c r="P168" s="210"/>
      <c r="Q168" s="210"/>
      <c r="R168" s="210"/>
      <c r="S168" s="210"/>
      <c r="T168" s="211"/>
      <c r="AT168" s="205" t="s">
        <v>146</v>
      </c>
      <c r="AU168" s="205" t="s">
        <v>79</v>
      </c>
      <c r="AV168" s="203" t="s">
        <v>140</v>
      </c>
      <c r="AW168" s="203" t="s">
        <v>30</v>
      </c>
      <c r="AX168" s="203" t="s">
        <v>77</v>
      </c>
      <c r="AY168" s="205" t="s">
        <v>132</v>
      </c>
    </row>
    <row r="169" s="28" customFormat="true" ht="44.25" hidden="false" customHeight="true" outlineLevel="0" collapsed="false">
      <c r="A169" s="23"/>
      <c r="B169" s="156"/>
      <c r="C169" s="157" t="s">
        <v>233</v>
      </c>
      <c r="D169" s="157" t="s">
        <v>135</v>
      </c>
      <c r="E169" s="158" t="s">
        <v>234</v>
      </c>
      <c r="F169" s="159" t="s">
        <v>235</v>
      </c>
      <c r="G169" s="160" t="s">
        <v>138</v>
      </c>
      <c r="H169" s="161" t="n">
        <v>1.13</v>
      </c>
      <c r="I169" s="162"/>
      <c r="J169" s="163" t="n">
        <f aca="false">ROUND(I169*H169,2)</f>
        <v>0</v>
      </c>
      <c r="K169" s="159" t="s">
        <v>139</v>
      </c>
      <c r="L169" s="24"/>
      <c r="M169" s="164"/>
      <c r="N169" s="165" t="s">
        <v>40</v>
      </c>
      <c r="O169" s="56"/>
      <c r="P169" s="166" t="n">
        <f aca="false">O169*H169</f>
        <v>0</v>
      </c>
      <c r="Q169" s="166" t="n">
        <v>0.00388</v>
      </c>
      <c r="R169" s="166" t="n">
        <f aca="false">Q169*H169</f>
        <v>0.0043844</v>
      </c>
      <c r="S169" s="166" t="n">
        <v>0.21</v>
      </c>
      <c r="T169" s="167" t="n">
        <f aca="false">S169*H169</f>
        <v>0.2373</v>
      </c>
      <c r="U169" s="23"/>
      <c r="V169" s="23"/>
      <c r="W169" s="23"/>
      <c r="X169" s="23"/>
      <c r="Y169" s="23"/>
      <c r="Z169" s="23"/>
      <c r="AA169" s="23"/>
      <c r="AB169" s="23"/>
      <c r="AC169" s="23"/>
      <c r="AD169" s="23"/>
      <c r="AE169" s="23"/>
      <c r="AR169" s="168" t="s">
        <v>140</v>
      </c>
      <c r="AT169" s="168" t="s">
        <v>135</v>
      </c>
      <c r="AU169" s="168" t="s">
        <v>79</v>
      </c>
      <c r="AY169" s="4" t="s">
        <v>132</v>
      </c>
      <c r="BE169" s="169" t="n">
        <f aca="false">IF(N169="základní",J169,0)</f>
        <v>0</v>
      </c>
      <c r="BF169" s="169" t="n">
        <f aca="false">IF(N169="snížená",J169,0)</f>
        <v>0</v>
      </c>
      <c r="BG169" s="169" t="n">
        <f aca="false">IF(N169="zákl. přenesená",J169,0)</f>
        <v>0</v>
      </c>
      <c r="BH169" s="169" t="n">
        <f aca="false">IF(N169="sníž. přenesená",J169,0)</f>
        <v>0</v>
      </c>
      <c r="BI169" s="169" t="n">
        <f aca="false">IF(N169="nulová",J169,0)</f>
        <v>0</v>
      </c>
      <c r="BJ169" s="4" t="s">
        <v>77</v>
      </c>
      <c r="BK169" s="169" t="n">
        <f aca="false">ROUND(I169*H169,2)</f>
        <v>0</v>
      </c>
      <c r="BL169" s="4" t="s">
        <v>140</v>
      </c>
      <c r="BM169" s="168" t="s">
        <v>236</v>
      </c>
    </row>
    <row r="170" s="28" customFormat="true" ht="12.8" hidden="false" customHeight="false" outlineLevel="0" collapsed="false">
      <c r="A170" s="23"/>
      <c r="B170" s="24"/>
      <c r="C170" s="23"/>
      <c r="D170" s="170" t="s">
        <v>142</v>
      </c>
      <c r="E170" s="23"/>
      <c r="F170" s="171" t="s">
        <v>237</v>
      </c>
      <c r="G170" s="23"/>
      <c r="H170" s="23"/>
      <c r="I170" s="172"/>
      <c r="J170" s="23"/>
      <c r="K170" s="23"/>
      <c r="L170" s="24"/>
      <c r="M170" s="173"/>
      <c r="N170" s="174"/>
      <c r="O170" s="56"/>
      <c r="P170" s="56"/>
      <c r="Q170" s="56"/>
      <c r="R170" s="56"/>
      <c r="S170" s="56"/>
      <c r="T170" s="57"/>
      <c r="U170" s="23"/>
      <c r="V170" s="23"/>
      <c r="W170" s="23"/>
      <c r="X170" s="23"/>
      <c r="Y170" s="23"/>
      <c r="Z170" s="23"/>
      <c r="AA170" s="23"/>
      <c r="AB170" s="23"/>
      <c r="AC170" s="23"/>
      <c r="AD170" s="23"/>
      <c r="AE170" s="23"/>
      <c r="AT170" s="4" t="s">
        <v>142</v>
      </c>
      <c r="AU170" s="4" t="s">
        <v>79</v>
      </c>
    </row>
    <row r="171" s="28" customFormat="true" ht="34" hidden="false" customHeight="false" outlineLevel="0" collapsed="false">
      <c r="A171" s="23"/>
      <c r="B171" s="24"/>
      <c r="C171" s="23"/>
      <c r="D171" s="175" t="s">
        <v>144</v>
      </c>
      <c r="E171" s="23"/>
      <c r="F171" s="176" t="s">
        <v>238</v>
      </c>
      <c r="G171" s="23"/>
      <c r="H171" s="23"/>
      <c r="I171" s="172"/>
      <c r="J171" s="23"/>
      <c r="K171" s="23"/>
      <c r="L171" s="24"/>
      <c r="M171" s="173"/>
      <c r="N171" s="174"/>
      <c r="O171" s="56"/>
      <c r="P171" s="56"/>
      <c r="Q171" s="56"/>
      <c r="R171" s="56"/>
      <c r="S171" s="56"/>
      <c r="T171" s="57"/>
      <c r="U171" s="23"/>
      <c r="V171" s="23"/>
      <c r="W171" s="23"/>
      <c r="X171" s="23"/>
      <c r="Y171" s="23"/>
      <c r="Z171" s="23"/>
      <c r="AA171" s="23"/>
      <c r="AB171" s="23"/>
      <c r="AC171" s="23"/>
      <c r="AD171" s="23"/>
      <c r="AE171" s="23"/>
      <c r="AT171" s="4" t="s">
        <v>144</v>
      </c>
      <c r="AU171" s="4" t="s">
        <v>79</v>
      </c>
    </row>
    <row r="172" s="177" customFormat="true" ht="19" hidden="false" customHeight="false" outlineLevel="0" collapsed="false">
      <c r="B172" s="178"/>
      <c r="D172" s="175" t="s">
        <v>146</v>
      </c>
      <c r="E172" s="179"/>
      <c r="F172" s="180" t="s">
        <v>239</v>
      </c>
      <c r="H172" s="179"/>
      <c r="I172" s="181"/>
      <c r="L172" s="178"/>
      <c r="M172" s="182"/>
      <c r="N172" s="183"/>
      <c r="O172" s="183"/>
      <c r="P172" s="183"/>
      <c r="Q172" s="183"/>
      <c r="R172" s="183"/>
      <c r="S172" s="183"/>
      <c r="T172" s="184"/>
      <c r="AT172" s="179" t="s">
        <v>146</v>
      </c>
      <c r="AU172" s="179" t="s">
        <v>79</v>
      </c>
      <c r="AV172" s="177" t="s">
        <v>77</v>
      </c>
      <c r="AW172" s="177" t="s">
        <v>30</v>
      </c>
      <c r="AX172" s="177" t="s">
        <v>69</v>
      </c>
      <c r="AY172" s="179" t="s">
        <v>132</v>
      </c>
    </row>
    <row r="173" s="185" customFormat="true" ht="12.8" hidden="false" customHeight="false" outlineLevel="0" collapsed="false">
      <c r="B173" s="186"/>
      <c r="D173" s="175" t="s">
        <v>146</v>
      </c>
      <c r="E173" s="187"/>
      <c r="F173" s="188" t="s">
        <v>240</v>
      </c>
      <c r="H173" s="189" t="n">
        <v>1.13</v>
      </c>
      <c r="I173" s="190"/>
      <c r="L173" s="186"/>
      <c r="M173" s="191"/>
      <c r="N173" s="192"/>
      <c r="O173" s="192"/>
      <c r="P173" s="192"/>
      <c r="Q173" s="192"/>
      <c r="R173" s="192"/>
      <c r="S173" s="192"/>
      <c r="T173" s="193"/>
      <c r="AT173" s="187" t="s">
        <v>146</v>
      </c>
      <c r="AU173" s="187" t="s">
        <v>79</v>
      </c>
      <c r="AV173" s="185" t="s">
        <v>79</v>
      </c>
      <c r="AW173" s="185" t="s">
        <v>30</v>
      </c>
      <c r="AX173" s="185" t="s">
        <v>69</v>
      </c>
      <c r="AY173" s="187" t="s">
        <v>132</v>
      </c>
    </row>
    <row r="174" s="203" customFormat="true" ht="12.8" hidden="false" customHeight="false" outlineLevel="0" collapsed="false">
      <c r="B174" s="204"/>
      <c r="D174" s="175" t="s">
        <v>146</v>
      </c>
      <c r="E174" s="205"/>
      <c r="F174" s="206" t="s">
        <v>166</v>
      </c>
      <c r="H174" s="207" t="n">
        <v>1.13</v>
      </c>
      <c r="I174" s="208"/>
      <c r="L174" s="204"/>
      <c r="M174" s="209"/>
      <c r="N174" s="210"/>
      <c r="O174" s="210"/>
      <c r="P174" s="210"/>
      <c r="Q174" s="210"/>
      <c r="R174" s="210"/>
      <c r="S174" s="210"/>
      <c r="T174" s="211"/>
      <c r="AT174" s="205" t="s">
        <v>146</v>
      </c>
      <c r="AU174" s="205" t="s">
        <v>79</v>
      </c>
      <c r="AV174" s="203" t="s">
        <v>140</v>
      </c>
      <c r="AW174" s="203" t="s">
        <v>30</v>
      </c>
      <c r="AX174" s="203" t="s">
        <v>77</v>
      </c>
      <c r="AY174" s="205" t="s">
        <v>132</v>
      </c>
    </row>
    <row r="175" s="28" customFormat="true" ht="24.15" hidden="false" customHeight="true" outlineLevel="0" collapsed="false">
      <c r="A175" s="23"/>
      <c r="B175" s="156"/>
      <c r="C175" s="157" t="s">
        <v>241</v>
      </c>
      <c r="D175" s="157" t="s">
        <v>135</v>
      </c>
      <c r="E175" s="158" t="s">
        <v>242</v>
      </c>
      <c r="F175" s="159" t="s">
        <v>243</v>
      </c>
      <c r="G175" s="160" t="s">
        <v>138</v>
      </c>
      <c r="H175" s="161" t="n">
        <v>17</v>
      </c>
      <c r="I175" s="162"/>
      <c r="J175" s="163" t="n">
        <f aca="false">ROUND(I175*H175,2)</f>
        <v>0</v>
      </c>
      <c r="K175" s="159" t="s">
        <v>139</v>
      </c>
      <c r="L175" s="24"/>
      <c r="M175" s="164"/>
      <c r="N175" s="165" t="s">
        <v>40</v>
      </c>
      <c r="O175" s="56"/>
      <c r="P175" s="166" t="n">
        <f aca="false">O175*H175</f>
        <v>0</v>
      </c>
      <c r="Q175" s="166" t="n">
        <v>0</v>
      </c>
      <c r="R175" s="166" t="n">
        <f aca="false">Q175*H175</f>
        <v>0</v>
      </c>
      <c r="S175" s="166" t="n">
        <v>0</v>
      </c>
      <c r="T175" s="167" t="n">
        <f aca="false">S175*H175</f>
        <v>0</v>
      </c>
      <c r="U175" s="23"/>
      <c r="V175" s="23"/>
      <c r="W175" s="23"/>
      <c r="X175" s="23"/>
      <c r="Y175" s="23"/>
      <c r="Z175" s="23"/>
      <c r="AA175" s="23"/>
      <c r="AB175" s="23"/>
      <c r="AC175" s="23"/>
      <c r="AD175" s="23"/>
      <c r="AE175" s="23"/>
      <c r="AR175" s="168" t="s">
        <v>202</v>
      </c>
      <c r="AT175" s="168" t="s">
        <v>135</v>
      </c>
      <c r="AU175" s="168" t="s">
        <v>79</v>
      </c>
      <c r="AY175" s="4" t="s">
        <v>132</v>
      </c>
      <c r="BE175" s="169" t="n">
        <f aca="false">IF(N175="základní",J175,0)</f>
        <v>0</v>
      </c>
      <c r="BF175" s="169" t="n">
        <f aca="false">IF(N175="snížená",J175,0)</f>
        <v>0</v>
      </c>
      <c r="BG175" s="169" t="n">
        <f aca="false">IF(N175="zákl. přenesená",J175,0)</f>
        <v>0</v>
      </c>
      <c r="BH175" s="169" t="n">
        <f aca="false">IF(N175="sníž. přenesená",J175,0)</f>
        <v>0</v>
      </c>
      <c r="BI175" s="169" t="n">
        <f aca="false">IF(N175="nulová",J175,0)</f>
        <v>0</v>
      </c>
      <c r="BJ175" s="4" t="s">
        <v>77</v>
      </c>
      <c r="BK175" s="169" t="n">
        <f aca="false">ROUND(I175*H175,2)</f>
        <v>0</v>
      </c>
      <c r="BL175" s="4" t="s">
        <v>202</v>
      </c>
      <c r="BM175" s="168" t="s">
        <v>244</v>
      </c>
    </row>
    <row r="176" s="28" customFormat="true" ht="12.8" hidden="false" customHeight="false" outlineLevel="0" collapsed="false">
      <c r="A176" s="23"/>
      <c r="B176" s="24"/>
      <c r="C176" s="23"/>
      <c r="D176" s="170" t="s">
        <v>142</v>
      </c>
      <c r="E176" s="23"/>
      <c r="F176" s="171" t="s">
        <v>245</v>
      </c>
      <c r="G176" s="23"/>
      <c r="H176" s="23"/>
      <c r="I176" s="172"/>
      <c r="J176" s="23"/>
      <c r="K176" s="23"/>
      <c r="L176" s="24"/>
      <c r="M176" s="173"/>
      <c r="N176" s="174"/>
      <c r="O176" s="56"/>
      <c r="P176" s="56"/>
      <c r="Q176" s="56"/>
      <c r="R176" s="56"/>
      <c r="S176" s="56"/>
      <c r="T176" s="57"/>
      <c r="U176" s="23"/>
      <c r="V176" s="23"/>
      <c r="W176" s="23"/>
      <c r="X176" s="23"/>
      <c r="Y176" s="23"/>
      <c r="Z176" s="23"/>
      <c r="AA176" s="23"/>
      <c r="AB176" s="23"/>
      <c r="AC176" s="23"/>
      <c r="AD176" s="23"/>
      <c r="AE176" s="23"/>
      <c r="AT176" s="4" t="s">
        <v>142</v>
      </c>
      <c r="AU176" s="4" t="s">
        <v>79</v>
      </c>
    </row>
    <row r="177" s="28" customFormat="true" ht="50" hidden="false" customHeight="false" outlineLevel="0" collapsed="false">
      <c r="A177" s="23"/>
      <c r="B177" s="24"/>
      <c r="C177" s="23"/>
      <c r="D177" s="175" t="s">
        <v>144</v>
      </c>
      <c r="E177" s="23"/>
      <c r="F177" s="176" t="s">
        <v>205</v>
      </c>
      <c r="G177" s="23"/>
      <c r="H177" s="23"/>
      <c r="I177" s="172"/>
      <c r="J177" s="23"/>
      <c r="K177" s="23"/>
      <c r="L177" s="24"/>
      <c r="M177" s="173"/>
      <c r="N177" s="174"/>
      <c r="O177" s="56"/>
      <c r="P177" s="56"/>
      <c r="Q177" s="56"/>
      <c r="R177" s="56"/>
      <c r="S177" s="56"/>
      <c r="T177" s="57"/>
      <c r="U177" s="23"/>
      <c r="V177" s="23"/>
      <c r="W177" s="23"/>
      <c r="X177" s="23"/>
      <c r="Y177" s="23"/>
      <c r="Z177" s="23"/>
      <c r="AA177" s="23"/>
      <c r="AB177" s="23"/>
      <c r="AC177" s="23"/>
      <c r="AD177" s="23"/>
      <c r="AE177" s="23"/>
      <c r="AT177" s="4" t="s">
        <v>144</v>
      </c>
      <c r="AU177" s="4" t="s">
        <v>79</v>
      </c>
    </row>
    <row r="178" s="177" customFormat="true" ht="19" hidden="false" customHeight="false" outlineLevel="0" collapsed="false">
      <c r="B178" s="178"/>
      <c r="D178" s="175" t="s">
        <v>146</v>
      </c>
      <c r="E178" s="179"/>
      <c r="F178" s="180" t="s">
        <v>246</v>
      </c>
      <c r="H178" s="179"/>
      <c r="I178" s="181"/>
      <c r="L178" s="178"/>
      <c r="M178" s="182"/>
      <c r="N178" s="183"/>
      <c r="O178" s="183"/>
      <c r="P178" s="183"/>
      <c r="Q178" s="183"/>
      <c r="R178" s="183"/>
      <c r="S178" s="183"/>
      <c r="T178" s="184"/>
      <c r="AT178" s="179" t="s">
        <v>146</v>
      </c>
      <c r="AU178" s="179" t="s">
        <v>79</v>
      </c>
      <c r="AV178" s="177" t="s">
        <v>77</v>
      </c>
      <c r="AW178" s="177" t="s">
        <v>30</v>
      </c>
      <c r="AX178" s="177" t="s">
        <v>69</v>
      </c>
      <c r="AY178" s="179" t="s">
        <v>132</v>
      </c>
    </row>
    <row r="179" s="185" customFormat="true" ht="12.8" hidden="false" customHeight="false" outlineLevel="0" collapsed="false">
      <c r="B179" s="186"/>
      <c r="D179" s="175" t="s">
        <v>146</v>
      </c>
      <c r="E179" s="187"/>
      <c r="F179" s="188" t="s">
        <v>247</v>
      </c>
      <c r="H179" s="189" t="n">
        <v>17</v>
      </c>
      <c r="I179" s="190"/>
      <c r="L179" s="186"/>
      <c r="M179" s="191"/>
      <c r="N179" s="192"/>
      <c r="O179" s="192"/>
      <c r="P179" s="192"/>
      <c r="Q179" s="192"/>
      <c r="R179" s="192"/>
      <c r="S179" s="192"/>
      <c r="T179" s="193"/>
      <c r="AT179" s="187" t="s">
        <v>146</v>
      </c>
      <c r="AU179" s="187" t="s">
        <v>79</v>
      </c>
      <c r="AV179" s="185" t="s">
        <v>79</v>
      </c>
      <c r="AW179" s="185" t="s">
        <v>30</v>
      </c>
      <c r="AX179" s="185" t="s">
        <v>69</v>
      </c>
      <c r="AY179" s="187" t="s">
        <v>132</v>
      </c>
    </row>
    <row r="180" s="203" customFormat="true" ht="12.8" hidden="false" customHeight="false" outlineLevel="0" collapsed="false">
      <c r="B180" s="204"/>
      <c r="D180" s="175" t="s">
        <v>146</v>
      </c>
      <c r="E180" s="205"/>
      <c r="F180" s="206" t="s">
        <v>166</v>
      </c>
      <c r="H180" s="207" t="n">
        <v>17</v>
      </c>
      <c r="I180" s="208"/>
      <c r="L180" s="204"/>
      <c r="M180" s="209"/>
      <c r="N180" s="210"/>
      <c r="O180" s="210"/>
      <c r="P180" s="210"/>
      <c r="Q180" s="210"/>
      <c r="R180" s="210"/>
      <c r="S180" s="210"/>
      <c r="T180" s="211"/>
      <c r="AT180" s="205" t="s">
        <v>146</v>
      </c>
      <c r="AU180" s="205" t="s">
        <v>79</v>
      </c>
      <c r="AV180" s="203" t="s">
        <v>140</v>
      </c>
      <c r="AW180" s="203" t="s">
        <v>30</v>
      </c>
      <c r="AX180" s="203" t="s">
        <v>77</v>
      </c>
      <c r="AY180" s="205" t="s">
        <v>132</v>
      </c>
    </row>
    <row r="181" s="142" customFormat="true" ht="22.8" hidden="false" customHeight="true" outlineLevel="0" collapsed="false">
      <c r="B181" s="143"/>
      <c r="D181" s="144" t="s">
        <v>68</v>
      </c>
      <c r="E181" s="154" t="s">
        <v>248</v>
      </c>
      <c r="F181" s="154" t="s">
        <v>249</v>
      </c>
      <c r="I181" s="146"/>
      <c r="J181" s="155" t="n">
        <f aca="false">BK181</f>
        <v>0</v>
      </c>
      <c r="L181" s="143"/>
      <c r="M181" s="148"/>
      <c r="N181" s="149"/>
      <c r="O181" s="149"/>
      <c r="P181" s="150" t="n">
        <f aca="false">SUM(P182:P190)</f>
        <v>0</v>
      </c>
      <c r="Q181" s="149"/>
      <c r="R181" s="150" t="n">
        <f aca="false">SUM(R182:R190)</f>
        <v>0</v>
      </c>
      <c r="S181" s="149"/>
      <c r="T181" s="151" t="n">
        <f aca="false">SUM(T182:T190)</f>
        <v>0</v>
      </c>
      <c r="AR181" s="144" t="s">
        <v>77</v>
      </c>
      <c r="AT181" s="152" t="s">
        <v>68</v>
      </c>
      <c r="AU181" s="152" t="s">
        <v>77</v>
      </c>
      <c r="AY181" s="144" t="s">
        <v>132</v>
      </c>
      <c r="BK181" s="153" t="n">
        <f aca="false">SUM(BK182:BK190)</f>
        <v>0</v>
      </c>
    </row>
    <row r="182" s="28" customFormat="true" ht="37.8" hidden="false" customHeight="true" outlineLevel="0" collapsed="false">
      <c r="A182" s="23"/>
      <c r="B182" s="156"/>
      <c r="C182" s="157" t="s">
        <v>8</v>
      </c>
      <c r="D182" s="157" t="s">
        <v>135</v>
      </c>
      <c r="E182" s="158" t="s">
        <v>250</v>
      </c>
      <c r="F182" s="159" t="s">
        <v>251</v>
      </c>
      <c r="G182" s="160" t="s">
        <v>252</v>
      </c>
      <c r="H182" s="161" t="n">
        <v>13.959</v>
      </c>
      <c r="I182" s="162"/>
      <c r="J182" s="163" t="n">
        <f aca="false">ROUND(I182*H182,2)</f>
        <v>0</v>
      </c>
      <c r="K182" s="159" t="s">
        <v>139</v>
      </c>
      <c r="L182" s="24"/>
      <c r="M182" s="164"/>
      <c r="N182" s="165" t="s">
        <v>40</v>
      </c>
      <c r="O182" s="56"/>
      <c r="P182" s="166" t="n">
        <f aca="false">O182*H182</f>
        <v>0</v>
      </c>
      <c r="Q182" s="166" t="n">
        <v>0</v>
      </c>
      <c r="R182" s="166" t="n">
        <f aca="false">Q182*H182</f>
        <v>0</v>
      </c>
      <c r="S182" s="166" t="n">
        <v>0</v>
      </c>
      <c r="T182" s="167" t="n">
        <f aca="false">S182*H182</f>
        <v>0</v>
      </c>
      <c r="U182" s="23"/>
      <c r="V182" s="23"/>
      <c r="W182" s="23"/>
      <c r="X182" s="23"/>
      <c r="Y182" s="23"/>
      <c r="Z182" s="23"/>
      <c r="AA182" s="23"/>
      <c r="AB182" s="23"/>
      <c r="AC182" s="23"/>
      <c r="AD182" s="23"/>
      <c r="AE182" s="23"/>
      <c r="AR182" s="168" t="s">
        <v>140</v>
      </c>
      <c r="AT182" s="168" t="s">
        <v>135</v>
      </c>
      <c r="AU182" s="168" t="s">
        <v>79</v>
      </c>
      <c r="AY182" s="4" t="s">
        <v>132</v>
      </c>
      <c r="BE182" s="169" t="n">
        <f aca="false">IF(N182="základní",J182,0)</f>
        <v>0</v>
      </c>
      <c r="BF182" s="169" t="n">
        <f aca="false">IF(N182="snížená",J182,0)</f>
        <v>0</v>
      </c>
      <c r="BG182" s="169" t="n">
        <f aca="false">IF(N182="zákl. přenesená",J182,0)</f>
        <v>0</v>
      </c>
      <c r="BH182" s="169" t="n">
        <f aca="false">IF(N182="sníž. přenesená",J182,0)</f>
        <v>0</v>
      </c>
      <c r="BI182" s="169" t="n">
        <f aca="false">IF(N182="nulová",J182,0)</f>
        <v>0</v>
      </c>
      <c r="BJ182" s="4" t="s">
        <v>77</v>
      </c>
      <c r="BK182" s="169" t="n">
        <f aca="false">ROUND(I182*H182,2)</f>
        <v>0</v>
      </c>
      <c r="BL182" s="4" t="s">
        <v>140</v>
      </c>
      <c r="BM182" s="168" t="s">
        <v>253</v>
      </c>
    </row>
    <row r="183" s="28" customFormat="true" ht="12.8" hidden="false" customHeight="false" outlineLevel="0" collapsed="false">
      <c r="A183" s="23"/>
      <c r="B183" s="24"/>
      <c r="C183" s="23"/>
      <c r="D183" s="170" t="s">
        <v>142</v>
      </c>
      <c r="E183" s="23"/>
      <c r="F183" s="171" t="s">
        <v>254</v>
      </c>
      <c r="G183" s="23"/>
      <c r="H183" s="23"/>
      <c r="I183" s="172"/>
      <c r="J183" s="23"/>
      <c r="K183" s="23"/>
      <c r="L183" s="24"/>
      <c r="M183" s="173"/>
      <c r="N183" s="174"/>
      <c r="O183" s="56"/>
      <c r="P183" s="56"/>
      <c r="Q183" s="56"/>
      <c r="R183" s="56"/>
      <c r="S183" s="56"/>
      <c r="T183" s="57"/>
      <c r="U183" s="23"/>
      <c r="V183" s="23"/>
      <c r="W183" s="23"/>
      <c r="X183" s="23"/>
      <c r="Y183" s="23"/>
      <c r="Z183" s="23"/>
      <c r="AA183" s="23"/>
      <c r="AB183" s="23"/>
      <c r="AC183" s="23"/>
      <c r="AD183" s="23"/>
      <c r="AE183" s="23"/>
      <c r="AT183" s="4" t="s">
        <v>142</v>
      </c>
      <c r="AU183" s="4" t="s">
        <v>79</v>
      </c>
    </row>
    <row r="184" s="28" customFormat="true" ht="33" hidden="false" customHeight="true" outlineLevel="0" collapsed="false">
      <c r="A184" s="23"/>
      <c r="B184" s="156"/>
      <c r="C184" s="157" t="s">
        <v>217</v>
      </c>
      <c r="D184" s="157" t="s">
        <v>135</v>
      </c>
      <c r="E184" s="158" t="s">
        <v>255</v>
      </c>
      <c r="F184" s="159" t="s">
        <v>256</v>
      </c>
      <c r="G184" s="160" t="s">
        <v>252</v>
      </c>
      <c r="H184" s="161" t="n">
        <v>13.959</v>
      </c>
      <c r="I184" s="162"/>
      <c r="J184" s="163" t="n">
        <f aca="false">ROUND(I184*H184,2)</f>
        <v>0</v>
      </c>
      <c r="K184" s="159" t="s">
        <v>139</v>
      </c>
      <c r="L184" s="24"/>
      <c r="M184" s="164"/>
      <c r="N184" s="165" t="s">
        <v>40</v>
      </c>
      <c r="O184" s="56"/>
      <c r="P184" s="166" t="n">
        <f aca="false">O184*H184</f>
        <v>0</v>
      </c>
      <c r="Q184" s="166" t="n">
        <v>0</v>
      </c>
      <c r="R184" s="166" t="n">
        <f aca="false">Q184*H184</f>
        <v>0</v>
      </c>
      <c r="S184" s="166" t="n">
        <v>0</v>
      </c>
      <c r="T184" s="167" t="n">
        <f aca="false">S184*H184</f>
        <v>0</v>
      </c>
      <c r="U184" s="23"/>
      <c r="V184" s="23"/>
      <c r="W184" s="23"/>
      <c r="X184" s="23"/>
      <c r="Y184" s="23"/>
      <c r="Z184" s="23"/>
      <c r="AA184" s="23"/>
      <c r="AB184" s="23"/>
      <c r="AC184" s="23"/>
      <c r="AD184" s="23"/>
      <c r="AE184" s="23"/>
      <c r="AR184" s="168" t="s">
        <v>140</v>
      </c>
      <c r="AT184" s="168" t="s">
        <v>135</v>
      </c>
      <c r="AU184" s="168" t="s">
        <v>79</v>
      </c>
      <c r="AY184" s="4" t="s">
        <v>132</v>
      </c>
      <c r="BE184" s="169" t="n">
        <f aca="false">IF(N184="základní",J184,0)</f>
        <v>0</v>
      </c>
      <c r="BF184" s="169" t="n">
        <f aca="false">IF(N184="snížená",J184,0)</f>
        <v>0</v>
      </c>
      <c r="BG184" s="169" t="n">
        <f aca="false">IF(N184="zákl. přenesená",J184,0)</f>
        <v>0</v>
      </c>
      <c r="BH184" s="169" t="n">
        <f aca="false">IF(N184="sníž. přenesená",J184,0)</f>
        <v>0</v>
      </c>
      <c r="BI184" s="169" t="n">
        <f aca="false">IF(N184="nulová",J184,0)</f>
        <v>0</v>
      </c>
      <c r="BJ184" s="4" t="s">
        <v>77</v>
      </c>
      <c r="BK184" s="169" t="n">
        <f aca="false">ROUND(I184*H184,2)</f>
        <v>0</v>
      </c>
      <c r="BL184" s="4" t="s">
        <v>140</v>
      </c>
      <c r="BM184" s="168" t="s">
        <v>257</v>
      </c>
    </row>
    <row r="185" s="28" customFormat="true" ht="12.8" hidden="false" customHeight="false" outlineLevel="0" collapsed="false">
      <c r="A185" s="23"/>
      <c r="B185" s="24"/>
      <c r="C185" s="23"/>
      <c r="D185" s="170" t="s">
        <v>142</v>
      </c>
      <c r="E185" s="23"/>
      <c r="F185" s="171" t="s">
        <v>258</v>
      </c>
      <c r="G185" s="23"/>
      <c r="H185" s="23"/>
      <c r="I185" s="172"/>
      <c r="J185" s="23"/>
      <c r="K185" s="23"/>
      <c r="L185" s="24"/>
      <c r="M185" s="173"/>
      <c r="N185" s="174"/>
      <c r="O185" s="56"/>
      <c r="P185" s="56"/>
      <c r="Q185" s="56"/>
      <c r="R185" s="56"/>
      <c r="S185" s="56"/>
      <c r="T185" s="57"/>
      <c r="U185" s="23"/>
      <c r="V185" s="23"/>
      <c r="W185" s="23"/>
      <c r="X185" s="23"/>
      <c r="Y185" s="23"/>
      <c r="Z185" s="23"/>
      <c r="AA185" s="23"/>
      <c r="AB185" s="23"/>
      <c r="AC185" s="23"/>
      <c r="AD185" s="23"/>
      <c r="AE185" s="23"/>
      <c r="AT185" s="4" t="s">
        <v>142</v>
      </c>
      <c r="AU185" s="4" t="s">
        <v>79</v>
      </c>
    </row>
    <row r="186" s="28" customFormat="true" ht="44.25" hidden="false" customHeight="true" outlineLevel="0" collapsed="false">
      <c r="A186" s="23"/>
      <c r="B186" s="156"/>
      <c r="C186" s="157" t="s">
        <v>259</v>
      </c>
      <c r="D186" s="157" t="s">
        <v>135</v>
      </c>
      <c r="E186" s="158" t="s">
        <v>260</v>
      </c>
      <c r="F186" s="159" t="s">
        <v>261</v>
      </c>
      <c r="G186" s="160" t="s">
        <v>252</v>
      </c>
      <c r="H186" s="161" t="n">
        <v>335.016</v>
      </c>
      <c r="I186" s="162"/>
      <c r="J186" s="163" t="n">
        <f aca="false">ROUND(I186*H186,2)</f>
        <v>0</v>
      </c>
      <c r="K186" s="159" t="s">
        <v>139</v>
      </c>
      <c r="L186" s="24"/>
      <c r="M186" s="164"/>
      <c r="N186" s="165" t="s">
        <v>40</v>
      </c>
      <c r="O186" s="56"/>
      <c r="P186" s="166" t="n">
        <f aca="false">O186*H186</f>
        <v>0</v>
      </c>
      <c r="Q186" s="166" t="n">
        <v>0</v>
      </c>
      <c r="R186" s="166" t="n">
        <f aca="false">Q186*H186</f>
        <v>0</v>
      </c>
      <c r="S186" s="166" t="n">
        <v>0</v>
      </c>
      <c r="T186" s="167" t="n">
        <f aca="false">S186*H186</f>
        <v>0</v>
      </c>
      <c r="U186" s="23"/>
      <c r="V186" s="23"/>
      <c r="W186" s="23"/>
      <c r="X186" s="23"/>
      <c r="Y186" s="23"/>
      <c r="Z186" s="23"/>
      <c r="AA186" s="23"/>
      <c r="AB186" s="23"/>
      <c r="AC186" s="23"/>
      <c r="AD186" s="23"/>
      <c r="AE186" s="23"/>
      <c r="AR186" s="168" t="s">
        <v>140</v>
      </c>
      <c r="AT186" s="168" t="s">
        <v>135</v>
      </c>
      <c r="AU186" s="168" t="s">
        <v>79</v>
      </c>
      <c r="AY186" s="4" t="s">
        <v>132</v>
      </c>
      <c r="BE186" s="169" t="n">
        <f aca="false">IF(N186="základní",J186,0)</f>
        <v>0</v>
      </c>
      <c r="BF186" s="169" t="n">
        <f aca="false">IF(N186="snížená",J186,0)</f>
        <v>0</v>
      </c>
      <c r="BG186" s="169" t="n">
        <f aca="false">IF(N186="zákl. přenesená",J186,0)</f>
        <v>0</v>
      </c>
      <c r="BH186" s="169" t="n">
        <f aca="false">IF(N186="sníž. přenesená",J186,0)</f>
        <v>0</v>
      </c>
      <c r="BI186" s="169" t="n">
        <f aca="false">IF(N186="nulová",J186,0)</f>
        <v>0</v>
      </c>
      <c r="BJ186" s="4" t="s">
        <v>77</v>
      </c>
      <c r="BK186" s="169" t="n">
        <f aca="false">ROUND(I186*H186,2)</f>
        <v>0</v>
      </c>
      <c r="BL186" s="4" t="s">
        <v>140</v>
      </c>
      <c r="BM186" s="168" t="s">
        <v>262</v>
      </c>
    </row>
    <row r="187" s="28" customFormat="true" ht="12.8" hidden="false" customHeight="false" outlineLevel="0" collapsed="false">
      <c r="A187" s="23"/>
      <c r="B187" s="24"/>
      <c r="C187" s="23"/>
      <c r="D187" s="170" t="s">
        <v>142</v>
      </c>
      <c r="E187" s="23"/>
      <c r="F187" s="171" t="s">
        <v>263</v>
      </c>
      <c r="G187" s="23"/>
      <c r="H187" s="23"/>
      <c r="I187" s="172"/>
      <c r="J187" s="23"/>
      <c r="K187" s="23"/>
      <c r="L187" s="24"/>
      <c r="M187" s="173"/>
      <c r="N187" s="174"/>
      <c r="O187" s="56"/>
      <c r="P187" s="56"/>
      <c r="Q187" s="56"/>
      <c r="R187" s="56"/>
      <c r="S187" s="56"/>
      <c r="T187" s="57"/>
      <c r="U187" s="23"/>
      <c r="V187" s="23"/>
      <c r="W187" s="23"/>
      <c r="X187" s="23"/>
      <c r="Y187" s="23"/>
      <c r="Z187" s="23"/>
      <c r="AA187" s="23"/>
      <c r="AB187" s="23"/>
      <c r="AC187" s="23"/>
      <c r="AD187" s="23"/>
      <c r="AE187" s="23"/>
      <c r="AT187" s="4" t="s">
        <v>142</v>
      </c>
      <c r="AU187" s="4" t="s">
        <v>79</v>
      </c>
    </row>
    <row r="188" s="185" customFormat="true" ht="12.8" hidden="false" customHeight="false" outlineLevel="0" collapsed="false">
      <c r="B188" s="186"/>
      <c r="D188" s="175" t="s">
        <v>146</v>
      </c>
      <c r="E188" s="187"/>
      <c r="F188" s="188" t="s">
        <v>264</v>
      </c>
      <c r="H188" s="189" t="n">
        <v>335.016</v>
      </c>
      <c r="I188" s="190"/>
      <c r="L188" s="186"/>
      <c r="M188" s="191"/>
      <c r="N188" s="192"/>
      <c r="O188" s="192"/>
      <c r="P188" s="192"/>
      <c r="Q188" s="192"/>
      <c r="R188" s="192"/>
      <c r="S188" s="192"/>
      <c r="T188" s="193"/>
      <c r="AT188" s="187" t="s">
        <v>146</v>
      </c>
      <c r="AU188" s="187" t="s">
        <v>79</v>
      </c>
      <c r="AV188" s="185" t="s">
        <v>79</v>
      </c>
      <c r="AW188" s="185" t="s">
        <v>30</v>
      </c>
      <c r="AX188" s="185" t="s">
        <v>77</v>
      </c>
      <c r="AY188" s="187" t="s">
        <v>132</v>
      </c>
    </row>
    <row r="189" s="28" customFormat="true" ht="44.25" hidden="false" customHeight="true" outlineLevel="0" collapsed="false">
      <c r="A189" s="23"/>
      <c r="B189" s="156"/>
      <c r="C189" s="157" t="s">
        <v>265</v>
      </c>
      <c r="D189" s="157" t="s">
        <v>135</v>
      </c>
      <c r="E189" s="158" t="s">
        <v>266</v>
      </c>
      <c r="F189" s="159" t="s">
        <v>267</v>
      </c>
      <c r="G189" s="160" t="s">
        <v>252</v>
      </c>
      <c r="H189" s="161" t="n">
        <v>13.959</v>
      </c>
      <c r="I189" s="162"/>
      <c r="J189" s="163" t="n">
        <f aca="false">ROUND(I189*H189,2)</f>
        <v>0</v>
      </c>
      <c r="K189" s="159" t="s">
        <v>139</v>
      </c>
      <c r="L189" s="24"/>
      <c r="M189" s="164"/>
      <c r="N189" s="165" t="s">
        <v>40</v>
      </c>
      <c r="O189" s="56"/>
      <c r="P189" s="166" t="n">
        <f aca="false">O189*H189</f>
        <v>0</v>
      </c>
      <c r="Q189" s="166" t="n">
        <v>0</v>
      </c>
      <c r="R189" s="166" t="n">
        <f aca="false">Q189*H189</f>
        <v>0</v>
      </c>
      <c r="S189" s="166" t="n">
        <v>0</v>
      </c>
      <c r="T189" s="167" t="n">
        <f aca="false">S189*H189</f>
        <v>0</v>
      </c>
      <c r="U189" s="23"/>
      <c r="V189" s="23"/>
      <c r="W189" s="23"/>
      <c r="X189" s="23"/>
      <c r="Y189" s="23"/>
      <c r="Z189" s="23"/>
      <c r="AA189" s="23"/>
      <c r="AB189" s="23"/>
      <c r="AC189" s="23"/>
      <c r="AD189" s="23"/>
      <c r="AE189" s="23"/>
      <c r="AR189" s="168" t="s">
        <v>140</v>
      </c>
      <c r="AT189" s="168" t="s">
        <v>135</v>
      </c>
      <c r="AU189" s="168" t="s">
        <v>79</v>
      </c>
      <c r="AY189" s="4" t="s">
        <v>132</v>
      </c>
      <c r="BE189" s="169" t="n">
        <f aca="false">IF(N189="základní",J189,0)</f>
        <v>0</v>
      </c>
      <c r="BF189" s="169" t="n">
        <f aca="false">IF(N189="snížená",J189,0)</f>
        <v>0</v>
      </c>
      <c r="BG189" s="169" t="n">
        <f aca="false">IF(N189="zákl. přenesená",J189,0)</f>
        <v>0</v>
      </c>
      <c r="BH189" s="169" t="n">
        <f aca="false">IF(N189="sníž. přenesená",J189,0)</f>
        <v>0</v>
      </c>
      <c r="BI189" s="169" t="n">
        <f aca="false">IF(N189="nulová",J189,0)</f>
        <v>0</v>
      </c>
      <c r="BJ189" s="4" t="s">
        <v>77</v>
      </c>
      <c r="BK189" s="169" t="n">
        <f aca="false">ROUND(I189*H189,2)</f>
        <v>0</v>
      </c>
      <c r="BL189" s="4" t="s">
        <v>140</v>
      </c>
      <c r="BM189" s="168" t="s">
        <v>268</v>
      </c>
    </row>
    <row r="190" s="28" customFormat="true" ht="12.8" hidden="false" customHeight="false" outlineLevel="0" collapsed="false">
      <c r="A190" s="23"/>
      <c r="B190" s="24"/>
      <c r="C190" s="23"/>
      <c r="D190" s="170" t="s">
        <v>142</v>
      </c>
      <c r="E190" s="23"/>
      <c r="F190" s="171" t="s">
        <v>269</v>
      </c>
      <c r="G190" s="23"/>
      <c r="H190" s="23"/>
      <c r="I190" s="172"/>
      <c r="J190" s="23"/>
      <c r="K190" s="23"/>
      <c r="L190" s="24"/>
      <c r="M190" s="173"/>
      <c r="N190" s="174"/>
      <c r="O190" s="56"/>
      <c r="P190" s="56"/>
      <c r="Q190" s="56"/>
      <c r="R190" s="56"/>
      <c r="S190" s="56"/>
      <c r="T190" s="57"/>
      <c r="U190" s="23"/>
      <c r="V190" s="23"/>
      <c r="W190" s="23"/>
      <c r="X190" s="23"/>
      <c r="Y190" s="23"/>
      <c r="Z190" s="23"/>
      <c r="AA190" s="23"/>
      <c r="AB190" s="23"/>
      <c r="AC190" s="23"/>
      <c r="AD190" s="23"/>
      <c r="AE190" s="23"/>
      <c r="AT190" s="4" t="s">
        <v>142</v>
      </c>
      <c r="AU190" s="4" t="s">
        <v>79</v>
      </c>
    </row>
    <row r="191" s="142" customFormat="true" ht="22.8" hidden="false" customHeight="true" outlineLevel="0" collapsed="false">
      <c r="B191" s="143"/>
      <c r="D191" s="144" t="s">
        <v>68</v>
      </c>
      <c r="E191" s="154" t="s">
        <v>270</v>
      </c>
      <c r="F191" s="154" t="s">
        <v>271</v>
      </c>
      <c r="I191" s="146"/>
      <c r="J191" s="155" t="n">
        <f aca="false">BK191</f>
        <v>0</v>
      </c>
      <c r="L191" s="143"/>
      <c r="M191" s="148"/>
      <c r="N191" s="149"/>
      <c r="O191" s="149"/>
      <c r="P191" s="150" t="n">
        <f aca="false">SUM(P192:P193)</f>
        <v>0</v>
      </c>
      <c r="Q191" s="149"/>
      <c r="R191" s="150" t="n">
        <f aca="false">SUM(R192:R193)</f>
        <v>0</v>
      </c>
      <c r="S191" s="149"/>
      <c r="T191" s="151" t="n">
        <f aca="false">SUM(T192:T193)</f>
        <v>0</v>
      </c>
      <c r="AR191" s="144" t="s">
        <v>77</v>
      </c>
      <c r="AT191" s="152" t="s">
        <v>68</v>
      </c>
      <c r="AU191" s="152" t="s">
        <v>77</v>
      </c>
      <c r="AY191" s="144" t="s">
        <v>132</v>
      </c>
      <c r="BK191" s="153" t="n">
        <f aca="false">SUM(BK192:BK193)</f>
        <v>0</v>
      </c>
    </row>
    <row r="192" s="28" customFormat="true" ht="55.5" hidden="false" customHeight="true" outlineLevel="0" collapsed="false">
      <c r="A192" s="23"/>
      <c r="B192" s="156"/>
      <c r="C192" s="157" t="s">
        <v>202</v>
      </c>
      <c r="D192" s="157" t="s">
        <v>135</v>
      </c>
      <c r="E192" s="158" t="s">
        <v>272</v>
      </c>
      <c r="F192" s="159" t="s">
        <v>273</v>
      </c>
      <c r="G192" s="160" t="s">
        <v>252</v>
      </c>
      <c r="H192" s="161" t="n">
        <v>0.164</v>
      </c>
      <c r="I192" s="162"/>
      <c r="J192" s="163" t="n">
        <f aca="false">ROUND(I192*H192,2)</f>
        <v>0</v>
      </c>
      <c r="K192" s="159" t="s">
        <v>139</v>
      </c>
      <c r="L192" s="24"/>
      <c r="M192" s="164"/>
      <c r="N192" s="165" t="s">
        <v>40</v>
      </c>
      <c r="O192" s="56"/>
      <c r="P192" s="166" t="n">
        <f aca="false">O192*H192</f>
        <v>0</v>
      </c>
      <c r="Q192" s="166" t="n">
        <v>0</v>
      </c>
      <c r="R192" s="166" t="n">
        <f aca="false">Q192*H192</f>
        <v>0</v>
      </c>
      <c r="S192" s="166" t="n">
        <v>0</v>
      </c>
      <c r="T192" s="167" t="n">
        <f aca="false">S192*H192</f>
        <v>0</v>
      </c>
      <c r="U192" s="23"/>
      <c r="V192" s="23"/>
      <c r="W192" s="23"/>
      <c r="X192" s="23"/>
      <c r="Y192" s="23"/>
      <c r="Z192" s="23"/>
      <c r="AA192" s="23"/>
      <c r="AB192" s="23"/>
      <c r="AC192" s="23"/>
      <c r="AD192" s="23"/>
      <c r="AE192" s="23"/>
      <c r="AR192" s="168" t="s">
        <v>140</v>
      </c>
      <c r="AT192" s="168" t="s">
        <v>135</v>
      </c>
      <c r="AU192" s="168" t="s">
        <v>79</v>
      </c>
      <c r="AY192" s="4" t="s">
        <v>132</v>
      </c>
      <c r="BE192" s="169" t="n">
        <f aca="false">IF(N192="základní",J192,0)</f>
        <v>0</v>
      </c>
      <c r="BF192" s="169" t="n">
        <f aca="false">IF(N192="snížená",J192,0)</f>
        <v>0</v>
      </c>
      <c r="BG192" s="169" t="n">
        <f aca="false">IF(N192="zákl. přenesená",J192,0)</f>
        <v>0</v>
      </c>
      <c r="BH192" s="169" t="n">
        <f aca="false">IF(N192="sníž. přenesená",J192,0)</f>
        <v>0</v>
      </c>
      <c r="BI192" s="169" t="n">
        <f aca="false">IF(N192="nulová",J192,0)</f>
        <v>0</v>
      </c>
      <c r="BJ192" s="4" t="s">
        <v>77</v>
      </c>
      <c r="BK192" s="169" t="n">
        <f aca="false">ROUND(I192*H192,2)</f>
        <v>0</v>
      </c>
      <c r="BL192" s="4" t="s">
        <v>140</v>
      </c>
      <c r="BM192" s="168" t="s">
        <v>274</v>
      </c>
    </row>
    <row r="193" s="28" customFormat="true" ht="12.8" hidden="false" customHeight="false" outlineLevel="0" collapsed="false">
      <c r="A193" s="23"/>
      <c r="B193" s="24"/>
      <c r="C193" s="23"/>
      <c r="D193" s="170" t="s">
        <v>142</v>
      </c>
      <c r="E193" s="23"/>
      <c r="F193" s="171" t="s">
        <v>275</v>
      </c>
      <c r="G193" s="23"/>
      <c r="H193" s="23"/>
      <c r="I193" s="172"/>
      <c r="J193" s="23"/>
      <c r="K193" s="23"/>
      <c r="L193" s="24"/>
      <c r="M193" s="173"/>
      <c r="N193" s="174"/>
      <c r="O193" s="56"/>
      <c r="P193" s="56"/>
      <c r="Q193" s="56"/>
      <c r="R193" s="56"/>
      <c r="S193" s="56"/>
      <c r="T193" s="57"/>
      <c r="U193" s="23"/>
      <c r="V193" s="23"/>
      <c r="W193" s="23"/>
      <c r="X193" s="23"/>
      <c r="Y193" s="23"/>
      <c r="Z193" s="23"/>
      <c r="AA193" s="23"/>
      <c r="AB193" s="23"/>
      <c r="AC193" s="23"/>
      <c r="AD193" s="23"/>
      <c r="AE193" s="23"/>
      <c r="AT193" s="4" t="s">
        <v>142</v>
      </c>
      <c r="AU193" s="4" t="s">
        <v>79</v>
      </c>
    </row>
    <row r="194" s="142" customFormat="true" ht="25.9" hidden="false" customHeight="true" outlineLevel="0" collapsed="false">
      <c r="B194" s="143"/>
      <c r="D194" s="144" t="s">
        <v>68</v>
      </c>
      <c r="E194" s="145" t="s">
        <v>276</v>
      </c>
      <c r="F194" s="145" t="s">
        <v>277</v>
      </c>
      <c r="I194" s="146"/>
      <c r="J194" s="147" t="n">
        <f aca="false">BK194</f>
        <v>0</v>
      </c>
      <c r="L194" s="143"/>
      <c r="M194" s="148"/>
      <c r="N194" s="149"/>
      <c r="O194" s="149"/>
      <c r="P194" s="150" t="n">
        <f aca="false">P195+P202+P221+P254+P268</f>
        <v>0</v>
      </c>
      <c r="Q194" s="149"/>
      <c r="R194" s="150" t="n">
        <f aca="false">R195+R202+R221+R254+R268</f>
        <v>0</v>
      </c>
      <c r="S194" s="149"/>
      <c r="T194" s="151" t="n">
        <f aca="false">T195+T202+T221+T254+T268</f>
        <v>6.11416125</v>
      </c>
      <c r="AR194" s="144" t="s">
        <v>79</v>
      </c>
      <c r="AT194" s="152" t="s">
        <v>68</v>
      </c>
      <c r="AU194" s="152" t="s">
        <v>69</v>
      </c>
      <c r="AY194" s="144" t="s">
        <v>132</v>
      </c>
      <c r="BK194" s="153" t="n">
        <f aca="false">BK195+BK202+BK221+BK254+BK268</f>
        <v>0</v>
      </c>
    </row>
    <row r="195" s="142" customFormat="true" ht="22.8" hidden="false" customHeight="true" outlineLevel="0" collapsed="false">
      <c r="B195" s="143"/>
      <c r="D195" s="144" t="s">
        <v>68</v>
      </c>
      <c r="E195" s="154" t="s">
        <v>278</v>
      </c>
      <c r="F195" s="154" t="s">
        <v>279</v>
      </c>
      <c r="I195" s="146"/>
      <c r="J195" s="155" t="n">
        <f aca="false">BK195</f>
        <v>0</v>
      </c>
      <c r="L195" s="143"/>
      <c r="M195" s="148"/>
      <c r="N195" s="149"/>
      <c r="O195" s="149"/>
      <c r="P195" s="150" t="n">
        <f aca="false">SUM(P196:P201)</f>
        <v>0</v>
      </c>
      <c r="Q195" s="149"/>
      <c r="R195" s="150" t="n">
        <f aca="false">SUM(R196:R201)</f>
        <v>0</v>
      </c>
      <c r="S195" s="149"/>
      <c r="T195" s="151" t="n">
        <f aca="false">SUM(T196:T201)</f>
        <v>0.0168</v>
      </c>
      <c r="AR195" s="144" t="s">
        <v>79</v>
      </c>
      <c r="AT195" s="152" t="s">
        <v>68</v>
      </c>
      <c r="AU195" s="152" t="s">
        <v>77</v>
      </c>
      <c r="AY195" s="144" t="s">
        <v>132</v>
      </c>
      <c r="BK195" s="153" t="n">
        <f aca="false">SUM(BK196:BK201)</f>
        <v>0</v>
      </c>
    </row>
    <row r="196" s="28" customFormat="true" ht="44.25" hidden="false" customHeight="true" outlineLevel="0" collapsed="false">
      <c r="A196" s="23"/>
      <c r="B196" s="156"/>
      <c r="C196" s="157" t="s">
        <v>280</v>
      </c>
      <c r="D196" s="157" t="s">
        <v>135</v>
      </c>
      <c r="E196" s="158" t="s">
        <v>281</v>
      </c>
      <c r="F196" s="159" t="s">
        <v>282</v>
      </c>
      <c r="G196" s="160" t="s">
        <v>185</v>
      </c>
      <c r="H196" s="161" t="n">
        <v>2.8</v>
      </c>
      <c r="I196" s="162"/>
      <c r="J196" s="163" t="n">
        <f aca="false">ROUND(I196*H196,2)</f>
        <v>0</v>
      </c>
      <c r="K196" s="159" t="s">
        <v>139</v>
      </c>
      <c r="L196" s="24"/>
      <c r="M196" s="164"/>
      <c r="N196" s="165" t="s">
        <v>40</v>
      </c>
      <c r="O196" s="56"/>
      <c r="P196" s="166" t="n">
        <f aca="false">O196*H196</f>
        <v>0</v>
      </c>
      <c r="Q196" s="166" t="n">
        <v>0</v>
      </c>
      <c r="R196" s="166" t="n">
        <f aca="false">Q196*H196</f>
        <v>0</v>
      </c>
      <c r="S196" s="166" t="n">
        <v>0.006</v>
      </c>
      <c r="T196" s="167" t="n">
        <f aca="false">S196*H196</f>
        <v>0.0168</v>
      </c>
      <c r="U196" s="23"/>
      <c r="V196" s="23"/>
      <c r="W196" s="23"/>
      <c r="X196" s="23"/>
      <c r="Y196" s="23"/>
      <c r="Z196" s="23"/>
      <c r="AA196" s="23"/>
      <c r="AB196" s="23"/>
      <c r="AC196" s="23"/>
      <c r="AD196" s="23"/>
      <c r="AE196" s="23"/>
      <c r="AR196" s="168" t="s">
        <v>202</v>
      </c>
      <c r="AT196" s="168" t="s">
        <v>135</v>
      </c>
      <c r="AU196" s="168" t="s">
        <v>79</v>
      </c>
      <c r="AY196" s="4" t="s">
        <v>132</v>
      </c>
      <c r="BE196" s="169" t="n">
        <f aca="false">IF(N196="základní",J196,0)</f>
        <v>0</v>
      </c>
      <c r="BF196" s="169" t="n">
        <f aca="false">IF(N196="snížená",J196,0)</f>
        <v>0</v>
      </c>
      <c r="BG196" s="169" t="n">
        <f aca="false">IF(N196="zákl. přenesená",J196,0)</f>
        <v>0</v>
      </c>
      <c r="BH196" s="169" t="n">
        <f aca="false">IF(N196="sníž. přenesená",J196,0)</f>
        <v>0</v>
      </c>
      <c r="BI196" s="169" t="n">
        <f aca="false">IF(N196="nulová",J196,0)</f>
        <v>0</v>
      </c>
      <c r="BJ196" s="4" t="s">
        <v>77</v>
      </c>
      <c r="BK196" s="169" t="n">
        <f aca="false">ROUND(I196*H196,2)</f>
        <v>0</v>
      </c>
      <c r="BL196" s="4" t="s">
        <v>202</v>
      </c>
      <c r="BM196" s="168" t="s">
        <v>283</v>
      </c>
    </row>
    <row r="197" s="28" customFormat="true" ht="12.8" hidden="false" customHeight="false" outlineLevel="0" collapsed="false">
      <c r="A197" s="23"/>
      <c r="B197" s="24"/>
      <c r="C197" s="23"/>
      <c r="D197" s="170" t="s">
        <v>142</v>
      </c>
      <c r="E197" s="23"/>
      <c r="F197" s="171" t="s">
        <v>284</v>
      </c>
      <c r="G197" s="23"/>
      <c r="H197" s="23"/>
      <c r="I197" s="172"/>
      <c r="J197" s="23"/>
      <c r="K197" s="23"/>
      <c r="L197" s="24"/>
      <c r="M197" s="173"/>
      <c r="N197" s="174"/>
      <c r="O197" s="56"/>
      <c r="P197" s="56"/>
      <c r="Q197" s="56"/>
      <c r="R197" s="56"/>
      <c r="S197" s="56"/>
      <c r="T197" s="57"/>
      <c r="U197" s="23"/>
      <c r="V197" s="23"/>
      <c r="W197" s="23"/>
      <c r="X197" s="23"/>
      <c r="Y197" s="23"/>
      <c r="Z197" s="23"/>
      <c r="AA197" s="23"/>
      <c r="AB197" s="23"/>
      <c r="AC197" s="23"/>
      <c r="AD197" s="23"/>
      <c r="AE197" s="23"/>
      <c r="AT197" s="4" t="s">
        <v>142</v>
      </c>
      <c r="AU197" s="4" t="s">
        <v>79</v>
      </c>
    </row>
    <row r="198" s="28" customFormat="true" ht="42" hidden="false" customHeight="false" outlineLevel="0" collapsed="false">
      <c r="A198" s="23"/>
      <c r="B198" s="24"/>
      <c r="C198" s="23"/>
      <c r="D198" s="175" t="s">
        <v>144</v>
      </c>
      <c r="E198" s="23"/>
      <c r="F198" s="176" t="s">
        <v>230</v>
      </c>
      <c r="G198" s="23"/>
      <c r="H198" s="23"/>
      <c r="I198" s="172"/>
      <c r="J198" s="23"/>
      <c r="K198" s="23"/>
      <c r="L198" s="24"/>
      <c r="M198" s="173"/>
      <c r="N198" s="174"/>
      <c r="O198" s="56"/>
      <c r="P198" s="56"/>
      <c r="Q198" s="56"/>
      <c r="R198" s="56"/>
      <c r="S198" s="56"/>
      <c r="T198" s="57"/>
      <c r="U198" s="23"/>
      <c r="V198" s="23"/>
      <c r="W198" s="23"/>
      <c r="X198" s="23"/>
      <c r="Y198" s="23"/>
      <c r="Z198" s="23"/>
      <c r="AA198" s="23"/>
      <c r="AB198" s="23"/>
      <c r="AC198" s="23"/>
      <c r="AD198" s="23"/>
      <c r="AE198" s="23"/>
      <c r="AT198" s="4" t="s">
        <v>144</v>
      </c>
      <c r="AU198" s="4" t="s">
        <v>79</v>
      </c>
    </row>
    <row r="199" s="177" customFormat="true" ht="12.8" hidden="false" customHeight="false" outlineLevel="0" collapsed="false">
      <c r="B199" s="178"/>
      <c r="D199" s="175" t="s">
        <v>146</v>
      </c>
      <c r="E199" s="179"/>
      <c r="F199" s="180" t="s">
        <v>285</v>
      </c>
      <c r="H199" s="179"/>
      <c r="I199" s="181"/>
      <c r="L199" s="178"/>
      <c r="M199" s="182"/>
      <c r="N199" s="183"/>
      <c r="O199" s="183"/>
      <c r="P199" s="183"/>
      <c r="Q199" s="183"/>
      <c r="R199" s="183"/>
      <c r="S199" s="183"/>
      <c r="T199" s="184"/>
      <c r="AT199" s="179" t="s">
        <v>146</v>
      </c>
      <c r="AU199" s="179" t="s">
        <v>79</v>
      </c>
      <c r="AV199" s="177" t="s">
        <v>77</v>
      </c>
      <c r="AW199" s="177" t="s">
        <v>30</v>
      </c>
      <c r="AX199" s="177" t="s">
        <v>69</v>
      </c>
      <c r="AY199" s="179" t="s">
        <v>132</v>
      </c>
    </row>
    <row r="200" s="185" customFormat="true" ht="12.8" hidden="false" customHeight="false" outlineLevel="0" collapsed="false">
      <c r="B200" s="186"/>
      <c r="D200" s="175" t="s">
        <v>146</v>
      </c>
      <c r="E200" s="187"/>
      <c r="F200" s="188" t="s">
        <v>286</v>
      </c>
      <c r="H200" s="189" t="n">
        <v>2.8</v>
      </c>
      <c r="I200" s="190"/>
      <c r="L200" s="186"/>
      <c r="M200" s="191"/>
      <c r="N200" s="192"/>
      <c r="O200" s="192"/>
      <c r="P200" s="192"/>
      <c r="Q200" s="192"/>
      <c r="R200" s="192"/>
      <c r="S200" s="192"/>
      <c r="T200" s="193"/>
      <c r="AT200" s="187" t="s">
        <v>146</v>
      </c>
      <c r="AU200" s="187" t="s">
        <v>79</v>
      </c>
      <c r="AV200" s="185" t="s">
        <v>79</v>
      </c>
      <c r="AW200" s="185" t="s">
        <v>30</v>
      </c>
      <c r="AX200" s="185" t="s">
        <v>69</v>
      </c>
      <c r="AY200" s="187" t="s">
        <v>132</v>
      </c>
    </row>
    <row r="201" s="203" customFormat="true" ht="12.8" hidden="false" customHeight="false" outlineLevel="0" collapsed="false">
      <c r="B201" s="204"/>
      <c r="D201" s="175" t="s">
        <v>146</v>
      </c>
      <c r="E201" s="205"/>
      <c r="F201" s="206" t="s">
        <v>166</v>
      </c>
      <c r="H201" s="207" t="n">
        <v>2.8</v>
      </c>
      <c r="I201" s="208"/>
      <c r="L201" s="204"/>
      <c r="M201" s="209"/>
      <c r="N201" s="210"/>
      <c r="O201" s="210"/>
      <c r="P201" s="210"/>
      <c r="Q201" s="210"/>
      <c r="R201" s="210"/>
      <c r="S201" s="210"/>
      <c r="T201" s="211"/>
      <c r="AT201" s="205" t="s">
        <v>146</v>
      </c>
      <c r="AU201" s="205" t="s">
        <v>79</v>
      </c>
      <c r="AV201" s="203" t="s">
        <v>140</v>
      </c>
      <c r="AW201" s="203" t="s">
        <v>30</v>
      </c>
      <c r="AX201" s="203" t="s">
        <v>77</v>
      </c>
      <c r="AY201" s="205" t="s">
        <v>132</v>
      </c>
    </row>
    <row r="202" s="142" customFormat="true" ht="22.8" hidden="false" customHeight="true" outlineLevel="0" collapsed="false">
      <c r="B202" s="143"/>
      <c r="D202" s="144" t="s">
        <v>68</v>
      </c>
      <c r="E202" s="154" t="s">
        <v>287</v>
      </c>
      <c r="F202" s="154" t="s">
        <v>288</v>
      </c>
      <c r="I202" s="146"/>
      <c r="J202" s="155" t="n">
        <f aca="false">BK202</f>
        <v>0</v>
      </c>
      <c r="L202" s="143"/>
      <c r="M202" s="148"/>
      <c r="N202" s="149"/>
      <c r="O202" s="149"/>
      <c r="P202" s="150" t="n">
        <f aca="false">SUM(P203:P220)</f>
        <v>0</v>
      </c>
      <c r="Q202" s="149"/>
      <c r="R202" s="150" t="n">
        <f aca="false">SUM(R203:R220)</f>
        <v>0</v>
      </c>
      <c r="S202" s="149"/>
      <c r="T202" s="151" t="n">
        <f aca="false">SUM(T203:T220)</f>
        <v>0.8843275</v>
      </c>
      <c r="AR202" s="144" t="s">
        <v>79</v>
      </c>
      <c r="AT202" s="152" t="s">
        <v>68</v>
      </c>
      <c r="AU202" s="152" t="s">
        <v>77</v>
      </c>
      <c r="AY202" s="144" t="s">
        <v>132</v>
      </c>
      <c r="BK202" s="153" t="n">
        <f aca="false">SUM(BK203:BK220)</f>
        <v>0</v>
      </c>
    </row>
    <row r="203" s="28" customFormat="true" ht="21.75" hidden="false" customHeight="true" outlineLevel="0" collapsed="false">
      <c r="A203" s="23"/>
      <c r="B203" s="156"/>
      <c r="C203" s="157" t="s">
        <v>289</v>
      </c>
      <c r="D203" s="157" t="s">
        <v>135</v>
      </c>
      <c r="E203" s="158" t="s">
        <v>290</v>
      </c>
      <c r="F203" s="159" t="s">
        <v>291</v>
      </c>
      <c r="G203" s="160" t="s">
        <v>185</v>
      </c>
      <c r="H203" s="161" t="n">
        <v>26.35</v>
      </c>
      <c r="I203" s="162"/>
      <c r="J203" s="163" t="n">
        <f aca="false">ROUND(I203*H203,2)</f>
        <v>0</v>
      </c>
      <c r="K203" s="159" t="s">
        <v>139</v>
      </c>
      <c r="L203" s="24"/>
      <c r="M203" s="164"/>
      <c r="N203" s="165" t="s">
        <v>40</v>
      </c>
      <c r="O203" s="56"/>
      <c r="P203" s="166" t="n">
        <f aca="false">O203*H203</f>
        <v>0</v>
      </c>
      <c r="Q203" s="166" t="n">
        <v>0</v>
      </c>
      <c r="R203" s="166" t="n">
        <f aca="false">Q203*H203</f>
        <v>0</v>
      </c>
      <c r="S203" s="166" t="n">
        <v>0.02465</v>
      </c>
      <c r="T203" s="167" t="n">
        <f aca="false">S203*H203</f>
        <v>0.6495275</v>
      </c>
      <c r="U203" s="23"/>
      <c r="V203" s="23"/>
      <c r="W203" s="23"/>
      <c r="X203" s="23"/>
      <c r="Y203" s="23"/>
      <c r="Z203" s="23"/>
      <c r="AA203" s="23"/>
      <c r="AB203" s="23"/>
      <c r="AC203" s="23"/>
      <c r="AD203" s="23"/>
      <c r="AE203" s="23"/>
      <c r="AR203" s="168" t="s">
        <v>202</v>
      </c>
      <c r="AT203" s="168" t="s">
        <v>135</v>
      </c>
      <c r="AU203" s="168" t="s">
        <v>79</v>
      </c>
      <c r="AY203" s="4" t="s">
        <v>132</v>
      </c>
      <c r="BE203" s="169" t="n">
        <f aca="false">IF(N203="základní",J203,0)</f>
        <v>0</v>
      </c>
      <c r="BF203" s="169" t="n">
        <f aca="false">IF(N203="snížená",J203,0)</f>
        <v>0</v>
      </c>
      <c r="BG203" s="169" t="n">
        <f aca="false">IF(N203="zákl. přenesená",J203,0)</f>
        <v>0</v>
      </c>
      <c r="BH203" s="169" t="n">
        <f aca="false">IF(N203="sníž. přenesená",J203,0)</f>
        <v>0</v>
      </c>
      <c r="BI203" s="169" t="n">
        <f aca="false">IF(N203="nulová",J203,0)</f>
        <v>0</v>
      </c>
      <c r="BJ203" s="4" t="s">
        <v>77</v>
      </c>
      <c r="BK203" s="169" t="n">
        <f aca="false">ROUND(I203*H203,2)</f>
        <v>0</v>
      </c>
      <c r="BL203" s="4" t="s">
        <v>202</v>
      </c>
      <c r="BM203" s="168" t="s">
        <v>292</v>
      </c>
    </row>
    <row r="204" s="28" customFormat="true" ht="12.8" hidden="false" customHeight="false" outlineLevel="0" collapsed="false">
      <c r="A204" s="23"/>
      <c r="B204" s="24"/>
      <c r="C204" s="23"/>
      <c r="D204" s="170" t="s">
        <v>142</v>
      </c>
      <c r="E204" s="23"/>
      <c r="F204" s="171" t="s">
        <v>293</v>
      </c>
      <c r="G204" s="23"/>
      <c r="H204" s="23"/>
      <c r="I204" s="172"/>
      <c r="J204" s="23"/>
      <c r="K204" s="23"/>
      <c r="L204" s="24"/>
      <c r="M204" s="173"/>
      <c r="N204" s="174"/>
      <c r="O204" s="56"/>
      <c r="P204" s="56"/>
      <c r="Q204" s="56"/>
      <c r="R204" s="56"/>
      <c r="S204" s="56"/>
      <c r="T204" s="57"/>
      <c r="U204" s="23"/>
      <c r="V204" s="23"/>
      <c r="W204" s="23"/>
      <c r="X204" s="23"/>
      <c r="Y204" s="23"/>
      <c r="Z204" s="23"/>
      <c r="AA204" s="23"/>
      <c r="AB204" s="23"/>
      <c r="AC204" s="23"/>
      <c r="AD204" s="23"/>
      <c r="AE204" s="23"/>
      <c r="AT204" s="4" t="s">
        <v>142</v>
      </c>
      <c r="AU204" s="4" t="s">
        <v>79</v>
      </c>
    </row>
    <row r="205" s="28" customFormat="true" ht="34" hidden="false" customHeight="false" outlineLevel="0" collapsed="false">
      <c r="A205" s="23"/>
      <c r="B205" s="24"/>
      <c r="C205" s="23"/>
      <c r="D205" s="175" t="s">
        <v>144</v>
      </c>
      <c r="E205" s="23"/>
      <c r="F205" s="176" t="s">
        <v>294</v>
      </c>
      <c r="G205" s="23"/>
      <c r="H205" s="23"/>
      <c r="I205" s="172"/>
      <c r="J205" s="23"/>
      <c r="K205" s="23"/>
      <c r="L205" s="24"/>
      <c r="M205" s="173"/>
      <c r="N205" s="174"/>
      <c r="O205" s="56"/>
      <c r="P205" s="56"/>
      <c r="Q205" s="56"/>
      <c r="R205" s="56"/>
      <c r="S205" s="56"/>
      <c r="T205" s="57"/>
      <c r="U205" s="23"/>
      <c r="V205" s="23"/>
      <c r="W205" s="23"/>
      <c r="X205" s="23"/>
      <c r="Y205" s="23"/>
      <c r="Z205" s="23"/>
      <c r="AA205" s="23"/>
      <c r="AB205" s="23"/>
      <c r="AC205" s="23"/>
      <c r="AD205" s="23"/>
      <c r="AE205" s="23"/>
      <c r="AT205" s="4" t="s">
        <v>144</v>
      </c>
      <c r="AU205" s="4" t="s">
        <v>79</v>
      </c>
    </row>
    <row r="206" s="177" customFormat="true" ht="19" hidden="false" customHeight="false" outlineLevel="0" collapsed="false">
      <c r="B206" s="178"/>
      <c r="D206" s="175" t="s">
        <v>146</v>
      </c>
      <c r="E206" s="179"/>
      <c r="F206" s="180" t="s">
        <v>295</v>
      </c>
      <c r="H206" s="179"/>
      <c r="I206" s="181"/>
      <c r="L206" s="178"/>
      <c r="M206" s="182"/>
      <c r="N206" s="183"/>
      <c r="O206" s="183"/>
      <c r="P206" s="183"/>
      <c r="Q206" s="183"/>
      <c r="R206" s="183"/>
      <c r="S206" s="183"/>
      <c r="T206" s="184"/>
      <c r="AT206" s="179" t="s">
        <v>146</v>
      </c>
      <c r="AU206" s="179" t="s">
        <v>79</v>
      </c>
      <c r="AV206" s="177" t="s">
        <v>77</v>
      </c>
      <c r="AW206" s="177" t="s">
        <v>30</v>
      </c>
      <c r="AX206" s="177" t="s">
        <v>69</v>
      </c>
      <c r="AY206" s="179" t="s">
        <v>132</v>
      </c>
    </row>
    <row r="207" s="185" customFormat="true" ht="12.8" hidden="false" customHeight="false" outlineLevel="0" collapsed="false">
      <c r="B207" s="186"/>
      <c r="D207" s="175" t="s">
        <v>146</v>
      </c>
      <c r="E207" s="187"/>
      <c r="F207" s="188" t="s">
        <v>296</v>
      </c>
      <c r="H207" s="189" t="n">
        <v>26.35</v>
      </c>
      <c r="I207" s="190"/>
      <c r="L207" s="186"/>
      <c r="M207" s="191"/>
      <c r="N207" s="192"/>
      <c r="O207" s="192"/>
      <c r="P207" s="192"/>
      <c r="Q207" s="192"/>
      <c r="R207" s="192"/>
      <c r="S207" s="192"/>
      <c r="T207" s="193"/>
      <c r="AT207" s="187" t="s">
        <v>146</v>
      </c>
      <c r="AU207" s="187" t="s">
        <v>79</v>
      </c>
      <c r="AV207" s="185" t="s">
        <v>79</v>
      </c>
      <c r="AW207" s="185" t="s">
        <v>30</v>
      </c>
      <c r="AX207" s="185" t="s">
        <v>69</v>
      </c>
      <c r="AY207" s="187" t="s">
        <v>132</v>
      </c>
    </row>
    <row r="208" s="203" customFormat="true" ht="12.8" hidden="false" customHeight="false" outlineLevel="0" collapsed="false">
      <c r="B208" s="204"/>
      <c r="D208" s="175" t="s">
        <v>146</v>
      </c>
      <c r="E208" s="205"/>
      <c r="F208" s="206" t="s">
        <v>166</v>
      </c>
      <c r="H208" s="207" t="n">
        <v>26.35</v>
      </c>
      <c r="I208" s="208"/>
      <c r="L208" s="204"/>
      <c r="M208" s="209"/>
      <c r="N208" s="210"/>
      <c r="O208" s="210"/>
      <c r="P208" s="210"/>
      <c r="Q208" s="210"/>
      <c r="R208" s="210"/>
      <c r="S208" s="210"/>
      <c r="T208" s="211"/>
      <c r="AT208" s="205" t="s">
        <v>146</v>
      </c>
      <c r="AU208" s="205" t="s">
        <v>79</v>
      </c>
      <c r="AV208" s="203" t="s">
        <v>140</v>
      </c>
      <c r="AW208" s="203" t="s">
        <v>30</v>
      </c>
      <c r="AX208" s="203" t="s">
        <v>77</v>
      </c>
      <c r="AY208" s="205" t="s">
        <v>132</v>
      </c>
    </row>
    <row r="209" s="28" customFormat="true" ht="16.5" hidden="false" customHeight="true" outlineLevel="0" collapsed="false">
      <c r="A209" s="23"/>
      <c r="B209" s="156"/>
      <c r="C209" s="157" t="s">
        <v>297</v>
      </c>
      <c r="D209" s="157" t="s">
        <v>135</v>
      </c>
      <c r="E209" s="158" t="s">
        <v>298</v>
      </c>
      <c r="F209" s="159" t="s">
        <v>299</v>
      </c>
      <c r="G209" s="160" t="s">
        <v>185</v>
      </c>
      <c r="H209" s="161" t="n">
        <v>26.35</v>
      </c>
      <c r="I209" s="162"/>
      <c r="J209" s="163" t="n">
        <f aca="false">ROUND(I209*H209,2)</f>
        <v>0</v>
      </c>
      <c r="K209" s="159" t="s">
        <v>139</v>
      </c>
      <c r="L209" s="24"/>
      <c r="M209" s="164"/>
      <c r="N209" s="165" t="s">
        <v>40</v>
      </c>
      <c r="O209" s="56"/>
      <c r="P209" s="166" t="n">
        <f aca="false">O209*H209</f>
        <v>0</v>
      </c>
      <c r="Q209" s="166" t="n">
        <v>0</v>
      </c>
      <c r="R209" s="166" t="n">
        <f aca="false">Q209*H209</f>
        <v>0</v>
      </c>
      <c r="S209" s="166" t="n">
        <v>0.008</v>
      </c>
      <c r="T209" s="167" t="n">
        <f aca="false">S209*H209</f>
        <v>0.2108</v>
      </c>
      <c r="U209" s="23"/>
      <c r="V209" s="23"/>
      <c r="W209" s="23"/>
      <c r="X209" s="23"/>
      <c r="Y209" s="23"/>
      <c r="Z209" s="23"/>
      <c r="AA209" s="23"/>
      <c r="AB209" s="23"/>
      <c r="AC209" s="23"/>
      <c r="AD209" s="23"/>
      <c r="AE209" s="23"/>
      <c r="AR209" s="168" t="s">
        <v>202</v>
      </c>
      <c r="AT209" s="168" t="s">
        <v>135</v>
      </c>
      <c r="AU209" s="168" t="s">
        <v>79</v>
      </c>
      <c r="AY209" s="4" t="s">
        <v>132</v>
      </c>
      <c r="BE209" s="169" t="n">
        <f aca="false">IF(N209="základní",J209,0)</f>
        <v>0</v>
      </c>
      <c r="BF209" s="169" t="n">
        <f aca="false">IF(N209="snížená",J209,0)</f>
        <v>0</v>
      </c>
      <c r="BG209" s="169" t="n">
        <f aca="false">IF(N209="zákl. přenesená",J209,0)</f>
        <v>0</v>
      </c>
      <c r="BH209" s="169" t="n">
        <f aca="false">IF(N209="sníž. přenesená",J209,0)</f>
        <v>0</v>
      </c>
      <c r="BI209" s="169" t="n">
        <f aca="false">IF(N209="nulová",J209,0)</f>
        <v>0</v>
      </c>
      <c r="BJ209" s="4" t="s">
        <v>77</v>
      </c>
      <c r="BK209" s="169" t="n">
        <f aca="false">ROUND(I209*H209,2)</f>
        <v>0</v>
      </c>
      <c r="BL209" s="4" t="s">
        <v>202</v>
      </c>
      <c r="BM209" s="168" t="s">
        <v>300</v>
      </c>
    </row>
    <row r="210" s="28" customFormat="true" ht="12.8" hidden="false" customHeight="false" outlineLevel="0" collapsed="false">
      <c r="A210" s="23"/>
      <c r="B210" s="24"/>
      <c r="C210" s="23"/>
      <c r="D210" s="170" t="s">
        <v>142</v>
      </c>
      <c r="E210" s="23"/>
      <c r="F210" s="171" t="s">
        <v>301</v>
      </c>
      <c r="G210" s="23"/>
      <c r="H210" s="23"/>
      <c r="I210" s="172"/>
      <c r="J210" s="23"/>
      <c r="K210" s="23"/>
      <c r="L210" s="24"/>
      <c r="M210" s="173"/>
      <c r="N210" s="174"/>
      <c r="O210" s="56"/>
      <c r="P210" s="56"/>
      <c r="Q210" s="56"/>
      <c r="R210" s="56"/>
      <c r="S210" s="56"/>
      <c r="T210" s="57"/>
      <c r="U210" s="23"/>
      <c r="V210" s="23"/>
      <c r="W210" s="23"/>
      <c r="X210" s="23"/>
      <c r="Y210" s="23"/>
      <c r="Z210" s="23"/>
      <c r="AA210" s="23"/>
      <c r="AB210" s="23"/>
      <c r="AC210" s="23"/>
      <c r="AD210" s="23"/>
      <c r="AE210" s="23"/>
      <c r="AT210" s="4" t="s">
        <v>142</v>
      </c>
      <c r="AU210" s="4" t="s">
        <v>79</v>
      </c>
    </row>
    <row r="211" s="28" customFormat="true" ht="34" hidden="false" customHeight="false" outlineLevel="0" collapsed="false">
      <c r="A211" s="23"/>
      <c r="B211" s="24"/>
      <c r="C211" s="23"/>
      <c r="D211" s="175" t="s">
        <v>144</v>
      </c>
      <c r="E211" s="23"/>
      <c r="F211" s="176" t="s">
        <v>294</v>
      </c>
      <c r="G211" s="23"/>
      <c r="H211" s="23"/>
      <c r="I211" s="172"/>
      <c r="J211" s="23"/>
      <c r="K211" s="23"/>
      <c r="L211" s="24"/>
      <c r="M211" s="173"/>
      <c r="N211" s="174"/>
      <c r="O211" s="56"/>
      <c r="P211" s="56"/>
      <c r="Q211" s="56"/>
      <c r="R211" s="56"/>
      <c r="S211" s="56"/>
      <c r="T211" s="57"/>
      <c r="U211" s="23"/>
      <c r="V211" s="23"/>
      <c r="W211" s="23"/>
      <c r="X211" s="23"/>
      <c r="Y211" s="23"/>
      <c r="Z211" s="23"/>
      <c r="AA211" s="23"/>
      <c r="AB211" s="23"/>
      <c r="AC211" s="23"/>
      <c r="AD211" s="23"/>
      <c r="AE211" s="23"/>
      <c r="AT211" s="4" t="s">
        <v>144</v>
      </c>
      <c r="AU211" s="4" t="s">
        <v>79</v>
      </c>
    </row>
    <row r="212" s="177" customFormat="true" ht="19" hidden="false" customHeight="false" outlineLevel="0" collapsed="false">
      <c r="B212" s="178"/>
      <c r="D212" s="175" t="s">
        <v>146</v>
      </c>
      <c r="E212" s="179"/>
      <c r="F212" s="180" t="s">
        <v>295</v>
      </c>
      <c r="H212" s="179"/>
      <c r="I212" s="181"/>
      <c r="L212" s="178"/>
      <c r="M212" s="182"/>
      <c r="N212" s="183"/>
      <c r="O212" s="183"/>
      <c r="P212" s="183"/>
      <c r="Q212" s="183"/>
      <c r="R212" s="183"/>
      <c r="S212" s="183"/>
      <c r="T212" s="184"/>
      <c r="AT212" s="179" t="s">
        <v>146</v>
      </c>
      <c r="AU212" s="179" t="s">
        <v>79</v>
      </c>
      <c r="AV212" s="177" t="s">
        <v>77</v>
      </c>
      <c r="AW212" s="177" t="s">
        <v>30</v>
      </c>
      <c r="AX212" s="177" t="s">
        <v>69</v>
      </c>
      <c r="AY212" s="179" t="s">
        <v>132</v>
      </c>
    </row>
    <row r="213" s="185" customFormat="true" ht="12.8" hidden="false" customHeight="false" outlineLevel="0" collapsed="false">
      <c r="B213" s="186"/>
      <c r="D213" s="175" t="s">
        <v>146</v>
      </c>
      <c r="E213" s="187"/>
      <c r="F213" s="188" t="s">
        <v>296</v>
      </c>
      <c r="H213" s="189" t="n">
        <v>26.35</v>
      </c>
      <c r="I213" s="190"/>
      <c r="L213" s="186"/>
      <c r="M213" s="191"/>
      <c r="N213" s="192"/>
      <c r="O213" s="192"/>
      <c r="P213" s="192"/>
      <c r="Q213" s="192"/>
      <c r="R213" s="192"/>
      <c r="S213" s="192"/>
      <c r="T213" s="193"/>
      <c r="AT213" s="187" t="s">
        <v>146</v>
      </c>
      <c r="AU213" s="187" t="s">
        <v>79</v>
      </c>
      <c r="AV213" s="185" t="s">
        <v>79</v>
      </c>
      <c r="AW213" s="185" t="s">
        <v>30</v>
      </c>
      <c r="AX213" s="185" t="s">
        <v>69</v>
      </c>
      <c r="AY213" s="187" t="s">
        <v>132</v>
      </c>
    </row>
    <row r="214" s="203" customFormat="true" ht="12.8" hidden="false" customHeight="false" outlineLevel="0" collapsed="false">
      <c r="B214" s="204"/>
      <c r="D214" s="175" t="s">
        <v>146</v>
      </c>
      <c r="E214" s="205"/>
      <c r="F214" s="206" t="s">
        <v>166</v>
      </c>
      <c r="H214" s="207" t="n">
        <v>26.35</v>
      </c>
      <c r="I214" s="208"/>
      <c r="L214" s="204"/>
      <c r="M214" s="209"/>
      <c r="N214" s="210"/>
      <c r="O214" s="210"/>
      <c r="P214" s="210"/>
      <c r="Q214" s="210"/>
      <c r="R214" s="210"/>
      <c r="S214" s="210"/>
      <c r="T214" s="211"/>
      <c r="AT214" s="205" t="s">
        <v>146</v>
      </c>
      <c r="AU214" s="205" t="s">
        <v>79</v>
      </c>
      <c r="AV214" s="203" t="s">
        <v>140</v>
      </c>
      <c r="AW214" s="203" t="s">
        <v>30</v>
      </c>
      <c r="AX214" s="203" t="s">
        <v>77</v>
      </c>
      <c r="AY214" s="205" t="s">
        <v>132</v>
      </c>
    </row>
    <row r="215" s="28" customFormat="true" ht="24.15" hidden="false" customHeight="true" outlineLevel="0" collapsed="false">
      <c r="A215" s="23"/>
      <c r="B215" s="156"/>
      <c r="C215" s="157" t="s">
        <v>215</v>
      </c>
      <c r="D215" s="157" t="s">
        <v>135</v>
      </c>
      <c r="E215" s="158" t="s">
        <v>302</v>
      </c>
      <c r="F215" s="159" t="s">
        <v>303</v>
      </c>
      <c r="G215" s="160" t="s">
        <v>169</v>
      </c>
      <c r="H215" s="161" t="n">
        <v>1</v>
      </c>
      <c r="I215" s="162"/>
      <c r="J215" s="163" t="n">
        <f aca="false">ROUND(I215*H215,2)</f>
        <v>0</v>
      </c>
      <c r="K215" s="159" t="s">
        <v>139</v>
      </c>
      <c r="L215" s="24"/>
      <c r="M215" s="164"/>
      <c r="N215" s="165" t="s">
        <v>40</v>
      </c>
      <c r="O215" s="56"/>
      <c r="P215" s="166" t="n">
        <f aca="false">O215*H215</f>
        <v>0</v>
      </c>
      <c r="Q215" s="166" t="n">
        <v>0</v>
      </c>
      <c r="R215" s="166" t="n">
        <f aca="false">Q215*H215</f>
        <v>0</v>
      </c>
      <c r="S215" s="166" t="n">
        <v>0.024</v>
      </c>
      <c r="T215" s="167" t="n">
        <f aca="false">S215*H215</f>
        <v>0.024</v>
      </c>
      <c r="U215" s="23"/>
      <c r="V215" s="23"/>
      <c r="W215" s="23"/>
      <c r="X215" s="23"/>
      <c r="Y215" s="23"/>
      <c r="Z215" s="23"/>
      <c r="AA215" s="23"/>
      <c r="AB215" s="23"/>
      <c r="AC215" s="23"/>
      <c r="AD215" s="23"/>
      <c r="AE215" s="23"/>
      <c r="AR215" s="168" t="s">
        <v>140</v>
      </c>
      <c r="AT215" s="168" t="s">
        <v>135</v>
      </c>
      <c r="AU215" s="168" t="s">
        <v>79</v>
      </c>
      <c r="AY215" s="4" t="s">
        <v>132</v>
      </c>
      <c r="BE215" s="169" t="n">
        <f aca="false">IF(N215="základní",J215,0)</f>
        <v>0</v>
      </c>
      <c r="BF215" s="169" t="n">
        <f aca="false">IF(N215="snížená",J215,0)</f>
        <v>0</v>
      </c>
      <c r="BG215" s="169" t="n">
        <f aca="false">IF(N215="zákl. přenesená",J215,0)</f>
        <v>0</v>
      </c>
      <c r="BH215" s="169" t="n">
        <f aca="false">IF(N215="sníž. přenesená",J215,0)</f>
        <v>0</v>
      </c>
      <c r="BI215" s="169" t="n">
        <f aca="false">IF(N215="nulová",J215,0)</f>
        <v>0</v>
      </c>
      <c r="BJ215" s="4" t="s">
        <v>77</v>
      </c>
      <c r="BK215" s="169" t="n">
        <f aca="false">ROUND(I215*H215,2)</f>
        <v>0</v>
      </c>
      <c r="BL215" s="4" t="s">
        <v>140</v>
      </c>
      <c r="BM215" s="168" t="s">
        <v>304</v>
      </c>
    </row>
    <row r="216" s="28" customFormat="true" ht="12.8" hidden="false" customHeight="false" outlineLevel="0" collapsed="false">
      <c r="A216" s="23"/>
      <c r="B216" s="24"/>
      <c r="C216" s="23"/>
      <c r="D216" s="170" t="s">
        <v>142</v>
      </c>
      <c r="E216" s="23"/>
      <c r="F216" s="171" t="s">
        <v>305</v>
      </c>
      <c r="G216" s="23"/>
      <c r="H216" s="23"/>
      <c r="I216" s="172"/>
      <c r="J216" s="23"/>
      <c r="K216" s="23"/>
      <c r="L216" s="24"/>
      <c r="M216" s="173"/>
      <c r="N216" s="174"/>
      <c r="O216" s="56"/>
      <c r="P216" s="56"/>
      <c r="Q216" s="56"/>
      <c r="R216" s="56"/>
      <c r="S216" s="56"/>
      <c r="T216" s="57"/>
      <c r="U216" s="23"/>
      <c r="V216" s="23"/>
      <c r="W216" s="23"/>
      <c r="X216" s="23"/>
      <c r="Y216" s="23"/>
      <c r="Z216" s="23"/>
      <c r="AA216" s="23"/>
      <c r="AB216" s="23"/>
      <c r="AC216" s="23"/>
      <c r="AD216" s="23"/>
      <c r="AE216" s="23"/>
      <c r="AT216" s="4" t="s">
        <v>142</v>
      </c>
      <c r="AU216" s="4" t="s">
        <v>79</v>
      </c>
    </row>
    <row r="217" s="28" customFormat="true" ht="26" hidden="false" customHeight="false" outlineLevel="0" collapsed="false">
      <c r="A217" s="23"/>
      <c r="B217" s="24"/>
      <c r="C217" s="23"/>
      <c r="D217" s="175" t="s">
        <v>144</v>
      </c>
      <c r="E217" s="23"/>
      <c r="F217" s="176" t="s">
        <v>223</v>
      </c>
      <c r="G217" s="23"/>
      <c r="H217" s="23"/>
      <c r="I217" s="172"/>
      <c r="J217" s="23"/>
      <c r="K217" s="23"/>
      <c r="L217" s="24"/>
      <c r="M217" s="173"/>
      <c r="N217" s="174"/>
      <c r="O217" s="56"/>
      <c r="P217" s="56"/>
      <c r="Q217" s="56"/>
      <c r="R217" s="56"/>
      <c r="S217" s="56"/>
      <c r="T217" s="57"/>
      <c r="U217" s="23"/>
      <c r="V217" s="23"/>
      <c r="W217" s="23"/>
      <c r="X217" s="23"/>
      <c r="Y217" s="23"/>
      <c r="Z217" s="23"/>
      <c r="AA217" s="23"/>
      <c r="AB217" s="23"/>
      <c r="AC217" s="23"/>
      <c r="AD217" s="23"/>
      <c r="AE217" s="23"/>
      <c r="AT217" s="4" t="s">
        <v>144</v>
      </c>
      <c r="AU217" s="4" t="s">
        <v>79</v>
      </c>
    </row>
    <row r="218" s="177" customFormat="true" ht="12.8" hidden="false" customHeight="false" outlineLevel="0" collapsed="false">
      <c r="B218" s="178"/>
      <c r="D218" s="175" t="s">
        <v>146</v>
      </c>
      <c r="E218" s="179"/>
      <c r="F218" s="180" t="s">
        <v>224</v>
      </c>
      <c r="H218" s="179"/>
      <c r="I218" s="181"/>
      <c r="L218" s="178"/>
      <c r="M218" s="182"/>
      <c r="N218" s="183"/>
      <c r="O218" s="183"/>
      <c r="P218" s="183"/>
      <c r="Q218" s="183"/>
      <c r="R218" s="183"/>
      <c r="S218" s="183"/>
      <c r="T218" s="184"/>
      <c r="AT218" s="179" t="s">
        <v>146</v>
      </c>
      <c r="AU218" s="179" t="s">
        <v>79</v>
      </c>
      <c r="AV218" s="177" t="s">
        <v>77</v>
      </c>
      <c r="AW218" s="177" t="s">
        <v>30</v>
      </c>
      <c r="AX218" s="177" t="s">
        <v>69</v>
      </c>
      <c r="AY218" s="179" t="s">
        <v>132</v>
      </c>
    </row>
    <row r="219" s="185" customFormat="true" ht="12.8" hidden="false" customHeight="false" outlineLevel="0" collapsed="false">
      <c r="B219" s="186"/>
      <c r="D219" s="175" t="s">
        <v>146</v>
      </c>
      <c r="E219" s="187"/>
      <c r="F219" s="188" t="s">
        <v>77</v>
      </c>
      <c r="H219" s="189" t="n">
        <v>1</v>
      </c>
      <c r="I219" s="190"/>
      <c r="L219" s="186"/>
      <c r="M219" s="191"/>
      <c r="N219" s="192"/>
      <c r="O219" s="192"/>
      <c r="P219" s="192"/>
      <c r="Q219" s="192"/>
      <c r="R219" s="192"/>
      <c r="S219" s="192"/>
      <c r="T219" s="193"/>
      <c r="AT219" s="187" t="s">
        <v>146</v>
      </c>
      <c r="AU219" s="187" t="s">
        <v>79</v>
      </c>
      <c r="AV219" s="185" t="s">
        <v>79</v>
      </c>
      <c r="AW219" s="185" t="s">
        <v>30</v>
      </c>
      <c r="AX219" s="185" t="s">
        <v>69</v>
      </c>
      <c r="AY219" s="187" t="s">
        <v>132</v>
      </c>
    </row>
    <row r="220" s="203" customFormat="true" ht="12.8" hidden="false" customHeight="false" outlineLevel="0" collapsed="false">
      <c r="B220" s="204"/>
      <c r="D220" s="175" t="s">
        <v>146</v>
      </c>
      <c r="E220" s="205"/>
      <c r="F220" s="206" t="s">
        <v>166</v>
      </c>
      <c r="H220" s="207" t="n">
        <v>1</v>
      </c>
      <c r="I220" s="208"/>
      <c r="L220" s="204"/>
      <c r="M220" s="209"/>
      <c r="N220" s="210"/>
      <c r="O220" s="210"/>
      <c r="P220" s="210"/>
      <c r="Q220" s="210"/>
      <c r="R220" s="210"/>
      <c r="S220" s="210"/>
      <c r="T220" s="211"/>
      <c r="AT220" s="205" t="s">
        <v>146</v>
      </c>
      <c r="AU220" s="205" t="s">
        <v>79</v>
      </c>
      <c r="AV220" s="203" t="s">
        <v>140</v>
      </c>
      <c r="AW220" s="203" t="s">
        <v>30</v>
      </c>
      <c r="AX220" s="203" t="s">
        <v>77</v>
      </c>
      <c r="AY220" s="205" t="s">
        <v>132</v>
      </c>
    </row>
    <row r="221" s="142" customFormat="true" ht="22.8" hidden="false" customHeight="true" outlineLevel="0" collapsed="false">
      <c r="B221" s="143"/>
      <c r="D221" s="144" t="s">
        <v>68</v>
      </c>
      <c r="E221" s="154" t="s">
        <v>306</v>
      </c>
      <c r="F221" s="154" t="s">
        <v>307</v>
      </c>
      <c r="I221" s="146"/>
      <c r="J221" s="155" t="n">
        <f aca="false">BK221</f>
        <v>0</v>
      </c>
      <c r="L221" s="143"/>
      <c r="M221" s="148"/>
      <c r="N221" s="149"/>
      <c r="O221" s="149"/>
      <c r="P221" s="150" t="n">
        <f aca="false">SUM(P222:P253)</f>
        <v>0</v>
      </c>
      <c r="Q221" s="149"/>
      <c r="R221" s="150" t="n">
        <f aca="false">SUM(R222:R253)</f>
        <v>0</v>
      </c>
      <c r="S221" s="149"/>
      <c r="T221" s="151" t="n">
        <f aca="false">SUM(T222:T253)</f>
        <v>1.88856</v>
      </c>
      <c r="AR221" s="144" t="s">
        <v>79</v>
      </c>
      <c r="AT221" s="152" t="s">
        <v>68</v>
      </c>
      <c r="AU221" s="152" t="s">
        <v>77</v>
      </c>
      <c r="AY221" s="144" t="s">
        <v>132</v>
      </c>
      <c r="BK221" s="153" t="n">
        <f aca="false">SUM(BK222:BK253)</f>
        <v>0</v>
      </c>
    </row>
    <row r="222" s="28" customFormat="true" ht="37.8" hidden="false" customHeight="true" outlineLevel="0" collapsed="false">
      <c r="A222" s="23"/>
      <c r="B222" s="156"/>
      <c r="C222" s="157" t="s">
        <v>7</v>
      </c>
      <c r="D222" s="157" t="s">
        <v>135</v>
      </c>
      <c r="E222" s="158" t="s">
        <v>308</v>
      </c>
      <c r="F222" s="159" t="s">
        <v>309</v>
      </c>
      <c r="G222" s="160" t="s">
        <v>185</v>
      </c>
      <c r="H222" s="161" t="n">
        <v>15.87</v>
      </c>
      <c r="I222" s="162"/>
      <c r="J222" s="163" t="n">
        <f aca="false">ROUND(I222*H222,2)</f>
        <v>0</v>
      </c>
      <c r="K222" s="159" t="s">
        <v>139</v>
      </c>
      <c r="L222" s="24"/>
      <c r="M222" s="164"/>
      <c r="N222" s="165" t="s">
        <v>40</v>
      </c>
      <c r="O222" s="56"/>
      <c r="P222" s="166" t="n">
        <f aca="false">O222*H222</f>
        <v>0</v>
      </c>
      <c r="Q222" s="166" t="n">
        <v>0</v>
      </c>
      <c r="R222" s="166" t="n">
        <f aca="false">Q222*H222</f>
        <v>0</v>
      </c>
      <c r="S222" s="166" t="n">
        <v>0.04</v>
      </c>
      <c r="T222" s="167" t="n">
        <f aca="false">S222*H222</f>
        <v>0.6348</v>
      </c>
      <c r="U222" s="23"/>
      <c r="V222" s="23"/>
      <c r="W222" s="23"/>
      <c r="X222" s="23"/>
      <c r="Y222" s="23"/>
      <c r="Z222" s="23"/>
      <c r="AA222" s="23"/>
      <c r="AB222" s="23"/>
      <c r="AC222" s="23"/>
      <c r="AD222" s="23"/>
      <c r="AE222" s="23"/>
      <c r="AR222" s="168" t="s">
        <v>202</v>
      </c>
      <c r="AT222" s="168" t="s">
        <v>135</v>
      </c>
      <c r="AU222" s="168" t="s">
        <v>79</v>
      </c>
      <c r="AY222" s="4" t="s">
        <v>132</v>
      </c>
      <c r="BE222" s="169" t="n">
        <f aca="false">IF(N222="základní",J222,0)</f>
        <v>0</v>
      </c>
      <c r="BF222" s="169" t="n">
        <f aca="false">IF(N222="snížená",J222,0)</f>
        <v>0</v>
      </c>
      <c r="BG222" s="169" t="n">
        <f aca="false">IF(N222="zákl. přenesená",J222,0)</f>
        <v>0</v>
      </c>
      <c r="BH222" s="169" t="n">
        <f aca="false">IF(N222="sníž. přenesená",J222,0)</f>
        <v>0</v>
      </c>
      <c r="BI222" s="169" t="n">
        <f aca="false">IF(N222="nulová",J222,0)</f>
        <v>0</v>
      </c>
      <c r="BJ222" s="4" t="s">
        <v>77</v>
      </c>
      <c r="BK222" s="169" t="n">
        <f aca="false">ROUND(I222*H222,2)</f>
        <v>0</v>
      </c>
      <c r="BL222" s="4" t="s">
        <v>202</v>
      </c>
      <c r="BM222" s="168" t="s">
        <v>310</v>
      </c>
    </row>
    <row r="223" s="28" customFormat="true" ht="12.8" hidden="false" customHeight="false" outlineLevel="0" collapsed="false">
      <c r="A223" s="23"/>
      <c r="B223" s="24"/>
      <c r="C223" s="23"/>
      <c r="D223" s="170" t="s">
        <v>142</v>
      </c>
      <c r="E223" s="23"/>
      <c r="F223" s="171" t="s">
        <v>311</v>
      </c>
      <c r="G223" s="23"/>
      <c r="H223" s="23"/>
      <c r="I223" s="172"/>
      <c r="J223" s="23"/>
      <c r="K223" s="23"/>
      <c r="L223" s="24"/>
      <c r="M223" s="173"/>
      <c r="N223" s="174"/>
      <c r="O223" s="56"/>
      <c r="P223" s="56"/>
      <c r="Q223" s="56"/>
      <c r="R223" s="56"/>
      <c r="S223" s="56"/>
      <c r="T223" s="57"/>
      <c r="U223" s="23"/>
      <c r="V223" s="23"/>
      <c r="W223" s="23"/>
      <c r="X223" s="23"/>
      <c r="Y223" s="23"/>
      <c r="Z223" s="23"/>
      <c r="AA223" s="23"/>
      <c r="AB223" s="23"/>
      <c r="AC223" s="23"/>
      <c r="AD223" s="23"/>
      <c r="AE223" s="23"/>
      <c r="AT223" s="4" t="s">
        <v>142</v>
      </c>
      <c r="AU223" s="4" t="s">
        <v>79</v>
      </c>
    </row>
    <row r="224" s="28" customFormat="true" ht="90" hidden="false" customHeight="false" outlineLevel="0" collapsed="false">
      <c r="A224" s="23"/>
      <c r="B224" s="24"/>
      <c r="C224" s="23"/>
      <c r="D224" s="175" t="s">
        <v>144</v>
      </c>
      <c r="E224" s="23"/>
      <c r="F224" s="176" t="s">
        <v>312</v>
      </c>
      <c r="G224" s="23"/>
      <c r="H224" s="23"/>
      <c r="I224" s="172"/>
      <c r="J224" s="23"/>
      <c r="K224" s="23"/>
      <c r="L224" s="24"/>
      <c r="M224" s="173"/>
      <c r="N224" s="174"/>
      <c r="O224" s="56"/>
      <c r="P224" s="56"/>
      <c r="Q224" s="56"/>
      <c r="R224" s="56"/>
      <c r="S224" s="56"/>
      <c r="T224" s="57"/>
      <c r="U224" s="23"/>
      <c r="V224" s="23"/>
      <c r="W224" s="23"/>
      <c r="X224" s="23"/>
      <c r="Y224" s="23"/>
      <c r="Z224" s="23"/>
      <c r="AA224" s="23"/>
      <c r="AB224" s="23"/>
      <c r="AC224" s="23"/>
      <c r="AD224" s="23"/>
      <c r="AE224" s="23"/>
      <c r="AT224" s="4" t="s">
        <v>144</v>
      </c>
      <c r="AU224" s="4" t="s">
        <v>79</v>
      </c>
    </row>
    <row r="225" s="177" customFormat="true" ht="19" hidden="false" customHeight="false" outlineLevel="0" collapsed="false">
      <c r="B225" s="178"/>
      <c r="D225" s="175" t="s">
        <v>146</v>
      </c>
      <c r="E225" s="179"/>
      <c r="F225" s="180" t="s">
        <v>313</v>
      </c>
      <c r="H225" s="179"/>
      <c r="I225" s="181"/>
      <c r="L225" s="178"/>
      <c r="M225" s="182"/>
      <c r="N225" s="183"/>
      <c r="O225" s="183"/>
      <c r="P225" s="183"/>
      <c r="Q225" s="183"/>
      <c r="R225" s="183"/>
      <c r="S225" s="183"/>
      <c r="T225" s="184"/>
      <c r="AT225" s="179" t="s">
        <v>146</v>
      </c>
      <c r="AU225" s="179" t="s">
        <v>79</v>
      </c>
      <c r="AV225" s="177" t="s">
        <v>77</v>
      </c>
      <c r="AW225" s="177" t="s">
        <v>30</v>
      </c>
      <c r="AX225" s="177" t="s">
        <v>69</v>
      </c>
      <c r="AY225" s="179" t="s">
        <v>132</v>
      </c>
    </row>
    <row r="226" s="185" customFormat="true" ht="12.8" hidden="false" customHeight="false" outlineLevel="0" collapsed="false">
      <c r="B226" s="186"/>
      <c r="D226" s="175" t="s">
        <v>146</v>
      </c>
      <c r="E226" s="187"/>
      <c r="F226" s="188" t="s">
        <v>314</v>
      </c>
      <c r="H226" s="189" t="n">
        <v>7.5</v>
      </c>
      <c r="I226" s="190"/>
      <c r="L226" s="186"/>
      <c r="M226" s="191"/>
      <c r="N226" s="192"/>
      <c r="O226" s="192"/>
      <c r="P226" s="192"/>
      <c r="Q226" s="192"/>
      <c r="R226" s="192"/>
      <c r="S226" s="192"/>
      <c r="T226" s="193"/>
      <c r="AT226" s="187" t="s">
        <v>146</v>
      </c>
      <c r="AU226" s="187" t="s">
        <v>79</v>
      </c>
      <c r="AV226" s="185" t="s">
        <v>79</v>
      </c>
      <c r="AW226" s="185" t="s">
        <v>30</v>
      </c>
      <c r="AX226" s="185" t="s">
        <v>69</v>
      </c>
      <c r="AY226" s="187" t="s">
        <v>132</v>
      </c>
    </row>
    <row r="227" s="177" customFormat="true" ht="19" hidden="false" customHeight="false" outlineLevel="0" collapsed="false">
      <c r="B227" s="178"/>
      <c r="D227" s="175" t="s">
        <v>146</v>
      </c>
      <c r="E227" s="179"/>
      <c r="F227" s="180" t="s">
        <v>315</v>
      </c>
      <c r="H227" s="179"/>
      <c r="I227" s="181"/>
      <c r="L227" s="178"/>
      <c r="M227" s="182"/>
      <c r="N227" s="183"/>
      <c r="O227" s="183"/>
      <c r="P227" s="183"/>
      <c r="Q227" s="183"/>
      <c r="R227" s="183"/>
      <c r="S227" s="183"/>
      <c r="T227" s="184"/>
      <c r="AT227" s="179" t="s">
        <v>146</v>
      </c>
      <c r="AU227" s="179" t="s">
        <v>79</v>
      </c>
      <c r="AV227" s="177" t="s">
        <v>77</v>
      </c>
      <c r="AW227" s="177" t="s">
        <v>30</v>
      </c>
      <c r="AX227" s="177" t="s">
        <v>69</v>
      </c>
      <c r="AY227" s="179" t="s">
        <v>132</v>
      </c>
    </row>
    <row r="228" s="185" customFormat="true" ht="12.8" hidden="false" customHeight="false" outlineLevel="0" collapsed="false">
      <c r="B228" s="186"/>
      <c r="D228" s="175" t="s">
        <v>146</v>
      </c>
      <c r="E228" s="187"/>
      <c r="F228" s="188" t="s">
        <v>316</v>
      </c>
      <c r="H228" s="189" t="n">
        <v>8.37</v>
      </c>
      <c r="I228" s="190"/>
      <c r="L228" s="186"/>
      <c r="M228" s="191"/>
      <c r="N228" s="192"/>
      <c r="O228" s="192"/>
      <c r="P228" s="192"/>
      <c r="Q228" s="192"/>
      <c r="R228" s="192"/>
      <c r="S228" s="192"/>
      <c r="T228" s="193"/>
      <c r="AT228" s="187" t="s">
        <v>146</v>
      </c>
      <c r="AU228" s="187" t="s">
        <v>79</v>
      </c>
      <c r="AV228" s="185" t="s">
        <v>79</v>
      </c>
      <c r="AW228" s="185" t="s">
        <v>30</v>
      </c>
      <c r="AX228" s="185" t="s">
        <v>69</v>
      </c>
      <c r="AY228" s="187" t="s">
        <v>132</v>
      </c>
    </row>
    <row r="229" s="203" customFormat="true" ht="12.8" hidden="false" customHeight="false" outlineLevel="0" collapsed="false">
      <c r="B229" s="204"/>
      <c r="D229" s="175" t="s">
        <v>146</v>
      </c>
      <c r="E229" s="205"/>
      <c r="F229" s="206" t="s">
        <v>166</v>
      </c>
      <c r="H229" s="207" t="n">
        <v>15.87</v>
      </c>
      <c r="I229" s="208"/>
      <c r="L229" s="204"/>
      <c r="M229" s="209"/>
      <c r="N229" s="210"/>
      <c r="O229" s="210"/>
      <c r="P229" s="210"/>
      <c r="Q229" s="210"/>
      <c r="R229" s="210"/>
      <c r="S229" s="210"/>
      <c r="T229" s="211"/>
      <c r="AT229" s="205" t="s">
        <v>146</v>
      </c>
      <c r="AU229" s="205" t="s">
        <v>79</v>
      </c>
      <c r="AV229" s="203" t="s">
        <v>140</v>
      </c>
      <c r="AW229" s="203" t="s">
        <v>30</v>
      </c>
      <c r="AX229" s="203" t="s">
        <v>77</v>
      </c>
      <c r="AY229" s="205" t="s">
        <v>132</v>
      </c>
    </row>
    <row r="230" s="28" customFormat="true" ht="37.8" hidden="false" customHeight="true" outlineLevel="0" collapsed="false">
      <c r="A230" s="23"/>
      <c r="B230" s="156"/>
      <c r="C230" s="157" t="s">
        <v>317</v>
      </c>
      <c r="D230" s="157" t="s">
        <v>135</v>
      </c>
      <c r="E230" s="158" t="s">
        <v>318</v>
      </c>
      <c r="F230" s="159" t="s">
        <v>319</v>
      </c>
      <c r="G230" s="160" t="s">
        <v>185</v>
      </c>
      <c r="H230" s="161" t="n">
        <v>12</v>
      </c>
      <c r="I230" s="162"/>
      <c r="J230" s="163" t="n">
        <f aca="false">ROUND(I230*H230,2)</f>
        <v>0</v>
      </c>
      <c r="K230" s="159" t="s">
        <v>139</v>
      </c>
      <c r="L230" s="24"/>
      <c r="M230" s="164"/>
      <c r="N230" s="165" t="s">
        <v>40</v>
      </c>
      <c r="O230" s="56"/>
      <c r="P230" s="166" t="n">
        <f aca="false">O230*H230</f>
        <v>0</v>
      </c>
      <c r="Q230" s="166" t="n">
        <v>0</v>
      </c>
      <c r="R230" s="166" t="n">
        <f aca="false">Q230*H230</f>
        <v>0</v>
      </c>
      <c r="S230" s="166" t="n">
        <v>0.04</v>
      </c>
      <c r="T230" s="167" t="n">
        <f aca="false">S230*H230</f>
        <v>0.48</v>
      </c>
      <c r="U230" s="23"/>
      <c r="V230" s="23"/>
      <c r="W230" s="23"/>
      <c r="X230" s="23"/>
      <c r="Y230" s="23"/>
      <c r="Z230" s="23"/>
      <c r="AA230" s="23"/>
      <c r="AB230" s="23"/>
      <c r="AC230" s="23"/>
      <c r="AD230" s="23"/>
      <c r="AE230" s="23"/>
      <c r="AR230" s="168" t="s">
        <v>202</v>
      </c>
      <c r="AT230" s="168" t="s">
        <v>135</v>
      </c>
      <c r="AU230" s="168" t="s">
        <v>79</v>
      </c>
      <c r="AY230" s="4" t="s">
        <v>132</v>
      </c>
      <c r="BE230" s="169" t="n">
        <f aca="false">IF(N230="základní",J230,0)</f>
        <v>0</v>
      </c>
      <c r="BF230" s="169" t="n">
        <f aca="false">IF(N230="snížená",J230,0)</f>
        <v>0</v>
      </c>
      <c r="BG230" s="169" t="n">
        <f aca="false">IF(N230="zákl. přenesená",J230,0)</f>
        <v>0</v>
      </c>
      <c r="BH230" s="169" t="n">
        <f aca="false">IF(N230="sníž. přenesená",J230,0)</f>
        <v>0</v>
      </c>
      <c r="BI230" s="169" t="n">
        <f aca="false">IF(N230="nulová",J230,0)</f>
        <v>0</v>
      </c>
      <c r="BJ230" s="4" t="s">
        <v>77</v>
      </c>
      <c r="BK230" s="169" t="n">
        <f aca="false">ROUND(I230*H230,2)</f>
        <v>0</v>
      </c>
      <c r="BL230" s="4" t="s">
        <v>202</v>
      </c>
      <c r="BM230" s="168" t="s">
        <v>320</v>
      </c>
    </row>
    <row r="231" s="28" customFormat="true" ht="12.8" hidden="false" customHeight="false" outlineLevel="0" collapsed="false">
      <c r="A231" s="23"/>
      <c r="B231" s="24"/>
      <c r="C231" s="23"/>
      <c r="D231" s="170" t="s">
        <v>142</v>
      </c>
      <c r="E231" s="23"/>
      <c r="F231" s="171" t="s">
        <v>321</v>
      </c>
      <c r="G231" s="23"/>
      <c r="H231" s="23"/>
      <c r="I231" s="172"/>
      <c r="J231" s="23"/>
      <c r="K231" s="23"/>
      <c r="L231" s="24"/>
      <c r="M231" s="173"/>
      <c r="N231" s="174"/>
      <c r="O231" s="56"/>
      <c r="P231" s="56"/>
      <c r="Q231" s="56"/>
      <c r="R231" s="56"/>
      <c r="S231" s="56"/>
      <c r="T231" s="57"/>
      <c r="U231" s="23"/>
      <c r="V231" s="23"/>
      <c r="W231" s="23"/>
      <c r="X231" s="23"/>
      <c r="Y231" s="23"/>
      <c r="Z231" s="23"/>
      <c r="AA231" s="23"/>
      <c r="AB231" s="23"/>
      <c r="AC231" s="23"/>
      <c r="AD231" s="23"/>
      <c r="AE231" s="23"/>
      <c r="AT231" s="4" t="s">
        <v>142</v>
      </c>
      <c r="AU231" s="4" t="s">
        <v>79</v>
      </c>
    </row>
    <row r="232" s="28" customFormat="true" ht="50" hidden="false" customHeight="false" outlineLevel="0" collapsed="false">
      <c r="A232" s="23"/>
      <c r="B232" s="24"/>
      <c r="C232" s="23"/>
      <c r="D232" s="175" t="s">
        <v>144</v>
      </c>
      <c r="E232" s="23"/>
      <c r="F232" s="176" t="s">
        <v>322</v>
      </c>
      <c r="G232" s="23"/>
      <c r="H232" s="23"/>
      <c r="I232" s="172"/>
      <c r="J232" s="23"/>
      <c r="K232" s="23"/>
      <c r="L232" s="24"/>
      <c r="M232" s="173"/>
      <c r="N232" s="174"/>
      <c r="O232" s="56"/>
      <c r="P232" s="56"/>
      <c r="Q232" s="56"/>
      <c r="R232" s="56"/>
      <c r="S232" s="56"/>
      <c r="T232" s="57"/>
      <c r="U232" s="23"/>
      <c r="V232" s="23"/>
      <c r="W232" s="23"/>
      <c r="X232" s="23"/>
      <c r="Y232" s="23"/>
      <c r="Z232" s="23"/>
      <c r="AA232" s="23"/>
      <c r="AB232" s="23"/>
      <c r="AC232" s="23"/>
      <c r="AD232" s="23"/>
      <c r="AE232" s="23"/>
      <c r="AT232" s="4" t="s">
        <v>144</v>
      </c>
      <c r="AU232" s="4" t="s">
        <v>79</v>
      </c>
    </row>
    <row r="233" s="177" customFormat="true" ht="19" hidden="false" customHeight="false" outlineLevel="0" collapsed="false">
      <c r="B233" s="178"/>
      <c r="D233" s="175" t="s">
        <v>146</v>
      </c>
      <c r="E233" s="179"/>
      <c r="F233" s="180" t="s">
        <v>323</v>
      </c>
      <c r="H233" s="179"/>
      <c r="I233" s="181"/>
      <c r="L233" s="178"/>
      <c r="M233" s="182"/>
      <c r="N233" s="183"/>
      <c r="O233" s="183"/>
      <c r="P233" s="183"/>
      <c r="Q233" s="183"/>
      <c r="R233" s="183"/>
      <c r="S233" s="183"/>
      <c r="T233" s="184"/>
      <c r="AT233" s="179" t="s">
        <v>146</v>
      </c>
      <c r="AU233" s="179" t="s">
        <v>79</v>
      </c>
      <c r="AV233" s="177" t="s">
        <v>77</v>
      </c>
      <c r="AW233" s="177" t="s">
        <v>30</v>
      </c>
      <c r="AX233" s="177" t="s">
        <v>69</v>
      </c>
      <c r="AY233" s="179" t="s">
        <v>132</v>
      </c>
    </row>
    <row r="234" s="185" customFormat="true" ht="12.8" hidden="false" customHeight="false" outlineLevel="0" collapsed="false">
      <c r="B234" s="186"/>
      <c r="D234" s="175" t="s">
        <v>146</v>
      </c>
      <c r="E234" s="187"/>
      <c r="F234" s="188" t="s">
        <v>324</v>
      </c>
      <c r="H234" s="189" t="n">
        <v>12</v>
      </c>
      <c r="I234" s="190"/>
      <c r="L234" s="186"/>
      <c r="M234" s="191"/>
      <c r="N234" s="192"/>
      <c r="O234" s="192"/>
      <c r="P234" s="192"/>
      <c r="Q234" s="192"/>
      <c r="R234" s="192"/>
      <c r="S234" s="192"/>
      <c r="T234" s="193"/>
      <c r="AT234" s="187" t="s">
        <v>146</v>
      </c>
      <c r="AU234" s="187" t="s">
        <v>79</v>
      </c>
      <c r="AV234" s="185" t="s">
        <v>79</v>
      </c>
      <c r="AW234" s="185" t="s">
        <v>30</v>
      </c>
      <c r="AX234" s="185" t="s">
        <v>69</v>
      </c>
      <c r="AY234" s="187" t="s">
        <v>132</v>
      </c>
    </row>
    <row r="235" s="203" customFormat="true" ht="12.8" hidden="false" customHeight="false" outlineLevel="0" collapsed="false">
      <c r="B235" s="204"/>
      <c r="D235" s="175" t="s">
        <v>146</v>
      </c>
      <c r="E235" s="205"/>
      <c r="F235" s="206" t="s">
        <v>166</v>
      </c>
      <c r="H235" s="207" t="n">
        <v>12</v>
      </c>
      <c r="I235" s="208"/>
      <c r="L235" s="204"/>
      <c r="M235" s="209"/>
      <c r="N235" s="210"/>
      <c r="O235" s="210"/>
      <c r="P235" s="210"/>
      <c r="Q235" s="210"/>
      <c r="R235" s="210"/>
      <c r="S235" s="210"/>
      <c r="T235" s="211"/>
      <c r="AT235" s="205" t="s">
        <v>146</v>
      </c>
      <c r="AU235" s="205" t="s">
        <v>79</v>
      </c>
      <c r="AV235" s="203" t="s">
        <v>140</v>
      </c>
      <c r="AW235" s="203" t="s">
        <v>30</v>
      </c>
      <c r="AX235" s="203" t="s">
        <v>77</v>
      </c>
      <c r="AY235" s="205" t="s">
        <v>132</v>
      </c>
    </row>
    <row r="236" s="28" customFormat="true" ht="33" hidden="false" customHeight="true" outlineLevel="0" collapsed="false">
      <c r="A236" s="23"/>
      <c r="B236" s="156"/>
      <c r="C236" s="157" t="s">
        <v>325</v>
      </c>
      <c r="D236" s="157" t="s">
        <v>135</v>
      </c>
      <c r="E236" s="158" t="s">
        <v>326</v>
      </c>
      <c r="F236" s="159" t="s">
        <v>327</v>
      </c>
      <c r="G236" s="160" t="s">
        <v>185</v>
      </c>
      <c r="H236" s="161" t="n">
        <v>17.67</v>
      </c>
      <c r="I236" s="162"/>
      <c r="J236" s="163" t="n">
        <f aca="false">ROUND(I236*H236,2)</f>
        <v>0</v>
      </c>
      <c r="K236" s="159" t="s">
        <v>139</v>
      </c>
      <c r="L236" s="24"/>
      <c r="M236" s="164"/>
      <c r="N236" s="165" t="s">
        <v>40</v>
      </c>
      <c r="O236" s="56"/>
      <c r="P236" s="166" t="n">
        <f aca="false">O236*H236</f>
        <v>0</v>
      </c>
      <c r="Q236" s="166" t="n">
        <v>0</v>
      </c>
      <c r="R236" s="166" t="n">
        <f aca="false">Q236*H236</f>
        <v>0</v>
      </c>
      <c r="S236" s="166" t="n">
        <v>0.04</v>
      </c>
      <c r="T236" s="167" t="n">
        <f aca="false">S236*H236</f>
        <v>0.7068</v>
      </c>
      <c r="U236" s="23"/>
      <c r="V236" s="23"/>
      <c r="W236" s="23"/>
      <c r="X236" s="23"/>
      <c r="Y236" s="23"/>
      <c r="Z236" s="23"/>
      <c r="AA236" s="23"/>
      <c r="AB236" s="23"/>
      <c r="AC236" s="23"/>
      <c r="AD236" s="23"/>
      <c r="AE236" s="23"/>
      <c r="AR236" s="168" t="s">
        <v>202</v>
      </c>
      <c r="AT236" s="168" t="s">
        <v>135</v>
      </c>
      <c r="AU236" s="168" t="s">
        <v>79</v>
      </c>
      <c r="AY236" s="4" t="s">
        <v>132</v>
      </c>
      <c r="BE236" s="169" t="n">
        <f aca="false">IF(N236="základní",J236,0)</f>
        <v>0</v>
      </c>
      <c r="BF236" s="169" t="n">
        <f aca="false">IF(N236="snížená",J236,0)</f>
        <v>0</v>
      </c>
      <c r="BG236" s="169" t="n">
        <f aca="false">IF(N236="zákl. přenesená",J236,0)</f>
        <v>0</v>
      </c>
      <c r="BH236" s="169" t="n">
        <f aca="false">IF(N236="sníž. přenesená",J236,0)</f>
        <v>0</v>
      </c>
      <c r="BI236" s="169" t="n">
        <f aca="false">IF(N236="nulová",J236,0)</f>
        <v>0</v>
      </c>
      <c r="BJ236" s="4" t="s">
        <v>77</v>
      </c>
      <c r="BK236" s="169" t="n">
        <f aca="false">ROUND(I236*H236,2)</f>
        <v>0</v>
      </c>
      <c r="BL236" s="4" t="s">
        <v>202</v>
      </c>
      <c r="BM236" s="168" t="s">
        <v>328</v>
      </c>
    </row>
    <row r="237" s="28" customFormat="true" ht="12.8" hidden="false" customHeight="false" outlineLevel="0" collapsed="false">
      <c r="A237" s="23"/>
      <c r="B237" s="24"/>
      <c r="C237" s="23"/>
      <c r="D237" s="170" t="s">
        <v>142</v>
      </c>
      <c r="E237" s="23"/>
      <c r="F237" s="171" t="s">
        <v>329</v>
      </c>
      <c r="G237" s="23"/>
      <c r="H237" s="23"/>
      <c r="I237" s="172"/>
      <c r="J237" s="23"/>
      <c r="K237" s="23"/>
      <c r="L237" s="24"/>
      <c r="M237" s="173"/>
      <c r="N237" s="174"/>
      <c r="O237" s="56"/>
      <c r="P237" s="56"/>
      <c r="Q237" s="56"/>
      <c r="R237" s="56"/>
      <c r="S237" s="56"/>
      <c r="T237" s="57"/>
      <c r="U237" s="23"/>
      <c r="V237" s="23"/>
      <c r="W237" s="23"/>
      <c r="X237" s="23"/>
      <c r="Y237" s="23"/>
      <c r="Z237" s="23"/>
      <c r="AA237" s="23"/>
      <c r="AB237" s="23"/>
      <c r="AC237" s="23"/>
      <c r="AD237" s="23"/>
      <c r="AE237" s="23"/>
      <c r="AT237" s="4" t="s">
        <v>142</v>
      </c>
      <c r="AU237" s="4" t="s">
        <v>79</v>
      </c>
    </row>
    <row r="238" s="28" customFormat="true" ht="66" hidden="false" customHeight="false" outlineLevel="0" collapsed="false">
      <c r="A238" s="23"/>
      <c r="B238" s="24"/>
      <c r="C238" s="23"/>
      <c r="D238" s="175" t="s">
        <v>144</v>
      </c>
      <c r="E238" s="23"/>
      <c r="F238" s="176" t="s">
        <v>330</v>
      </c>
      <c r="G238" s="23"/>
      <c r="H238" s="23"/>
      <c r="I238" s="172"/>
      <c r="J238" s="23"/>
      <c r="K238" s="23"/>
      <c r="L238" s="24"/>
      <c r="M238" s="173"/>
      <c r="N238" s="174"/>
      <c r="O238" s="56"/>
      <c r="P238" s="56"/>
      <c r="Q238" s="56"/>
      <c r="R238" s="56"/>
      <c r="S238" s="56"/>
      <c r="T238" s="57"/>
      <c r="U238" s="23"/>
      <c r="V238" s="23"/>
      <c r="W238" s="23"/>
      <c r="X238" s="23"/>
      <c r="Y238" s="23"/>
      <c r="Z238" s="23"/>
      <c r="AA238" s="23"/>
      <c r="AB238" s="23"/>
      <c r="AC238" s="23"/>
      <c r="AD238" s="23"/>
      <c r="AE238" s="23"/>
      <c r="AT238" s="4" t="s">
        <v>144</v>
      </c>
      <c r="AU238" s="4" t="s">
        <v>79</v>
      </c>
    </row>
    <row r="239" s="177" customFormat="true" ht="19" hidden="false" customHeight="false" outlineLevel="0" collapsed="false">
      <c r="B239" s="178"/>
      <c r="D239" s="175" t="s">
        <v>146</v>
      </c>
      <c r="E239" s="179"/>
      <c r="F239" s="180" t="s">
        <v>331</v>
      </c>
      <c r="H239" s="179"/>
      <c r="I239" s="181"/>
      <c r="L239" s="178"/>
      <c r="M239" s="182"/>
      <c r="N239" s="183"/>
      <c r="O239" s="183"/>
      <c r="P239" s="183"/>
      <c r="Q239" s="183"/>
      <c r="R239" s="183"/>
      <c r="S239" s="183"/>
      <c r="T239" s="184"/>
      <c r="AT239" s="179" t="s">
        <v>146</v>
      </c>
      <c r="AU239" s="179" t="s">
        <v>79</v>
      </c>
      <c r="AV239" s="177" t="s">
        <v>77</v>
      </c>
      <c r="AW239" s="177" t="s">
        <v>30</v>
      </c>
      <c r="AX239" s="177" t="s">
        <v>69</v>
      </c>
      <c r="AY239" s="179" t="s">
        <v>132</v>
      </c>
    </row>
    <row r="240" s="185" customFormat="true" ht="12.8" hidden="false" customHeight="false" outlineLevel="0" collapsed="false">
      <c r="B240" s="186"/>
      <c r="D240" s="175" t="s">
        <v>146</v>
      </c>
      <c r="E240" s="187"/>
      <c r="F240" s="188" t="s">
        <v>332</v>
      </c>
      <c r="H240" s="189" t="n">
        <v>17.67</v>
      </c>
      <c r="I240" s="190"/>
      <c r="L240" s="186"/>
      <c r="M240" s="191"/>
      <c r="N240" s="192"/>
      <c r="O240" s="192"/>
      <c r="P240" s="192"/>
      <c r="Q240" s="192"/>
      <c r="R240" s="192"/>
      <c r="S240" s="192"/>
      <c r="T240" s="193"/>
      <c r="AT240" s="187" t="s">
        <v>146</v>
      </c>
      <c r="AU240" s="187" t="s">
        <v>79</v>
      </c>
      <c r="AV240" s="185" t="s">
        <v>79</v>
      </c>
      <c r="AW240" s="185" t="s">
        <v>30</v>
      </c>
      <c r="AX240" s="185" t="s">
        <v>69</v>
      </c>
      <c r="AY240" s="187" t="s">
        <v>132</v>
      </c>
    </row>
    <row r="241" s="203" customFormat="true" ht="12.8" hidden="false" customHeight="false" outlineLevel="0" collapsed="false">
      <c r="B241" s="204"/>
      <c r="D241" s="175" t="s">
        <v>146</v>
      </c>
      <c r="E241" s="205"/>
      <c r="F241" s="206" t="s">
        <v>166</v>
      </c>
      <c r="H241" s="207" t="n">
        <v>17.67</v>
      </c>
      <c r="I241" s="208"/>
      <c r="L241" s="204"/>
      <c r="M241" s="209"/>
      <c r="N241" s="210"/>
      <c r="O241" s="210"/>
      <c r="P241" s="210"/>
      <c r="Q241" s="210"/>
      <c r="R241" s="210"/>
      <c r="S241" s="210"/>
      <c r="T241" s="211"/>
      <c r="AT241" s="205" t="s">
        <v>146</v>
      </c>
      <c r="AU241" s="205" t="s">
        <v>79</v>
      </c>
      <c r="AV241" s="203" t="s">
        <v>140</v>
      </c>
      <c r="AW241" s="203" t="s">
        <v>30</v>
      </c>
      <c r="AX241" s="203" t="s">
        <v>77</v>
      </c>
      <c r="AY241" s="205" t="s">
        <v>132</v>
      </c>
    </row>
    <row r="242" s="28" customFormat="true" ht="24.15" hidden="false" customHeight="true" outlineLevel="0" collapsed="false">
      <c r="A242" s="23"/>
      <c r="B242" s="156"/>
      <c r="C242" s="157" t="s">
        <v>333</v>
      </c>
      <c r="D242" s="157" t="s">
        <v>135</v>
      </c>
      <c r="E242" s="158" t="s">
        <v>334</v>
      </c>
      <c r="F242" s="159" t="s">
        <v>335</v>
      </c>
      <c r="G242" s="160" t="s">
        <v>185</v>
      </c>
      <c r="H242" s="161" t="n">
        <v>3.24</v>
      </c>
      <c r="I242" s="162"/>
      <c r="J242" s="163" t="n">
        <f aca="false">ROUND(I242*H242,2)</f>
        <v>0</v>
      </c>
      <c r="K242" s="159" t="s">
        <v>139</v>
      </c>
      <c r="L242" s="24"/>
      <c r="M242" s="164"/>
      <c r="N242" s="165" t="s">
        <v>40</v>
      </c>
      <c r="O242" s="56"/>
      <c r="P242" s="166" t="n">
        <f aca="false">O242*H242</f>
        <v>0</v>
      </c>
      <c r="Q242" s="166" t="n">
        <v>0</v>
      </c>
      <c r="R242" s="166" t="n">
        <f aca="false">Q242*H242</f>
        <v>0</v>
      </c>
      <c r="S242" s="166" t="n">
        <v>0.02</v>
      </c>
      <c r="T242" s="167" t="n">
        <f aca="false">S242*H242</f>
        <v>0.0648</v>
      </c>
      <c r="U242" s="23"/>
      <c r="V242" s="23"/>
      <c r="W242" s="23"/>
      <c r="X242" s="23"/>
      <c r="Y242" s="23"/>
      <c r="Z242" s="23"/>
      <c r="AA242" s="23"/>
      <c r="AB242" s="23"/>
      <c r="AC242" s="23"/>
      <c r="AD242" s="23"/>
      <c r="AE242" s="23"/>
      <c r="AR242" s="168" t="s">
        <v>202</v>
      </c>
      <c r="AT242" s="168" t="s">
        <v>135</v>
      </c>
      <c r="AU242" s="168" t="s">
        <v>79</v>
      </c>
      <c r="AY242" s="4" t="s">
        <v>132</v>
      </c>
      <c r="BE242" s="169" t="n">
        <f aca="false">IF(N242="základní",J242,0)</f>
        <v>0</v>
      </c>
      <c r="BF242" s="169" t="n">
        <f aca="false">IF(N242="snížená",J242,0)</f>
        <v>0</v>
      </c>
      <c r="BG242" s="169" t="n">
        <f aca="false">IF(N242="zákl. přenesená",J242,0)</f>
        <v>0</v>
      </c>
      <c r="BH242" s="169" t="n">
        <f aca="false">IF(N242="sníž. přenesená",J242,0)</f>
        <v>0</v>
      </c>
      <c r="BI242" s="169" t="n">
        <f aca="false">IF(N242="nulová",J242,0)</f>
        <v>0</v>
      </c>
      <c r="BJ242" s="4" t="s">
        <v>77</v>
      </c>
      <c r="BK242" s="169" t="n">
        <f aca="false">ROUND(I242*H242,2)</f>
        <v>0</v>
      </c>
      <c r="BL242" s="4" t="s">
        <v>202</v>
      </c>
      <c r="BM242" s="168" t="s">
        <v>336</v>
      </c>
    </row>
    <row r="243" s="28" customFormat="true" ht="12.8" hidden="false" customHeight="false" outlineLevel="0" collapsed="false">
      <c r="A243" s="23"/>
      <c r="B243" s="24"/>
      <c r="C243" s="23"/>
      <c r="D243" s="170" t="s">
        <v>142</v>
      </c>
      <c r="E243" s="23"/>
      <c r="F243" s="171" t="s">
        <v>337</v>
      </c>
      <c r="G243" s="23"/>
      <c r="H243" s="23"/>
      <c r="I243" s="172"/>
      <c r="J243" s="23"/>
      <c r="K243" s="23"/>
      <c r="L243" s="24"/>
      <c r="M243" s="173"/>
      <c r="N243" s="174"/>
      <c r="O243" s="56"/>
      <c r="P243" s="56"/>
      <c r="Q243" s="56"/>
      <c r="R243" s="56"/>
      <c r="S243" s="56"/>
      <c r="T243" s="57"/>
      <c r="U243" s="23"/>
      <c r="V243" s="23"/>
      <c r="W243" s="23"/>
      <c r="X243" s="23"/>
      <c r="Y243" s="23"/>
      <c r="Z243" s="23"/>
      <c r="AA243" s="23"/>
      <c r="AB243" s="23"/>
      <c r="AC243" s="23"/>
      <c r="AD243" s="23"/>
      <c r="AE243" s="23"/>
      <c r="AT243" s="4" t="s">
        <v>142</v>
      </c>
      <c r="AU243" s="4" t="s">
        <v>79</v>
      </c>
    </row>
    <row r="244" s="28" customFormat="true" ht="26" hidden="false" customHeight="false" outlineLevel="0" collapsed="false">
      <c r="A244" s="23"/>
      <c r="B244" s="24"/>
      <c r="C244" s="23"/>
      <c r="D244" s="175" t="s">
        <v>144</v>
      </c>
      <c r="E244" s="23"/>
      <c r="F244" s="176" t="s">
        <v>338</v>
      </c>
      <c r="G244" s="23"/>
      <c r="H244" s="23"/>
      <c r="I244" s="172"/>
      <c r="J244" s="23"/>
      <c r="K244" s="23"/>
      <c r="L244" s="24"/>
      <c r="M244" s="173"/>
      <c r="N244" s="174"/>
      <c r="O244" s="56"/>
      <c r="P244" s="56"/>
      <c r="Q244" s="56"/>
      <c r="R244" s="56"/>
      <c r="S244" s="56"/>
      <c r="T244" s="57"/>
      <c r="U244" s="23"/>
      <c r="V244" s="23"/>
      <c r="W244" s="23"/>
      <c r="X244" s="23"/>
      <c r="Y244" s="23"/>
      <c r="Z244" s="23"/>
      <c r="AA244" s="23"/>
      <c r="AB244" s="23"/>
      <c r="AC244" s="23"/>
      <c r="AD244" s="23"/>
      <c r="AE244" s="23"/>
      <c r="AT244" s="4" t="s">
        <v>144</v>
      </c>
      <c r="AU244" s="4" t="s">
        <v>79</v>
      </c>
    </row>
    <row r="245" s="177" customFormat="true" ht="12.8" hidden="false" customHeight="false" outlineLevel="0" collapsed="false">
      <c r="B245" s="178"/>
      <c r="D245" s="175" t="s">
        <v>146</v>
      </c>
      <c r="E245" s="179"/>
      <c r="F245" s="180" t="s">
        <v>339</v>
      </c>
      <c r="H245" s="179"/>
      <c r="I245" s="181"/>
      <c r="L245" s="178"/>
      <c r="M245" s="182"/>
      <c r="N245" s="183"/>
      <c r="O245" s="183"/>
      <c r="P245" s="183"/>
      <c r="Q245" s="183"/>
      <c r="R245" s="183"/>
      <c r="S245" s="183"/>
      <c r="T245" s="184"/>
      <c r="AT245" s="179" t="s">
        <v>146</v>
      </c>
      <c r="AU245" s="179" t="s">
        <v>79</v>
      </c>
      <c r="AV245" s="177" t="s">
        <v>77</v>
      </c>
      <c r="AW245" s="177" t="s">
        <v>30</v>
      </c>
      <c r="AX245" s="177" t="s">
        <v>69</v>
      </c>
      <c r="AY245" s="179" t="s">
        <v>132</v>
      </c>
    </row>
    <row r="246" s="185" customFormat="true" ht="12.8" hidden="false" customHeight="false" outlineLevel="0" collapsed="false">
      <c r="B246" s="186"/>
      <c r="D246" s="175" t="s">
        <v>146</v>
      </c>
      <c r="E246" s="187"/>
      <c r="F246" s="188" t="s">
        <v>340</v>
      </c>
      <c r="H246" s="189" t="n">
        <v>3.24</v>
      </c>
      <c r="I246" s="190"/>
      <c r="L246" s="186"/>
      <c r="M246" s="191"/>
      <c r="N246" s="192"/>
      <c r="O246" s="192"/>
      <c r="P246" s="192"/>
      <c r="Q246" s="192"/>
      <c r="R246" s="192"/>
      <c r="S246" s="192"/>
      <c r="T246" s="193"/>
      <c r="AT246" s="187" t="s">
        <v>146</v>
      </c>
      <c r="AU246" s="187" t="s">
        <v>79</v>
      </c>
      <c r="AV246" s="185" t="s">
        <v>79</v>
      </c>
      <c r="AW246" s="185" t="s">
        <v>30</v>
      </c>
      <c r="AX246" s="185" t="s">
        <v>69</v>
      </c>
      <c r="AY246" s="187" t="s">
        <v>132</v>
      </c>
    </row>
    <row r="247" s="203" customFormat="true" ht="12.8" hidden="false" customHeight="false" outlineLevel="0" collapsed="false">
      <c r="B247" s="204"/>
      <c r="D247" s="175" t="s">
        <v>146</v>
      </c>
      <c r="E247" s="205"/>
      <c r="F247" s="206" t="s">
        <v>166</v>
      </c>
      <c r="H247" s="207" t="n">
        <v>3.24</v>
      </c>
      <c r="I247" s="208"/>
      <c r="L247" s="204"/>
      <c r="M247" s="209"/>
      <c r="N247" s="210"/>
      <c r="O247" s="210"/>
      <c r="P247" s="210"/>
      <c r="Q247" s="210"/>
      <c r="R247" s="210"/>
      <c r="S247" s="210"/>
      <c r="T247" s="211"/>
      <c r="AT247" s="205" t="s">
        <v>146</v>
      </c>
      <c r="AU247" s="205" t="s">
        <v>79</v>
      </c>
      <c r="AV247" s="203" t="s">
        <v>140</v>
      </c>
      <c r="AW247" s="203" t="s">
        <v>30</v>
      </c>
      <c r="AX247" s="203" t="s">
        <v>77</v>
      </c>
      <c r="AY247" s="205" t="s">
        <v>132</v>
      </c>
    </row>
    <row r="248" s="28" customFormat="true" ht="24.15" hidden="false" customHeight="true" outlineLevel="0" collapsed="false">
      <c r="A248" s="23"/>
      <c r="B248" s="156"/>
      <c r="C248" s="157" t="s">
        <v>341</v>
      </c>
      <c r="D248" s="157" t="s">
        <v>135</v>
      </c>
      <c r="E248" s="158" t="s">
        <v>342</v>
      </c>
      <c r="F248" s="159" t="s">
        <v>343</v>
      </c>
      <c r="G248" s="160" t="s">
        <v>138</v>
      </c>
      <c r="H248" s="161" t="n">
        <v>10.8</v>
      </c>
      <c r="I248" s="162"/>
      <c r="J248" s="163" t="n">
        <f aca="false">ROUND(I248*H248,2)</f>
        <v>0</v>
      </c>
      <c r="K248" s="159" t="s">
        <v>139</v>
      </c>
      <c r="L248" s="24"/>
      <c r="M248" s="164"/>
      <c r="N248" s="165" t="s">
        <v>40</v>
      </c>
      <c r="O248" s="56"/>
      <c r="P248" s="166" t="n">
        <f aca="false">O248*H248</f>
        <v>0</v>
      </c>
      <c r="Q248" s="166" t="n">
        <v>0</v>
      </c>
      <c r="R248" s="166" t="n">
        <f aca="false">Q248*H248</f>
        <v>0</v>
      </c>
      <c r="S248" s="166" t="n">
        <v>0.0002</v>
      </c>
      <c r="T248" s="167" t="n">
        <f aca="false">S248*H248</f>
        <v>0.00216</v>
      </c>
      <c r="U248" s="23"/>
      <c r="V248" s="23"/>
      <c r="W248" s="23"/>
      <c r="X248" s="23"/>
      <c r="Y248" s="23"/>
      <c r="Z248" s="23"/>
      <c r="AA248" s="23"/>
      <c r="AB248" s="23"/>
      <c r="AC248" s="23"/>
      <c r="AD248" s="23"/>
      <c r="AE248" s="23"/>
      <c r="AR248" s="168" t="s">
        <v>202</v>
      </c>
      <c r="AT248" s="168" t="s">
        <v>135</v>
      </c>
      <c r="AU248" s="168" t="s">
        <v>79</v>
      </c>
      <c r="AY248" s="4" t="s">
        <v>132</v>
      </c>
      <c r="BE248" s="169" t="n">
        <f aca="false">IF(N248="základní",J248,0)</f>
        <v>0</v>
      </c>
      <c r="BF248" s="169" t="n">
        <f aca="false">IF(N248="snížená",J248,0)</f>
        <v>0</v>
      </c>
      <c r="BG248" s="169" t="n">
        <f aca="false">IF(N248="zákl. přenesená",J248,0)</f>
        <v>0</v>
      </c>
      <c r="BH248" s="169" t="n">
        <f aca="false">IF(N248="sníž. přenesená",J248,0)</f>
        <v>0</v>
      </c>
      <c r="BI248" s="169" t="n">
        <f aca="false">IF(N248="nulová",J248,0)</f>
        <v>0</v>
      </c>
      <c r="BJ248" s="4" t="s">
        <v>77</v>
      </c>
      <c r="BK248" s="169" t="n">
        <f aca="false">ROUND(I248*H248,2)</f>
        <v>0</v>
      </c>
      <c r="BL248" s="4" t="s">
        <v>202</v>
      </c>
      <c r="BM248" s="168" t="s">
        <v>344</v>
      </c>
    </row>
    <row r="249" s="28" customFormat="true" ht="12.8" hidden="false" customHeight="false" outlineLevel="0" collapsed="false">
      <c r="A249" s="23"/>
      <c r="B249" s="24"/>
      <c r="C249" s="23"/>
      <c r="D249" s="170" t="s">
        <v>142</v>
      </c>
      <c r="E249" s="23"/>
      <c r="F249" s="171" t="s">
        <v>345</v>
      </c>
      <c r="G249" s="23"/>
      <c r="H249" s="23"/>
      <c r="I249" s="172"/>
      <c r="J249" s="23"/>
      <c r="K249" s="23"/>
      <c r="L249" s="24"/>
      <c r="M249" s="173"/>
      <c r="N249" s="174"/>
      <c r="O249" s="56"/>
      <c r="P249" s="56"/>
      <c r="Q249" s="56"/>
      <c r="R249" s="56"/>
      <c r="S249" s="56"/>
      <c r="T249" s="57"/>
      <c r="U249" s="23"/>
      <c r="V249" s="23"/>
      <c r="W249" s="23"/>
      <c r="X249" s="23"/>
      <c r="Y249" s="23"/>
      <c r="Z249" s="23"/>
      <c r="AA249" s="23"/>
      <c r="AB249" s="23"/>
      <c r="AC249" s="23"/>
      <c r="AD249" s="23"/>
      <c r="AE249" s="23"/>
      <c r="AT249" s="4" t="s">
        <v>142</v>
      </c>
      <c r="AU249" s="4" t="s">
        <v>79</v>
      </c>
    </row>
    <row r="250" s="28" customFormat="true" ht="26" hidden="false" customHeight="false" outlineLevel="0" collapsed="false">
      <c r="A250" s="23"/>
      <c r="B250" s="24"/>
      <c r="C250" s="23"/>
      <c r="D250" s="175" t="s">
        <v>144</v>
      </c>
      <c r="E250" s="23"/>
      <c r="F250" s="176" t="s">
        <v>338</v>
      </c>
      <c r="G250" s="23"/>
      <c r="H250" s="23"/>
      <c r="I250" s="172"/>
      <c r="J250" s="23"/>
      <c r="K250" s="23"/>
      <c r="L250" s="24"/>
      <c r="M250" s="173"/>
      <c r="N250" s="174"/>
      <c r="O250" s="56"/>
      <c r="P250" s="56"/>
      <c r="Q250" s="56"/>
      <c r="R250" s="56"/>
      <c r="S250" s="56"/>
      <c r="T250" s="57"/>
      <c r="U250" s="23"/>
      <c r="V250" s="23"/>
      <c r="W250" s="23"/>
      <c r="X250" s="23"/>
      <c r="Y250" s="23"/>
      <c r="Z250" s="23"/>
      <c r="AA250" s="23"/>
      <c r="AB250" s="23"/>
      <c r="AC250" s="23"/>
      <c r="AD250" s="23"/>
      <c r="AE250" s="23"/>
      <c r="AT250" s="4" t="s">
        <v>144</v>
      </c>
      <c r="AU250" s="4" t="s">
        <v>79</v>
      </c>
    </row>
    <row r="251" s="177" customFormat="true" ht="12.8" hidden="false" customHeight="false" outlineLevel="0" collapsed="false">
      <c r="B251" s="178"/>
      <c r="D251" s="175" t="s">
        <v>146</v>
      </c>
      <c r="E251" s="179"/>
      <c r="F251" s="180" t="s">
        <v>339</v>
      </c>
      <c r="H251" s="179"/>
      <c r="I251" s="181"/>
      <c r="L251" s="178"/>
      <c r="M251" s="182"/>
      <c r="N251" s="183"/>
      <c r="O251" s="183"/>
      <c r="P251" s="183"/>
      <c r="Q251" s="183"/>
      <c r="R251" s="183"/>
      <c r="S251" s="183"/>
      <c r="T251" s="184"/>
      <c r="AT251" s="179" t="s">
        <v>146</v>
      </c>
      <c r="AU251" s="179" t="s">
        <v>79</v>
      </c>
      <c r="AV251" s="177" t="s">
        <v>77</v>
      </c>
      <c r="AW251" s="177" t="s">
        <v>30</v>
      </c>
      <c r="AX251" s="177" t="s">
        <v>69</v>
      </c>
      <c r="AY251" s="179" t="s">
        <v>132</v>
      </c>
    </row>
    <row r="252" s="185" customFormat="true" ht="12.8" hidden="false" customHeight="false" outlineLevel="0" collapsed="false">
      <c r="B252" s="186"/>
      <c r="D252" s="175" t="s">
        <v>146</v>
      </c>
      <c r="E252" s="187"/>
      <c r="F252" s="188" t="s">
        <v>346</v>
      </c>
      <c r="H252" s="189" t="n">
        <v>10.8</v>
      </c>
      <c r="I252" s="190"/>
      <c r="L252" s="186"/>
      <c r="M252" s="191"/>
      <c r="N252" s="192"/>
      <c r="O252" s="192"/>
      <c r="P252" s="192"/>
      <c r="Q252" s="192"/>
      <c r="R252" s="192"/>
      <c r="S252" s="192"/>
      <c r="T252" s="193"/>
      <c r="AT252" s="187" t="s">
        <v>146</v>
      </c>
      <c r="AU252" s="187" t="s">
        <v>79</v>
      </c>
      <c r="AV252" s="185" t="s">
        <v>79</v>
      </c>
      <c r="AW252" s="185" t="s">
        <v>30</v>
      </c>
      <c r="AX252" s="185" t="s">
        <v>69</v>
      </c>
      <c r="AY252" s="187" t="s">
        <v>132</v>
      </c>
    </row>
    <row r="253" s="203" customFormat="true" ht="12.8" hidden="false" customHeight="false" outlineLevel="0" collapsed="false">
      <c r="B253" s="204"/>
      <c r="D253" s="175" t="s">
        <v>146</v>
      </c>
      <c r="E253" s="205"/>
      <c r="F253" s="206" t="s">
        <v>166</v>
      </c>
      <c r="H253" s="207" t="n">
        <v>10.8</v>
      </c>
      <c r="I253" s="208"/>
      <c r="L253" s="204"/>
      <c r="M253" s="209"/>
      <c r="N253" s="210"/>
      <c r="O253" s="210"/>
      <c r="P253" s="210"/>
      <c r="Q253" s="210"/>
      <c r="R253" s="210"/>
      <c r="S253" s="210"/>
      <c r="T253" s="211"/>
      <c r="AT253" s="205" t="s">
        <v>146</v>
      </c>
      <c r="AU253" s="205" t="s">
        <v>79</v>
      </c>
      <c r="AV253" s="203" t="s">
        <v>140</v>
      </c>
      <c r="AW253" s="203" t="s">
        <v>30</v>
      </c>
      <c r="AX253" s="203" t="s">
        <v>77</v>
      </c>
      <c r="AY253" s="205" t="s">
        <v>132</v>
      </c>
    </row>
    <row r="254" s="142" customFormat="true" ht="22.8" hidden="false" customHeight="true" outlineLevel="0" collapsed="false">
      <c r="B254" s="143"/>
      <c r="D254" s="144" t="s">
        <v>68</v>
      </c>
      <c r="E254" s="154" t="s">
        <v>347</v>
      </c>
      <c r="F254" s="154" t="s">
        <v>348</v>
      </c>
      <c r="I254" s="146"/>
      <c r="J254" s="155" t="n">
        <f aca="false">BK254</f>
        <v>0</v>
      </c>
      <c r="L254" s="143"/>
      <c r="M254" s="148"/>
      <c r="N254" s="149"/>
      <c r="O254" s="149"/>
      <c r="P254" s="150" t="n">
        <f aca="false">SUM(P255:P267)</f>
        <v>0</v>
      </c>
      <c r="Q254" s="149"/>
      <c r="R254" s="150" t="n">
        <f aca="false">SUM(R255:R267)</f>
        <v>0</v>
      </c>
      <c r="S254" s="149"/>
      <c r="T254" s="151" t="n">
        <f aca="false">SUM(T255:T267)</f>
        <v>0.77722375</v>
      </c>
      <c r="AR254" s="144" t="s">
        <v>79</v>
      </c>
      <c r="AT254" s="152" t="s">
        <v>68</v>
      </c>
      <c r="AU254" s="152" t="s">
        <v>77</v>
      </c>
      <c r="AY254" s="144" t="s">
        <v>132</v>
      </c>
      <c r="BK254" s="153" t="n">
        <f aca="false">SUM(BK255:BK267)</f>
        <v>0</v>
      </c>
    </row>
    <row r="255" s="28" customFormat="true" ht="24.15" hidden="false" customHeight="true" outlineLevel="0" collapsed="false">
      <c r="A255" s="23"/>
      <c r="B255" s="156"/>
      <c r="C255" s="157" t="s">
        <v>349</v>
      </c>
      <c r="D255" s="157" t="s">
        <v>135</v>
      </c>
      <c r="E255" s="158" t="s">
        <v>350</v>
      </c>
      <c r="F255" s="159" t="s">
        <v>351</v>
      </c>
      <c r="G255" s="160" t="s">
        <v>138</v>
      </c>
      <c r="H255" s="161" t="n">
        <v>21.915</v>
      </c>
      <c r="I255" s="162"/>
      <c r="J255" s="163" t="n">
        <f aca="false">ROUND(I255*H255,2)</f>
        <v>0</v>
      </c>
      <c r="K255" s="159" t="s">
        <v>139</v>
      </c>
      <c r="L255" s="24"/>
      <c r="M255" s="164"/>
      <c r="N255" s="165" t="s">
        <v>40</v>
      </c>
      <c r="O255" s="56"/>
      <c r="P255" s="166" t="n">
        <f aca="false">O255*H255</f>
        <v>0</v>
      </c>
      <c r="Q255" s="166" t="n">
        <v>0</v>
      </c>
      <c r="R255" s="166" t="n">
        <f aca="false">Q255*H255</f>
        <v>0</v>
      </c>
      <c r="S255" s="166" t="n">
        <v>0.00325</v>
      </c>
      <c r="T255" s="167" t="n">
        <f aca="false">S255*H255</f>
        <v>0.07122375</v>
      </c>
      <c r="U255" s="23"/>
      <c r="V255" s="23"/>
      <c r="W255" s="23"/>
      <c r="X255" s="23"/>
      <c r="Y255" s="23"/>
      <c r="Z255" s="23"/>
      <c r="AA255" s="23"/>
      <c r="AB255" s="23"/>
      <c r="AC255" s="23"/>
      <c r="AD255" s="23"/>
      <c r="AE255" s="23"/>
      <c r="AR255" s="168" t="s">
        <v>140</v>
      </c>
      <c r="AT255" s="168" t="s">
        <v>135</v>
      </c>
      <c r="AU255" s="168" t="s">
        <v>79</v>
      </c>
      <c r="AY255" s="4" t="s">
        <v>132</v>
      </c>
      <c r="BE255" s="169" t="n">
        <f aca="false">IF(N255="základní",J255,0)</f>
        <v>0</v>
      </c>
      <c r="BF255" s="169" t="n">
        <f aca="false">IF(N255="snížená",J255,0)</f>
        <v>0</v>
      </c>
      <c r="BG255" s="169" t="n">
        <f aca="false">IF(N255="zákl. přenesená",J255,0)</f>
        <v>0</v>
      </c>
      <c r="BH255" s="169" t="n">
        <f aca="false">IF(N255="sníž. přenesená",J255,0)</f>
        <v>0</v>
      </c>
      <c r="BI255" s="169" t="n">
        <f aca="false">IF(N255="nulová",J255,0)</f>
        <v>0</v>
      </c>
      <c r="BJ255" s="4" t="s">
        <v>77</v>
      </c>
      <c r="BK255" s="169" t="n">
        <f aca="false">ROUND(I255*H255,2)</f>
        <v>0</v>
      </c>
      <c r="BL255" s="4" t="s">
        <v>140</v>
      </c>
      <c r="BM255" s="168" t="s">
        <v>352</v>
      </c>
    </row>
    <row r="256" s="28" customFormat="true" ht="12.8" hidden="false" customHeight="false" outlineLevel="0" collapsed="false">
      <c r="A256" s="23"/>
      <c r="B256" s="24"/>
      <c r="C256" s="23"/>
      <c r="D256" s="170" t="s">
        <v>142</v>
      </c>
      <c r="E256" s="23"/>
      <c r="F256" s="171" t="s">
        <v>353</v>
      </c>
      <c r="G256" s="23"/>
      <c r="H256" s="23"/>
      <c r="I256" s="172"/>
      <c r="J256" s="23"/>
      <c r="K256" s="23"/>
      <c r="L256" s="24"/>
      <c r="M256" s="173"/>
      <c r="N256" s="174"/>
      <c r="O256" s="56"/>
      <c r="P256" s="56"/>
      <c r="Q256" s="56"/>
      <c r="R256" s="56"/>
      <c r="S256" s="56"/>
      <c r="T256" s="57"/>
      <c r="U256" s="23"/>
      <c r="V256" s="23"/>
      <c r="W256" s="23"/>
      <c r="X256" s="23"/>
      <c r="Y256" s="23"/>
      <c r="Z256" s="23"/>
      <c r="AA256" s="23"/>
      <c r="AB256" s="23"/>
      <c r="AC256" s="23"/>
      <c r="AD256" s="23"/>
      <c r="AE256" s="23"/>
      <c r="AT256" s="4" t="s">
        <v>142</v>
      </c>
      <c r="AU256" s="4" t="s">
        <v>79</v>
      </c>
    </row>
    <row r="257" s="28" customFormat="true" ht="58" hidden="false" customHeight="false" outlineLevel="0" collapsed="false">
      <c r="A257" s="23"/>
      <c r="B257" s="24"/>
      <c r="C257" s="23"/>
      <c r="D257" s="175" t="s">
        <v>144</v>
      </c>
      <c r="E257" s="23"/>
      <c r="F257" s="176" t="s">
        <v>354</v>
      </c>
      <c r="G257" s="23"/>
      <c r="H257" s="23"/>
      <c r="I257" s="172"/>
      <c r="J257" s="23"/>
      <c r="K257" s="23"/>
      <c r="L257" s="24"/>
      <c r="M257" s="173"/>
      <c r="N257" s="174"/>
      <c r="O257" s="56"/>
      <c r="P257" s="56"/>
      <c r="Q257" s="56"/>
      <c r="R257" s="56"/>
      <c r="S257" s="56"/>
      <c r="T257" s="57"/>
      <c r="U257" s="23"/>
      <c r="V257" s="23"/>
      <c r="W257" s="23"/>
      <c r="X257" s="23"/>
      <c r="Y257" s="23"/>
      <c r="Z257" s="23"/>
      <c r="AA257" s="23"/>
      <c r="AB257" s="23"/>
      <c r="AC257" s="23"/>
      <c r="AD257" s="23"/>
      <c r="AE257" s="23"/>
      <c r="AT257" s="4" t="s">
        <v>144</v>
      </c>
      <c r="AU257" s="4" t="s">
        <v>79</v>
      </c>
    </row>
    <row r="258" s="177" customFormat="true" ht="12.8" hidden="false" customHeight="false" outlineLevel="0" collapsed="false">
      <c r="B258" s="178"/>
      <c r="D258" s="175" t="s">
        <v>146</v>
      </c>
      <c r="E258" s="179"/>
      <c r="F258" s="180" t="s">
        <v>355</v>
      </c>
      <c r="H258" s="179"/>
      <c r="I258" s="181"/>
      <c r="L258" s="178"/>
      <c r="M258" s="182"/>
      <c r="N258" s="183"/>
      <c r="O258" s="183"/>
      <c r="P258" s="183"/>
      <c r="Q258" s="183"/>
      <c r="R258" s="183"/>
      <c r="S258" s="183"/>
      <c r="T258" s="184"/>
      <c r="AT258" s="179" t="s">
        <v>146</v>
      </c>
      <c r="AU258" s="179" t="s">
        <v>79</v>
      </c>
      <c r="AV258" s="177" t="s">
        <v>77</v>
      </c>
      <c r="AW258" s="177" t="s">
        <v>30</v>
      </c>
      <c r="AX258" s="177" t="s">
        <v>69</v>
      </c>
      <c r="AY258" s="179" t="s">
        <v>132</v>
      </c>
    </row>
    <row r="259" s="177" customFormat="true" ht="12.8" hidden="false" customHeight="false" outlineLevel="0" collapsed="false">
      <c r="B259" s="178"/>
      <c r="D259" s="175" t="s">
        <v>146</v>
      </c>
      <c r="E259" s="179"/>
      <c r="F259" s="180" t="s">
        <v>356</v>
      </c>
      <c r="H259" s="179"/>
      <c r="I259" s="181"/>
      <c r="L259" s="178"/>
      <c r="M259" s="182"/>
      <c r="N259" s="183"/>
      <c r="O259" s="183"/>
      <c r="P259" s="183"/>
      <c r="Q259" s="183"/>
      <c r="R259" s="183"/>
      <c r="S259" s="183"/>
      <c r="T259" s="184"/>
      <c r="AT259" s="179" t="s">
        <v>146</v>
      </c>
      <c r="AU259" s="179" t="s">
        <v>79</v>
      </c>
      <c r="AV259" s="177" t="s">
        <v>77</v>
      </c>
      <c r="AW259" s="177" t="s">
        <v>30</v>
      </c>
      <c r="AX259" s="177" t="s">
        <v>69</v>
      </c>
      <c r="AY259" s="179" t="s">
        <v>132</v>
      </c>
    </row>
    <row r="260" s="177" customFormat="true" ht="12.8" hidden="false" customHeight="false" outlineLevel="0" collapsed="false">
      <c r="B260" s="178"/>
      <c r="D260" s="175" t="s">
        <v>146</v>
      </c>
      <c r="E260" s="179"/>
      <c r="F260" s="180" t="s">
        <v>357</v>
      </c>
      <c r="H260" s="179"/>
      <c r="I260" s="181"/>
      <c r="L260" s="178"/>
      <c r="M260" s="182"/>
      <c r="N260" s="183"/>
      <c r="O260" s="183"/>
      <c r="P260" s="183"/>
      <c r="Q260" s="183"/>
      <c r="R260" s="183"/>
      <c r="S260" s="183"/>
      <c r="T260" s="184"/>
      <c r="AT260" s="179" t="s">
        <v>146</v>
      </c>
      <c r="AU260" s="179" t="s">
        <v>79</v>
      </c>
      <c r="AV260" s="177" t="s">
        <v>77</v>
      </c>
      <c r="AW260" s="177" t="s">
        <v>30</v>
      </c>
      <c r="AX260" s="177" t="s">
        <v>69</v>
      </c>
      <c r="AY260" s="179" t="s">
        <v>132</v>
      </c>
    </row>
    <row r="261" s="185" customFormat="true" ht="12.8" hidden="false" customHeight="false" outlineLevel="0" collapsed="false">
      <c r="B261" s="186"/>
      <c r="D261" s="175" t="s">
        <v>146</v>
      </c>
      <c r="E261" s="188"/>
      <c r="F261" s="212" t="s">
        <v>95</v>
      </c>
      <c r="H261" s="189" t="n">
        <v>21.915</v>
      </c>
      <c r="I261" s="190"/>
      <c r="L261" s="186"/>
      <c r="M261" s="191"/>
      <c r="N261" s="192"/>
      <c r="O261" s="192"/>
      <c r="P261" s="192"/>
      <c r="Q261" s="192"/>
      <c r="R261" s="192"/>
      <c r="S261" s="192"/>
      <c r="T261" s="193"/>
      <c r="AT261" s="187" t="s">
        <v>146</v>
      </c>
      <c r="AU261" s="187" t="s">
        <v>79</v>
      </c>
      <c r="AV261" s="185" t="s">
        <v>79</v>
      </c>
      <c r="AW261" s="185" t="s">
        <v>30</v>
      </c>
      <c r="AX261" s="185" t="s">
        <v>77</v>
      </c>
      <c r="AY261" s="187" t="s">
        <v>132</v>
      </c>
    </row>
    <row r="262" s="28" customFormat="true" ht="16.5" hidden="false" customHeight="true" outlineLevel="0" collapsed="false">
      <c r="A262" s="23"/>
      <c r="B262" s="156"/>
      <c r="C262" s="157" t="s">
        <v>358</v>
      </c>
      <c r="D262" s="157" t="s">
        <v>135</v>
      </c>
      <c r="E262" s="158" t="s">
        <v>359</v>
      </c>
      <c r="F262" s="159" t="s">
        <v>360</v>
      </c>
      <c r="G262" s="160" t="s">
        <v>185</v>
      </c>
      <c r="H262" s="161" t="n">
        <v>20</v>
      </c>
      <c r="I262" s="162"/>
      <c r="J262" s="163" t="n">
        <f aca="false">ROUND(I262*H262,2)</f>
        <v>0</v>
      </c>
      <c r="K262" s="159" t="s">
        <v>139</v>
      </c>
      <c r="L262" s="24"/>
      <c r="M262" s="164"/>
      <c r="N262" s="165" t="s">
        <v>40</v>
      </c>
      <c r="O262" s="56"/>
      <c r="P262" s="166" t="n">
        <f aca="false">O262*H262</f>
        <v>0</v>
      </c>
      <c r="Q262" s="166" t="n">
        <v>0</v>
      </c>
      <c r="R262" s="166" t="n">
        <f aca="false">Q262*H262</f>
        <v>0</v>
      </c>
      <c r="S262" s="166" t="n">
        <v>0.0353</v>
      </c>
      <c r="T262" s="167" t="n">
        <f aca="false">S262*H262</f>
        <v>0.706</v>
      </c>
      <c r="U262" s="23"/>
      <c r="V262" s="23"/>
      <c r="W262" s="23"/>
      <c r="X262" s="23"/>
      <c r="Y262" s="23"/>
      <c r="Z262" s="23"/>
      <c r="AA262" s="23"/>
      <c r="AB262" s="23"/>
      <c r="AC262" s="23"/>
      <c r="AD262" s="23"/>
      <c r="AE262" s="23"/>
      <c r="AR262" s="168" t="s">
        <v>202</v>
      </c>
      <c r="AT262" s="168" t="s">
        <v>135</v>
      </c>
      <c r="AU262" s="168" t="s">
        <v>79</v>
      </c>
      <c r="AY262" s="4" t="s">
        <v>132</v>
      </c>
      <c r="BE262" s="169" t="n">
        <f aca="false">IF(N262="základní",J262,0)</f>
        <v>0</v>
      </c>
      <c r="BF262" s="169" t="n">
        <f aca="false">IF(N262="snížená",J262,0)</f>
        <v>0</v>
      </c>
      <c r="BG262" s="169" t="n">
        <f aca="false">IF(N262="zákl. přenesená",J262,0)</f>
        <v>0</v>
      </c>
      <c r="BH262" s="169" t="n">
        <f aca="false">IF(N262="sníž. přenesená",J262,0)</f>
        <v>0</v>
      </c>
      <c r="BI262" s="169" t="n">
        <f aca="false">IF(N262="nulová",J262,0)</f>
        <v>0</v>
      </c>
      <c r="BJ262" s="4" t="s">
        <v>77</v>
      </c>
      <c r="BK262" s="169" t="n">
        <f aca="false">ROUND(I262*H262,2)</f>
        <v>0</v>
      </c>
      <c r="BL262" s="4" t="s">
        <v>202</v>
      </c>
      <c r="BM262" s="168" t="s">
        <v>361</v>
      </c>
    </row>
    <row r="263" s="28" customFormat="true" ht="12.8" hidden="false" customHeight="false" outlineLevel="0" collapsed="false">
      <c r="A263" s="23"/>
      <c r="B263" s="24"/>
      <c r="C263" s="23"/>
      <c r="D263" s="170" t="s">
        <v>142</v>
      </c>
      <c r="E263" s="23"/>
      <c r="F263" s="171" t="s">
        <v>362</v>
      </c>
      <c r="G263" s="23"/>
      <c r="H263" s="23"/>
      <c r="I263" s="172"/>
      <c r="J263" s="23"/>
      <c r="K263" s="23"/>
      <c r="L263" s="24"/>
      <c r="M263" s="173"/>
      <c r="N263" s="174"/>
      <c r="O263" s="56"/>
      <c r="P263" s="56"/>
      <c r="Q263" s="56"/>
      <c r="R263" s="56"/>
      <c r="S263" s="56"/>
      <c r="T263" s="57"/>
      <c r="U263" s="23"/>
      <c r="V263" s="23"/>
      <c r="W263" s="23"/>
      <c r="X263" s="23"/>
      <c r="Y263" s="23"/>
      <c r="Z263" s="23"/>
      <c r="AA263" s="23"/>
      <c r="AB263" s="23"/>
      <c r="AC263" s="23"/>
      <c r="AD263" s="23"/>
      <c r="AE263" s="23"/>
      <c r="AT263" s="4" t="s">
        <v>142</v>
      </c>
      <c r="AU263" s="4" t="s">
        <v>79</v>
      </c>
    </row>
    <row r="264" s="28" customFormat="true" ht="58" hidden="false" customHeight="false" outlineLevel="0" collapsed="false">
      <c r="A264" s="23"/>
      <c r="B264" s="24"/>
      <c r="C264" s="23"/>
      <c r="D264" s="175" t="s">
        <v>144</v>
      </c>
      <c r="E264" s="23"/>
      <c r="F264" s="176" t="s">
        <v>354</v>
      </c>
      <c r="G264" s="23"/>
      <c r="H264" s="23"/>
      <c r="I264" s="172"/>
      <c r="J264" s="23"/>
      <c r="K264" s="23"/>
      <c r="L264" s="24"/>
      <c r="M264" s="173"/>
      <c r="N264" s="174"/>
      <c r="O264" s="56"/>
      <c r="P264" s="56"/>
      <c r="Q264" s="56"/>
      <c r="R264" s="56"/>
      <c r="S264" s="56"/>
      <c r="T264" s="57"/>
      <c r="U264" s="23"/>
      <c r="V264" s="23"/>
      <c r="W264" s="23"/>
      <c r="X264" s="23"/>
      <c r="Y264" s="23"/>
      <c r="Z264" s="23"/>
      <c r="AA264" s="23"/>
      <c r="AB264" s="23"/>
      <c r="AC264" s="23"/>
      <c r="AD264" s="23"/>
      <c r="AE264" s="23"/>
      <c r="AT264" s="4" t="s">
        <v>144</v>
      </c>
      <c r="AU264" s="4" t="s">
        <v>79</v>
      </c>
    </row>
    <row r="265" s="177" customFormat="true" ht="12.8" hidden="false" customHeight="false" outlineLevel="0" collapsed="false">
      <c r="B265" s="178"/>
      <c r="D265" s="175" t="s">
        <v>146</v>
      </c>
      <c r="E265" s="179"/>
      <c r="F265" s="180" t="s">
        <v>214</v>
      </c>
      <c r="H265" s="179"/>
      <c r="I265" s="181"/>
      <c r="L265" s="178"/>
      <c r="M265" s="182"/>
      <c r="N265" s="183"/>
      <c r="O265" s="183"/>
      <c r="P265" s="183"/>
      <c r="Q265" s="183"/>
      <c r="R265" s="183"/>
      <c r="S265" s="183"/>
      <c r="T265" s="184"/>
      <c r="AT265" s="179" t="s">
        <v>146</v>
      </c>
      <c r="AU265" s="179" t="s">
        <v>79</v>
      </c>
      <c r="AV265" s="177" t="s">
        <v>77</v>
      </c>
      <c r="AW265" s="177" t="s">
        <v>30</v>
      </c>
      <c r="AX265" s="177" t="s">
        <v>69</v>
      </c>
      <c r="AY265" s="179" t="s">
        <v>132</v>
      </c>
    </row>
    <row r="266" s="185" customFormat="true" ht="12.8" hidden="false" customHeight="false" outlineLevel="0" collapsed="false">
      <c r="B266" s="186"/>
      <c r="D266" s="175" t="s">
        <v>146</v>
      </c>
      <c r="E266" s="187"/>
      <c r="F266" s="188" t="s">
        <v>215</v>
      </c>
      <c r="H266" s="189" t="n">
        <v>20</v>
      </c>
      <c r="I266" s="190"/>
      <c r="L266" s="186"/>
      <c r="M266" s="191"/>
      <c r="N266" s="192"/>
      <c r="O266" s="192"/>
      <c r="P266" s="192"/>
      <c r="Q266" s="192"/>
      <c r="R266" s="192"/>
      <c r="S266" s="192"/>
      <c r="T266" s="193"/>
      <c r="AT266" s="187" t="s">
        <v>146</v>
      </c>
      <c r="AU266" s="187" t="s">
        <v>79</v>
      </c>
      <c r="AV266" s="185" t="s">
        <v>79</v>
      </c>
      <c r="AW266" s="185" t="s">
        <v>30</v>
      </c>
      <c r="AX266" s="185" t="s">
        <v>69</v>
      </c>
      <c r="AY266" s="187" t="s">
        <v>132</v>
      </c>
    </row>
    <row r="267" s="203" customFormat="true" ht="12.8" hidden="false" customHeight="false" outlineLevel="0" collapsed="false">
      <c r="B267" s="204"/>
      <c r="D267" s="175" t="s">
        <v>146</v>
      </c>
      <c r="E267" s="205"/>
      <c r="F267" s="206" t="s">
        <v>166</v>
      </c>
      <c r="H267" s="207" t="n">
        <v>20</v>
      </c>
      <c r="I267" s="208"/>
      <c r="L267" s="204"/>
      <c r="M267" s="209"/>
      <c r="N267" s="210"/>
      <c r="O267" s="210"/>
      <c r="P267" s="210"/>
      <c r="Q267" s="210"/>
      <c r="R267" s="210"/>
      <c r="S267" s="210"/>
      <c r="T267" s="211"/>
      <c r="AT267" s="205" t="s">
        <v>146</v>
      </c>
      <c r="AU267" s="205" t="s">
        <v>79</v>
      </c>
      <c r="AV267" s="203" t="s">
        <v>140</v>
      </c>
      <c r="AW267" s="203" t="s">
        <v>30</v>
      </c>
      <c r="AX267" s="203" t="s">
        <v>77</v>
      </c>
      <c r="AY267" s="205" t="s">
        <v>132</v>
      </c>
    </row>
    <row r="268" s="142" customFormat="true" ht="22.8" hidden="false" customHeight="true" outlineLevel="0" collapsed="false">
      <c r="B268" s="143"/>
      <c r="D268" s="144" t="s">
        <v>68</v>
      </c>
      <c r="E268" s="154" t="s">
        <v>363</v>
      </c>
      <c r="F268" s="154" t="s">
        <v>364</v>
      </c>
      <c r="I268" s="146"/>
      <c r="J268" s="155" t="n">
        <f aca="false">BK268</f>
        <v>0</v>
      </c>
      <c r="L268" s="143"/>
      <c r="M268" s="148"/>
      <c r="N268" s="149"/>
      <c r="O268" s="149"/>
      <c r="P268" s="150" t="n">
        <f aca="false">SUM(P269:P292)</f>
        <v>0</v>
      </c>
      <c r="Q268" s="149"/>
      <c r="R268" s="150" t="n">
        <f aca="false">SUM(R269:R292)</f>
        <v>0</v>
      </c>
      <c r="S268" s="149"/>
      <c r="T268" s="151" t="n">
        <f aca="false">SUM(T269:T292)</f>
        <v>2.54725</v>
      </c>
      <c r="AR268" s="144" t="s">
        <v>79</v>
      </c>
      <c r="AT268" s="152" t="s">
        <v>68</v>
      </c>
      <c r="AU268" s="152" t="s">
        <v>77</v>
      </c>
      <c r="AY268" s="144" t="s">
        <v>132</v>
      </c>
      <c r="BK268" s="153" t="n">
        <f aca="false">SUM(BK269:BK292)</f>
        <v>0</v>
      </c>
    </row>
    <row r="269" s="28" customFormat="true" ht="24.15" hidden="false" customHeight="true" outlineLevel="0" collapsed="false">
      <c r="A269" s="23"/>
      <c r="B269" s="156"/>
      <c r="C269" s="157" t="s">
        <v>365</v>
      </c>
      <c r="D269" s="157" t="s">
        <v>135</v>
      </c>
      <c r="E269" s="158" t="s">
        <v>366</v>
      </c>
      <c r="F269" s="159" t="s">
        <v>367</v>
      </c>
      <c r="G269" s="160" t="s">
        <v>138</v>
      </c>
      <c r="H269" s="161" t="n">
        <v>1</v>
      </c>
      <c r="I269" s="162"/>
      <c r="J269" s="163" t="n">
        <f aca="false">ROUND(I269*H269,2)</f>
        <v>0</v>
      </c>
      <c r="K269" s="159" t="s">
        <v>139</v>
      </c>
      <c r="L269" s="24"/>
      <c r="M269" s="164"/>
      <c r="N269" s="165" t="s">
        <v>40</v>
      </c>
      <c r="O269" s="56"/>
      <c r="P269" s="166" t="n">
        <f aca="false">O269*H269</f>
        <v>0</v>
      </c>
      <c r="Q269" s="166" t="n">
        <v>0</v>
      </c>
      <c r="R269" s="166" t="n">
        <f aca="false">Q269*H269</f>
        <v>0</v>
      </c>
      <c r="S269" s="166" t="n">
        <v>0.018</v>
      </c>
      <c r="T269" s="167" t="n">
        <f aca="false">S269*H269</f>
        <v>0.018</v>
      </c>
      <c r="U269" s="23"/>
      <c r="V269" s="23"/>
      <c r="W269" s="23"/>
      <c r="X269" s="23"/>
      <c r="Y269" s="23"/>
      <c r="Z269" s="23"/>
      <c r="AA269" s="23"/>
      <c r="AB269" s="23"/>
      <c r="AC269" s="23"/>
      <c r="AD269" s="23"/>
      <c r="AE269" s="23"/>
      <c r="AR269" s="168" t="s">
        <v>202</v>
      </c>
      <c r="AT269" s="168" t="s">
        <v>135</v>
      </c>
      <c r="AU269" s="168" t="s">
        <v>79</v>
      </c>
      <c r="AY269" s="4" t="s">
        <v>132</v>
      </c>
      <c r="BE269" s="169" t="n">
        <f aca="false">IF(N269="základní",J269,0)</f>
        <v>0</v>
      </c>
      <c r="BF269" s="169" t="n">
        <f aca="false">IF(N269="snížená",J269,0)</f>
        <v>0</v>
      </c>
      <c r="BG269" s="169" t="n">
        <f aca="false">IF(N269="zákl. přenesená",J269,0)</f>
        <v>0</v>
      </c>
      <c r="BH269" s="169" t="n">
        <f aca="false">IF(N269="sníž. přenesená",J269,0)</f>
        <v>0</v>
      </c>
      <c r="BI269" s="169" t="n">
        <f aca="false">IF(N269="nulová",J269,0)</f>
        <v>0</v>
      </c>
      <c r="BJ269" s="4" t="s">
        <v>77</v>
      </c>
      <c r="BK269" s="169" t="n">
        <f aca="false">ROUND(I269*H269,2)</f>
        <v>0</v>
      </c>
      <c r="BL269" s="4" t="s">
        <v>202</v>
      </c>
      <c r="BM269" s="168" t="s">
        <v>368</v>
      </c>
    </row>
    <row r="270" s="28" customFormat="true" ht="12.8" hidden="false" customHeight="false" outlineLevel="0" collapsed="false">
      <c r="A270" s="23"/>
      <c r="B270" s="24"/>
      <c r="C270" s="23"/>
      <c r="D270" s="170" t="s">
        <v>142</v>
      </c>
      <c r="E270" s="23"/>
      <c r="F270" s="171" t="s">
        <v>369</v>
      </c>
      <c r="G270" s="23"/>
      <c r="H270" s="23"/>
      <c r="I270" s="172"/>
      <c r="J270" s="23"/>
      <c r="K270" s="23"/>
      <c r="L270" s="24"/>
      <c r="M270" s="173"/>
      <c r="N270" s="174"/>
      <c r="O270" s="56"/>
      <c r="P270" s="56"/>
      <c r="Q270" s="56"/>
      <c r="R270" s="56"/>
      <c r="S270" s="56"/>
      <c r="T270" s="57"/>
      <c r="U270" s="23"/>
      <c r="V270" s="23"/>
      <c r="W270" s="23"/>
      <c r="X270" s="23"/>
      <c r="Y270" s="23"/>
      <c r="Z270" s="23"/>
      <c r="AA270" s="23"/>
      <c r="AB270" s="23"/>
      <c r="AC270" s="23"/>
      <c r="AD270" s="23"/>
      <c r="AE270" s="23"/>
      <c r="AT270" s="4" t="s">
        <v>142</v>
      </c>
      <c r="AU270" s="4" t="s">
        <v>79</v>
      </c>
    </row>
    <row r="271" s="28" customFormat="true" ht="66" hidden="false" customHeight="false" outlineLevel="0" collapsed="false">
      <c r="A271" s="23"/>
      <c r="B271" s="24"/>
      <c r="C271" s="23"/>
      <c r="D271" s="175" t="s">
        <v>144</v>
      </c>
      <c r="E271" s="23"/>
      <c r="F271" s="176" t="s">
        <v>370</v>
      </c>
      <c r="G271" s="23"/>
      <c r="H271" s="23"/>
      <c r="I271" s="172"/>
      <c r="J271" s="23"/>
      <c r="K271" s="23"/>
      <c r="L271" s="24"/>
      <c r="M271" s="173"/>
      <c r="N271" s="174"/>
      <c r="O271" s="56"/>
      <c r="P271" s="56"/>
      <c r="Q271" s="56"/>
      <c r="R271" s="56"/>
      <c r="S271" s="56"/>
      <c r="T271" s="57"/>
      <c r="U271" s="23"/>
      <c r="V271" s="23"/>
      <c r="W271" s="23"/>
      <c r="X271" s="23"/>
      <c r="Y271" s="23"/>
      <c r="Z271" s="23"/>
      <c r="AA271" s="23"/>
      <c r="AB271" s="23"/>
      <c r="AC271" s="23"/>
      <c r="AD271" s="23"/>
      <c r="AE271" s="23"/>
      <c r="AT271" s="4" t="s">
        <v>144</v>
      </c>
      <c r="AU271" s="4" t="s">
        <v>79</v>
      </c>
    </row>
    <row r="272" s="177" customFormat="true" ht="19" hidden="false" customHeight="false" outlineLevel="0" collapsed="false">
      <c r="B272" s="178"/>
      <c r="D272" s="175" t="s">
        <v>146</v>
      </c>
      <c r="E272" s="179"/>
      <c r="F272" s="180" t="s">
        <v>371</v>
      </c>
      <c r="H272" s="179"/>
      <c r="I272" s="181"/>
      <c r="L272" s="178"/>
      <c r="M272" s="182"/>
      <c r="N272" s="183"/>
      <c r="O272" s="183"/>
      <c r="P272" s="183"/>
      <c r="Q272" s="183"/>
      <c r="R272" s="183"/>
      <c r="S272" s="183"/>
      <c r="T272" s="184"/>
      <c r="AT272" s="179" t="s">
        <v>146</v>
      </c>
      <c r="AU272" s="179" t="s">
        <v>79</v>
      </c>
      <c r="AV272" s="177" t="s">
        <v>77</v>
      </c>
      <c r="AW272" s="177" t="s">
        <v>30</v>
      </c>
      <c r="AX272" s="177" t="s">
        <v>69</v>
      </c>
      <c r="AY272" s="179" t="s">
        <v>132</v>
      </c>
    </row>
    <row r="273" s="185" customFormat="true" ht="12.8" hidden="false" customHeight="false" outlineLevel="0" collapsed="false">
      <c r="B273" s="186"/>
      <c r="D273" s="175" t="s">
        <v>146</v>
      </c>
      <c r="E273" s="187"/>
      <c r="F273" s="188" t="s">
        <v>372</v>
      </c>
      <c r="H273" s="189" t="n">
        <v>1</v>
      </c>
      <c r="I273" s="190"/>
      <c r="L273" s="186"/>
      <c r="M273" s="191"/>
      <c r="N273" s="192"/>
      <c r="O273" s="192"/>
      <c r="P273" s="192"/>
      <c r="Q273" s="192"/>
      <c r="R273" s="192"/>
      <c r="S273" s="192"/>
      <c r="T273" s="193"/>
      <c r="AT273" s="187" t="s">
        <v>146</v>
      </c>
      <c r="AU273" s="187" t="s">
        <v>79</v>
      </c>
      <c r="AV273" s="185" t="s">
        <v>79</v>
      </c>
      <c r="AW273" s="185" t="s">
        <v>30</v>
      </c>
      <c r="AX273" s="185" t="s">
        <v>69</v>
      </c>
      <c r="AY273" s="187" t="s">
        <v>132</v>
      </c>
    </row>
    <row r="274" s="203" customFormat="true" ht="12.8" hidden="false" customHeight="false" outlineLevel="0" collapsed="false">
      <c r="B274" s="204"/>
      <c r="D274" s="175" t="s">
        <v>146</v>
      </c>
      <c r="E274" s="205"/>
      <c r="F274" s="206" t="s">
        <v>166</v>
      </c>
      <c r="H274" s="207" t="n">
        <v>1</v>
      </c>
      <c r="I274" s="208"/>
      <c r="L274" s="204"/>
      <c r="M274" s="209"/>
      <c r="N274" s="210"/>
      <c r="O274" s="210"/>
      <c r="P274" s="210"/>
      <c r="Q274" s="210"/>
      <c r="R274" s="210"/>
      <c r="S274" s="210"/>
      <c r="T274" s="211"/>
      <c r="AT274" s="205" t="s">
        <v>146</v>
      </c>
      <c r="AU274" s="205" t="s">
        <v>79</v>
      </c>
      <c r="AV274" s="203" t="s">
        <v>140</v>
      </c>
      <c r="AW274" s="203" t="s">
        <v>30</v>
      </c>
      <c r="AX274" s="203" t="s">
        <v>77</v>
      </c>
      <c r="AY274" s="205" t="s">
        <v>132</v>
      </c>
    </row>
    <row r="275" s="28" customFormat="true" ht="24.15" hidden="false" customHeight="true" outlineLevel="0" collapsed="false">
      <c r="A275" s="23"/>
      <c r="B275" s="156"/>
      <c r="C275" s="157" t="s">
        <v>373</v>
      </c>
      <c r="D275" s="157" t="s">
        <v>135</v>
      </c>
      <c r="E275" s="158" t="s">
        <v>374</v>
      </c>
      <c r="F275" s="159" t="s">
        <v>375</v>
      </c>
      <c r="G275" s="160" t="s">
        <v>185</v>
      </c>
      <c r="H275" s="161" t="n">
        <v>16.75</v>
      </c>
      <c r="I275" s="162"/>
      <c r="J275" s="163" t="n">
        <f aca="false">ROUND(I275*H275,2)</f>
        <v>0</v>
      </c>
      <c r="K275" s="159" t="s">
        <v>139</v>
      </c>
      <c r="L275" s="24"/>
      <c r="M275" s="164"/>
      <c r="N275" s="165" t="s">
        <v>40</v>
      </c>
      <c r="O275" s="56"/>
      <c r="P275" s="166" t="n">
        <f aca="false">O275*H275</f>
        <v>0</v>
      </c>
      <c r="Q275" s="166" t="n">
        <v>0</v>
      </c>
      <c r="R275" s="166" t="n">
        <f aca="false">Q275*H275</f>
        <v>0</v>
      </c>
      <c r="S275" s="166" t="n">
        <v>0.151</v>
      </c>
      <c r="T275" s="167" t="n">
        <f aca="false">S275*H275</f>
        <v>2.52925</v>
      </c>
      <c r="U275" s="23"/>
      <c r="V275" s="23"/>
      <c r="W275" s="23"/>
      <c r="X275" s="23"/>
      <c r="Y275" s="23"/>
      <c r="Z275" s="23"/>
      <c r="AA275" s="23"/>
      <c r="AB275" s="23"/>
      <c r="AC275" s="23"/>
      <c r="AD275" s="23"/>
      <c r="AE275" s="23"/>
      <c r="AR275" s="168" t="s">
        <v>202</v>
      </c>
      <c r="AT275" s="168" t="s">
        <v>135</v>
      </c>
      <c r="AU275" s="168" t="s">
        <v>79</v>
      </c>
      <c r="AY275" s="4" t="s">
        <v>132</v>
      </c>
      <c r="BE275" s="169" t="n">
        <f aca="false">IF(N275="základní",J275,0)</f>
        <v>0</v>
      </c>
      <c r="BF275" s="169" t="n">
        <f aca="false">IF(N275="snížená",J275,0)</f>
        <v>0</v>
      </c>
      <c r="BG275" s="169" t="n">
        <f aca="false">IF(N275="zákl. přenesená",J275,0)</f>
        <v>0</v>
      </c>
      <c r="BH275" s="169" t="n">
        <f aca="false">IF(N275="sníž. přenesená",J275,0)</f>
        <v>0</v>
      </c>
      <c r="BI275" s="169" t="n">
        <f aca="false">IF(N275="nulová",J275,0)</f>
        <v>0</v>
      </c>
      <c r="BJ275" s="4" t="s">
        <v>77</v>
      </c>
      <c r="BK275" s="169" t="n">
        <f aca="false">ROUND(I275*H275,2)</f>
        <v>0</v>
      </c>
      <c r="BL275" s="4" t="s">
        <v>202</v>
      </c>
      <c r="BM275" s="168" t="s">
        <v>376</v>
      </c>
    </row>
    <row r="276" s="28" customFormat="true" ht="12.8" hidden="false" customHeight="false" outlineLevel="0" collapsed="false">
      <c r="A276" s="23"/>
      <c r="B276" s="24"/>
      <c r="C276" s="23"/>
      <c r="D276" s="170" t="s">
        <v>142</v>
      </c>
      <c r="E276" s="23"/>
      <c r="F276" s="171" t="s">
        <v>377</v>
      </c>
      <c r="G276" s="23"/>
      <c r="H276" s="23"/>
      <c r="I276" s="172"/>
      <c r="J276" s="23"/>
      <c r="K276" s="23"/>
      <c r="L276" s="24"/>
      <c r="M276" s="173"/>
      <c r="N276" s="174"/>
      <c r="O276" s="56"/>
      <c r="P276" s="56"/>
      <c r="Q276" s="56"/>
      <c r="R276" s="56"/>
      <c r="S276" s="56"/>
      <c r="T276" s="57"/>
      <c r="U276" s="23"/>
      <c r="V276" s="23"/>
      <c r="W276" s="23"/>
      <c r="X276" s="23"/>
      <c r="Y276" s="23"/>
      <c r="Z276" s="23"/>
      <c r="AA276" s="23"/>
      <c r="AB276" s="23"/>
      <c r="AC276" s="23"/>
      <c r="AD276" s="23"/>
      <c r="AE276" s="23"/>
      <c r="AT276" s="4" t="s">
        <v>142</v>
      </c>
      <c r="AU276" s="4" t="s">
        <v>79</v>
      </c>
    </row>
    <row r="277" s="28" customFormat="true" ht="146" hidden="false" customHeight="false" outlineLevel="0" collapsed="false">
      <c r="A277" s="23"/>
      <c r="B277" s="24"/>
      <c r="C277" s="23"/>
      <c r="D277" s="175" t="s">
        <v>144</v>
      </c>
      <c r="E277" s="23"/>
      <c r="F277" s="176" t="s">
        <v>378</v>
      </c>
      <c r="G277" s="23"/>
      <c r="H277" s="23"/>
      <c r="I277" s="172"/>
      <c r="J277" s="23"/>
      <c r="K277" s="23"/>
      <c r="L277" s="24"/>
      <c r="M277" s="173"/>
      <c r="N277" s="174"/>
      <c r="O277" s="56"/>
      <c r="P277" s="56"/>
      <c r="Q277" s="56"/>
      <c r="R277" s="56"/>
      <c r="S277" s="56"/>
      <c r="T277" s="57"/>
      <c r="U277" s="23"/>
      <c r="V277" s="23"/>
      <c r="W277" s="23"/>
      <c r="X277" s="23"/>
      <c r="Y277" s="23"/>
      <c r="Z277" s="23"/>
      <c r="AA277" s="23"/>
      <c r="AB277" s="23"/>
      <c r="AC277" s="23"/>
      <c r="AD277" s="23"/>
      <c r="AE277" s="23"/>
      <c r="AT277" s="4" t="s">
        <v>144</v>
      </c>
      <c r="AU277" s="4" t="s">
        <v>79</v>
      </c>
    </row>
    <row r="278" s="177" customFormat="true" ht="19" hidden="false" customHeight="false" outlineLevel="0" collapsed="false">
      <c r="B278" s="178"/>
      <c r="D278" s="175" t="s">
        <v>146</v>
      </c>
      <c r="E278" s="179"/>
      <c r="F278" s="180" t="s">
        <v>379</v>
      </c>
      <c r="H278" s="179"/>
      <c r="I278" s="181"/>
      <c r="L278" s="178"/>
      <c r="M278" s="182"/>
      <c r="N278" s="183"/>
      <c r="O278" s="183"/>
      <c r="P278" s="183"/>
      <c r="Q278" s="183"/>
      <c r="R278" s="183"/>
      <c r="S278" s="183"/>
      <c r="T278" s="184"/>
      <c r="AT278" s="179" t="s">
        <v>146</v>
      </c>
      <c r="AU278" s="179" t="s">
        <v>79</v>
      </c>
      <c r="AV278" s="177" t="s">
        <v>77</v>
      </c>
      <c r="AW278" s="177" t="s">
        <v>30</v>
      </c>
      <c r="AX278" s="177" t="s">
        <v>69</v>
      </c>
      <c r="AY278" s="179" t="s">
        <v>132</v>
      </c>
    </row>
    <row r="279" s="185" customFormat="true" ht="12.8" hidden="false" customHeight="false" outlineLevel="0" collapsed="false">
      <c r="B279" s="186"/>
      <c r="D279" s="175" t="s">
        <v>146</v>
      </c>
      <c r="E279" s="187"/>
      <c r="F279" s="188" t="s">
        <v>217</v>
      </c>
      <c r="H279" s="189" t="n">
        <v>13</v>
      </c>
      <c r="I279" s="190"/>
      <c r="L279" s="186"/>
      <c r="M279" s="191"/>
      <c r="N279" s="192"/>
      <c r="O279" s="192"/>
      <c r="P279" s="192"/>
      <c r="Q279" s="192"/>
      <c r="R279" s="192"/>
      <c r="S279" s="192"/>
      <c r="T279" s="193"/>
      <c r="AT279" s="187" t="s">
        <v>146</v>
      </c>
      <c r="AU279" s="187" t="s">
        <v>79</v>
      </c>
      <c r="AV279" s="185" t="s">
        <v>79</v>
      </c>
      <c r="AW279" s="185" t="s">
        <v>30</v>
      </c>
      <c r="AX279" s="185" t="s">
        <v>69</v>
      </c>
      <c r="AY279" s="187" t="s">
        <v>132</v>
      </c>
    </row>
    <row r="280" s="177" customFormat="true" ht="19" hidden="false" customHeight="false" outlineLevel="0" collapsed="false">
      <c r="B280" s="178"/>
      <c r="D280" s="175" t="s">
        <v>146</v>
      </c>
      <c r="E280" s="179"/>
      <c r="F280" s="180" t="s">
        <v>371</v>
      </c>
      <c r="H280" s="179"/>
      <c r="I280" s="181"/>
      <c r="L280" s="178"/>
      <c r="M280" s="182"/>
      <c r="N280" s="183"/>
      <c r="O280" s="183"/>
      <c r="P280" s="183"/>
      <c r="Q280" s="183"/>
      <c r="R280" s="183"/>
      <c r="S280" s="183"/>
      <c r="T280" s="184"/>
      <c r="AT280" s="179" t="s">
        <v>146</v>
      </c>
      <c r="AU280" s="179" t="s">
        <v>79</v>
      </c>
      <c r="AV280" s="177" t="s">
        <v>77</v>
      </c>
      <c r="AW280" s="177" t="s">
        <v>30</v>
      </c>
      <c r="AX280" s="177" t="s">
        <v>69</v>
      </c>
      <c r="AY280" s="179" t="s">
        <v>132</v>
      </c>
    </row>
    <row r="281" s="185" customFormat="true" ht="12.8" hidden="false" customHeight="false" outlineLevel="0" collapsed="false">
      <c r="B281" s="186"/>
      <c r="D281" s="175" t="s">
        <v>146</v>
      </c>
      <c r="E281" s="187"/>
      <c r="F281" s="188" t="s">
        <v>380</v>
      </c>
      <c r="H281" s="189" t="n">
        <v>3.75</v>
      </c>
      <c r="I281" s="190"/>
      <c r="L281" s="186"/>
      <c r="M281" s="191"/>
      <c r="N281" s="192"/>
      <c r="O281" s="192"/>
      <c r="P281" s="192"/>
      <c r="Q281" s="192"/>
      <c r="R281" s="192"/>
      <c r="S281" s="192"/>
      <c r="T281" s="193"/>
      <c r="AT281" s="187" t="s">
        <v>146</v>
      </c>
      <c r="AU281" s="187" t="s">
        <v>79</v>
      </c>
      <c r="AV281" s="185" t="s">
        <v>79</v>
      </c>
      <c r="AW281" s="185" t="s">
        <v>30</v>
      </c>
      <c r="AX281" s="185" t="s">
        <v>69</v>
      </c>
      <c r="AY281" s="187" t="s">
        <v>132</v>
      </c>
    </row>
    <row r="282" s="203" customFormat="true" ht="12.8" hidden="false" customHeight="false" outlineLevel="0" collapsed="false">
      <c r="B282" s="204"/>
      <c r="D282" s="175" t="s">
        <v>146</v>
      </c>
      <c r="E282" s="205"/>
      <c r="F282" s="206" t="s">
        <v>166</v>
      </c>
      <c r="H282" s="207" t="n">
        <v>16.75</v>
      </c>
      <c r="I282" s="208"/>
      <c r="L282" s="204"/>
      <c r="M282" s="209"/>
      <c r="N282" s="210"/>
      <c r="O282" s="210"/>
      <c r="P282" s="210"/>
      <c r="Q282" s="210"/>
      <c r="R282" s="210"/>
      <c r="S282" s="210"/>
      <c r="T282" s="211"/>
      <c r="AT282" s="205" t="s">
        <v>146</v>
      </c>
      <c r="AU282" s="205" t="s">
        <v>79</v>
      </c>
      <c r="AV282" s="203" t="s">
        <v>140</v>
      </c>
      <c r="AW282" s="203" t="s">
        <v>30</v>
      </c>
      <c r="AX282" s="203" t="s">
        <v>77</v>
      </c>
      <c r="AY282" s="205" t="s">
        <v>132</v>
      </c>
    </row>
    <row r="283" s="28" customFormat="true" ht="24.15" hidden="false" customHeight="true" outlineLevel="0" collapsed="false">
      <c r="A283" s="23"/>
      <c r="B283" s="156"/>
      <c r="C283" s="157" t="s">
        <v>381</v>
      </c>
      <c r="D283" s="157" t="s">
        <v>135</v>
      </c>
      <c r="E283" s="158" t="s">
        <v>382</v>
      </c>
      <c r="F283" s="159" t="s">
        <v>383</v>
      </c>
      <c r="G283" s="160" t="s">
        <v>185</v>
      </c>
      <c r="H283" s="161" t="n">
        <v>16.85</v>
      </c>
      <c r="I283" s="162"/>
      <c r="J283" s="163" t="n">
        <f aca="false">ROUND(I283*H283,2)</f>
        <v>0</v>
      </c>
      <c r="K283" s="159" t="s">
        <v>139</v>
      </c>
      <c r="L283" s="24"/>
      <c r="M283" s="164"/>
      <c r="N283" s="165" t="s">
        <v>40</v>
      </c>
      <c r="O283" s="56"/>
      <c r="P283" s="166" t="n">
        <f aca="false">O283*H283</f>
        <v>0</v>
      </c>
      <c r="Q283" s="166" t="n">
        <v>0</v>
      </c>
      <c r="R283" s="166" t="n">
        <f aca="false">Q283*H283</f>
        <v>0</v>
      </c>
      <c r="S283" s="166" t="n">
        <v>0</v>
      </c>
      <c r="T283" s="167" t="n">
        <f aca="false">S283*H283</f>
        <v>0</v>
      </c>
      <c r="U283" s="23"/>
      <c r="V283" s="23"/>
      <c r="W283" s="23"/>
      <c r="X283" s="23"/>
      <c r="Y283" s="23"/>
      <c r="Z283" s="23"/>
      <c r="AA283" s="23"/>
      <c r="AB283" s="23"/>
      <c r="AC283" s="23"/>
      <c r="AD283" s="23"/>
      <c r="AE283" s="23"/>
      <c r="AR283" s="168" t="s">
        <v>202</v>
      </c>
      <c r="AT283" s="168" t="s">
        <v>135</v>
      </c>
      <c r="AU283" s="168" t="s">
        <v>79</v>
      </c>
      <c r="AY283" s="4" t="s">
        <v>132</v>
      </c>
      <c r="BE283" s="169" t="n">
        <f aca="false">IF(N283="základní",J283,0)</f>
        <v>0</v>
      </c>
      <c r="BF283" s="169" t="n">
        <f aca="false">IF(N283="snížená",J283,0)</f>
        <v>0</v>
      </c>
      <c r="BG283" s="169" t="n">
        <f aca="false">IF(N283="zákl. přenesená",J283,0)</f>
        <v>0</v>
      </c>
      <c r="BH283" s="169" t="n">
        <f aca="false">IF(N283="sníž. přenesená",J283,0)</f>
        <v>0</v>
      </c>
      <c r="BI283" s="169" t="n">
        <f aca="false">IF(N283="nulová",J283,0)</f>
        <v>0</v>
      </c>
      <c r="BJ283" s="4" t="s">
        <v>77</v>
      </c>
      <c r="BK283" s="169" t="n">
        <f aca="false">ROUND(I283*H283,2)</f>
        <v>0</v>
      </c>
      <c r="BL283" s="4" t="s">
        <v>202</v>
      </c>
      <c r="BM283" s="168" t="s">
        <v>384</v>
      </c>
    </row>
    <row r="284" s="28" customFormat="true" ht="12.8" hidden="false" customHeight="false" outlineLevel="0" collapsed="false">
      <c r="A284" s="23"/>
      <c r="B284" s="24"/>
      <c r="C284" s="23"/>
      <c r="D284" s="170" t="s">
        <v>142</v>
      </c>
      <c r="E284" s="23"/>
      <c r="F284" s="171" t="s">
        <v>385</v>
      </c>
      <c r="G284" s="23"/>
      <c r="H284" s="23"/>
      <c r="I284" s="172"/>
      <c r="J284" s="23"/>
      <c r="K284" s="23"/>
      <c r="L284" s="24"/>
      <c r="M284" s="173"/>
      <c r="N284" s="174"/>
      <c r="O284" s="56"/>
      <c r="P284" s="56"/>
      <c r="Q284" s="56"/>
      <c r="R284" s="56"/>
      <c r="S284" s="56"/>
      <c r="T284" s="57"/>
      <c r="U284" s="23"/>
      <c r="V284" s="23"/>
      <c r="W284" s="23"/>
      <c r="X284" s="23"/>
      <c r="Y284" s="23"/>
      <c r="Z284" s="23"/>
      <c r="AA284" s="23"/>
      <c r="AB284" s="23"/>
      <c r="AC284" s="23"/>
      <c r="AD284" s="23"/>
      <c r="AE284" s="23"/>
      <c r="AT284" s="4" t="s">
        <v>142</v>
      </c>
      <c r="AU284" s="4" t="s">
        <v>79</v>
      </c>
    </row>
    <row r="285" s="28" customFormat="true" ht="146" hidden="false" customHeight="false" outlineLevel="0" collapsed="false">
      <c r="A285" s="23"/>
      <c r="B285" s="24"/>
      <c r="C285" s="23"/>
      <c r="D285" s="175" t="s">
        <v>144</v>
      </c>
      <c r="E285" s="23"/>
      <c r="F285" s="176" t="s">
        <v>378</v>
      </c>
      <c r="G285" s="23"/>
      <c r="H285" s="23"/>
      <c r="I285" s="172"/>
      <c r="J285" s="23"/>
      <c r="K285" s="23"/>
      <c r="L285" s="24"/>
      <c r="M285" s="173"/>
      <c r="N285" s="174"/>
      <c r="O285" s="56"/>
      <c r="P285" s="56"/>
      <c r="Q285" s="56"/>
      <c r="R285" s="56"/>
      <c r="S285" s="56"/>
      <c r="T285" s="57"/>
      <c r="U285" s="23"/>
      <c r="V285" s="23"/>
      <c r="W285" s="23"/>
      <c r="X285" s="23"/>
      <c r="Y285" s="23"/>
      <c r="Z285" s="23"/>
      <c r="AA285" s="23"/>
      <c r="AB285" s="23"/>
      <c r="AC285" s="23"/>
      <c r="AD285" s="23"/>
      <c r="AE285" s="23"/>
      <c r="AT285" s="4" t="s">
        <v>144</v>
      </c>
      <c r="AU285" s="4" t="s">
        <v>79</v>
      </c>
    </row>
    <row r="286" s="177" customFormat="true" ht="19" hidden="false" customHeight="false" outlineLevel="0" collapsed="false">
      <c r="B286" s="178"/>
      <c r="D286" s="175" t="s">
        <v>146</v>
      </c>
      <c r="E286" s="179"/>
      <c r="F286" s="180" t="s">
        <v>379</v>
      </c>
      <c r="H286" s="179"/>
      <c r="I286" s="181"/>
      <c r="L286" s="178"/>
      <c r="M286" s="182"/>
      <c r="N286" s="183"/>
      <c r="O286" s="183"/>
      <c r="P286" s="183"/>
      <c r="Q286" s="183"/>
      <c r="R286" s="183"/>
      <c r="S286" s="183"/>
      <c r="T286" s="184"/>
      <c r="AT286" s="179" t="s">
        <v>146</v>
      </c>
      <c r="AU286" s="179" t="s">
        <v>79</v>
      </c>
      <c r="AV286" s="177" t="s">
        <v>77</v>
      </c>
      <c r="AW286" s="177" t="s">
        <v>30</v>
      </c>
      <c r="AX286" s="177" t="s">
        <v>69</v>
      </c>
      <c r="AY286" s="179" t="s">
        <v>132</v>
      </c>
    </row>
    <row r="287" s="185" customFormat="true" ht="12.8" hidden="false" customHeight="false" outlineLevel="0" collapsed="false">
      <c r="B287" s="186"/>
      <c r="D287" s="175" t="s">
        <v>146</v>
      </c>
      <c r="E287" s="187"/>
      <c r="F287" s="188" t="s">
        <v>217</v>
      </c>
      <c r="H287" s="189" t="n">
        <v>13</v>
      </c>
      <c r="I287" s="190"/>
      <c r="L287" s="186"/>
      <c r="M287" s="191"/>
      <c r="N287" s="192"/>
      <c r="O287" s="192"/>
      <c r="P287" s="192"/>
      <c r="Q287" s="192"/>
      <c r="R287" s="192"/>
      <c r="S287" s="192"/>
      <c r="T287" s="193"/>
      <c r="AT287" s="187" t="s">
        <v>146</v>
      </c>
      <c r="AU287" s="187" t="s">
        <v>79</v>
      </c>
      <c r="AV287" s="185" t="s">
        <v>79</v>
      </c>
      <c r="AW287" s="185" t="s">
        <v>30</v>
      </c>
      <c r="AX287" s="185" t="s">
        <v>69</v>
      </c>
      <c r="AY287" s="187" t="s">
        <v>132</v>
      </c>
    </row>
    <row r="288" s="177" customFormat="true" ht="19" hidden="false" customHeight="false" outlineLevel="0" collapsed="false">
      <c r="B288" s="178"/>
      <c r="D288" s="175" t="s">
        <v>146</v>
      </c>
      <c r="E288" s="179"/>
      <c r="F288" s="180" t="s">
        <v>371</v>
      </c>
      <c r="H288" s="179"/>
      <c r="I288" s="181"/>
      <c r="L288" s="178"/>
      <c r="M288" s="182"/>
      <c r="N288" s="183"/>
      <c r="O288" s="183"/>
      <c r="P288" s="183"/>
      <c r="Q288" s="183"/>
      <c r="R288" s="183"/>
      <c r="S288" s="183"/>
      <c r="T288" s="184"/>
      <c r="AT288" s="179" t="s">
        <v>146</v>
      </c>
      <c r="AU288" s="179" t="s">
        <v>79</v>
      </c>
      <c r="AV288" s="177" t="s">
        <v>77</v>
      </c>
      <c r="AW288" s="177" t="s">
        <v>30</v>
      </c>
      <c r="AX288" s="177" t="s">
        <v>69</v>
      </c>
      <c r="AY288" s="179" t="s">
        <v>132</v>
      </c>
    </row>
    <row r="289" s="185" customFormat="true" ht="12.8" hidden="false" customHeight="false" outlineLevel="0" collapsed="false">
      <c r="B289" s="186"/>
      <c r="D289" s="175" t="s">
        <v>146</v>
      </c>
      <c r="E289" s="187"/>
      <c r="F289" s="188" t="s">
        <v>380</v>
      </c>
      <c r="H289" s="189" t="n">
        <v>3.75</v>
      </c>
      <c r="I289" s="190"/>
      <c r="L289" s="186"/>
      <c r="M289" s="191"/>
      <c r="N289" s="192"/>
      <c r="O289" s="192"/>
      <c r="P289" s="192"/>
      <c r="Q289" s="192"/>
      <c r="R289" s="192"/>
      <c r="S289" s="192"/>
      <c r="T289" s="193"/>
      <c r="AT289" s="187" t="s">
        <v>146</v>
      </c>
      <c r="AU289" s="187" t="s">
        <v>79</v>
      </c>
      <c r="AV289" s="185" t="s">
        <v>79</v>
      </c>
      <c r="AW289" s="185" t="s">
        <v>30</v>
      </c>
      <c r="AX289" s="185" t="s">
        <v>69</v>
      </c>
      <c r="AY289" s="187" t="s">
        <v>132</v>
      </c>
    </row>
    <row r="290" s="177" customFormat="true" ht="12.8" hidden="false" customHeight="false" outlineLevel="0" collapsed="false">
      <c r="B290" s="178"/>
      <c r="D290" s="175" t="s">
        <v>146</v>
      </c>
      <c r="E290" s="179"/>
      <c r="F290" s="180" t="s">
        <v>386</v>
      </c>
      <c r="H290" s="179"/>
      <c r="I290" s="181"/>
      <c r="L290" s="178"/>
      <c r="M290" s="182"/>
      <c r="N290" s="183"/>
      <c r="O290" s="183"/>
      <c r="P290" s="183"/>
      <c r="Q290" s="183"/>
      <c r="R290" s="183"/>
      <c r="S290" s="183"/>
      <c r="T290" s="184"/>
      <c r="AT290" s="179" t="s">
        <v>146</v>
      </c>
      <c r="AU290" s="179" t="s">
        <v>79</v>
      </c>
      <c r="AV290" s="177" t="s">
        <v>77</v>
      </c>
      <c r="AW290" s="177" t="s">
        <v>30</v>
      </c>
      <c r="AX290" s="177" t="s">
        <v>69</v>
      </c>
      <c r="AY290" s="179" t="s">
        <v>132</v>
      </c>
    </row>
    <row r="291" s="185" customFormat="true" ht="12.8" hidden="false" customHeight="false" outlineLevel="0" collapsed="false">
      <c r="B291" s="186"/>
      <c r="D291" s="175" t="s">
        <v>146</v>
      </c>
      <c r="E291" s="187"/>
      <c r="F291" s="188" t="s">
        <v>387</v>
      </c>
      <c r="H291" s="189" t="n">
        <v>0.1</v>
      </c>
      <c r="I291" s="190"/>
      <c r="L291" s="186"/>
      <c r="M291" s="191"/>
      <c r="N291" s="192"/>
      <c r="O291" s="192"/>
      <c r="P291" s="192"/>
      <c r="Q291" s="192"/>
      <c r="R291" s="192"/>
      <c r="S291" s="192"/>
      <c r="T291" s="193"/>
      <c r="AT291" s="187" t="s">
        <v>146</v>
      </c>
      <c r="AU291" s="187" t="s">
        <v>79</v>
      </c>
      <c r="AV291" s="185" t="s">
        <v>79</v>
      </c>
      <c r="AW291" s="185" t="s">
        <v>30</v>
      </c>
      <c r="AX291" s="185" t="s">
        <v>69</v>
      </c>
      <c r="AY291" s="187" t="s">
        <v>132</v>
      </c>
    </row>
    <row r="292" s="203" customFormat="true" ht="12.8" hidden="false" customHeight="false" outlineLevel="0" collapsed="false">
      <c r="B292" s="204"/>
      <c r="D292" s="175" t="s">
        <v>146</v>
      </c>
      <c r="E292" s="205"/>
      <c r="F292" s="206" t="s">
        <v>166</v>
      </c>
      <c r="H292" s="207" t="n">
        <v>16.85</v>
      </c>
      <c r="I292" s="208"/>
      <c r="L292" s="204"/>
      <c r="M292" s="213"/>
      <c r="N292" s="214"/>
      <c r="O292" s="214"/>
      <c r="P292" s="214"/>
      <c r="Q292" s="214"/>
      <c r="R292" s="214"/>
      <c r="S292" s="214"/>
      <c r="T292" s="215"/>
      <c r="AT292" s="205" t="s">
        <v>146</v>
      </c>
      <c r="AU292" s="205" t="s">
        <v>79</v>
      </c>
      <c r="AV292" s="203" t="s">
        <v>140</v>
      </c>
      <c r="AW292" s="203" t="s">
        <v>30</v>
      </c>
      <c r="AX292" s="203" t="s">
        <v>77</v>
      </c>
      <c r="AY292" s="205" t="s">
        <v>132</v>
      </c>
    </row>
    <row r="293" s="28" customFormat="true" ht="6.95" hidden="false" customHeight="true" outlineLevel="0" collapsed="false">
      <c r="A293" s="23"/>
      <c r="B293" s="40"/>
      <c r="C293" s="41"/>
      <c r="D293" s="41"/>
      <c r="E293" s="41"/>
      <c r="F293" s="41"/>
      <c r="G293" s="41"/>
      <c r="H293" s="41"/>
      <c r="I293" s="41"/>
      <c r="J293" s="41"/>
      <c r="K293" s="41"/>
      <c r="L293" s="24"/>
      <c r="M293" s="23"/>
      <c r="O293" s="23"/>
      <c r="P293" s="23"/>
      <c r="Q293" s="23"/>
      <c r="R293" s="23"/>
      <c r="S293" s="23"/>
      <c r="T293" s="23"/>
      <c r="U293" s="23"/>
      <c r="V293" s="23"/>
      <c r="W293" s="23"/>
      <c r="X293" s="23"/>
      <c r="Y293" s="23"/>
      <c r="Z293" s="23"/>
      <c r="AA293" s="23"/>
      <c r="AB293" s="23"/>
      <c r="AC293" s="23"/>
      <c r="AD293" s="23"/>
      <c r="AE293" s="23"/>
    </row>
  </sheetData>
  <autoFilter ref="C89:K292"/>
  <mergeCells count="9">
    <mergeCell ref="L2:V2"/>
    <mergeCell ref="E7:H7"/>
    <mergeCell ref="E9:H9"/>
    <mergeCell ref="E18:H18"/>
    <mergeCell ref="E27:H27"/>
    <mergeCell ref="E48:H48"/>
    <mergeCell ref="E50:H50"/>
    <mergeCell ref="E80:H80"/>
    <mergeCell ref="E82:H82"/>
  </mergeCells>
  <hyperlinks>
    <hyperlink ref="F94" r:id="rId1" display="https://podminky.urs.cz/item/CS_URS_2024_02/619995001"/>
    <hyperlink ref="F119" r:id="rId2" display="https://podminky.urs.cz/item/CS_URS_2024_02/622215122"/>
    <hyperlink ref="F125" r:id="rId3" display="https://podminky.urs.cz/item/CS_URS_2024_02/622215123"/>
    <hyperlink ref="F132" r:id="rId4" display="https://podminky.urs.cz/item/CS_URS_2024_02/962031133"/>
    <hyperlink ref="F138" r:id="rId5" display="https://podminky.urs.cz/item/CS_URS_2024_02/962032112"/>
    <hyperlink ref="F144" r:id="rId6" display="https://podminky.urs.cz/item/CS_URS_2024_02/965042141"/>
    <hyperlink ref="F150" r:id="rId7" display="https://podminky.urs.cz/item/CS_URS_2024_02/965046111"/>
    <hyperlink ref="F158" r:id="rId8" display="https://podminky.urs.cz/item/CS_URS_2024_02/968072455"/>
    <hyperlink ref="F164" r:id="rId9" display="https://podminky.urs.cz/item/CS_URS_2024_02/971033651"/>
    <hyperlink ref="F170" r:id="rId10" display="https://podminky.urs.cz/item/CS_URS_2024_02/977151129"/>
    <hyperlink ref="F176" r:id="rId11" display="https://podminky.urs.cz/item/CS_URS_2024_02/977311112"/>
    <hyperlink ref="F183" r:id="rId12" display="https://podminky.urs.cz/item/CS_URS_2024_02/997013211"/>
    <hyperlink ref="F185" r:id="rId13" display="https://podminky.urs.cz/item/CS_URS_2024_02/997013501"/>
    <hyperlink ref="F187" r:id="rId14" display="https://podminky.urs.cz/item/CS_URS_2024_02/997013509"/>
    <hyperlink ref="F190" r:id="rId15" display="https://podminky.urs.cz/item/CS_URS_2024_02/997013631"/>
    <hyperlink ref="F193" r:id="rId16" display="https://podminky.urs.cz/item/CS_URS_2024_02/998018001"/>
    <hyperlink ref="F197" r:id="rId17" display="https://podminky.urs.cz/item/CS_URS_2024_02/713130853"/>
    <hyperlink ref="F204" r:id="rId18" display="https://podminky.urs.cz/item/CS_URS_2024_02/766411812"/>
    <hyperlink ref="F210" r:id="rId19" display="https://podminky.urs.cz/item/CS_URS_2024_02/766411822"/>
    <hyperlink ref="F216" r:id="rId20" display="https://podminky.urs.cz/item/CS_URS_2024_02/766691914"/>
    <hyperlink ref="F223" r:id="rId21" display="https://podminky.urs.cz/item/CS_URS_2024_02/767114812"/>
    <hyperlink ref="F231" r:id="rId22" display="https://podminky.urs.cz/item/CS_URS_2024_02/767114813"/>
    <hyperlink ref="F237" r:id="rId23" display="https://podminky.urs.cz/item/CS_URS_2024_02/767114815"/>
    <hyperlink ref="F243" r:id="rId24" display="https://podminky.urs.cz/item/CS_URS_2024_02/767531811"/>
    <hyperlink ref="F249" r:id="rId25" display="https://podminky.urs.cz/item/CS_URS_2024_02/767531821"/>
    <hyperlink ref="F256" r:id="rId26" display="https://podminky.urs.cz/item/CS_URS_2024_02/771473810"/>
    <hyperlink ref="F261" r:id="rId27" display="VV0001"/>
    <hyperlink ref="F263" r:id="rId28" display="https://podminky.urs.cz/item/CS_URS_2024_02/771573810"/>
    <hyperlink ref="F270" r:id="rId29" display="https://podminky.urs.cz/item/CS_URS_2024_02/772423812"/>
    <hyperlink ref="F276" r:id="rId30" display="https://podminky.urs.cz/item/CS_URS_2024_02/772524812"/>
    <hyperlink ref="F284" r:id="rId31" display="https://podminky.urs.cz/item/CS_URS_2024_02/772991442"/>
  </hyperlinks>
  <printOptions headings="false" gridLines="false" gridLinesSet="true" horizontalCentered="false" verticalCentered="false"/>
  <pageMargins left="0.39375" right="0.39375" top="0.39375" bottom="0.39375" header="0.511811023622047" footer="0"/>
  <pageSetup paperSize="9" scale="100" fitToWidth="1" fitToHeight="100" pageOrder="downThenOver" orientation="portrait" blackAndWhite="false" draft="false" cellComments="none" horizontalDpi="300" verticalDpi="300" copies="1"/>
  <headerFooter differentFirst="false" differentOddEven="false">
    <oddHeader/>
    <oddFooter>&amp;CStrana &amp;P z &amp;N</oddFooter>
  </headerFooter>
  <drawing r:id="rId3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BM47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F102:F105 A1"/>
    </sheetView>
  </sheetViews>
  <sheetFormatPr defaultColWidth="8.5078125" defaultRowHeight="12.8" zeroHeight="false" outlineLevelRow="0" outlineLevelCol="0"/>
  <cols>
    <col collapsed="false" customWidth="true" hidden="false" outlineLevel="0" max="1" min="1" style="1" width="8.34"/>
    <col collapsed="false" customWidth="true" hidden="false" outlineLevel="0" max="2" min="2" style="1" width="1.17"/>
    <col collapsed="false" customWidth="true" hidden="false" outlineLevel="0" max="3" min="3" style="1" width="4.16"/>
    <col collapsed="false" customWidth="true" hidden="false" outlineLevel="0" max="4" min="4" style="1" width="4.34"/>
    <col collapsed="false" customWidth="true" hidden="false" outlineLevel="0" max="5" min="5" style="1" width="17.15"/>
    <col collapsed="false" customWidth="true" hidden="false" outlineLevel="0" max="6" min="6" style="1" width="50.83"/>
    <col collapsed="false" customWidth="true" hidden="false" outlineLevel="0" max="7" min="7" style="1" width="7.5"/>
    <col collapsed="false" customWidth="true" hidden="false" outlineLevel="0" max="8" min="8" style="1" width="14"/>
    <col collapsed="false" customWidth="true" hidden="false" outlineLevel="0" max="9" min="9" style="1" width="15.83"/>
    <col collapsed="false" customWidth="true" hidden="false" outlineLevel="0" max="11" min="10" style="1" width="22.34"/>
    <col collapsed="false" customWidth="true" hidden="false" outlineLevel="0" max="12" min="12" style="1" width="9.34"/>
    <col collapsed="false" customWidth="true" hidden="true" outlineLevel="0" max="13" min="13" style="1" width="10.83"/>
    <col collapsed="false" customWidth="true" hidden="true" outlineLevel="0" max="14" min="14" style="1" width="9.34"/>
    <col collapsed="false" customWidth="true" hidden="true" outlineLevel="0" max="20" min="15" style="1" width="14.16"/>
    <col collapsed="false" customWidth="true" hidden="true" outlineLevel="0" max="21" min="21" style="1" width="16.34"/>
    <col collapsed="false" customWidth="true" hidden="false" outlineLevel="0" max="22" min="22" style="1" width="12.34"/>
    <col collapsed="false" customWidth="true" hidden="false" outlineLevel="0" max="23" min="23" style="1" width="16.34"/>
    <col collapsed="false" customWidth="true" hidden="false" outlineLevel="0" max="24" min="24" style="1" width="12.34"/>
    <col collapsed="false" customWidth="true" hidden="false" outlineLevel="0" max="25" min="25" style="1" width="15"/>
    <col collapsed="false" customWidth="true" hidden="false" outlineLevel="0" max="26" min="26" style="1" width="11"/>
    <col collapsed="false" customWidth="true" hidden="false" outlineLevel="0" max="27" min="27" style="1" width="15"/>
    <col collapsed="false" customWidth="true" hidden="false" outlineLevel="0" max="28" min="28" style="1" width="16.34"/>
    <col collapsed="false" customWidth="true" hidden="false" outlineLevel="0" max="29" min="29" style="1" width="11"/>
    <col collapsed="false" customWidth="true" hidden="false" outlineLevel="0" max="30" min="30" style="1" width="15"/>
    <col collapsed="false" customWidth="true" hidden="false" outlineLevel="0" max="31" min="31" style="1" width="16.34"/>
    <col collapsed="false" customWidth="true" hidden="true" outlineLevel="0" max="65" min="44" style="1" width="9.34"/>
  </cols>
  <sheetData>
    <row r="2" customFormat="false" ht="36.95" hidden="false" customHeight="true" outlineLevel="0" collapsed="false">
      <c r="L2" s="3" t="s">
        <v>5</v>
      </c>
      <c r="M2" s="3"/>
      <c r="N2" s="3"/>
      <c r="O2" s="3"/>
      <c r="P2" s="3"/>
      <c r="Q2" s="3"/>
      <c r="R2" s="3"/>
      <c r="S2" s="3"/>
      <c r="T2" s="3"/>
      <c r="U2" s="3"/>
      <c r="V2" s="3"/>
      <c r="AT2" s="4" t="s">
        <v>82</v>
      </c>
      <c r="AZ2" s="99" t="s">
        <v>95</v>
      </c>
      <c r="BA2" s="99" t="s">
        <v>388</v>
      </c>
      <c r="BB2" s="99"/>
      <c r="BC2" s="99" t="s">
        <v>389</v>
      </c>
      <c r="BD2" s="99" t="s">
        <v>98</v>
      </c>
    </row>
    <row r="3" customFormat="false" ht="6.95" hidden="false" customHeight="true" outlineLevel="0" collapsed="false">
      <c r="B3" s="5"/>
      <c r="C3" s="6"/>
      <c r="D3" s="6"/>
      <c r="E3" s="6"/>
      <c r="F3" s="6"/>
      <c r="G3" s="6"/>
      <c r="H3" s="6"/>
      <c r="I3" s="6"/>
      <c r="J3" s="6"/>
      <c r="K3" s="6"/>
      <c r="L3" s="7"/>
      <c r="AT3" s="4" t="s">
        <v>79</v>
      </c>
      <c r="AZ3" s="99" t="s">
        <v>390</v>
      </c>
      <c r="BA3" s="99" t="s">
        <v>391</v>
      </c>
      <c r="BB3" s="99"/>
      <c r="BC3" s="99" t="s">
        <v>392</v>
      </c>
      <c r="BD3" s="99" t="s">
        <v>98</v>
      </c>
    </row>
    <row r="4" customFormat="false" ht="24.95" hidden="false" customHeight="true" outlineLevel="0" collapsed="false">
      <c r="B4" s="7"/>
      <c r="D4" s="8" t="s">
        <v>99</v>
      </c>
      <c r="L4" s="7"/>
      <c r="M4" s="100" t="s">
        <v>10</v>
      </c>
      <c r="AT4" s="4" t="s">
        <v>3</v>
      </c>
      <c r="AZ4" s="99" t="s">
        <v>393</v>
      </c>
      <c r="BA4" s="99" t="s">
        <v>394</v>
      </c>
      <c r="BB4" s="99"/>
      <c r="BC4" s="99" t="s">
        <v>395</v>
      </c>
      <c r="BD4" s="99" t="s">
        <v>98</v>
      </c>
    </row>
    <row r="5" customFormat="false" ht="6.95" hidden="false" customHeight="true" outlineLevel="0" collapsed="false">
      <c r="B5" s="7"/>
      <c r="L5" s="7"/>
    </row>
    <row r="6" customFormat="false" ht="12" hidden="false" customHeight="true" outlineLevel="0" collapsed="false">
      <c r="B6" s="7"/>
      <c r="D6" s="16" t="s">
        <v>16</v>
      </c>
      <c r="L6" s="7"/>
    </row>
    <row r="7" customFormat="false" ht="16.5" hidden="false" customHeight="true" outlineLevel="0" collapsed="false">
      <c r="B7" s="7"/>
      <c r="E7" s="101" t="str">
        <f aca="false">'Rekapitulace stavby'!K6</f>
        <v>Foyer ZŠ Šumperk</v>
      </c>
      <c r="F7" s="101"/>
      <c r="G7" s="101"/>
      <c r="H7" s="101"/>
      <c r="L7" s="7"/>
    </row>
    <row r="8" s="28" customFormat="true" ht="12" hidden="false" customHeight="true" outlineLevel="0" collapsed="false">
      <c r="A8" s="23"/>
      <c r="B8" s="24"/>
      <c r="C8" s="23"/>
      <c r="D8" s="16" t="s">
        <v>100</v>
      </c>
      <c r="E8" s="23"/>
      <c r="F8" s="23"/>
      <c r="G8" s="23"/>
      <c r="H8" s="23"/>
      <c r="I8" s="23"/>
      <c r="J8" s="23"/>
      <c r="K8" s="23"/>
      <c r="L8" s="102"/>
      <c r="S8" s="23"/>
      <c r="T8" s="23"/>
      <c r="U8" s="23"/>
      <c r="V8" s="23"/>
      <c r="W8" s="23"/>
      <c r="X8" s="23"/>
      <c r="Y8" s="23"/>
      <c r="Z8" s="23"/>
      <c r="AA8" s="23"/>
      <c r="AB8" s="23"/>
      <c r="AC8" s="23"/>
      <c r="AD8" s="23"/>
      <c r="AE8" s="23"/>
    </row>
    <row r="9" s="28" customFormat="true" ht="16.5" hidden="false" customHeight="true" outlineLevel="0" collapsed="false">
      <c r="A9" s="23"/>
      <c r="B9" s="24"/>
      <c r="C9" s="23"/>
      <c r="D9" s="23"/>
      <c r="E9" s="103" t="s">
        <v>396</v>
      </c>
      <c r="F9" s="103"/>
      <c r="G9" s="103"/>
      <c r="H9" s="103"/>
      <c r="I9" s="23"/>
      <c r="J9" s="23"/>
      <c r="K9" s="23"/>
      <c r="L9" s="102"/>
      <c r="S9" s="23"/>
      <c r="T9" s="23"/>
      <c r="U9" s="23"/>
      <c r="V9" s="23"/>
      <c r="W9" s="23"/>
      <c r="X9" s="23"/>
      <c r="Y9" s="23"/>
      <c r="Z9" s="23"/>
      <c r="AA9" s="23"/>
      <c r="AB9" s="23"/>
      <c r="AC9" s="23"/>
      <c r="AD9" s="23"/>
      <c r="AE9" s="23"/>
    </row>
    <row r="10" s="28" customFormat="true" ht="12.8" hidden="false" customHeight="false" outlineLevel="0" collapsed="false">
      <c r="A10" s="23"/>
      <c r="B10" s="24"/>
      <c r="C10" s="23"/>
      <c r="D10" s="23"/>
      <c r="E10" s="23"/>
      <c r="F10" s="23"/>
      <c r="G10" s="23"/>
      <c r="H10" s="23"/>
      <c r="I10" s="23"/>
      <c r="J10" s="23"/>
      <c r="K10" s="23"/>
      <c r="L10" s="102"/>
      <c r="S10" s="23"/>
      <c r="T10" s="23"/>
      <c r="U10" s="23"/>
      <c r="V10" s="23"/>
      <c r="W10" s="23"/>
      <c r="X10" s="23"/>
      <c r="Y10" s="23"/>
      <c r="Z10" s="23"/>
      <c r="AA10" s="23"/>
      <c r="AB10" s="23"/>
      <c r="AC10" s="23"/>
      <c r="AD10" s="23"/>
      <c r="AE10" s="23"/>
    </row>
    <row r="11" s="28" customFormat="true" ht="12" hidden="false" customHeight="true" outlineLevel="0" collapsed="false">
      <c r="A11" s="23"/>
      <c r="B11" s="24"/>
      <c r="C11" s="23"/>
      <c r="D11" s="16" t="s">
        <v>18</v>
      </c>
      <c r="E11" s="23"/>
      <c r="F11" s="17"/>
      <c r="G11" s="23"/>
      <c r="H11" s="23"/>
      <c r="I11" s="16" t="s">
        <v>19</v>
      </c>
      <c r="J11" s="17"/>
      <c r="K11" s="23"/>
      <c r="L11" s="102"/>
      <c r="S11" s="23"/>
      <c r="T11" s="23"/>
      <c r="U11" s="23"/>
      <c r="V11" s="23"/>
      <c r="W11" s="23"/>
      <c r="X11" s="23"/>
      <c r="Y11" s="23"/>
      <c r="Z11" s="23"/>
      <c r="AA11" s="23"/>
      <c r="AB11" s="23"/>
      <c r="AC11" s="23"/>
      <c r="AD11" s="23"/>
      <c r="AE11" s="23"/>
    </row>
    <row r="12" s="28" customFormat="true" ht="12" hidden="false" customHeight="true" outlineLevel="0" collapsed="false">
      <c r="A12" s="23"/>
      <c r="B12" s="24"/>
      <c r="C12" s="23"/>
      <c r="D12" s="16" t="s">
        <v>20</v>
      </c>
      <c r="E12" s="23"/>
      <c r="F12" s="17" t="s">
        <v>21</v>
      </c>
      <c r="G12" s="23"/>
      <c r="H12" s="23"/>
      <c r="I12" s="16" t="s">
        <v>22</v>
      </c>
      <c r="J12" s="104" t="str">
        <f aca="false">'Rekapitulace stavby'!AN8</f>
        <v>31. 10. 2024</v>
      </c>
      <c r="K12" s="23"/>
      <c r="L12" s="102"/>
      <c r="S12" s="23"/>
      <c r="T12" s="23"/>
      <c r="U12" s="23"/>
      <c r="V12" s="23"/>
      <c r="W12" s="23"/>
      <c r="X12" s="23"/>
      <c r="Y12" s="23"/>
      <c r="Z12" s="23"/>
      <c r="AA12" s="23"/>
      <c r="AB12" s="23"/>
      <c r="AC12" s="23"/>
      <c r="AD12" s="23"/>
      <c r="AE12" s="23"/>
    </row>
    <row r="13" s="28" customFormat="true" ht="10.8" hidden="false" customHeight="true" outlineLevel="0" collapsed="false">
      <c r="A13" s="23"/>
      <c r="B13" s="24"/>
      <c r="C13" s="23"/>
      <c r="D13" s="23"/>
      <c r="E13" s="23"/>
      <c r="F13" s="23"/>
      <c r="G13" s="23"/>
      <c r="H13" s="23"/>
      <c r="I13" s="23"/>
      <c r="J13" s="23"/>
      <c r="K13" s="23"/>
      <c r="L13" s="102"/>
      <c r="S13" s="23"/>
      <c r="T13" s="23"/>
      <c r="U13" s="23"/>
      <c r="V13" s="23"/>
      <c r="W13" s="23"/>
      <c r="X13" s="23"/>
      <c r="Y13" s="23"/>
      <c r="Z13" s="23"/>
      <c r="AA13" s="23"/>
      <c r="AB13" s="23"/>
      <c r="AC13" s="23"/>
      <c r="AD13" s="23"/>
      <c r="AE13" s="23"/>
    </row>
    <row r="14" s="28" customFormat="true" ht="12" hidden="false" customHeight="true" outlineLevel="0" collapsed="false">
      <c r="A14" s="23"/>
      <c r="B14" s="24"/>
      <c r="C14" s="23"/>
      <c r="D14" s="16" t="s">
        <v>24</v>
      </c>
      <c r="E14" s="23"/>
      <c r="F14" s="23"/>
      <c r="G14" s="23"/>
      <c r="H14" s="23"/>
      <c r="I14" s="16" t="s">
        <v>25</v>
      </c>
      <c r="J14" s="17" t="str">
        <f aca="false">IF('Rekapitulace stavby'!AN10="","",'Rekapitulace stavby'!AN10)</f>
        <v/>
      </c>
      <c r="K14" s="23"/>
      <c r="L14" s="102"/>
      <c r="S14" s="23"/>
      <c r="T14" s="23"/>
      <c r="U14" s="23"/>
      <c r="V14" s="23"/>
      <c r="W14" s="23"/>
      <c r="X14" s="23"/>
      <c r="Y14" s="23"/>
      <c r="Z14" s="23"/>
      <c r="AA14" s="23"/>
      <c r="AB14" s="23"/>
      <c r="AC14" s="23"/>
      <c r="AD14" s="23"/>
      <c r="AE14" s="23"/>
    </row>
    <row r="15" s="28" customFormat="true" ht="18" hidden="false" customHeight="true" outlineLevel="0" collapsed="false">
      <c r="A15" s="23"/>
      <c r="B15" s="24"/>
      <c r="C15" s="23"/>
      <c r="D15" s="23"/>
      <c r="E15" s="17" t="str">
        <f aca="false">IF('Rekapitulace stavby'!E11="","",'Rekapitulace stavby'!E11)</f>
        <v> </v>
      </c>
      <c r="F15" s="23"/>
      <c r="G15" s="23"/>
      <c r="H15" s="23"/>
      <c r="I15" s="16" t="s">
        <v>26</v>
      </c>
      <c r="J15" s="17" t="str">
        <f aca="false">IF('Rekapitulace stavby'!AN11="","",'Rekapitulace stavby'!AN11)</f>
        <v/>
      </c>
      <c r="K15" s="23"/>
      <c r="L15" s="102"/>
      <c r="S15" s="23"/>
      <c r="T15" s="23"/>
      <c r="U15" s="23"/>
      <c r="V15" s="23"/>
      <c r="W15" s="23"/>
      <c r="X15" s="23"/>
      <c r="Y15" s="23"/>
      <c r="Z15" s="23"/>
      <c r="AA15" s="23"/>
      <c r="AB15" s="23"/>
      <c r="AC15" s="23"/>
      <c r="AD15" s="23"/>
      <c r="AE15" s="23"/>
    </row>
    <row r="16" s="28" customFormat="true" ht="6.95" hidden="false" customHeight="true" outlineLevel="0" collapsed="false">
      <c r="A16" s="23"/>
      <c r="B16" s="24"/>
      <c r="C16" s="23"/>
      <c r="D16" s="23"/>
      <c r="E16" s="23"/>
      <c r="F16" s="23"/>
      <c r="G16" s="23"/>
      <c r="H16" s="23"/>
      <c r="I16" s="23"/>
      <c r="J16" s="23"/>
      <c r="K16" s="23"/>
      <c r="L16" s="102"/>
      <c r="S16" s="23"/>
      <c r="T16" s="23"/>
      <c r="U16" s="23"/>
      <c r="V16" s="23"/>
      <c r="W16" s="23"/>
      <c r="X16" s="23"/>
      <c r="Y16" s="23"/>
      <c r="Z16" s="23"/>
      <c r="AA16" s="23"/>
      <c r="AB16" s="23"/>
      <c r="AC16" s="23"/>
      <c r="AD16" s="23"/>
      <c r="AE16" s="23"/>
    </row>
    <row r="17" s="28" customFormat="true" ht="12" hidden="false" customHeight="true" outlineLevel="0" collapsed="false">
      <c r="A17" s="23"/>
      <c r="B17" s="24"/>
      <c r="C17" s="23"/>
      <c r="D17" s="16" t="s">
        <v>27</v>
      </c>
      <c r="E17" s="23"/>
      <c r="F17" s="23"/>
      <c r="G17" s="23"/>
      <c r="H17" s="23"/>
      <c r="I17" s="16" t="s">
        <v>25</v>
      </c>
      <c r="J17" s="18" t="str">
        <f aca="false">'Rekapitulace stavby'!AN13</f>
        <v>Vyplň údaj</v>
      </c>
      <c r="K17" s="23"/>
      <c r="L17" s="102"/>
      <c r="S17" s="23"/>
      <c r="T17" s="23"/>
      <c r="U17" s="23"/>
      <c r="V17" s="23"/>
      <c r="W17" s="23"/>
      <c r="X17" s="23"/>
      <c r="Y17" s="23"/>
      <c r="Z17" s="23"/>
      <c r="AA17" s="23"/>
      <c r="AB17" s="23"/>
      <c r="AC17" s="23"/>
      <c r="AD17" s="23"/>
      <c r="AE17" s="23"/>
    </row>
    <row r="18" s="28" customFormat="true" ht="18" hidden="false" customHeight="true" outlineLevel="0" collapsed="false">
      <c r="A18" s="23"/>
      <c r="B18" s="24"/>
      <c r="C18" s="23"/>
      <c r="D18" s="23"/>
      <c r="E18" s="105" t="str">
        <f aca="false">'Rekapitulace stavby'!E14</f>
        <v>Vyplň údaj</v>
      </c>
      <c r="F18" s="105"/>
      <c r="G18" s="105"/>
      <c r="H18" s="105"/>
      <c r="I18" s="16" t="s">
        <v>26</v>
      </c>
      <c r="J18" s="18" t="str">
        <f aca="false">'Rekapitulace stavby'!AN14</f>
        <v>Vyplň údaj</v>
      </c>
      <c r="K18" s="23"/>
      <c r="L18" s="102"/>
      <c r="S18" s="23"/>
      <c r="T18" s="23"/>
      <c r="U18" s="23"/>
      <c r="V18" s="23"/>
      <c r="W18" s="23"/>
      <c r="X18" s="23"/>
      <c r="Y18" s="23"/>
      <c r="Z18" s="23"/>
      <c r="AA18" s="23"/>
      <c r="AB18" s="23"/>
      <c r="AC18" s="23"/>
      <c r="AD18" s="23"/>
      <c r="AE18" s="23"/>
    </row>
    <row r="19" s="28" customFormat="true" ht="6.95" hidden="false" customHeight="true" outlineLevel="0" collapsed="false">
      <c r="A19" s="23"/>
      <c r="B19" s="24"/>
      <c r="C19" s="23"/>
      <c r="D19" s="23"/>
      <c r="E19" s="23"/>
      <c r="F19" s="23"/>
      <c r="G19" s="23"/>
      <c r="H19" s="23"/>
      <c r="I19" s="23"/>
      <c r="J19" s="23"/>
      <c r="K19" s="23"/>
      <c r="L19" s="102"/>
      <c r="S19" s="23"/>
      <c r="T19" s="23"/>
      <c r="U19" s="23"/>
      <c r="V19" s="23"/>
      <c r="W19" s="23"/>
      <c r="X19" s="23"/>
      <c r="Y19" s="23"/>
      <c r="Z19" s="23"/>
      <c r="AA19" s="23"/>
      <c r="AB19" s="23"/>
      <c r="AC19" s="23"/>
      <c r="AD19" s="23"/>
      <c r="AE19" s="23"/>
    </row>
    <row r="20" s="28" customFormat="true" ht="12" hidden="false" customHeight="true" outlineLevel="0" collapsed="false">
      <c r="A20" s="23"/>
      <c r="B20" s="24"/>
      <c r="C20" s="23"/>
      <c r="D20" s="16" t="s">
        <v>29</v>
      </c>
      <c r="E20" s="23"/>
      <c r="F20" s="23"/>
      <c r="G20" s="23"/>
      <c r="H20" s="23"/>
      <c r="I20" s="16" t="s">
        <v>25</v>
      </c>
      <c r="J20" s="17" t="str">
        <f aca="false">IF('Rekapitulace stavby'!AN16="","",'Rekapitulace stavby'!AN16)</f>
        <v/>
      </c>
      <c r="K20" s="23"/>
      <c r="L20" s="102"/>
      <c r="S20" s="23"/>
      <c r="T20" s="23"/>
      <c r="U20" s="23"/>
      <c r="V20" s="23"/>
      <c r="W20" s="23"/>
      <c r="X20" s="23"/>
      <c r="Y20" s="23"/>
      <c r="Z20" s="23"/>
      <c r="AA20" s="23"/>
      <c r="AB20" s="23"/>
      <c r="AC20" s="23"/>
      <c r="AD20" s="23"/>
      <c r="AE20" s="23"/>
    </row>
    <row r="21" s="28" customFormat="true" ht="18" hidden="false" customHeight="true" outlineLevel="0" collapsed="false">
      <c r="A21" s="23"/>
      <c r="B21" s="24"/>
      <c r="C21" s="23"/>
      <c r="D21" s="23"/>
      <c r="E21" s="17" t="str">
        <f aca="false">IF('Rekapitulace stavby'!E17="","",'Rekapitulace stavby'!E17)</f>
        <v> </v>
      </c>
      <c r="F21" s="23"/>
      <c r="G21" s="23"/>
      <c r="H21" s="23"/>
      <c r="I21" s="16" t="s">
        <v>26</v>
      </c>
      <c r="J21" s="17" t="str">
        <f aca="false">IF('Rekapitulace stavby'!AN17="","",'Rekapitulace stavby'!AN17)</f>
        <v/>
      </c>
      <c r="K21" s="23"/>
      <c r="L21" s="102"/>
      <c r="S21" s="23"/>
      <c r="T21" s="23"/>
      <c r="U21" s="23"/>
      <c r="V21" s="23"/>
      <c r="W21" s="23"/>
      <c r="X21" s="23"/>
      <c r="Y21" s="23"/>
      <c r="Z21" s="23"/>
      <c r="AA21" s="23"/>
      <c r="AB21" s="23"/>
      <c r="AC21" s="23"/>
      <c r="AD21" s="23"/>
      <c r="AE21" s="23"/>
    </row>
    <row r="22" s="28" customFormat="true" ht="6.95" hidden="false" customHeight="true" outlineLevel="0" collapsed="false">
      <c r="A22" s="23"/>
      <c r="B22" s="24"/>
      <c r="C22" s="23"/>
      <c r="D22" s="23"/>
      <c r="E22" s="23"/>
      <c r="F22" s="23"/>
      <c r="G22" s="23"/>
      <c r="H22" s="23"/>
      <c r="I22" s="23"/>
      <c r="J22" s="23"/>
      <c r="K22" s="23"/>
      <c r="L22" s="102"/>
      <c r="S22" s="23"/>
      <c r="T22" s="23"/>
      <c r="U22" s="23"/>
      <c r="V22" s="23"/>
      <c r="W22" s="23"/>
      <c r="X22" s="23"/>
      <c r="Y22" s="23"/>
      <c r="Z22" s="23"/>
      <c r="AA22" s="23"/>
      <c r="AB22" s="23"/>
      <c r="AC22" s="23"/>
      <c r="AD22" s="23"/>
      <c r="AE22" s="23"/>
    </row>
    <row r="23" s="28" customFormat="true" ht="12" hidden="false" customHeight="true" outlineLevel="0" collapsed="false">
      <c r="A23" s="23"/>
      <c r="B23" s="24"/>
      <c r="C23" s="23"/>
      <c r="D23" s="16" t="s">
        <v>31</v>
      </c>
      <c r="E23" s="23"/>
      <c r="F23" s="23"/>
      <c r="G23" s="23"/>
      <c r="H23" s="23"/>
      <c r="I23" s="16" t="s">
        <v>25</v>
      </c>
      <c r="J23" s="17"/>
      <c r="K23" s="23"/>
      <c r="L23" s="102"/>
      <c r="S23" s="23"/>
      <c r="T23" s="23"/>
      <c r="U23" s="23"/>
      <c r="V23" s="23"/>
      <c r="W23" s="23"/>
      <c r="X23" s="23"/>
      <c r="Y23" s="23"/>
      <c r="Z23" s="23"/>
      <c r="AA23" s="23"/>
      <c r="AB23" s="23"/>
      <c r="AC23" s="23"/>
      <c r="AD23" s="23"/>
      <c r="AE23" s="23"/>
    </row>
    <row r="24" s="28" customFormat="true" ht="18" hidden="false" customHeight="true" outlineLevel="0" collapsed="false">
      <c r="A24" s="23"/>
      <c r="B24" s="24"/>
      <c r="C24" s="23"/>
      <c r="D24" s="23"/>
      <c r="E24" s="17" t="s">
        <v>32</v>
      </c>
      <c r="F24" s="23"/>
      <c r="G24" s="23"/>
      <c r="H24" s="23"/>
      <c r="I24" s="16" t="s">
        <v>26</v>
      </c>
      <c r="J24" s="17"/>
      <c r="K24" s="23"/>
      <c r="L24" s="102"/>
      <c r="S24" s="23"/>
      <c r="T24" s="23"/>
      <c r="U24" s="23"/>
      <c r="V24" s="23"/>
      <c r="W24" s="23"/>
      <c r="X24" s="23"/>
      <c r="Y24" s="23"/>
      <c r="Z24" s="23"/>
      <c r="AA24" s="23"/>
      <c r="AB24" s="23"/>
      <c r="AC24" s="23"/>
      <c r="AD24" s="23"/>
      <c r="AE24" s="23"/>
    </row>
    <row r="25" s="28" customFormat="true" ht="6.95" hidden="false" customHeight="true" outlineLevel="0" collapsed="false">
      <c r="A25" s="23"/>
      <c r="B25" s="24"/>
      <c r="C25" s="23"/>
      <c r="D25" s="23"/>
      <c r="E25" s="23"/>
      <c r="F25" s="23"/>
      <c r="G25" s="23"/>
      <c r="H25" s="23"/>
      <c r="I25" s="23"/>
      <c r="J25" s="23"/>
      <c r="K25" s="23"/>
      <c r="L25" s="102"/>
      <c r="S25" s="23"/>
      <c r="T25" s="23"/>
      <c r="U25" s="23"/>
      <c r="V25" s="23"/>
      <c r="W25" s="23"/>
      <c r="X25" s="23"/>
      <c r="Y25" s="23"/>
      <c r="Z25" s="23"/>
      <c r="AA25" s="23"/>
      <c r="AB25" s="23"/>
      <c r="AC25" s="23"/>
      <c r="AD25" s="23"/>
      <c r="AE25" s="23"/>
    </row>
    <row r="26" s="28" customFormat="true" ht="12" hidden="false" customHeight="true" outlineLevel="0" collapsed="false">
      <c r="A26" s="23"/>
      <c r="B26" s="24"/>
      <c r="C26" s="23"/>
      <c r="D26" s="16" t="s">
        <v>33</v>
      </c>
      <c r="E26" s="23"/>
      <c r="F26" s="23"/>
      <c r="G26" s="23"/>
      <c r="H26" s="23"/>
      <c r="I26" s="23"/>
      <c r="J26" s="23"/>
      <c r="K26" s="23"/>
      <c r="L26" s="102"/>
      <c r="S26" s="23"/>
      <c r="T26" s="23"/>
      <c r="U26" s="23"/>
      <c r="V26" s="23"/>
      <c r="W26" s="23"/>
      <c r="X26" s="23"/>
      <c r="Y26" s="23"/>
      <c r="Z26" s="23"/>
      <c r="AA26" s="23"/>
      <c r="AB26" s="23"/>
      <c r="AC26" s="23"/>
      <c r="AD26" s="23"/>
      <c r="AE26" s="23"/>
    </row>
    <row r="27" s="28" customFormat="true" ht="16.5" hidden="false" customHeight="true" outlineLevel="0" collapsed="false">
      <c r="A27" s="23"/>
      <c r="B27" s="24"/>
      <c r="C27" s="23"/>
      <c r="D27" s="23"/>
      <c r="E27" s="12"/>
      <c r="F27" s="12"/>
      <c r="G27" s="12"/>
      <c r="H27" s="12"/>
      <c r="I27" s="23"/>
      <c r="J27" s="23"/>
      <c r="K27" s="23"/>
      <c r="L27" s="102"/>
      <c r="S27" s="23"/>
      <c r="T27" s="23"/>
      <c r="U27" s="23"/>
      <c r="V27" s="23"/>
      <c r="W27" s="23"/>
      <c r="X27" s="23"/>
      <c r="Y27" s="23"/>
      <c r="Z27" s="23"/>
      <c r="AA27" s="23"/>
      <c r="AB27" s="23"/>
      <c r="AC27" s="23"/>
      <c r="AD27" s="23"/>
      <c r="AE27" s="23"/>
    </row>
    <row r="28" s="28" customFormat="true" ht="6.95" hidden="false" customHeight="true" outlineLevel="0" collapsed="false">
      <c r="A28" s="23"/>
      <c r="B28" s="24"/>
      <c r="C28" s="23"/>
      <c r="D28" s="23"/>
      <c r="E28" s="23"/>
      <c r="F28" s="23"/>
      <c r="G28" s="23"/>
      <c r="H28" s="23"/>
      <c r="I28" s="23"/>
      <c r="J28" s="23"/>
      <c r="K28" s="23"/>
      <c r="L28" s="102"/>
      <c r="S28" s="23"/>
      <c r="T28" s="23"/>
      <c r="U28" s="23"/>
      <c r="V28" s="23"/>
      <c r="W28" s="23"/>
      <c r="X28" s="23"/>
      <c r="Y28" s="23"/>
      <c r="Z28" s="23"/>
      <c r="AA28" s="23"/>
      <c r="AB28" s="23"/>
      <c r="AC28" s="23"/>
      <c r="AD28" s="23"/>
      <c r="AE28" s="23"/>
    </row>
    <row r="29" s="28" customFormat="true" ht="6.95" hidden="false" customHeight="true" outlineLevel="0" collapsed="false">
      <c r="A29" s="23"/>
      <c r="B29" s="24"/>
      <c r="C29" s="23"/>
      <c r="D29" s="67"/>
      <c r="E29" s="67"/>
      <c r="F29" s="67"/>
      <c r="G29" s="67"/>
      <c r="H29" s="67"/>
      <c r="I29" s="67"/>
      <c r="J29" s="67"/>
      <c r="K29" s="67"/>
      <c r="L29" s="102"/>
      <c r="S29" s="23"/>
      <c r="T29" s="23"/>
      <c r="U29" s="23"/>
      <c r="V29" s="23"/>
      <c r="W29" s="23"/>
      <c r="X29" s="23"/>
      <c r="Y29" s="23"/>
      <c r="Z29" s="23"/>
      <c r="AA29" s="23"/>
      <c r="AB29" s="23"/>
      <c r="AC29" s="23"/>
      <c r="AD29" s="23"/>
      <c r="AE29" s="23"/>
    </row>
    <row r="30" s="28" customFormat="true" ht="25.45" hidden="false" customHeight="true" outlineLevel="0" collapsed="false">
      <c r="A30" s="23"/>
      <c r="B30" s="24"/>
      <c r="C30" s="23"/>
      <c r="D30" s="106" t="s">
        <v>35</v>
      </c>
      <c r="E30" s="23"/>
      <c r="F30" s="23"/>
      <c r="G30" s="23"/>
      <c r="H30" s="23"/>
      <c r="I30" s="23"/>
      <c r="J30" s="107" t="n">
        <f aca="false">ROUND(J93, 2)</f>
        <v>0</v>
      </c>
      <c r="K30" s="23"/>
      <c r="L30" s="102"/>
      <c r="S30" s="23"/>
      <c r="T30" s="23"/>
      <c r="U30" s="23"/>
      <c r="V30" s="23"/>
      <c r="W30" s="23"/>
      <c r="X30" s="23"/>
      <c r="Y30" s="23"/>
      <c r="Z30" s="23"/>
      <c r="AA30" s="23"/>
      <c r="AB30" s="23"/>
      <c r="AC30" s="23"/>
      <c r="AD30" s="23"/>
      <c r="AE30" s="23"/>
    </row>
    <row r="31" s="28" customFormat="true" ht="6.95" hidden="false" customHeight="true" outlineLevel="0" collapsed="false">
      <c r="A31" s="23"/>
      <c r="B31" s="24"/>
      <c r="C31" s="23"/>
      <c r="D31" s="67"/>
      <c r="E31" s="67"/>
      <c r="F31" s="67"/>
      <c r="G31" s="67"/>
      <c r="H31" s="67"/>
      <c r="I31" s="67"/>
      <c r="J31" s="67"/>
      <c r="K31" s="67"/>
      <c r="L31" s="102"/>
      <c r="S31" s="23"/>
      <c r="T31" s="23"/>
      <c r="U31" s="23"/>
      <c r="V31" s="23"/>
      <c r="W31" s="23"/>
      <c r="X31" s="23"/>
      <c r="Y31" s="23"/>
      <c r="Z31" s="23"/>
      <c r="AA31" s="23"/>
      <c r="AB31" s="23"/>
      <c r="AC31" s="23"/>
      <c r="AD31" s="23"/>
      <c r="AE31" s="23"/>
    </row>
    <row r="32" s="28" customFormat="true" ht="14.4" hidden="false" customHeight="true" outlineLevel="0" collapsed="false">
      <c r="A32" s="23"/>
      <c r="B32" s="24"/>
      <c r="C32" s="23"/>
      <c r="D32" s="23"/>
      <c r="E32" s="23"/>
      <c r="F32" s="108" t="s">
        <v>37</v>
      </c>
      <c r="G32" s="23"/>
      <c r="H32" s="23"/>
      <c r="I32" s="108" t="s">
        <v>36</v>
      </c>
      <c r="J32" s="108" t="s">
        <v>38</v>
      </c>
      <c r="K32" s="23"/>
      <c r="L32" s="102"/>
      <c r="S32" s="23"/>
      <c r="T32" s="23"/>
      <c r="U32" s="23"/>
      <c r="V32" s="23"/>
      <c r="W32" s="23"/>
      <c r="X32" s="23"/>
      <c r="Y32" s="23"/>
      <c r="Z32" s="23"/>
      <c r="AA32" s="23"/>
      <c r="AB32" s="23"/>
      <c r="AC32" s="23"/>
      <c r="AD32" s="23"/>
      <c r="AE32" s="23"/>
    </row>
    <row r="33" s="28" customFormat="true" ht="14.4" hidden="false" customHeight="true" outlineLevel="0" collapsed="false">
      <c r="A33" s="23"/>
      <c r="B33" s="24"/>
      <c r="C33" s="23"/>
      <c r="D33" s="109" t="s">
        <v>39</v>
      </c>
      <c r="E33" s="16" t="s">
        <v>40</v>
      </c>
      <c r="F33" s="110" t="n">
        <f aca="false">ROUND((SUM(BE93:BE471)),  2)</f>
        <v>0</v>
      </c>
      <c r="G33" s="23"/>
      <c r="H33" s="23"/>
      <c r="I33" s="111" t="n">
        <v>0.21</v>
      </c>
      <c r="J33" s="110" t="n">
        <f aca="false">ROUND(((SUM(BE93:BE471))*I33),  2)</f>
        <v>0</v>
      </c>
      <c r="K33" s="23"/>
      <c r="L33" s="102"/>
      <c r="S33" s="23"/>
      <c r="T33" s="23"/>
      <c r="U33" s="23"/>
      <c r="V33" s="23"/>
      <c r="W33" s="23"/>
      <c r="X33" s="23"/>
      <c r="Y33" s="23"/>
      <c r="Z33" s="23"/>
      <c r="AA33" s="23"/>
      <c r="AB33" s="23"/>
      <c r="AC33" s="23"/>
      <c r="AD33" s="23"/>
      <c r="AE33" s="23"/>
    </row>
    <row r="34" s="28" customFormat="true" ht="14.4" hidden="false" customHeight="true" outlineLevel="0" collapsed="false">
      <c r="A34" s="23"/>
      <c r="B34" s="24"/>
      <c r="C34" s="23"/>
      <c r="D34" s="23"/>
      <c r="E34" s="16" t="s">
        <v>41</v>
      </c>
      <c r="F34" s="110" t="n">
        <f aca="false">ROUND((SUM(BF93:BF471)),  2)</f>
        <v>0</v>
      </c>
      <c r="G34" s="23"/>
      <c r="H34" s="23"/>
      <c r="I34" s="111" t="n">
        <v>0.12</v>
      </c>
      <c r="J34" s="110" t="n">
        <f aca="false">ROUND(((SUM(BF93:BF471))*I34),  2)</f>
        <v>0</v>
      </c>
      <c r="K34" s="23"/>
      <c r="L34" s="102"/>
      <c r="S34" s="23"/>
      <c r="T34" s="23"/>
      <c r="U34" s="23"/>
      <c r="V34" s="23"/>
      <c r="W34" s="23"/>
      <c r="X34" s="23"/>
      <c r="Y34" s="23"/>
      <c r="Z34" s="23"/>
      <c r="AA34" s="23"/>
      <c r="AB34" s="23"/>
      <c r="AC34" s="23"/>
      <c r="AD34" s="23"/>
      <c r="AE34" s="23"/>
    </row>
    <row r="35" s="28" customFormat="true" ht="14.4" hidden="true" customHeight="true" outlineLevel="0" collapsed="false">
      <c r="A35" s="23"/>
      <c r="B35" s="24"/>
      <c r="C35" s="23"/>
      <c r="D35" s="23"/>
      <c r="E35" s="16" t="s">
        <v>42</v>
      </c>
      <c r="F35" s="110" t="n">
        <f aca="false">ROUND((SUM(BG93:BG471)),  2)</f>
        <v>0</v>
      </c>
      <c r="G35" s="23"/>
      <c r="H35" s="23"/>
      <c r="I35" s="111" t="n">
        <v>0.21</v>
      </c>
      <c r="J35" s="110" t="n">
        <f aca="false">0</f>
        <v>0</v>
      </c>
      <c r="K35" s="23"/>
      <c r="L35" s="102"/>
      <c r="S35" s="23"/>
      <c r="T35" s="23"/>
      <c r="U35" s="23"/>
      <c r="V35" s="23"/>
      <c r="W35" s="23"/>
      <c r="X35" s="23"/>
      <c r="Y35" s="23"/>
      <c r="Z35" s="23"/>
      <c r="AA35" s="23"/>
      <c r="AB35" s="23"/>
      <c r="AC35" s="23"/>
      <c r="AD35" s="23"/>
      <c r="AE35" s="23"/>
    </row>
    <row r="36" s="28" customFormat="true" ht="14.4" hidden="true" customHeight="true" outlineLevel="0" collapsed="false">
      <c r="A36" s="23"/>
      <c r="B36" s="24"/>
      <c r="C36" s="23"/>
      <c r="D36" s="23"/>
      <c r="E36" s="16" t="s">
        <v>43</v>
      </c>
      <c r="F36" s="110" t="n">
        <f aca="false">ROUND((SUM(BH93:BH471)),  2)</f>
        <v>0</v>
      </c>
      <c r="G36" s="23"/>
      <c r="H36" s="23"/>
      <c r="I36" s="111" t="n">
        <v>0.12</v>
      </c>
      <c r="J36" s="110" t="n">
        <f aca="false">0</f>
        <v>0</v>
      </c>
      <c r="K36" s="23"/>
      <c r="L36" s="102"/>
      <c r="S36" s="23"/>
      <c r="T36" s="23"/>
      <c r="U36" s="23"/>
      <c r="V36" s="23"/>
      <c r="W36" s="23"/>
      <c r="X36" s="23"/>
      <c r="Y36" s="23"/>
      <c r="Z36" s="23"/>
      <c r="AA36" s="23"/>
      <c r="AB36" s="23"/>
      <c r="AC36" s="23"/>
      <c r="AD36" s="23"/>
      <c r="AE36" s="23"/>
    </row>
    <row r="37" s="28" customFormat="true" ht="14.4" hidden="true" customHeight="true" outlineLevel="0" collapsed="false">
      <c r="A37" s="23"/>
      <c r="B37" s="24"/>
      <c r="C37" s="23"/>
      <c r="D37" s="23"/>
      <c r="E37" s="16" t="s">
        <v>44</v>
      </c>
      <c r="F37" s="110" t="n">
        <f aca="false">ROUND((SUM(BI93:BI471)),  2)</f>
        <v>0</v>
      </c>
      <c r="G37" s="23"/>
      <c r="H37" s="23"/>
      <c r="I37" s="111" t="n">
        <v>0</v>
      </c>
      <c r="J37" s="110" t="n">
        <f aca="false">0</f>
        <v>0</v>
      </c>
      <c r="K37" s="23"/>
      <c r="L37" s="102"/>
      <c r="S37" s="23"/>
      <c r="T37" s="23"/>
      <c r="U37" s="23"/>
      <c r="V37" s="23"/>
      <c r="W37" s="23"/>
      <c r="X37" s="23"/>
      <c r="Y37" s="23"/>
      <c r="Z37" s="23"/>
      <c r="AA37" s="23"/>
      <c r="AB37" s="23"/>
      <c r="AC37" s="23"/>
      <c r="AD37" s="23"/>
      <c r="AE37" s="23"/>
    </row>
    <row r="38" s="28" customFormat="true" ht="6.95" hidden="false" customHeight="true" outlineLevel="0" collapsed="false">
      <c r="A38" s="23"/>
      <c r="B38" s="24"/>
      <c r="C38" s="23"/>
      <c r="D38" s="23"/>
      <c r="E38" s="23"/>
      <c r="F38" s="23"/>
      <c r="G38" s="23"/>
      <c r="H38" s="23"/>
      <c r="I38" s="23"/>
      <c r="J38" s="23"/>
      <c r="K38" s="23"/>
      <c r="L38" s="102"/>
      <c r="S38" s="23"/>
      <c r="T38" s="23"/>
      <c r="U38" s="23"/>
      <c r="V38" s="23"/>
      <c r="W38" s="23"/>
      <c r="X38" s="23"/>
      <c r="Y38" s="23"/>
      <c r="Z38" s="23"/>
      <c r="AA38" s="23"/>
      <c r="AB38" s="23"/>
      <c r="AC38" s="23"/>
      <c r="AD38" s="23"/>
      <c r="AE38" s="23"/>
    </row>
    <row r="39" s="28" customFormat="true" ht="25.45" hidden="false" customHeight="true" outlineLevel="0" collapsed="false">
      <c r="A39" s="23"/>
      <c r="B39" s="24"/>
      <c r="C39" s="112"/>
      <c r="D39" s="113" t="s">
        <v>45</v>
      </c>
      <c r="E39" s="59"/>
      <c r="F39" s="59"/>
      <c r="G39" s="114" t="s">
        <v>46</v>
      </c>
      <c r="H39" s="115" t="s">
        <v>47</v>
      </c>
      <c r="I39" s="59"/>
      <c r="J39" s="116" t="n">
        <f aca="false">SUM(J30:J37)</f>
        <v>0</v>
      </c>
      <c r="K39" s="117"/>
      <c r="L39" s="102"/>
      <c r="S39" s="23"/>
      <c r="T39" s="23"/>
      <c r="U39" s="23"/>
      <c r="V39" s="23"/>
      <c r="W39" s="23"/>
      <c r="X39" s="23"/>
      <c r="Y39" s="23"/>
      <c r="Z39" s="23"/>
      <c r="AA39" s="23"/>
      <c r="AB39" s="23"/>
      <c r="AC39" s="23"/>
      <c r="AD39" s="23"/>
      <c r="AE39" s="23"/>
    </row>
    <row r="40" s="28" customFormat="true" ht="14.4" hidden="false" customHeight="true" outlineLevel="0" collapsed="false">
      <c r="A40" s="23"/>
      <c r="B40" s="40"/>
      <c r="C40" s="41"/>
      <c r="D40" s="41"/>
      <c r="E40" s="41"/>
      <c r="F40" s="41"/>
      <c r="G40" s="41"/>
      <c r="H40" s="41"/>
      <c r="I40" s="41"/>
      <c r="J40" s="41"/>
      <c r="K40" s="41"/>
      <c r="L40" s="102"/>
      <c r="S40" s="23"/>
      <c r="T40" s="23"/>
      <c r="U40" s="23"/>
      <c r="V40" s="23"/>
      <c r="W40" s="23"/>
      <c r="X40" s="23"/>
      <c r="Y40" s="23"/>
      <c r="Z40" s="23"/>
      <c r="AA40" s="23"/>
      <c r="AB40" s="23"/>
      <c r="AC40" s="23"/>
      <c r="AD40" s="23"/>
      <c r="AE40" s="23"/>
    </row>
    <row r="44" s="28" customFormat="true" ht="6.95" hidden="false" customHeight="true" outlineLevel="0" collapsed="false">
      <c r="A44" s="23"/>
      <c r="B44" s="42"/>
      <c r="C44" s="43"/>
      <c r="D44" s="43"/>
      <c r="E44" s="43"/>
      <c r="F44" s="43"/>
      <c r="G44" s="43"/>
      <c r="H44" s="43"/>
      <c r="I44" s="43"/>
      <c r="J44" s="43"/>
      <c r="K44" s="43"/>
      <c r="L44" s="102"/>
      <c r="S44" s="23"/>
      <c r="T44" s="23"/>
      <c r="U44" s="23"/>
      <c r="V44" s="23"/>
      <c r="W44" s="23"/>
      <c r="X44" s="23"/>
      <c r="Y44" s="23"/>
      <c r="Z44" s="23"/>
      <c r="AA44" s="23"/>
      <c r="AB44" s="23"/>
      <c r="AC44" s="23"/>
      <c r="AD44" s="23"/>
      <c r="AE44" s="23"/>
    </row>
    <row r="45" s="28" customFormat="true" ht="24.95" hidden="false" customHeight="true" outlineLevel="0" collapsed="false">
      <c r="A45" s="23"/>
      <c r="B45" s="24"/>
      <c r="C45" s="8" t="s">
        <v>102</v>
      </c>
      <c r="D45" s="23"/>
      <c r="E45" s="23"/>
      <c r="F45" s="23"/>
      <c r="G45" s="23"/>
      <c r="H45" s="23"/>
      <c r="I45" s="23"/>
      <c r="J45" s="23"/>
      <c r="K45" s="23"/>
      <c r="L45" s="102"/>
      <c r="S45" s="23"/>
      <c r="T45" s="23"/>
      <c r="U45" s="23"/>
      <c r="V45" s="23"/>
      <c r="W45" s="23"/>
      <c r="X45" s="23"/>
      <c r="Y45" s="23"/>
      <c r="Z45" s="23"/>
      <c r="AA45" s="23"/>
      <c r="AB45" s="23"/>
      <c r="AC45" s="23"/>
      <c r="AD45" s="23"/>
      <c r="AE45" s="23"/>
    </row>
    <row r="46" s="28" customFormat="true" ht="6.95" hidden="false" customHeight="true" outlineLevel="0" collapsed="false">
      <c r="A46" s="23"/>
      <c r="B46" s="24"/>
      <c r="C46" s="23"/>
      <c r="D46" s="23"/>
      <c r="E46" s="23"/>
      <c r="F46" s="23"/>
      <c r="G46" s="23"/>
      <c r="H46" s="23"/>
      <c r="I46" s="23"/>
      <c r="J46" s="23"/>
      <c r="K46" s="23"/>
      <c r="L46" s="102"/>
      <c r="S46" s="23"/>
      <c r="T46" s="23"/>
      <c r="U46" s="23"/>
      <c r="V46" s="23"/>
      <c r="W46" s="23"/>
      <c r="X46" s="23"/>
      <c r="Y46" s="23"/>
      <c r="Z46" s="23"/>
      <c r="AA46" s="23"/>
      <c r="AB46" s="23"/>
      <c r="AC46" s="23"/>
      <c r="AD46" s="23"/>
      <c r="AE46" s="23"/>
    </row>
    <row r="47" s="28" customFormat="true" ht="12" hidden="false" customHeight="true" outlineLevel="0" collapsed="false">
      <c r="A47" s="23"/>
      <c r="B47" s="24"/>
      <c r="C47" s="16" t="s">
        <v>16</v>
      </c>
      <c r="D47" s="23"/>
      <c r="E47" s="23"/>
      <c r="F47" s="23"/>
      <c r="G47" s="23"/>
      <c r="H47" s="23"/>
      <c r="I47" s="23"/>
      <c r="J47" s="23"/>
      <c r="K47" s="23"/>
      <c r="L47" s="102"/>
      <c r="S47" s="23"/>
      <c r="T47" s="23"/>
      <c r="U47" s="23"/>
      <c r="V47" s="23"/>
      <c r="W47" s="23"/>
      <c r="X47" s="23"/>
      <c r="Y47" s="23"/>
      <c r="Z47" s="23"/>
      <c r="AA47" s="23"/>
      <c r="AB47" s="23"/>
      <c r="AC47" s="23"/>
      <c r="AD47" s="23"/>
      <c r="AE47" s="23"/>
    </row>
    <row r="48" s="28" customFormat="true" ht="16.5" hidden="false" customHeight="true" outlineLevel="0" collapsed="false">
      <c r="A48" s="23"/>
      <c r="B48" s="24"/>
      <c r="C48" s="23"/>
      <c r="D48" s="23"/>
      <c r="E48" s="101" t="str">
        <f aca="false">E7</f>
        <v>Foyer ZŠ Šumperk</v>
      </c>
      <c r="F48" s="101"/>
      <c r="G48" s="101"/>
      <c r="H48" s="101"/>
      <c r="I48" s="23"/>
      <c r="J48" s="23"/>
      <c r="K48" s="23"/>
      <c r="L48" s="102"/>
      <c r="S48" s="23"/>
      <c r="T48" s="23"/>
      <c r="U48" s="23"/>
      <c r="V48" s="23"/>
      <c r="W48" s="23"/>
      <c r="X48" s="23"/>
      <c r="Y48" s="23"/>
      <c r="Z48" s="23"/>
      <c r="AA48" s="23"/>
      <c r="AB48" s="23"/>
      <c r="AC48" s="23"/>
      <c r="AD48" s="23"/>
      <c r="AE48" s="23"/>
    </row>
    <row r="49" s="28" customFormat="true" ht="12" hidden="false" customHeight="true" outlineLevel="0" collapsed="false">
      <c r="A49" s="23"/>
      <c r="B49" s="24"/>
      <c r="C49" s="16" t="s">
        <v>100</v>
      </c>
      <c r="D49" s="23"/>
      <c r="E49" s="23"/>
      <c r="F49" s="23"/>
      <c r="G49" s="23"/>
      <c r="H49" s="23"/>
      <c r="I49" s="23"/>
      <c r="J49" s="23"/>
      <c r="K49" s="23"/>
      <c r="L49" s="102"/>
      <c r="S49" s="23"/>
      <c r="T49" s="23"/>
      <c r="U49" s="23"/>
      <c r="V49" s="23"/>
      <c r="W49" s="23"/>
      <c r="X49" s="23"/>
      <c r="Y49" s="23"/>
      <c r="Z49" s="23"/>
      <c r="AA49" s="23"/>
      <c r="AB49" s="23"/>
      <c r="AC49" s="23"/>
      <c r="AD49" s="23"/>
      <c r="AE49" s="23"/>
    </row>
    <row r="50" s="28" customFormat="true" ht="16.5" hidden="false" customHeight="true" outlineLevel="0" collapsed="false">
      <c r="A50" s="23"/>
      <c r="B50" s="24"/>
      <c r="C50" s="23"/>
      <c r="D50" s="23"/>
      <c r="E50" s="103" t="str">
        <f aca="false">E9</f>
        <v>2024/038/b - Architektonicko stavební a konstrukční řešení</v>
      </c>
      <c r="F50" s="103"/>
      <c r="G50" s="103"/>
      <c r="H50" s="103"/>
      <c r="I50" s="23"/>
      <c r="J50" s="23"/>
      <c r="K50" s="23"/>
      <c r="L50" s="102"/>
      <c r="S50" s="23"/>
      <c r="T50" s="23"/>
      <c r="U50" s="23"/>
      <c r="V50" s="23"/>
      <c r="W50" s="23"/>
      <c r="X50" s="23"/>
      <c r="Y50" s="23"/>
      <c r="Z50" s="23"/>
      <c r="AA50" s="23"/>
      <c r="AB50" s="23"/>
      <c r="AC50" s="23"/>
      <c r="AD50" s="23"/>
      <c r="AE50" s="23"/>
    </row>
    <row r="51" s="28" customFormat="true" ht="6.95" hidden="false" customHeight="true" outlineLevel="0" collapsed="false">
      <c r="A51" s="23"/>
      <c r="B51" s="24"/>
      <c r="C51" s="23"/>
      <c r="D51" s="23"/>
      <c r="E51" s="23"/>
      <c r="F51" s="23"/>
      <c r="G51" s="23"/>
      <c r="H51" s="23"/>
      <c r="I51" s="23"/>
      <c r="J51" s="23"/>
      <c r="K51" s="23"/>
      <c r="L51" s="102"/>
      <c r="S51" s="23"/>
      <c r="T51" s="23"/>
      <c r="U51" s="23"/>
      <c r="V51" s="23"/>
      <c r="W51" s="23"/>
      <c r="X51" s="23"/>
      <c r="Y51" s="23"/>
      <c r="Z51" s="23"/>
      <c r="AA51" s="23"/>
      <c r="AB51" s="23"/>
      <c r="AC51" s="23"/>
      <c r="AD51" s="23"/>
      <c r="AE51" s="23"/>
    </row>
    <row r="52" s="28" customFormat="true" ht="12" hidden="false" customHeight="true" outlineLevel="0" collapsed="false">
      <c r="A52" s="23"/>
      <c r="B52" s="24"/>
      <c r="C52" s="16" t="s">
        <v>20</v>
      </c>
      <c r="D52" s="23"/>
      <c r="E52" s="23"/>
      <c r="F52" s="17" t="str">
        <f aca="false">F12</f>
        <v> </v>
      </c>
      <c r="G52" s="23"/>
      <c r="H52" s="23"/>
      <c r="I52" s="16" t="s">
        <v>22</v>
      </c>
      <c r="J52" s="104" t="str">
        <f aca="false">IF(J12="","",J12)</f>
        <v>31. 10. 2024</v>
      </c>
      <c r="K52" s="23"/>
      <c r="L52" s="102"/>
      <c r="S52" s="23"/>
      <c r="T52" s="23"/>
      <c r="U52" s="23"/>
      <c r="V52" s="23"/>
      <c r="W52" s="23"/>
      <c r="X52" s="23"/>
      <c r="Y52" s="23"/>
      <c r="Z52" s="23"/>
      <c r="AA52" s="23"/>
      <c r="AB52" s="23"/>
      <c r="AC52" s="23"/>
      <c r="AD52" s="23"/>
      <c r="AE52" s="23"/>
    </row>
    <row r="53" s="28" customFormat="true" ht="6.95" hidden="false" customHeight="true" outlineLevel="0" collapsed="false">
      <c r="A53" s="23"/>
      <c r="B53" s="24"/>
      <c r="C53" s="23"/>
      <c r="D53" s="23"/>
      <c r="E53" s="23"/>
      <c r="F53" s="23"/>
      <c r="G53" s="23"/>
      <c r="H53" s="23"/>
      <c r="I53" s="23"/>
      <c r="J53" s="23"/>
      <c r="K53" s="23"/>
      <c r="L53" s="102"/>
      <c r="S53" s="23"/>
      <c r="T53" s="23"/>
      <c r="U53" s="23"/>
      <c r="V53" s="23"/>
      <c r="W53" s="23"/>
      <c r="X53" s="23"/>
      <c r="Y53" s="23"/>
      <c r="Z53" s="23"/>
      <c r="AA53" s="23"/>
      <c r="AB53" s="23"/>
      <c r="AC53" s="23"/>
      <c r="AD53" s="23"/>
      <c r="AE53" s="23"/>
    </row>
    <row r="54" s="28" customFormat="true" ht="15.15" hidden="false" customHeight="true" outlineLevel="0" collapsed="false">
      <c r="A54" s="23"/>
      <c r="B54" s="24"/>
      <c r="C54" s="16" t="s">
        <v>24</v>
      </c>
      <c r="D54" s="23"/>
      <c r="E54" s="23"/>
      <c r="F54" s="17" t="str">
        <f aca="false">E15</f>
        <v> </v>
      </c>
      <c r="G54" s="23"/>
      <c r="H54" s="23"/>
      <c r="I54" s="16" t="s">
        <v>29</v>
      </c>
      <c r="J54" s="17" t="str">
        <f aca="false">E21</f>
        <v> </v>
      </c>
      <c r="K54" s="23"/>
      <c r="L54" s="102"/>
      <c r="S54" s="23"/>
      <c r="T54" s="23"/>
      <c r="U54" s="23"/>
      <c r="V54" s="23"/>
      <c r="W54" s="23"/>
      <c r="X54" s="23"/>
      <c r="Y54" s="23"/>
      <c r="Z54" s="23"/>
      <c r="AA54" s="23"/>
      <c r="AB54" s="23"/>
      <c r="AC54" s="23"/>
      <c r="AD54" s="23"/>
      <c r="AE54" s="23"/>
    </row>
    <row r="55" s="28" customFormat="true" ht="25.65" hidden="false" customHeight="true" outlineLevel="0" collapsed="false">
      <c r="A55" s="23"/>
      <c r="B55" s="24"/>
      <c r="C55" s="16" t="s">
        <v>27</v>
      </c>
      <c r="D55" s="23"/>
      <c r="E55" s="23"/>
      <c r="F55" s="17" t="str">
        <f aca="false">IF(E18="","",E18)</f>
        <v>Vyplň údaj</v>
      </c>
      <c r="G55" s="23"/>
      <c r="H55" s="23"/>
      <c r="I55" s="16" t="s">
        <v>31</v>
      </c>
      <c r="J55" s="17" t="str">
        <f aca="false">E24</f>
        <v>Bc. Kateřina Vaculíková</v>
      </c>
      <c r="K55" s="23"/>
      <c r="L55" s="102"/>
      <c r="S55" s="23"/>
      <c r="T55" s="23"/>
      <c r="U55" s="23"/>
      <c r="V55" s="23"/>
      <c r="W55" s="23"/>
      <c r="X55" s="23"/>
      <c r="Y55" s="23"/>
      <c r="Z55" s="23"/>
      <c r="AA55" s="23"/>
      <c r="AB55" s="23"/>
      <c r="AC55" s="23"/>
      <c r="AD55" s="23"/>
      <c r="AE55" s="23"/>
    </row>
    <row r="56" s="28" customFormat="true" ht="10.3" hidden="false" customHeight="true" outlineLevel="0" collapsed="false">
      <c r="A56" s="23"/>
      <c r="B56" s="24"/>
      <c r="C56" s="23"/>
      <c r="D56" s="23"/>
      <c r="E56" s="23"/>
      <c r="F56" s="23"/>
      <c r="G56" s="23"/>
      <c r="H56" s="23"/>
      <c r="I56" s="23"/>
      <c r="J56" s="23"/>
      <c r="K56" s="23"/>
      <c r="L56" s="102"/>
      <c r="S56" s="23"/>
      <c r="T56" s="23"/>
      <c r="U56" s="23"/>
      <c r="V56" s="23"/>
      <c r="W56" s="23"/>
      <c r="X56" s="23"/>
      <c r="Y56" s="23"/>
      <c r="Z56" s="23"/>
      <c r="AA56" s="23"/>
      <c r="AB56" s="23"/>
      <c r="AC56" s="23"/>
      <c r="AD56" s="23"/>
      <c r="AE56" s="23"/>
    </row>
    <row r="57" s="28" customFormat="true" ht="29.3" hidden="false" customHeight="true" outlineLevel="0" collapsed="false">
      <c r="A57" s="23"/>
      <c r="B57" s="24"/>
      <c r="C57" s="118" t="s">
        <v>103</v>
      </c>
      <c r="D57" s="112"/>
      <c r="E57" s="112"/>
      <c r="F57" s="112"/>
      <c r="G57" s="112"/>
      <c r="H57" s="112"/>
      <c r="I57" s="112"/>
      <c r="J57" s="119" t="s">
        <v>104</v>
      </c>
      <c r="K57" s="112"/>
      <c r="L57" s="102"/>
      <c r="S57" s="23"/>
      <c r="T57" s="23"/>
      <c r="U57" s="23"/>
      <c r="V57" s="23"/>
      <c r="W57" s="23"/>
      <c r="X57" s="23"/>
      <c r="Y57" s="23"/>
      <c r="Z57" s="23"/>
      <c r="AA57" s="23"/>
      <c r="AB57" s="23"/>
      <c r="AC57" s="23"/>
      <c r="AD57" s="23"/>
      <c r="AE57" s="23"/>
    </row>
    <row r="58" s="28" customFormat="true" ht="10.3" hidden="false" customHeight="true" outlineLevel="0" collapsed="false">
      <c r="A58" s="23"/>
      <c r="B58" s="24"/>
      <c r="C58" s="23"/>
      <c r="D58" s="23"/>
      <c r="E58" s="23"/>
      <c r="F58" s="23"/>
      <c r="G58" s="23"/>
      <c r="H58" s="23"/>
      <c r="I58" s="23"/>
      <c r="J58" s="23"/>
      <c r="K58" s="23"/>
      <c r="L58" s="102"/>
      <c r="S58" s="23"/>
      <c r="T58" s="23"/>
      <c r="U58" s="23"/>
      <c r="V58" s="23"/>
      <c r="W58" s="23"/>
      <c r="X58" s="23"/>
      <c r="Y58" s="23"/>
      <c r="Z58" s="23"/>
      <c r="AA58" s="23"/>
      <c r="AB58" s="23"/>
      <c r="AC58" s="23"/>
      <c r="AD58" s="23"/>
      <c r="AE58" s="23"/>
    </row>
    <row r="59" s="28" customFormat="true" ht="22.8" hidden="false" customHeight="true" outlineLevel="0" collapsed="false">
      <c r="A59" s="23"/>
      <c r="B59" s="24"/>
      <c r="C59" s="120" t="s">
        <v>67</v>
      </c>
      <c r="D59" s="23"/>
      <c r="E59" s="23"/>
      <c r="F59" s="23"/>
      <c r="G59" s="23"/>
      <c r="H59" s="23"/>
      <c r="I59" s="23"/>
      <c r="J59" s="107" t="n">
        <f aca="false">J93</f>
        <v>0</v>
      </c>
      <c r="K59" s="23"/>
      <c r="L59" s="102"/>
      <c r="S59" s="23"/>
      <c r="T59" s="23"/>
      <c r="U59" s="23"/>
      <c r="V59" s="23"/>
      <c r="W59" s="23"/>
      <c r="X59" s="23"/>
      <c r="Y59" s="23"/>
      <c r="Z59" s="23"/>
      <c r="AA59" s="23"/>
      <c r="AB59" s="23"/>
      <c r="AC59" s="23"/>
      <c r="AD59" s="23"/>
      <c r="AE59" s="23"/>
      <c r="AU59" s="4" t="s">
        <v>105</v>
      </c>
    </row>
    <row r="60" s="121" customFormat="true" ht="24.95" hidden="false" customHeight="true" outlineLevel="0" collapsed="false">
      <c r="B60" s="122"/>
      <c r="D60" s="123" t="s">
        <v>106</v>
      </c>
      <c r="E60" s="124"/>
      <c r="F60" s="124"/>
      <c r="G60" s="124"/>
      <c r="H60" s="124"/>
      <c r="I60" s="124"/>
      <c r="J60" s="125" t="n">
        <f aca="false">J94</f>
        <v>0</v>
      </c>
      <c r="L60" s="122"/>
    </row>
    <row r="61" s="126" customFormat="true" ht="19.9" hidden="false" customHeight="true" outlineLevel="0" collapsed="false">
      <c r="B61" s="127"/>
      <c r="D61" s="128" t="s">
        <v>397</v>
      </c>
      <c r="E61" s="129"/>
      <c r="F61" s="129"/>
      <c r="G61" s="129"/>
      <c r="H61" s="129"/>
      <c r="I61" s="129"/>
      <c r="J61" s="130" t="n">
        <f aca="false">J95</f>
        <v>0</v>
      </c>
      <c r="L61" s="127"/>
    </row>
    <row r="62" s="126" customFormat="true" ht="19.9" hidden="false" customHeight="true" outlineLevel="0" collapsed="false">
      <c r="B62" s="127"/>
      <c r="D62" s="128" t="s">
        <v>108</v>
      </c>
      <c r="E62" s="129"/>
      <c r="F62" s="129"/>
      <c r="G62" s="129"/>
      <c r="H62" s="129"/>
      <c r="I62" s="129"/>
      <c r="J62" s="130" t="n">
        <f aca="false">J108</f>
        <v>0</v>
      </c>
      <c r="L62" s="127"/>
    </row>
    <row r="63" s="126" customFormat="true" ht="19.9" hidden="false" customHeight="true" outlineLevel="0" collapsed="false">
      <c r="B63" s="127"/>
      <c r="D63" s="128" t="s">
        <v>109</v>
      </c>
      <c r="E63" s="129"/>
      <c r="F63" s="129"/>
      <c r="G63" s="129"/>
      <c r="H63" s="129"/>
      <c r="I63" s="129"/>
      <c r="J63" s="130" t="n">
        <f aca="false">J118</f>
        <v>0</v>
      </c>
      <c r="L63" s="127"/>
    </row>
    <row r="64" s="126" customFormat="true" ht="19.9" hidden="false" customHeight="true" outlineLevel="0" collapsed="false">
      <c r="B64" s="127"/>
      <c r="D64" s="128" t="s">
        <v>110</v>
      </c>
      <c r="E64" s="129"/>
      <c r="F64" s="129"/>
      <c r="G64" s="129"/>
      <c r="H64" s="129"/>
      <c r="I64" s="129"/>
      <c r="J64" s="130" t="n">
        <f aca="false">J128</f>
        <v>0</v>
      </c>
      <c r="L64" s="127"/>
    </row>
    <row r="65" s="121" customFormat="true" ht="24.95" hidden="false" customHeight="true" outlineLevel="0" collapsed="false">
      <c r="B65" s="122"/>
      <c r="D65" s="123" t="s">
        <v>111</v>
      </c>
      <c r="E65" s="124"/>
      <c r="F65" s="124"/>
      <c r="G65" s="124"/>
      <c r="H65" s="124"/>
      <c r="I65" s="124"/>
      <c r="J65" s="125" t="n">
        <f aca="false">J131</f>
        <v>0</v>
      </c>
      <c r="L65" s="122"/>
    </row>
    <row r="66" s="126" customFormat="true" ht="19.9" hidden="false" customHeight="true" outlineLevel="0" collapsed="false">
      <c r="B66" s="127"/>
      <c r="D66" s="128" t="s">
        <v>398</v>
      </c>
      <c r="E66" s="129"/>
      <c r="F66" s="129"/>
      <c r="G66" s="129"/>
      <c r="H66" s="129"/>
      <c r="I66" s="129"/>
      <c r="J66" s="130" t="n">
        <f aca="false">J132</f>
        <v>0</v>
      </c>
      <c r="L66" s="127"/>
    </row>
    <row r="67" s="126" customFormat="true" ht="19.9" hidden="false" customHeight="true" outlineLevel="0" collapsed="false">
      <c r="B67" s="127"/>
      <c r="D67" s="128" t="s">
        <v>399</v>
      </c>
      <c r="E67" s="129"/>
      <c r="F67" s="129"/>
      <c r="G67" s="129"/>
      <c r="H67" s="129"/>
      <c r="I67" s="129"/>
      <c r="J67" s="130" t="n">
        <f aca="false">J196</f>
        <v>0</v>
      </c>
      <c r="L67" s="127"/>
    </row>
    <row r="68" s="126" customFormat="true" ht="19.9" hidden="false" customHeight="true" outlineLevel="0" collapsed="false">
      <c r="B68" s="127"/>
      <c r="D68" s="128" t="s">
        <v>113</v>
      </c>
      <c r="E68" s="129"/>
      <c r="F68" s="129"/>
      <c r="G68" s="129"/>
      <c r="H68" s="129"/>
      <c r="I68" s="129"/>
      <c r="J68" s="130" t="n">
        <f aca="false">J204</f>
        <v>0</v>
      </c>
      <c r="L68" s="127"/>
    </row>
    <row r="69" s="126" customFormat="true" ht="19.9" hidden="false" customHeight="true" outlineLevel="0" collapsed="false">
      <c r="B69" s="127"/>
      <c r="D69" s="128" t="s">
        <v>114</v>
      </c>
      <c r="E69" s="129"/>
      <c r="F69" s="129"/>
      <c r="G69" s="129"/>
      <c r="H69" s="129"/>
      <c r="I69" s="129"/>
      <c r="J69" s="130" t="n">
        <f aca="false">J268</f>
        <v>0</v>
      </c>
      <c r="L69" s="127"/>
    </row>
    <row r="70" s="126" customFormat="true" ht="19.9" hidden="false" customHeight="true" outlineLevel="0" collapsed="false">
      <c r="B70" s="127"/>
      <c r="D70" s="128" t="s">
        <v>115</v>
      </c>
      <c r="E70" s="129"/>
      <c r="F70" s="129"/>
      <c r="G70" s="129"/>
      <c r="H70" s="129"/>
      <c r="I70" s="129"/>
      <c r="J70" s="130" t="n">
        <f aca="false">J287</f>
        <v>0</v>
      </c>
      <c r="L70" s="127"/>
    </row>
    <row r="71" s="126" customFormat="true" ht="19.9" hidden="false" customHeight="true" outlineLevel="0" collapsed="false">
      <c r="B71" s="127"/>
      <c r="D71" s="128" t="s">
        <v>116</v>
      </c>
      <c r="E71" s="129"/>
      <c r="F71" s="129"/>
      <c r="G71" s="129"/>
      <c r="H71" s="129"/>
      <c r="I71" s="129"/>
      <c r="J71" s="130" t="n">
        <f aca="false">J314</f>
        <v>0</v>
      </c>
      <c r="L71" s="127"/>
    </row>
    <row r="72" s="126" customFormat="true" ht="19.9" hidden="false" customHeight="true" outlineLevel="0" collapsed="false">
      <c r="B72" s="127"/>
      <c r="D72" s="128" t="s">
        <v>400</v>
      </c>
      <c r="E72" s="129"/>
      <c r="F72" s="129"/>
      <c r="G72" s="129"/>
      <c r="H72" s="129"/>
      <c r="I72" s="129"/>
      <c r="J72" s="130" t="n">
        <f aca="false">J360</f>
        <v>0</v>
      </c>
      <c r="L72" s="127"/>
    </row>
    <row r="73" s="126" customFormat="true" ht="19.9" hidden="false" customHeight="true" outlineLevel="0" collapsed="false">
      <c r="B73" s="127"/>
      <c r="D73" s="128" t="s">
        <v>401</v>
      </c>
      <c r="E73" s="129"/>
      <c r="F73" s="129"/>
      <c r="G73" s="129"/>
      <c r="H73" s="129"/>
      <c r="I73" s="129"/>
      <c r="J73" s="130" t="n">
        <f aca="false">J391</f>
        <v>0</v>
      </c>
      <c r="L73" s="127"/>
    </row>
    <row r="74" s="28" customFormat="true" ht="21.85" hidden="false" customHeight="true" outlineLevel="0" collapsed="false">
      <c r="A74" s="23"/>
      <c r="B74" s="24"/>
      <c r="C74" s="23"/>
      <c r="D74" s="23"/>
      <c r="E74" s="23"/>
      <c r="F74" s="23"/>
      <c r="G74" s="23"/>
      <c r="H74" s="23"/>
      <c r="I74" s="23"/>
      <c r="J74" s="23"/>
      <c r="K74" s="23"/>
      <c r="L74" s="102"/>
      <c r="S74" s="23"/>
      <c r="T74" s="23"/>
      <c r="U74" s="23"/>
      <c r="V74" s="23"/>
      <c r="W74" s="23"/>
      <c r="X74" s="23"/>
      <c r="Y74" s="23"/>
      <c r="Z74" s="23"/>
      <c r="AA74" s="23"/>
      <c r="AB74" s="23"/>
      <c r="AC74" s="23"/>
      <c r="AD74" s="23"/>
      <c r="AE74" s="23"/>
    </row>
    <row r="75" s="28" customFormat="true" ht="6.95" hidden="false" customHeight="true" outlineLevel="0" collapsed="false">
      <c r="A75" s="23"/>
      <c r="B75" s="40"/>
      <c r="C75" s="41"/>
      <c r="D75" s="41"/>
      <c r="E75" s="41"/>
      <c r="F75" s="41"/>
      <c r="G75" s="41"/>
      <c r="H75" s="41"/>
      <c r="I75" s="41"/>
      <c r="J75" s="41"/>
      <c r="K75" s="41"/>
      <c r="L75" s="102"/>
      <c r="S75" s="23"/>
      <c r="T75" s="23"/>
      <c r="U75" s="23"/>
      <c r="V75" s="23"/>
      <c r="W75" s="23"/>
      <c r="X75" s="23"/>
      <c r="Y75" s="23"/>
      <c r="Z75" s="23"/>
      <c r="AA75" s="23"/>
      <c r="AB75" s="23"/>
      <c r="AC75" s="23"/>
      <c r="AD75" s="23"/>
      <c r="AE75" s="23"/>
    </row>
    <row r="79" s="28" customFormat="true" ht="6.95" hidden="false" customHeight="true" outlineLevel="0" collapsed="false">
      <c r="A79" s="23"/>
      <c r="B79" s="42"/>
      <c r="C79" s="43"/>
      <c r="D79" s="43"/>
      <c r="E79" s="43"/>
      <c r="F79" s="43"/>
      <c r="G79" s="43"/>
      <c r="H79" s="43"/>
      <c r="I79" s="43"/>
      <c r="J79" s="43"/>
      <c r="K79" s="43"/>
      <c r="L79" s="102"/>
      <c r="S79" s="23"/>
      <c r="T79" s="23"/>
      <c r="U79" s="23"/>
      <c r="V79" s="23"/>
      <c r="W79" s="23"/>
      <c r="X79" s="23"/>
      <c r="Y79" s="23"/>
      <c r="Z79" s="23"/>
      <c r="AA79" s="23"/>
      <c r="AB79" s="23"/>
      <c r="AC79" s="23"/>
      <c r="AD79" s="23"/>
      <c r="AE79" s="23"/>
    </row>
    <row r="80" s="28" customFormat="true" ht="24.95" hidden="false" customHeight="true" outlineLevel="0" collapsed="false">
      <c r="A80" s="23"/>
      <c r="B80" s="24"/>
      <c r="C80" s="8" t="s">
        <v>117</v>
      </c>
      <c r="D80" s="23"/>
      <c r="E80" s="23"/>
      <c r="F80" s="23"/>
      <c r="G80" s="23"/>
      <c r="H80" s="23"/>
      <c r="I80" s="23"/>
      <c r="J80" s="23"/>
      <c r="K80" s="23"/>
      <c r="L80" s="102"/>
      <c r="S80" s="23"/>
      <c r="T80" s="23"/>
      <c r="U80" s="23"/>
      <c r="V80" s="23"/>
      <c r="W80" s="23"/>
      <c r="X80" s="23"/>
      <c r="Y80" s="23"/>
      <c r="Z80" s="23"/>
      <c r="AA80" s="23"/>
      <c r="AB80" s="23"/>
      <c r="AC80" s="23"/>
      <c r="AD80" s="23"/>
      <c r="AE80" s="23"/>
    </row>
    <row r="81" s="28" customFormat="true" ht="6.95" hidden="false" customHeight="true" outlineLevel="0" collapsed="false">
      <c r="A81" s="23"/>
      <c r="B81" s="24"/>
      <c r="C81" s="23"/>
      <c r="D81" s="23"/>
      <c r="E81" s="23"/>
      <c r="F81" s="23"/>
      <c r="G81" s="23"/>
      <c r="H81" s="23"/>
      <c r="I81" s="23"/>
      <c r="J81" s="23"/>
      <c r="K81" s="23"/>
      <c r="L81" s="102"/>
      <c r="S81" s="23"/>
      <c r="T81" s="23"/>
      <c r="U81" s="23"/>
      <c r="V81" s="23"/>
      <c r="W81" s="23"/>
      <c r="X81" s="23"/>
      <c r="Y81" s="23"/>
      <c r="Z81" s="23"/>
      <c r="AA81" s="23"/>
      <c r="AB81" s="23"/>
      <c r="AC81" s="23"/>
      <c r="AD81" s="23"/>
      <c r="AE81" s="23"/>
    </row>
    <row r="82" s="28" customFormat="true" ht="12" hidden="false" customHeight="true" outlineLevel="0" collapsed="false">
      <c r="A82" s="23"/>
      <c r="B82" s="24"/>
      <c r="C82" s="16" t="s">
        <v>16</v>
      </c>
      <c r="D82" s="23"/>
      <c r="E82" s="23"/>
      <c r="F82" s="23"/>
      <c r="G82" s="23"/>
      <c r="H82" s="23"/>
      <c r="I82" s="23"/>
      <c r="J82" s="23"/>
      <c r="K82" s="23"/>
      <c r="L82" s="102"/>
      <c r="S82" s="23"/>
      <c r="T82" s="23"/>
      <c r="U82" s="23"/>
      <c r="V82" s="23"/>
      <c r="W82" s="23"/>
      <c r="X82" s="23"/>
      <c r="Y82" s="23"/>
      <c r="Z82" s="23"/>
      <c r="AA82" s="23"/>
      <c r="AB82" s="23"/>
      <c r="AC82" s="23"/>
      <c r="AD82" s="23"/>
      <c r="AE82" s="23"/>
    </row>
    <row r="83" s="28" customFormat="true" ht="16.5" hidden="false" customHeight="true" outlineLevel="0" collapsed="false">
      <c r="A83" s="23"/>
      <c r="B83" s="24"/>
      <c r="C83" s="23"/>
      <c r="D83" s="23"/>
      <c r="E83" s="101" t="str">
        <f aca="false">E7</f>
        <v>Foyer ZŠ Šumperk</v>
      </c>
      <c r="F83" s="101"/>
      <c r="G83" s="101"/>
      <c r="H83" s="101"/>
      <c r="I83" s="23"/>
      <c r="J83" s="23"/>
      <c r="K83" s="23"/>
      <c r="L83" s="102"/>
      <c r="S83" s="23"/>
      <c r="T83" s="23"/>
      <c r="U83" s="23"/>
      <c r="V83" s="23"/>
      <c r="W83" s="23"/>
      <c r="X83" s="23"/>
      <c r="Y83" s="23"/>
      <c r="Z83" s="23"/>
      <c r="AA83" s="23"/>
      <c r="AB83" s="23"/>
      <c r="AC83" s="23"/>
      <c r="AD83" s="23"/>
      <c r="AE83" s="23"/>
    </row>
    <row r="84" s="28" customFormat="true" ht="12" hidden="false" customHeight="true" outlineLevel="0" collapsed="false">
      <c r="A84" s="23"/>
      <c r="B84" s="24"/>
      <c r="C84" s="16" t="s">
        <v>100</v>
      </c>
      <c r="D84" s="23"/>
      <c r="E84" s="23"/>
      <c r="F84" s="23"/>
      <c r="G84" s="23"/>
      <c r="H84" s="23"/>
      <c r="I84" s="23"/>
      <c r="J84" s="23"/>
      <c r="K84" s="23"/>
      <c r="L84" s="102"/>
      <c r="S84" s="23"/>
      <c r="T84" s="23"/>
      <c r="U84" s="23"/>
      <c r="V84" s="23"/>
      <c r="W84" s="23"/>
      <c r="X84" s="23"/>
      <c r="Y84" s="23"/>
      <c r="Z84" s="23"/>
      <c r="AA84" s="23"/>
      <c r="AB84" s="23"/>
      <c r="AC84" s="23"/>
      <c r="AD84" s="23"/>
      <c r="AE84" s="23"/>
    </row>
    <row r="85" s="28" customFormat="true" ht="16.5" hidden="false" customHeight="true" outlineLevel="0" collapsed="false">
      <c r="A85" s="23"/>
      <c r="B85" s="24"/>
      <c r="C85" s="23"/>
      <c r="D85" s="23"/>
      <c r="E85" s="103" t="str">
        <f aca="false">E9</f>
        <v>2024/038/b - Architektonicko stavební a konstrukční řešení</v>
      </c>
      <c r="F85" s="103"/>
      <c r="G85" s="103"/>
      <c r="H85" s="103"/>
      <c r="I85" s="23"/>
      <c r="J85" s="23"/>
      <c r="K85" s="23"/>
      <c r="L85" s="102"/>
      <c r="S85" s="23"/>
      <c r="T85" s="23"/>
      <c r="U85" s="23"/>
      <c r="V85" s="23"/>
      <c r="W85" s="23"/>
      <c r="X85" s="23"/>
      <c r="Y85" s="23"/>
      <c r="Z85" s="23"/>
      <c r="AA85" s="23"/>
      <c r="AB85" s="23"/>
      <c r="AC85" s="23"/>
      <c r="AD85" s="23"/>
      <c r="AE85" s="23"/>
    </row>
    <row r="86" s="28" customFormat="true" ht="6.95" hidden="false" customHeight="true" outlineLevel="0" collapsed="false">
      <c r="A86" s="23"/>
      <c r="B86" s="24"/>
      <c r="C86" s="23"/>
      <c r="D86" s="23"/>
      <c r="E86" s="23"/>
      <c r="F86" s="23"/>
      <c r="G86" s="23"/>
      <c r="H86" s="23"/>
      <c r="I86" s="23"/>
      <c r="J86" s="23"/>
      <c r="K86" s="23"/>
      <c r="L86" s="102"/>
      <c r="S86" s="23"/>
      <c r="T86" s="23"/>
      <c r="U86" s="23"/>
      <c r="V86" s="23"/>
      <c r="W86" s="23"/>
      <c r="X86" s="23"/>
      <c r="Y86" s="23"/>
      <c r="Z86" s="23"/>
      <c r="AA86" s="23"/>
      <c r="AB86" s="23"/>
      <c r="AC86" s="23"/>
      <c r="AD86" s="23"/>
      <c r="AE86" s="23"/>
    </row>
    <row r="87" s="28" customFormat="true" ht="12" hidden="false" customHeight="true" outlineLevel="0" collapsed="false">
      <c r="A87" s="23"/>
      <c r="B87" s="24"/>
      <c r="C87" s="16" t="s">
        <v>20</v>
      </c>
      <c r="D87" s="23"/>
      <c r="E87" s="23"/>
      <c r="F87" s="17" t="str">
        <f aca="false">F12</f>
        <v> </v>
      </c>
      <c r="G87" s="23"/>
      <c r="H87" s="23"/>
      <c r="I87" s="16" t="s">
        <v>22</v>
      </c>
      <c r="J87" s="104" t="str">
        <f aca="false">IF(J12="","",J12)</f>
        <v>31. 10. 2024</v>
      </c>
      <c r="K87" s="23"/>
      <c r="L87" s="102"/>
      <c r="S87" s="23"/>
      <c r="T87" s="23"/>
      <c r="U87" s="23"/>
      <c r="V87" s="23"/>
      <c r="W87" s="23"/>
      <c r="X87" s="23"/>
      <c r="Y87" s="23"/>
      <c r="Z87" s="23"/>
      <c r="AA87" s="23"/>
      <c r="AB87" s="23"/>
      <c r="AC87" s="23"/>
      <c r="AD87" s="23"/>
      <c r="AE87" s="23"/>
    </row>
    <row r="88" s="28" customFormat="true" ht="6.95" hidden="false" customHeight="true" outlineLevel="0" collapsed="false">
      <c r="A88" s="23"/>
      <c r="B88" s="24"/>
      <c r="C88" s="23"/>
      <c r="D88" s="23"/>
      <c r="E88" s="23"/>
      <c r="F88" s="23"/>
      <c r="G88" s="23"/>
      <c r="H88" s="23"/>
      <c r="I88" s="23"/>
      <c r="J88" s="23"/>
      <c r="K88" s="23"/>
      <c r="L88" s="102"/>
      <c r="S88" s="23"/>
      <c r="T88" s="23"/>
      <c r="U88" s="23"/>
      <c r="V88" s="23"/>
      <c r="W88" s="23"/>
      <c r="X88" s="23"/>
      <c r="Y88" s="23"/>
      <c r="Z88" s="23"/>
      <c r="AA88" s="23"/>
      <c r="AB88" s="23"/>
      <c r="AC88" s="23"/>
      <c r="AD88" s="23"/>
      <c r="AE88" s="23"/>
    </row>
    <row r="89" s="28" customFormat="true" ht="15.15" hidden="false" customHeight="true" outlineLevel="0" collapsed="false">
      <c r="A89" s="23"/>
      <c r="B89" s="24"/>
      <c r="C89" s="16" t="s">
        <v>24</v>
      </c>
      <c r="D89" s="23"/>
      <c r="E89" s="23"/>
      <c r="F89" s="17" t="str">
        <f aca="false">E15</f>
        <v> </v>
      </c>
      <c r="G89" s="23"/>
      <c r="H89" s="23"/>
      <c r="I89" s="16" t="s">
        <v>29</v>
      </c>
      <c r="J89" s="17" t="str">
        <f aca="false">E21</f>
        <v> </v>
      </c>
      <c r="K89" s="23"/>
      <c r="L89" s="102"/>
      <c r="S89" s="23"/>
      <c r="T89" s="23"/>
      <c r="U89" s="23"/>
      <c r="V89" s="23"/>
      <c r="W89" s="23"/>
      <c r="X89" s="23"/>
      <c r="Y89" s="23"/>
      <c r="Z89" s="23"/>
      <c r="AA89" s="23"/>
      <c r="AB89" s="23"/>
      <c r="AC89" s="23"/>
      <c r="AD89" s="23"/>
      <c r="AE89" s="23"/>
    </row>
    <row r="90" s="28" customFormat="true" ht="25.65" hidden="false" customHeight="true" outlineLevel="0" collapsed="false">
      <c r="A90" s="23"/>
      <c r="B90" s="24"/>
      <c r="C90" s="16" t="s">
        <v>27</v>
      </c>
      <c r="D90" s="23"/>
      <c r="E90" s="23"/>
      <c r="F90" s="17" t="str">
        <f aca="false">IF(E18="","",E18)</f>
        <v>Vyplň údaj</v>
      </c>
      <c r="G90" s="23"/>
      <c r="H90" s="23"/>
      <c r="I90" s="16" t="s">
        <v>31</v>
      </c>
      <c r="J90" s="17" t="str">
        <f aca="false">E24</f>
        <v>Bc. Kateřina Vaculíková</v>
      </c>
      <c r="K90" s="23"/>
      <c r="L90" s="102"/>
      <c r="S90" s="23"/>
      <c r="T90" s="23"/>
      <c r="U90" s="23"/>
      <c r="V90" s="23"/>
      <c r="W90" s="23"/>
      <c r="X90" s="23"/>
      <c r="Y90" s="23"/>
      <c r="Z90" s="23"/>
      <c r="AA90" s="23"/>
      <c r="AB90" s="23"/>
      <c r="AC90" s="23"/>
      <c r="AD90" s="23"/>
      <c r="AE90" s="23"/>
    </row>
    <row r="91" s="28" customFormat="true" ht="10.3" hidden="false" customHeight="true" outlineLevel="0" collapsed="false">
      <c r="A91" s="23"/>
      <c r="B91" s="24"/>
      <c r="C91" s="23"/>
      <c r="D91" s="23"/>
      <c r="E91" s="23"/>
      <c r="F91" s="23"/>
      <c r="G91" s="23"/>
      <c r="H91" s="23"/>
      <c r="I91" s="23"/>
      <c r="J91" s="23"/>
      <c r="K91" s="23"/>
      <c r="L91" s="102"/>
      <c r="S91" s="23"/>
      <c r="T91" s="23"/>
      <c r="U91" s="23"/>
      <c r="V91" s="23"/>
      <c r="W91" s="23"/>
      <c r="X91" s="23"/>
      <c r="Y91" s="23"/>
      <c r="Z91" s="23"/>
      <c r="AA91" s="23"/>
      <c r="AB91" s="23"/>
      <c r="AC91" s="23"/>
      <c r="AD91" s="23"/>
      <c r="AE91" s="23"/>
    </row>
    <row r="92" s="137" customFormat="true" ht="29.3" hidden="false" customHeight="true" outlineLevel="0" collapsed="false">
      <c r="A92" s="131"/>
      <c r="B92" s="132"/>
      <c r="C92" s="133" t="s">
        <v>118</v>
      </c>
      <c r="D92" s="134" t="s">
        <v>54</v>
      </c>
      <c r="E92" s="134" t="s">
        <v>50</v>
      </c>
      <c r="F92" s="134" t="s">
        <v>51</v>
      </c>
      <c r="G92" s="134" t="s">
        <v>119</v>
      </c>
      <c r="H92" s="134" t="s">
        <v>120</v>
      </c>
      <c r="I92" s="134" t="s">
        <v>121</v>
      </c>
      <c r="J92" s="134" t="s">
        <v>104</v>
      </c>
      <c r="K92" s="135" t="s">
        <v>122</v>
      </c>
      <c r="L92" s="136"/>
      <c r="M92" s="63"/>
      <c r="N92" s="64" t="s">
        <v>39</v>
      </c>
      <c r="O92" s="64" t="s">
        <v>123</v>
      </c>
      <c r="P92" s="64" t="s">
        <v>124</v>
      </c>
      <c r="Q92" s="64" t="s">
        <v>125</v>
      </c>
      <c r="R92" s="64" t="s">
        <v>126</v>
      </c>
      <c r="S92" s="64" t="s">
        <v>127</v>
      </c>
      <c r="T92" s="65" t="s">
        <v>128</v>
      </c>
      <c r="U92" s="131"/>
      <c r="V92" s="131"/>
      <c r="W92" s="131"/>
      <c r="X92" s="131"/>
      <c r="Y92" s="131"/>
      <c r="Z92" s="131"/>
      <c r="AA92" s="131"/>
      <c r="AB92" s="131"/>
      <c r="AC92" s="131"/>
      <c r="AD92" s="131"/>
      <c r="AE92" s="131"/>
    </row>
    <row r="93" s="28" customFormat="true" ht="22.8" hidden="false" customHeight="true" outlineLevel="0" collapsed="false">
      <c r="A93" s="23"/>
      <c r="B93" s="24"/>
      <c r="C93" s="71" t="s">
        <v>129</v>
      </c>
      <c r="D93" s="23"/>
      <c r="E93" s="23"/>
      <c r="F93" s="23"/>
      <c r="G93" s="23"/>
      <c r="H93" s="23"/>
      <c r="I93" s="23"/>
      <c r="J93" s="138" t="n">
        <f aca="false">BK93</f>
        <v>0</v>
      </c>
      <c r="K93" s="23"/>
      <c r="L93" s="24"/>
      <c r="M93" s="66"/>
      <c r="N93" s="54"/>
      <c r="O93" s="67"/>
      <c r="P93" s="139" t="n">
        <f aca="false">P94+P131</f>
        <v>0</v>
      </c>
      <c r="Q93" s="67"/>
      <c r="R93" s="139" t="n">
        <f aca="false">R94+R131</f>
        <v>5.4274802416</v>
      </c>
      <c r="S93" s="67"/>
      <c r="T93" s="140" t="n">
        <f aca="false">T94+T131</f>
        <v>0.348</v>
      </c>
      <c r="U93" s="23"/>
      <c r="V93" s="23"/>
      <c r="W93" s="23"/>
      <c r="X93" s="23"/>
      <c r="Y93" s="23"/>
      <c r="Z93" s="23"/>
      <c r="AA93" s="23"/>
      <c r="AB93" s="23"/>
      <c r="AC93" s="23"/>
      <c r="AD93" s="23"/>
      <c r="AE93" s="23"/>
      <c r="AT93" s="4" t="s">
        <v>68</v>
      </c>
      <c r="AU93" s="4" t="s">
        <v>105</v>
      </c>
      <c r="BK93" s="141" t="n">
        <f aca="false">BK94+BK131</f>
        <v>0</v>
      </c>
    </row>
    <row r="94" s="142" customFormat="true" ht="25.9" hidden="false" customHeight="true" outlineLevel="0" collapsed="false">
      <c r="B94" s="143"/>
      <c r="D94" s="144" t="s">
        <v>68</v>
      </c>
      <c r="E94" s="145" t="s">
        <v>130</v>
      </c>
      <c r="F94" s="145" t="s">
        <v>131</v>
      </c>
      <c r="I94" s="146"/>
      <c r="J94" s="147" t="n">
        <f aca="false">BK94</f>
        <v>0</v>
      </c>
      <c r="L94" s="143"/>
      <c r="M94" s="148"/>
      <c r="N94" s="149"/>
      <c r="O94" s="149"/>
      <c r="P94" s="150" t="n">
        <f aca="false">P95+P108+P118+P128</f>
        <v>0</v>
      </c>
      <c r="Q94" s="149"/>
      <c r="R94" s="150" t="n">
        <f aca="false">R95+R108+R118+R128</f>
        <v>0.69727012</v>
      </c>
      <c r="S94" s="149"/>
      <c r="T94" s="151" t="n">
        <f aca="false">T95+T108+T118+T128</f>
        <v>0.186</v>
      </c>
      <c r="AR94" s="144" t="s">
        <v>77</v>
      </c>
      <c r="AT94" s="152" t="s">
        <v>68</v>
      </c>
      <c r="AU94" s="152" t="s">
        <v>69</v>
      </c>
      <c r="AY94" s="144" t="s">
        <v>132</v>
      </c>
      <c r="BK94" s="153" t="n">
        <f aca="false">BK95+BK108+BK118+BK128</f>
        <v>0</v>
      </c>
    </row>
    <row r="95" s="142" customFormat="true" ht="22.8" hidden="false" customHeight="true" outlineLevel="0" collapsed="false">
      <c r="B95" s="143"/>
      <c r="D95" s="144" t="s">
        <v>68</v>
      </c>
      <c r="E95" s="154" t="s">
        <v>98</v>
      </c>
      <c r="F95" s="154" t="s">
        <v>402</v>
      </c>
      <c r="I95" s="146"/>
      <c r="J95" s="155" t="n">
        <f aca="false">BK95</f>
        <v>0</v>
      </c>
      <c r="L95" s="143"/>
      <c r="M95" s="148"/>
      <c r="N95" s="149"/>
      <c r="O95" s="149"/>
      <c r="P95" s="150" t="n">
        <f aca="false">SUM(P96:P107)</f>
        <v>0</v>
      </c>
      <c r="Q95" s="149"/>
      <c r="R95" s="150" t="n">
        <f aca="false">SUM(R96:R107)</f>
        <v>0.66093772</v>
      </c>
      <c r="S95" s="149"/>
      <c r="T95" s="151" t="n">
        <f aca="false">SUM(T96:T107)</f>
        <v>0</v>
      </c>
      <c r="AR95" s="144" t="s">
        <v>77</v>
      </c>
      <c r="AT95" s="152" t="s">
        <v>68</v>
      </c>
      <c r="AU95" s="152" t="s">
        <v>77</v>
      </c>
      <c r="AY95" s="144" t="s">
        <v>132</v>
      </c>
      <c r="BK95" s="153" t="n">
        <f aca="false">SUM(BK96:BK107)</f>
        <v>0</v>
      </c>
    </row>
    <row r="96" s="28" customFormat="true" ht="37.8" hidden="false" customHeight="true" outlineLevel="0" collapsed="false">
      <c r="A96" s="23"/>
      <c r="B96" s="156"/>
      <c r="C96" s="157" t="s">
        <v>77</v>
      </c>
      <c r="D96" s="157" t="s">
        <v>135</v>
      </c>
      <c r="E96" s="158" t="s">
        <v>403</v>
      </c>
      <c r="F96" s="159" t="s">
        <v>404</v>
      </c>
      <c r="G96" s="160" t="s">
        <v>252</v>
      </c>
      <c r="H96" s="161" t="n">
        <v>0.318</v>
      </c>
      <c r="I96" s="162"/>
      <c r="J96" s="163" t="n">
        <f aca="false">ROUND(I96*H96,2)</f>
        <v>0</v>
      </c>
      <c r="K96" s="159" t="s">
        <v>139</v>
      </c>
      <c r="L96" s="24"/>
      <c r="M96" s="164"/>
      <c r="N96" s="165" t="s">
        <v>40</v>
      </c>
      <c r="O96" s="56"/>
      <c r="P96" s="166" t="n">
        <f aca="false">O96*H96</f>
        <v>0</v>
      </c>
      <c r="Q96" s="166" t="n">
        <v>0.01954</v>
      </c>
      <c r="R96" s="166" t="n">
        <f aca="false">Q96*H96</f>
        <v>0.00621372</v>
      </c>
      <c r="S96" s="166" t="n">
        <v>0</v>
      </c>
      <c r="T96" s="167" t="n">
        <f aca="false">S96*H96</f>
        <v>0</v>
      </c>
      <c r="U96" s="23"/>
      <c r="V96" s="23"/>
      <c r="W96" s="23"/>
      <c r="X96" s="23"/>
      <c r="Y96" s="23"/>
      <c r="Z96" s="23"/>
      <c r="AA96" s="23"/>
      <c r="AB96" s="23"/>
      <c r="AC96" s="23"/>
      <c r="AD96" s="23"/>
      <c r="AE96" s="23"/>
      <c r="AR96" s="168" t="s">
        <v>140</v>
      </c>
      <c r="AT96" s="168" t="s">
        <v>135</v>
      </c>
      <c r="AU96" s="168" t="s">
        <v>79</v>
      </c>
      <c r="AY96" s="4" t="s">
        <v>132</v>
      </c>
      <c r="BE96" s="169" t="n">
        <f aca="false">IF(N96="základní",J96,0)</f>
        <v>0</v>
      </c>
      <c r="BF96" s="169" t="n">
        <f aca="false">IF(N96="snížená",J96,0)</f>
        <v>0</v>
      </c>
      <c r="BG96" s="169" t="n">
        <f aca="false">IF(N96="zákl. přenesená",J96,0)</f>
        <v>0</v>
      </c>
      <c r="BH96" s="169" t="n">
        <f aca="false">IF(N96="sníž. přenesená",J96,0)</f>
        <v>0</v>
      </c>
      <c r="BI96" s="169" t="n">
        <f aca="false">IF(N96="nulová",J96,0)</f>
        <v>0</v>
      </c>
      <c r="BJ96" s="4" t="s">
        <v>77</v>
      </c>
      <c r="BK96" s="169" t="n">
        <f aca="false">ROUND(I96*H96,2)</f>
        <v>0</v>
      </c>
      <c r="BL96" s="4" t="s">
        <v>140</v>
      </c>
      <c r="BM96" s="168" t="s">
        <v>405</v>
      </c>
    </row>
    <row r="97" s="28" customFormat="true" ht="12.8" hidden="false" customHeight="false" outlineLevel="0" collapsed="false">
      <c r="A97" s="23"/>
      <c r="B97" s="24"/>
      <c r="C97" s="23"/>
      <c r="D97" s="170" t="s">
        <v>142</v>
      </c>
      <c r="E97" s="23"/>
      <c r="F97" s="171" t="s">
        <v>406</v>
      </c>
      <c r="G97" s="23"/>
      <c r="H97" s="23"/>
      <c r="I97" s="172"/>
      <c r="J97" s="23"/>
      <c r="K97" s="23"/>
      <c r="L97" s="24"/>
      <c r="M97" s="173"/>
      <c r="N97" s="174"/>
      <c r="O97" s="56"/>
      <c r="P97" s="56"/>
      <c r="Q97" s="56"/>
      <c r="R97" s="56"/>
      <c r="S97" s="56"/>
      <c r="T97" s="57"/>
      <c r="U97" s="23"/>
      <c r="V97" s="23"/>
      <c r="W97" s="23"/>
      <c r="X97" s="23"/>
      <c r="Y97" s="23"/>
      <c r="Z97" s="23"/>
      <c r="AA97" s="23"/>
      <c r="AB97" s="23"/>
      <c r="AC97" s="23"/>
      <c r="AD97" s="23"/>
      <c r="AE97" s="23"/>
      <c r="AT97" s="4" t="s">
        <v>142</v>
      </c>
      <c r="AU97" s="4" t="s">
        <v>79</v>
      </c>
    </row>
    <row r="98" s="177" customFormat="true" ht="12.8" hidden="false" customHeight="false" outlineLevel="0" collapsed="false">
      <c r="B98" s="178"/>
      <c r="D98" s="175" t="s">
        <v>146</v>
      </c>
      <c r="E98" s="179"/>
      <c r="F98" s="180" t="s">
        <v>407</v>
      </c>
      <c r="H98" s="179"/>
      <c r="I98" s="181"/>
      <c r="L98" s="178"/>
      <c r="M98" s="182"/>
      <c r="N98" s="183"/>
      <c r="O98" s="183"/>
      <c r="P98" s="183"/>
      <c r="Q98" s="183"/>
      <c r="R98" s="183"/>
      <c r="S98" s="183"/>
      <c r="T98" s="184"/>
      <c r="AT98" s="179" t="s">
        <v>146</v>
      </c>
      <c r="AU98" s="179" t="s">
        <v>79</v>
      </c>
      <c r="AV98" s="177" t="s">
        <v>77</v>
      </c>
      <c r="AW98" s="177" t="s">
        <v>30</v>
      </c>
      <c r="AX98" s="177" t="s">
        <v>69</v>
      </c>
      <c r="AY98" s="179" t="s">
        <v>132</v>
      </c>
    </row>
    <row r="99" s="185" customFormat="true" ht="12.8" hidden="false" customHeight="false" outlineLevel="0" collapsed="false">
      <c r="B99" s="186"/>
      <c r="D99" s="175" t="s">
        <v>146</v>
      </c>
      <c r="E99" s="187"/>
      <c r="F99" s="188" t="s">
        <v>408</v>
      </c>
      <c r="H99" s="189" t="n">
        <v>0.318</v>
      </c>
      <c r="I99" s="190"/>
      <c r="L99" s="186"/>
      <c r="M99" s="191"/>
      <c r="N99" s="192"/>
      <c r="O99" s="192"/>
      <c r="P99" s="192"/>
      <c r="Q99" s="192"/>
      <c r="R99" s="192"/>
      <c r="S99" s="192"/>
      <c r="T99" s="193"/>
      <c r="AT99" s="187" t="s">
        <v>146</v>
      </c>
      <c r="AU99" s="187" t="s">
        <v>79</v>
      </c>
      <c r="AV99" s="185" t="s">
        <v>79</v>
      </c>
      <c r="AW99" s="185" t="s">
        <v>30</v>
      </c>
      <c r="AX99" s="185" t="s">
        <v>69</v>
      </c>
      <c r="AY99" s="187" t="s">
        <v>132</v>
      </c>
    </row>
    <row r="100" s="203" customFormat="true" ht="12.8" hidden="false" customHeight="false" outlineLevel="0" collapsed="false">
      <c r="B100" s="204"/>
      <c r="D100" s="175" t="s">
        <v>146</v>
      </c>
      <c r="E100" s="205"/>
      <c r="F100" s="206" t="s">
        <v>166</v>
      </c>
      <c r="H100" s="207" t="n">
        <v>0.318</v>
      </c>
      <c r="I100" s="208"/>
      <c r="L100" s="204"/>
      <c r="M100" s="209"/>
      <c r="N100" s="210"/>
      <c r="O100" s="210"/>
      <c r="P100" s="210"/>
      <c r="Q100" s="210"/>
      <c r="R100" s="210"/>
      <c r="S100" s="210"/>
      <c r="T100" s="211"/>
      <c r="AT100" s="205" t="s">
        <v>146</v>
      </c>
      <c r="AU100" s="205" t="s">
        <v>79</v>
      </c>
      <c r="AV100" s="203" t="s">
        <v>140</v>
      </c>
      <c r="AW100" s="203" t="s">
        <v>30</v>
      </c>
      <c r="AX100" s="203" t="s">
        <v>77</v>
      </c>
      <c r="AY100" s="205" t="s">
        <v>132</v>
      </c>
    </row>
    <row r="101" s="28" customFormat="true" ht="21.75" hidden="false" customHeight="true" outlineLevel="0" collapsed="false">
      <c r="A101" s="23"/>
      <c r="B101" s="156"/>
      <c r="C101" s="216" t="s">
        <v>79</v>
      </c>
      <c r="D101" s="216" t="s">
        <v>409</v>
      </c>
      <c r="E101" s="217" t="s">
        <v>410</v>
      </c>
      <c r="F101" s="218" t="s">
        <v>411</v>
      </c>
      <c r="G101" s="219" t="s">
        <v>252</v>
      </c>
      <c r="H101" s="220" t="n">
        <v>0.334</v>
      </c>
      <c r="I101" s="221"/>
      <c r="J101" s="222" t="n">
        <f aca="false">ROUND(I101*H101,2)</f>
        <v>0</v>
      </c>
      <c r="K101" s="218" t="s">
        <v>139</v>
      </c>
      <c r="L101" s="223"/>
      <c r="M101" s="224"/>
      <c r="N101" s="225" t="s">
        <v>40</v>
      </c>
      <c r="O101" s="56"/>
      <c r="P101" s="166" t="n">
        <f aca="false">O101*H101</f>
        <v>0</v>
      </c>
      <c r="Q101" s="166" t="n">
        <v>1</v>
      </c>
      <c r="R101" s="166" t="n">
        <f aca="false">Q101*H101</f>
        <v>0.334</v>
      </c>
      <c r="S101" s="166" t="n">
        <v>0</v>
      </c>
      <c r="T101" s="167" t="n">
        <f aca="false">S101*H101</f>
        <v>0</v>
      </c>
      <c r="U101" s="23"/>
      <c r="V101" s="23"/>
      <c r="W101" s="23"/>
      <c r="X101" s="23"/>
      <c r="Y101" s="23"/>
      <c r="Z101" s="23"/>
      <c r="AA101" s="23"/>
      <c r="AB101" s="23"/>
      <c r="AC101" s="23"/>
      <c r="AD101" s="23"/>
      <c r="AE101" s="23"/>
      <c r="AR101" s="168" t="s">
        <v>218</v>
      </c>
      <c r="AT101" s="168" t="s">
        <v>409</v>
      </c>
      <c r="AU101" s="168" t="s">
        <v>79</v>
      </c>
      <c r="AY101" s="4" t="s">
        <v>132</v>
      </c>
      <c r="BE101" s="169" t="n">
        <f aca="false">IF(N101="základní",J101,0)</f>
        <v>0</v>
      </c>
      <c r="BF101" s="169" t="n">
        <f aca="false">IF(N101="snížená",J101,0)</f>
        <v>0</v>
      </c>
      <c r="BG101" s="169" t="n">
        <f aca="false">IF(N101="zákl. přenesená",J101,0)</f>
        <v>0</v>
      </c>
      <c r="BH101" s="169" t="n">
        <f aca="false">IF(N101="sníž. přenesená",J101,0)</f>
        <v>0</v>
      </c>
      <c r="BI101" s="169" t="n">
        <f aca="false">IF(N101="nulová",J101,0)</f>
        <v>0</v>
      </c>
      <c r="BJ101" s="4" t="s">
        <v>77</v>
      </c>
      <c r="BK101" s="169" t="n">
        <f aca="false">ROUND(I101*H101,2)</f>
        <v>0</v>
      </c>
      <c r="BL101" s="4" t="s">
        <v>140</v>
      </c>
      <c r="BM101" s="168" t="s">
        <v>412</v>
      </c>
    </row>
    <row r="102" s="185" customFormat="true" ht="12.8" hidden="false" customHeight="false" outlineLevel="0" collapsed="false">
      <c r="B102" s="186"/>
      <c r="D102" s="175" t="s">
        <v>146</v>
      </c>
      <c r="F102" s="188" t="s">
        <v>413</v>
      </c>
      <c r="H102" s="189" t="n">
        <v>0.334</v>
      </c>
      <c r="I102" s="190"/>
      <c r="L102" s="186"/>
      <c r="M102" s="191"/>
      <c r="N102" s="192"/>
      <c r="O102" s="192"/>
      <c r="P102" s="192"/>
      <c r="Q102" s="192"/>
      <c r="R102" s="192"/>
      <c r="S102" s="192"/>
      <c r="T102" s="193"/>
      <c r="AT102" s="187" t="s">
        <v>146</v>
      </c>
      <c r="AU102" s="187" t="s">
        <v>79</v>
      </c>
      <c r="AV102" s="185" t="s">
        <v>79</v>
      </c>
      <c r="AW102" s="185" t="s">
        <v>3</v>
      </c>
      <c r="AX102" s="185" t="s">
        <v>77</v>
      </c>
      <c r="AY102" s="187" t="s">
        <v>132</v>
      </c>
    </row>
    <row r="103" s="28" customFormat="true" ht="37.8" hidden="false" customHeight="true" outlineLevel="0" collapsed="false">
      <c r="A103" s="23"/>
      <c r="B103" s="156"/>
      <c r="C103" s="157" t="s">
        <v>98</v>
      </c>
      <c r="D103" s="157" t="s">
        <v>135</v>
      </c>
      <c r="E103" s="158" t="s">
        <v>414</v>
      </c>
      <c r="F103" s="159" t="s">
        <v>415</v>
      </c>
      <c r="G103" s="160" t="s">
        <v>185</v>
      </c>
      <c r="H103" s="161" t="n">
        <v>1.8</v>
      </c>
      <c r="I103" s="162"/>
      <c r="J103" s="163" t="n">
        <f aca="false">ROUND(I103*H103,2)</f>
        <v>0</v>
      </c>
      <c r="K103" s="159" t="s">
        <v>139</v>
      </c>
      <c r="L103" s="24"/>
      <c r="M103" s="164"/>
      <c r="N103" s="165" t="s">
        <v>40</v>
      </c>
      <c r="O103" s="56"/>
      <c r="P103" s="166" t="n">
        <f aca="false">O103*H103</f>
        <v>0</v>
      </c>
      <c r="Q103" s="166" t="n">
        <v>0.17818</v>
      </c>
      <c r="R103" s="166" t="n">
        <f aca="false">Q103*H103</f>
        <v>0.320724</v>
      </c>
      <c r="S103" s="166" t="n">
        <v>0</v>
      </c>
      <c r="T103" s="167" t="n">
        <f aca="false">S103*H103</f>
        <v>0</v>
      </c>
      <c r="U103" s="23"/>
      <c r="V103" s="23"/>
      <c r="W103" s="23"/>
      <c r="X103" s="23"/>
      <c r="Y103" s="23"/>
      <c r="Z103" s="23"/>
      <c r="AA103" s="23"/>
      <c r="AB103" s="23"/>
      <c r="AC103" s="23"/>
      <c r="AD103" s="23"/>
      <c r="AE103" s="23"/>
      <c r="AR103" s="168" t="s">
        <v>140</v>
      </c>
      <c r="AT103" s="168" t="s">
        <v>135</v>
      </c>
      <c r="AU103" s="168" t="s">
        <v>79</v>
      </c>
      <c r="AY103" s="4" t="s">
        <v>132</v>
      </c>
      <c r="BE103" s="169" t="n">
        <f aca="false">IF(N103="základní",J103,0)</f>
        <v>0</v>
      </c>
      <c r="BF103" s="169" t="n">
        <f aca="false">IF(N103="snížená",J103,0)</f>
        <v>0</v>
      </c>
      <c r="BG103" s="169" t="n">
        <f aca="false">IF(N103="zákl. přenesená",J103,0)</f>
        <v>0</v>
      </c>
      <c r="BH103" s="169" t="n">
        <f aca="false">IF(N103="sníž. přenesená",J103,0)</f>
        <v>0</v>
      </c>
      <c r="BI103" s="169" t="n">
        <f aca="false">IF(N103="nulová",J103,0)</f>
        <v>0</v>
      </c>
      <c r="BJ103" s="4" t="s">
        <v>77</v>
      </c>
      <c r="BK103" s="169" t="n">
        <f aca="false">ROUND(I103*H103,2)</f>
        <v>0</v>
      </c>
      <c r="BL103" s="4" t="s">
        <v>140</v>
      </c>
      <c r="BM103" s="168" t="s">
        <v>416</v>
      </c>
    </row>
    <row r="104" s="28" customFormat="true" ht="12.8" hidden="false" customHeight="false" outlineLevel="0" collapsed="false">
      <c r="A104" s="23"/>
      <c r="B104" s="24"/>
      <c r="C104" s="23"/>
      <c r="D104" s="170" t="s">
        <v>142</v>
      </c>
      <c r="E104" s="23"/>
      <c r="F104" s="171" t="s">
        <v>417</v>
      </c>
      <c r="G104" s="23"/>
      <c r="H104" s="23"/>
      <c r="I104" s="172"/>
      <c r="J104" s="23"/>
      <c r="K104" s="23"/>
      <c r="L104" s="24"/>
      <c r="M104" s="173"/>
      <c r="N104" s="174"/>
      <c r="O104" s="56"/>
      <c r="P104" s="56"/>
      <c r="Q104" s="56"/>
      <c r="R104" s="56"/>
      <c r="S104" s="56"/>
      <c r="T104" s="57"/>
      <c r="U104" s="23"/>
      <c r="V104" s="23"/>
      <c r="W104" s="23"/>
      <c r="X104" s="23"/>
      <c r="Y104" s="23"/>
      <c r="Z104" s="23"/>
      <c r="AA104" s="23"/>
      <c r="AB104" s="23"/>
      <c r="AC104" s="23"/>
      <c r="AD104" s="23"/>
      <c r="AE104" s="23"/>
      <c r="AT104" s="4" t="s">
        <v>142</v>
      </c>
      <c r="AU104" s="4" t="s">
        <v>79</v>
      </c>
    </row>
    <row r="105" s="177" customFormat="true" ht="12.8" hidden="false" customHeight="false" outlineLevel="0" collapsed="false">
      <c r="B105" s="178"/>
      <c r="D105" s="175" t="s">
        <v>146</v>
      </c>
      <c r="E105" s="179"/>
      <c r="F105" s="180" t="s">
        <v>418</v>
      </c>
      <c r="H105" s="179"/>
      <c r="I105" s="181"/>
      <c r="L105" s="178"/>
      <c r="M105" s="182"/>
      <c r="N105" s="183"/>
      <c r="O105" s="183"/>
      <c r="P105" s="183"/>
      <c r="Q105" s="183"/>
      <c r="R105" s="183"/>
      <c r="S105" s="183"/>
      <c r="T105" s="184"/>
      <c r="AT105" s="179" t="s">
        <v>146</v>
      </c>
      <c r="AU105" s="179" t="s">
        <v>79</v>
      </c>
      <c r="AV105" s="177" t="s">
        <v>77</v>
      </c>
      <c r="AW105" s="177" t="s">
        <v>30</v>
      </c>
      <c r="AX105" s="177" t="s">
        <v>69</v>
      </c>
      <c r="AY105" s="179" t="s">
        <v>132</v>
      </c>
    </row>
    <row r="106" s="185" customFormat="true" ht="12.8" hidden="false" customHeight="false" outlineLevel="0" collapsed="false">
      <c r="B106" s="186"/>
      <c r="D106" s="175" t="s">
        <v>146</v>
      </c>
      <c r="E106" s="187"/>
      <c r="F106" s="188" t="s">
        <v>419</v>
      </c>
      <c r="H106" s="189" t="n">
        <v>1.8</v>
      </c>
      <c r="I106" s="190"/>
      <c r="L106" s="186"/>
      <c r="M106" s="191"/>
      <c r="N106" s="192"/>
      <c r="O106" s="192"/>
      <c r="P106" s="192"/>
      <c r="Q106" s="192"/>
      <c r="R106" s="192"/>
      <c r="S106" s="192"/>
      <c r="T106" s="193"/>
      <c r="AT106" s="187" t="s">
        <v>146</v>
      </c>
      <c r="AU106" s="187" t="s">
        <v>79</v>
      </c>
      <c r="AV106" s="185" t="s">
        <v>79</v>
      </c>
      <c r="AW106" s="185" t="s">
        <v>30</v>
      </c>
      <c r="AX106" s="185" t="s">
        <v>69</v>
      </c>
      <c r="AY106" s="187" t="s">
        <v>132</v>
      </c>
    </row>
    <row r="107" s="203" customFormat="true" ht="12.8" hidden="false" customHeight="false" outlineLevel="0" collapsed="false">
      <c r="B107" s="204"/>
      <c r="D107" s="175" t="s">
        <v>146</v>
      </c>
      <c r="E107" s="205"/>
      <c r="F107" s="206" t="s">
        <v>166</v>
      </c>
      <c r="H107" s="207" t="n">
        <v>1.8</v>
      </c>
      <c r="I107" s="208"/>
      <c r="L107" s="204"/>
      <c r="M107" s="209"/>
      <c r="N107" s="210"/>
      <c r="O107" s="210"/>
      <c r="P107" s="210"/>
      <c r="Q107" s="210"/>
      <c r="R107" s="210"/>
      <c r="S107" s="210"/>
      <c r="T107" s="211"/>
      <c r="AT107" s="205" t="s">
        <v>146</v>
      </c>
      <c r="AU107" s="205" t="s">
        <v>79</v>
      </c>
      <c r="AV107" s="203" t="s">
        <v>140</v>
      </c>
      <c r="AW107" s="203" t="s">
        <v>30</v>
      </c>
      <c r="AX107" s="203" t="s">
        <v>77</v>
      </c>
      <c r="AY107" s="205" t="s">
        <v>132</v>
      </c>
    </row>
    <row r="108" s="142" customFormat="true" ht="22.8" hidden="false" customHeight="true" outlineLevel="0" collapsed="false">
      <c r="B108" s="143"/>
      <c r="D108" s="144" t="s">
        <v>68</v>
      </c>
      <c r="E108" s="154" t="s">
        <v>181</v>
      </c>
      <c r="F108" s="154" t="s">
        <v>182</v>
      </c>
      <c r="I108" s="146"/>
      <c r="J108" s="155" t="n">
        <f aca="false">BK108</f>
        <v>0</v>
      </c>
      <c r="L108" s="143"/>
      <c r="M108" s="148"/>
      <c r="N108" s="149"/>
      <c r="O108" s="149"/>
      <c r="P108" s="150" t="n">
        <f aca="false">SUM(P109:P117)</f>
        <v>0</v>
      </c>
      <c r="Q108" s="149"/>
      <c r="R108" s="150" t="n">
        <f aca="false">SUM(R109:R117)</f>
        <v>0.0363324</v>
      </c>
      <c r="S108" s="149"/>
      <c r="T108" s="151" t="n">
        <f aca="false">SUM(T109:T117)</f>
        <v>0.186</v>
      </c>
      <c r="AR108" s="144" t="s">
        <v>77</v>
      </c>
      <c r="AT108" s="152" t="s">
        <v>68</v>
      </c>
      <c r="AU108" s="152" t="s">
        <v>77</v>
      </c>
      <c r="AY108" s="144" t="s">
        <v>132</v>
      </c>
      <c r="BK108" s="153" t="n">
        <f aca="false">SUM(BK109:BK117)</f>
        <v>0</v>
      </c>
    </row>
    <row r="109" s="28" customFormat="true" ht="24.15" hidden="false" customHeight="true" outlineLevel="0" collapsed="false">
      <c r="A109" s="23"/>
      <c r="B109" s="156"/>
      <c r="C109" s="157" t="s">
        <v>140</v>
      </c>
      <c r="D109" s="157" t="s">
        <v>135</v>
      </c>
      <c r="E109" s="158" t="s">
        <v>420</v>
      </c>
      <c r="F109" s="159" t="s">
        <v>421</v>
      </c>
      <c r="G109" s="160" t="s">
        <v>169</v>
      </c>
      <c r="H109" s="161" t="n">
        <v>3</v>
      </c>
      <c r="I109" s="162"/>
      <c r="J109" s="163" t="n">
        <f aca="false">ROUND(I109*H109,2)</f>
        <v>0</v>
      </c>
      <c r="K109" s="159" t="s">
        <v>139</v>
      </c>
      <c r="L109" s="24"/>
      <c r="M109" s="164"/>
      <c r="N109" s="165" t="s">
        <v>40</v>
      </c>
      <c r="O109" s="56"/>
      <c r="P109" s="166" t="n">
        <f aca="false">O109*H109</f>
        <v>0</v>
      </c>
      <c r="Q109" s="166" t="n">
        <v>0.0001108</v>
      </c>
      <c r="R109" s="166" t="n">
        <f aca="false">Q109*H109</f>
        <v>0.0003324</v>
      </c>
      <c r="S109" s="166" t="n">
        <v>0</v>
      </c>
      <c r="T109" s="167" t="n">
        <f aca="false">S109*H109</f>
        <v>0</v>
      </c>
      <c r="U109" s="23"/>
      <c r="V109" s="23"/>
      <c r="W109" s="23"/>
      <c r="X109" s="23"/>
      <c r="Y109" s="23"/>
      <c r="Z109" s="23"/>
      <c r="AA109" s="23"/>
      <c r="AB109" s="23"/>
      <c r="AC109" s="23"/>
      <c r="AD109" s="23"/>
      <c r="AE109" s="23"/>
      <c r="AR109" s="168" t="s">
        <v>140</v>
      </c>
      <c r="AT109" s="168" t="s">
        <v>135</v>
      </c>
      <c r="AU109" s="168" t="s">
        <v>79</v>
      </c>
      <c r="AY109" s="4" t="s">
        <v>132</v>
      </c>
      <c r="BE109" s="169" t="n">
        <f aca="false">IF(N109="základní",J109,0)</f>
        <v>0</v>
      </c>
      <c r="BF109" s="169" t="n">
        <f aca="false">IF(N109="snížená",J109,0)</f>
        <v>0</v>
      </c>
      <c r="BG109" s="169" t="n">
        <f aca="false">IF(N109="zákl. přenesená",J109,0)</f>
        <v>0</v>
      </c>
      <c r="BH109" s="169" t="n">
        <f aca="false">IF(N109="sníž. přenesená",J109,0)</f>
        <v>0</v>
      </c>
      <c r="BI109" s="169" t="n">
        <f aca="false">IF(N109="nulová",J109,0)</f>
        <v>0</v>
      </c>
      <c r="BJ109" s="4" t="s">
        <v>77</v>
      </c>
      <c r="BK109" s="169" t="n">
        <f aca="false">ROUND(I109*H109,2)</f>
        <v>0</v>
      </c>
      <c r="BL109" s="4" t="s">
        <v>140</v>
      </c>
      <c r="BM109" s="168" t="s">
        <v>422</v>
      </c>
    </row>
    <row r="110" s="28" customFormat="true" ht="12.8" hidden="false" customHeight="false" outlineLevel="0" collapsed="false">
      <c r="A110" s="23"/>
      <c r="B110" s="24"/>
      <c r="C110" s="23"/>
      <c r="D110" s="170" t="s">
        <v>142</v>
      </c>
      <c r="E110" s="23"/>
      <c r="F110" s="171" t="s">
        <v>423</v>
      </c>
      <c r="G110" s="23"/>
      <c r="H110" s="23"/>
      <c r="I110" s="172"/>
      <c r="J110" s="23"/>
      <c r="K110" s="23"/>
      <c r="L110" s="24"/>
      <c r="M110" s="173"/>
      <c r="N110" s="174"/>
      <c r="O110" s="56"/>
      <c r="P110" s="56"/>
      <c r="Q110" s="56"/>
      <c r="R110" s="56"/>
      <c r="S110" s="56"/>
      <c r="T110" s="57"/>
      <c r="U110" s="23"/>
      <c r="V110" s="23"/>
      <c r="W110" s="23"/>
      <c r="X110" s="23"/>
      <c r="Y110" s="23"/>
      <c r="Z110" s="23"/>
      <c r="AA110" s="23"/>
      <c r="AB110" s="23"/>
      <c r="AC110" s="23"/>
      <c r="AD110" s="23"/>
      <c r="AE110" s="23"/>
      <c r="AT110" s="4" t="s">
        <v>142</v>
      </c>
      <c r="AU110" s="4" t="s">
        <v>79</v>
      </c>
    </row>
    <row r="111" s="28" customFormat="true" ht="18" hidden="false" customHeight="false" outlineLevel="0" collapsed="false">
      <c r="A111" s="23"/>
      <c r="B111" s="24"/>
      <c r="C111" s="23"/>
      <c r="D111" s="175" t="s">
        <v>144</v>
      </c>
      <c r="E111" s="23"/>
      <c r="F111" s="176" t="s">
        <v>424</v>
      </c>
      <c r="G111" s="23"/>
      <c r="H111" s="23"/>
      <c r="I111" s="172"/>
      <c r="J111" s="23"/>
      <c r="K111" s="23"/>
      <c r="L111" s="24"/>
      <c r="M111" s="173"/>
      <c r="N111" s="174"/>
      <c r="O111" s="56"/>
      <c r="P111" s="56"/>
      <c r="Q111" s="56"/>
      <c r="R111" s="56"/>
      <c r="S111" s="56"/>
      <c r="T111" s="57"/>
      <c r="U111" s="23"/>
      <c r="V111" s="23"/>
      <c r="W111" s="23"/>
      <c r="X111" s="23"/>
      <c r="Y111" s="23"/>
      <c r="Z111" s="23"/>
      <c r="AA111" s="23"/>
      <c r="AB111" s="23"/>
      <c r="AC111" s="23"/>
      <c r="AD111" s="23"/>
      <c r="AE111" s="23"/>
      <c r="AT111" s="4" t="s">
        <v>144</v>
      </c>
      <c r="AU111" s="4" t="s">
        <v>79</v>
      </c>
    </row>
    <row r="112" s="28" customFormat="true" ht="16.5" hidden="false" customHeight="true" outlineLevel="0" collapsed="false">
      <c r="A112" s="23"/>
      <c r="B112" s="156"/>
      <c r="C112" s="216" t="s">
        <v>191</v>
      </c>
      <c r="D112" s="216" t="s">
        <v>409</v>
      </c>
      <c r="E112" s="217" t="s">
        <v>425</v>
      </c>
      <c r="F112" s="218" t="s">
        <v>426</v>
      </c>
      <c r="G112" s="219" t="s">
        <v>169</v>
      </c>
      <c r="H112" s="220" t="n">
        <v>3</v>
      </c>
      <c r="I112" s="221"/>
      <c r="J112" s="222" t="n">
        <f aca="false">ROUND(I112*H112,2)</f>
        <v>0</v>
      </c>
      <c r="K112" s="218" t="s">
        <v>139</v>
      </c>
      <c r="L112" s="223"/>
      <c r="M112" s="224"/>
      <c r="N112" s="225" t="s">
        <v>40</v>
      </c>
      <c r="O112" s="56"/>
      <c r="P112" s="166" t="n">
        <f aca="false">O112*H112</f>
        <v>0</v>
      </c>
      <c r="Q112" s="166" t="n">
        <v>0.012</v>
      </c>
      <c r="R112" s="166" t="n">
        <f aca="false">Q112*H112</f>
        <v>0.036</v>
      </c>
      <c r="S112" s="166" t="n">
        <v>0</v>
      </c>
      <c r="T112" s="167" t="n">
        <f aca="false">S112*H112</f>
        <v>0</v>
      </c>
      <c r="U112" s="23"/>
      <c r="V112" s="23"/>
      <c r="W112" s="23"/>
      <c r="X112" s="23"/>
      <c r="Y112" s="23"/>
      <c r="Z112" s="23"/>
      <c r="AA112" s="23"/>
      <c r="AB112" s="23"/>
      <c r="AC112" s="23"/>
      <c r="AD112" s="23"/>
      <c r="AE112" s="23"/>
      <c r="AR112" s="168" t="s">
        <v>218</v>
      </c>
      <c r="AT112" s="168" t="s">
        <v>409</v>
      </c>
      <c r="AU112" s="168" t="s">
        <v>79</v>
      </c>
      <c r="AY112" s="4" t="s">
        <v>132</v>
      </c>
      <c r="BE112" s="169" t="n">
        <f aca="false">IF(N112="základní",J112,0)</f>
        <v>0</v>
      </c>
      <c r="BF112" s="169" t="n">
        <f aca="false">IF(N112="snížená",J112,0)</f>
        <v>0</v>
      </c>
      <c r="BG112" s="169" t="n">
        <f aca="false">IF(N112="zákl. přenesená",J112,0)</f>
        <v>0</v>
      </c>
      <c r="BH112" s="169" t="n">
        <f aca="false">IF(N112="sníž. přenesená",J112,0)</f>
        <v>0</v>
      </c>
      <c r="BI112" s="169" t="n">
        <f aca="false">IF(N112="nulová",J112,0)</f>
        <v>0</v>
      </c>
      <c r="BJ112" s="4" t="s">
        <v>77</v>
      </c>
      <c r="BK112" s="169" t="n">
        <f aca="false">ROUND(I112*H112,2)</f>
        <v>0</v>
      </c>
      <c r="BL112" s="4" t="s">
        <v>140</v>
      </c>
      <c r="BM112" s="168" t="s">
        <v>427</v>
      </c>
    </row>
    <row r="113" s="28" customFormat="true" ht="37.8" hidden="false" customHeight="true" outlineLevel="0" collapsed="false">
      <c r="A113" s="23"/>
      <c r="B113" s="156"/>
      <c r="C113" s="157" t="s">
        <v>133</v>
      </c>
      <c r="D113" s="157" t="s">
        <v>135</v>
      </c>
      <c r="E113" s="158" t="s">
        <v>428</v>
      </c>
      <c r="F113" s="159" t="s">
        <v>429</v>
      </c>
      <c r="G113" s="160" t="s">
        <v>169</v>
      </c>
      <c r="H113" s="161" t="n">
        <v>6</v>
      </c>
      <c r="I113" s="162"/>
      <c r="J113" s="163" t="n">
        <f aca="false">ROUND(I113*H113,2)</f>
        <v>0</v>
      </c>
      <c r="K113" s="159" t="s">
        <v>139</v>
      </c>
      <c r="L113" s="24"/>
      <c r="M113" s="164"/>
      <c r="N113" s="165" t="s">
        <v>40</v>
      </c>
      <c r="O113" s="56"/>
      <c r="P113" s="166" t="n">
        <f aca="false">O113*H113</f>
        <v>0</v>
      </c>
      <c r="Q113" s="166" t="n">
        <v>0</v>
      </c>
      <c r="R113" s="166" t="n">
        <f aca="false">Q113*H113</f>
        <v>0</v>
      </c>
      <c r="S113" s="166" t="n">
        <v>0.031</v>
      </c>
      <c r="T113" s="167" t="n">
        <f aca="false">S113*H113</f>
        <v>0.186</v>
      </c>
      <c r="U113" s="23"/>
      <c r="V113" s="23"/>
      <c r="W113" s="23"/>
      <c r="X113" s="23"/>
      <c r="Y113" s="23"/>
      <c r="Z113" s="23"/>
      <c r="AA113" s="23"/>
      <c r="AB113" s="23"/>
      <c r="AC113" s="23"/>
      <c r="AD113" s="23"/>
      <c r="AE113" s="23"/>
      <c r="AR113" s="168" t="s">
        <v>140</v>
      </c>
      <c r="AT113" s="168" t="s">
        <v>135</v>
      </c>
      <c r="AU113" s="168" t="s">
        <v>79</v>
      </c>
      <c r="AY113" s="4" t="s">
        <v>132</v>
      </c>
      <c r="BE113" s="169" t="n">
        <f aca="false">IF(N113="základní",J113,0)</f>
        <v>0</v>
      </c>
      <c r="BF113" s="169" t="n">
        <f aca="false">IF(N113="snížená",J113,0)</f>
        <v>0</v>
      </c>
      <c r="BG113" s="169" t="n">
        <f aca="false">IF(N113="zákl. přenesená",J113,0)</f>
        <v>0</v>
      </c>
      <c r="BH113" s="169" t="n">
        <f aca="false">IF(N113="sníž. přenesená",J113,0)</f>
        <v>0</v>
      </c>
      <c r="BI113" s="169" t="n">
        <f aca="false">IF(N113="nulová",J113,0)</f>
        <v>0</v>
      </c>
      <c r="BJ113" s="4" t="s">
        <v>77</v>
      </c>
      <c r="BK113" s="169" t="n">
        <f aca="false">ROUND(I113*H113,2)</f>
        <v>0</v>
      </c>
      <c r="BL113" s="4" t="s">
        <v>140</v>
      </c>
      <c r="BM113" s="168" t="s">
        <v>430</v>
      </c>
    </row>
    <row r="114" s="28" customFormat="true" ht="12.8" hidden="false" customHeight="false" outlineLevel="0" collapsed="false">
      <c r="A114" s="23"/>
      <c r="B114" s="24"/>
      <c r="C114" s="23"/>
      <c r="D114" s="170" t="s">
        <v>142</v>
      </c>
      <c r="E114" s="23"/>
      <c r="F114" s="171" t="s">
        <v>431</v>
      </c>
      <c r="G114" s="23"/>
      <c r="H114" s="23"/>
      <c r="I114" s="172"/>
      <c r="J114" s="23"/>
      <c r="K114" s="23"/>
      <c r="L114" s="24"/>
      <c r="M114" s="173"/>
      <c r="N114" s="174"/>
      <c r="O114" s="56"/>
      <c r="P114" s="56"/>
      <c r="Q114" s="56"/>
      <c r="R114" s="56"/>
      <c r="S114" s="56"/>
      <c r="T114" s="57"/>
      <c r="U114" s="23"/>
      <c r="V114" s="23"/>
      <c r="W114" s="23"/>
      <c r="X114" s="23"/>
      <c r="Y114" s="23"/>
      <c r="Z114" s="23"/>
      <c r="AA114" s="23"/>
      <c r="AB114" s="23"/>
      <c r="AC114" s="23"/>
      <c r="AD114" s="23"/>
      <c r="AE114" s="23"/>
      <c r="AT114" s="4" t="s">
        <v>142</v>
      </c>
      <c r="AU114" s="4" t="s">
        <v>79</v>
      </c>
    </row>
    <row r="115" s="177" customFormat="true" ht="12.8" hidden="false" customHeight="false" outlineLevel="0" collapsed="false">
      <c r="B115" s="178"/>
      <c r="D115" s="175" t="s">
        <v>146</v>
      </c>
      <c r="E115" s="179"/>
      <c r="F115" s="180" t="s">
        <v>432</v>
      </c>
      <c r="H115" s="179"/>
      <c r="I115" s="181"/>
      <c r="L115" s="178"/>
      <c r="M115" s="182"/>
      <c r="N115" s="183"/>
      <c r="O115" s="183"/>
      <c r="P115" s="183"/>
      <c r="Q115" s="183"/>
      <c r="R115" s="183"/>
      <c r="S115" s="183"/>
      <c r="T115" s="184"/>
      <c r="AT115" s="179" t="s">
        <v>146</v>
      </c>
      <c r="AU115" s="179" t="s">
        <v>79</v>
      </c>
      <c r="AV115" s="177" t="s">
        <v>77</v>
      </c>
      <c r="AW115" s="177" t="s">
        <v>30</v>
      </c>
      <c r="AX115" s="177" t="s">
        <v>69</v>
      </c>
      <c r="AY115" s="179" t="s">
        <v>132</v>
      </c>
    </row>
    <row r="116" s="185" customFormat="true" ht="12.8" hidden="false" customHeight="false" outlineLevel="0" collapsed="false">
      <c r="B116" s="186"/>
      <c r="D116" s="175" t="s">
        <v>146</v>
      </c>
      <c r="E116" s="187"/>
      <c r="F116" s="188" t="s">
        <v>433</v>
      </c>
      <c r="H116" s="189" t="n">
        <v>6</v>
      </c>
      <c r="I116" s="190"/>
      <c r="L116" s="186"/>
      <c r="M116" s="191"/>
      <c r="N116" s="192"/>
      <c r="O116" s="192"/>
      <c r="P116" s="192"/>
      <c r="Q116" s="192"/>
      <c r="R116" s="192"/>
      <c r="S116" s="192"/>
      <c r="T116" s="193"/>
      <c r="AT116" s="187" t="s">
        <v>146</v>
      </c>
      <c r="AU116" s="187" t="s">
        <v>79</v>
      </c>
      <c r="AV116" s="185" t="s">
        <v>79</v>
      </c>
      <c r="AW116" s="185" t="s">
        <v>30</v>
      </c>
      <c r="AX116" s="185" t="s">
        <v>69</v>
      </c>
      <c r="AY116" s="187" t="s">
        <v>132</v>
      </c>
    </row>
    <row r="117" s="203" customFormat="true" ht="12.8" hidden="false" customHeight="false" outlineLevel="0" collapsed="false">
      <c r="B117" s="204"/>
      <c r="D117" s="175" t="s">
        <v>146</v>
      </c>
      <c r="E117" s="205"/>
      <c r="F117" s="206" t="s">
        <v>166</v>
      </c>
      <c r="H117" s="207" t="n">
        <v>6</v>
      </c>
      <c r="I117" s="208"/>
      <c r="L117" s="204"/>
      <c r="M117" s="209"/>
      <c r="N117" s="210"/>
      <c r="O117" s="210"/>
      <c r="P117" s="210"/>
      <c r="Q117" s="210"/>
      <c r="R117" s="210"/>
      <c r="S117" s="210"/>
      <c r="T117" s="211"/>
      <c r="AT117" s="205" t="s">
        <v>146</v>
      </c>
      <c r="AU117" s="205" t="s">
        <v>79</v>
      </c>
      <c r="AV117" s="203" t="s">
        <v>140</v>
      </c>
      <c r="AW117" s="203" t="s">
        <v>30</v>
      </c>
      <c r="AX117" s="203" t="s">
        <v>77</v>
      </c>
      <c r="AY117" s="205" t="s">
        <v>132</v>
      </c>
    </row>
    <row r="118" s="142" customFormat="true" ht="22.8" hidden="false" customHeight="true" outlineLevel="0" collapsed="false">
      <c r="B118" s="143"/>
      <c r="D118" s="144" t="s">
        <v>68</v>
      </c>
      <c r="E118" s="154" t="s">
        <v>248</v>
      </c>
      <c r="F118" s="154" t="s">
        <v>249</v>
      </c>
      <c r="I118" s="146"/>
      <c r="J118" s="155" t="n">
        <f aca="false">BK118</f>
        <v>0</v>
      </c>
      <c r="L118" s="143"/>
      <c r="M118" s="148"/>
      <c r="N118" s="149"/>
      <c r="O118" s="149"/>
      <c r="P118" s="150" t="n">
        <f aca="false">SUM(P119:P127)</f>
        <v>0</v>
      </c>
      <c r="Q118" s="149"/>
      <c r="R118" s="150" t="n">
        <f aca="false">SUM(R119:R127)</f>
        <v>0</v>
      </c>
      <c r="S118" s="149"/>
      <c r="T118" s="151" t="n">
        <f aca="false">SUM(T119:T127)</f>
        <v>0</v>
      </c>
      <c r="AR118" s="144" t="s">
        <v>77</v>
      </c>
      <c r="AT118" s="152" t="s">
        <v>68</v>
      </c>
      <c r="AU118" s="152" t="s">
        <v>77</v>
      </c>
      <c r="AY118" s="144" t="s">
        <v>132</v>
      </c>
      <c r="BK118" s="153" t="n">
        <f aca="false">SUM(BK119:BK127)</f>
        <v>0</v>
      </c>
    </row>
    <row r="119" s="28" customFormat="true" ht="37.8" hidden="false" customHeight="true" outlineLevel="0" collapsed="false">
      <c r="A119" s="23"/>
      <c r="B119" s="156"/>
      <c r="C119" s="157" t="s">
        <v>208</v>
      </c>
      <c r="D119" s="157" t="s">
        <v>135</v>
      </c>
      <c r="E119" s="158" t="s">
        <v>434</v>
      </c>
      <c r="F119" s="159" t="s">
        <v>435</v>
      </c>
      <c r="G119" s="160" t="s">
        <v>252</v>
      </c>
      <c r="H119" s="161" t="n">
        <v>0.348</v>
      </c>
      <c r="I119" s="162"/>
      <c r="J119" s="163" t="n">
        <f aca="false">ROUND(I119*H119,2)</f>
        <v>0</v>
      </c>
      <c r="K119" s="159" t="s">
        <v>139</v>
      </c>
      <c r="L119" s="24"/>
      <c r="M119" s="164"/>
      <c r="N119" s="165" t="s">
        <v>40</v>
      </c>
      <c r="O119" s="56"/>
      <c r="P119" s="166" t="n">
        <f aca="false">O119*H119</f>
        <v>0</v>
      </c>
      <c r="Q119" s="166" t="n">
        <v>0</v>
      </c>
      <c r="R119" s="166" t="n">
        <f aca="false">Q119*H119</f>
        <v>0</v>
      </c>
      <c r="S119" s="166" t="n">
        <v>0</v>
      </c>
      <c r="T119" s="167" t="n">
        <f aca="false">S119*H119</f>
        <v>0</v>
      </c>
      <c r="U119" s="23"/>
      <c r="V119" s="23"/>
      <c r="W119" s="23"/>
      <c r="X119" s="23"/>
      <c r="Y119" s="23"/>
      <c r="Z119" s="23"/>
      <c r="AA119" s="23"/>
      <c r="AB119" s="23"/>
      <c r="AC119" s="23"/>
      <c r="AD119" s="23"/>
      <c r="AE119" s="23"/>
      <c r="AR119" s="168" t="s">
        <v>140</v>
      </c>
      <c r="AT119" s="168" t="s">
        <v>135</v>
      </c>
      <c r="AU119" s="168" t="s">
        <v>79</v>
      </c>
      <c r="AY119" s="4" t="s">
        <v>132</v>
      </c>
      <c r="BE119" s="169" t="n">
        <f aca="false">IF(N119="základní",J119,0)</f>
        <v>0</v>
      </c>
      <c r="BF119" s="169" t="n">
        <f aca="false">IF(N119="snížená",J119,0)</f>
        <v>0</v>
      </c>
      <c r="BG119" s="169" t="n">
        <f aca="false">IF(N119="zákl. přenesená",J119,0)</f>
        <v>0</v>
      </c>
      <c r="BH119" s="169" t="n">
        <f aca="false">IF(N119="sníž. přenesená",J119,0)</f>
        <v>0</v>
      </c>
      <c r="BI119" s="169" t="n">
        <f aca="false">IF(N119="nulová",J119,0)</f>
        <v>0</v>
      </c>
      <c r="BJ119" s="4" t="s">
        <v>77</v>
      </c>
      <c r="BK119" s="169" t="n">
        <f aca="false">ROUND(I119*H119,2)</f>
        <v>0</v>
      </c>
      <c r="BL119" s="4" t="s">
        <v>140</v>
      </c>
      <c r="BM119" s="168" t="s">
        <v>436</v>
      </c>
    </row>
    <row r="120" s="28" customFormat="true" ht="12.8" hidden="false" customHeight="false" outlineLevel="0" collapsed="false">
      <c r="A120" s="23"/>
      <c r="B120" s="24"/>
      <c r="C120" s="23"/>
      <c r="D120" s="170" t="s">
        <v>142</v>
      </c>
      <c r="E120" s="23"/>
      <c r="F120" s="171" t="s">
        <v>437</v>
      </c>
      <c r="G120" s="23"/>
      <c r="H120" s="23"/>
      <c r="I120" s="172"/>
      <c r="J120" s="23"/>
      <c r="K120" s="23"/>
      <c r="L120" s="24"/>
      <c r="M120" s="173"/>
      <c r="N120" s="174"/>
      <c r="O120" s="56"/>
      <c r="P120" s="56"/>
      <c r="Q120" s="56"/>
      <c r="R120" s="56"/>
      <c r="S120" s="56"/>
      <c r="T120" s="57"/>
      <c r="U120" s="23"/>
      <c r="V120" s="23"/>
      <c r="W120" s="23"/>
      <c r="X120" s="23"/>
      <c r="Y120" s="23"/>
      <c r="Z120" s="23"/>
      <c r="AA120" s="23"/>
      <c r="AB120" s="23"/>
      <c r="AC120" s="23"/>
      <c r="AD120" s="23"/>
      <c r="AE120" s="23"/>
      <c r="AT120" s="4" t="s">
        <v>142</v>
      </c>
      <c r="AU120" s="4" t="s">
        <v>79</v>
      </c>
    </row>
    <row r="121" s="28" customFormat="true" ht="33" hidden="false" customHeight="true" outlineLevel="0" collapsed="false">
      <c r="A121" s="23"/>
      <c r="B121" s="156"/>
      <c r="C121" s="157" t="s">
        <v>218</v>
      </c>
      <c r="D121" s="157" t="s">
        <v>135</v>
      </c>
      <c r="E121" s="158" t="s">
        <v>255</v>
      </c>
      <c r="F121" s="159" t="s">
        <v>256</v>
      </c>
      <c r="G121" s="160" t="s">
        <v>252</v>
      </c>
      <c r="H121" s="161" t="n">
        <v>0.348</v>
      </c>
      <c r="I121" s="162"/>
      <c r="J121" s="163" t="n">
        <f aca="false">ROUND(I121*H121,2)</f>
        <v>0</v>
      </c>
      <c r="K121" s="159" t="s">
        <v>139</v>
      </c>
      <c r="L121" s="24"/>
      <c r="M121" s="164"/>
      <c r="N121" s="165" t="s">
        <v>40</v>
      </c>
      <c r="O121" s="56"/>
      <c r="P121" s="166" t="n">
        <f aca="false">O121*H121</f>
        <v>0</v>
      </c>
      <c r="Q121" s="166" t="n">
        <v>0</v>
      </c>
      <c r="R121" s="166" t="n">
        <f aca="false">Q121*H121</f>
        <v>0</v>
      </c>
      <c r="S121" s="166" t="n">
        <v>0</v>
      </c>
      <c r="T121" s="167" t="n">
        <f aca="false">S121*H121</f>
        <v>0</v>
      </c>
      <c r="U121" s="23"/>
      <c r="V121" s="23"/>
      <c r="W121" s="23"/>
      <c r="X121" s="23"/>
      <c r="Y121" s="23"/>
      <c r="Z121" s="23"/>
      <c r="AA121" s="23"/>
      <c r="AB121" s="23"/>
      <c r="AC121" s="23"/>
      <c r="AD121" s="23"/>
      <c r="AE121" s="23"/>
      <c r="AR121" s="168" t="s">
        <v>140</v>
      </c>
      <c r="AT121" s="168" t="s">
        <v>135</v>
      </c>
      <c r="AU121" s="168" t="s">
        <v>79</v>
      </c>
      <c r="AY121" s="4" t="s">
        <v>132</v>
      </c>
      <c r="BE121" s="169" t="n">
        <f aca="false">IF(N121="základní",J121,0)</f>
        <v>0</v>
      </c>
      <c r="BF121" s="169" t="n">
        <f aca="false">IF(N121="snížená",J121,0)</f>
        <v>0</v>
      </c>
      <c r="BG121" s="169" t="n">
        <f aca="false">IF(N121="zákl. přenesená",J121,0)</f>
        <v>0</v>
      </c>
      <c r="BH121" s="169" t="n">
        <f aca="false">IF(N121="sníž. přenesená",J121,0)</f>
        <v>0</v>
      </c>
      <c r="BI121" s="169" t="n">
        <f aca="false">IF(N121="nulová",J121,0)</f>
        <v>0</v>
      </c>
      <c r="BJ121" s="4" t="s">
        <v>77</v>
      </c>
      <c r="BK121" s="169" t="n">
        <f aca="false">ROUND(I121*H121,2)</f>
        <v>0</v>
      </c>
      <c r="BL121" s="4" t="s">
        <v>140</v>
      </c>
      <c r="BM121" s="168" t="s">
        <v>438</v>
      </c>
    </row>
    <row r="122" s="28" customFormat="true" ht="12.8" hidden="false" customHeight="false" outlineLevel="0" collapsed="false">
      <c r="A122" s="23"/>
      <c r="B122" s="24"/>
      <c r="C122" s="23"/>
      <c r="D122" s="170" t="s">
        <v>142</v>
      </c>
      <c r="E122" s="23"/>
      <c r="F122" s="171" t="s">
        <v>258</v>
      </c>
      <c r="G122" s="23"/>
      <c r="H122" s="23"/>
      <c r="I122" s="172"/>
      <c r="J122" s="23"/>
      <c r="K122" s="23"/>
      <c r="L122" s="24"/>
      <c r="M122" s="173"/>
      <c r="N122" s="174"/>
      <c r="O122" s="56"/>
      <c r="P122" s="56"/>
      <c r="Q122" s="56"/>
      <c r="R122" s="56"/>
      <c r="S122" s="56"/>
      <c r="T122" s="57"/>
      <c r="U122" s="23"/>
      <c r="V122" s="23"/>
      <c r="W122" s="23"/>
      <c r="X122" s="23"/>
      <c r="Y122" s="23"/>
      <c r="Z122" s="23"/>
      <c r="AA122" s="23"/>
      <c r="AB122" s="23"/>
      <c r="AC122" s="23"/>
      <c r="AD122" s="23"/>
      <c r="AE122" s="23"/>
      <c r="AT122" s="4" t="s">
        <v>142</v>
      </c>
      <c r="AU122" s="4" t="s">
        <v>79</v>
      </c>
    </row>
    <row r="123" s="28" customFormat="true" ht="44.25" hidden="false" customHeight="true" outlineLevel="0" collapsed="false">
      <c r="A123" s="23"/>
      <c r="B123" s="156"/>
      <c r="C123" s="157" t="s">
        <v>181</v>
      </c>
      <c r="D123" s="157" t="s">
        <v>135</v>
      </c>
      <c r="E123" s="158" t="s">
        <v>260</v>
      </c>
      <c r="F123" s="159" t="s">
        <v>261</v>
      </c>
      <c r="G123" s="160" t="s">
        <v>252</v>
      </c>
      <c r="H123" s="161" t="n">
        <v>8.352</v>
      </c>
      <c r="I123" s="162"/>
      <c r="J123" s="163" t="n">
        <f aca="false">ROUND(I123*H123,2)</f>
        <v>0</v>
      </c>
      <c r="K123" s="159" t="s">
        <v>139</v>
      </c>
      <c r="L123" s="24"/>
      <c r="M123" s="164"/>
      <c r="N123" s="165" t="s">
        <v>40</v>
      </c>
      <c r="O123" s="56"/>
      <c r="P123" s="166" t="n">
        <f aca="false">O123*H123</f>
        <v>0</v>
      </c>
      <c r="Q123" s="166" t="n">
        <v>0</v>
      </c>
      <c r="R123" s="166" t="n">
        <f aca="false">Q123*H123</f>
        <v>0</v>
      </c>
      <c r="S123" s="166" t="n">
        <v>0</v>
      </c>
      <c r="T123" s="167" t="n">
        <f aca="false">S123*H123</f>
        <v>0</v>
      </c>
      <c r="U123" s="23"/>
      <c r="V123" s="23"/>
      <c r="W123" s="23"/>
      <c r="X123" s="23"/>
      <c r="Y123" s="23"/>
      <c r="Z123" s="23"/>
      <c r="AA123" s="23"/>
      <c r="AB123" s="23"/>
      <c r="AC123" s="23"/>
      <c r="AD123" s="23"/>
      <c r="AE123" s="23"/>
      <c r="AR123" s="168" t="s">
        <v>140</v>
      </c>
      <c r="AT123" s="168" t="s">
        <v>135</v>
      </c>
      <c r="AU123" s="168" t="s">
        <v>79</v>
      </c>
      <c r="AY123" s="4" t="s">
        <v>132</v>
      </c>
      <c r="BE123" s="169" t="n">
        <f aca="false">IF(N123="základní",J123,0)</f>
        <v>0</v>
      </c>
      <c r="BF123" s="169" t="n">
        <f aca="false">IF(N123="snížená",J123,0)</f>
        <v>0</v>
      </c>
      <c r="BG123" s="169" t="n">
        <f aca="false">IF(N123="zákl. přenesená",J123,0)</f>
        <v>0</v>
      </c>
      <c r="BH123" s="169" t="n">
        <f aca="false">IF(N123="sníž. přenesená",J123,0)</f>
        <v>0</v>
      </c>
      <c r="BI123" s="169" t="n">
        <f aca="false">IF(N123="nulová",J123,0)</f>
        <v>0</v>
      </c>
      <c r="BJ123" s="4" t="s">
        <v>77</v>
      </c>
      <c r="BK123" s="169" t="n">
        <f aca="false">ROUND(I123*H123,2)</f>
        <v>0</v>
      </c>
      <c r="BL123" s="4" t="s">
        <v>140</v>
      </c>
      <c r="BM123" s="168" t="s">
        <v>439</v>
      </c>
    </row>
    <row r="124" s="28" customFormat="true" ht="12.8" hidden="false" customHeight="false" outlineLevel="0" collapsed="false">
      <c r="A124" s="23"/>
      <c r="B124" s="24"/>
      <c r="C124" s="23"/>
      <c r="D124" s="170" t="s">
        <v>142</v>
      </c>
      <c r="E124" s="23"/>
      <c r="F124" s="171" t="s">
        <v>263</v>
      </c>
      <c r="G124" s="23"/>
      <c r="H124" s="23"/>
      <c r="I124" s="172"/>
      <c r="J124" s="23"/>
      <c r="K124" s="23"/>
      <c r="L124" s="24"/>
      <c r="M124" s="173"/>
      <c r="N124" s="174"/>
      <c r="O124" s="56"/>
      <c r="P124" s="56"/>
      <c r="Q124" s="56"/>
      <c r="R124" s="56"/>
      <c r="S124" s="56"/>
      <c r="T124" s="57"/>
      <c r="U124" s="23"/>
      <c r="V124" s="23"/>
      <c r="W124" s="23"/>
      <c r="X124" s="23"/>
      <c r="Y124" s="23"/>
      <c r="Z124" s="23"/>
      <c r="AA124" s="23"/>
      <c r="AB124" s="23"/>
      <c r="AC124" s="23"/>
      <c r="AD124" s="23"/>
      <c r="AE124" s="23"/>
      <c r="AT124" s="4" t="s">
        <v>142</v>
      </c>
      <c r="AU124" s="4" t="s">
        <v>79</v>
      </c>
    </row>
    <row r="125" s="185" customFormat="true" ht="12.8" hidden="false" customHeight="false" outlineLevel="0" collapsed="false">
      <c r="B125" s="186"/>
      <c r="D125" s="175" t="s">
        <v>146</v>
      </c>
      <c r="E125" s="187"/>
      <c r="F125" s="188" t="s">
        <v>440</v>
      </c>
      <c r="H125" s="189" t="n">
        <v>8.352</v>
      </c>
      <c r="I125" s="190"/>
      <c r="L125" s="186"/>
      <c r="M125" s="191"/>
      <c r="N125" s="192"/>
      <c r="O125" s="192"/>
      <c r="P125" s="192"/>
      <c r="Q125" s="192"/>
      <c r="R125" s="192"/>
      <c r="S125" s="192"/>
      <c r="T125" s="193"/>
      <c r="AT125" s="187" t="s">
        <v>146</v>
      </c>
      <c r="AU125" s="187" t="s">
        <v>79</v>
      </c>
      <c r="AV125" s="185" t="s">
        <v>79</v>
      </c>
      <c r="AW125" s="185" t="s">
        <v>30</v>
      </c>
      <c r="AX125" s="185" t="s">
        <v>77</v>
      </c>
      <c r="AY125" s="187" t="s">
        <v>132</v>
      </c>
    </row>
    <row r="126" s="28" customFormat="true" ht="44.25" hidden="false" customHeight="true" outlineLevel="0" collapsed="false">
      <c r="A126" s="23"/>
      <c r="B126" s="156"/>
      <c r="C126" s="157" t="s">
        <v>233</v>
      </c>
      <c r="D126" s="157" t="s">
        <v>135</v>
      </c>
      <c r="E126" s="158" t="s">
        <v>266</v>
      </c>
      <c r="F126" s="159" t="s">
        <v>267</v>
      </c>
      <c r="G126" s="160" t="s">
        <v>252</v>
      </c>
      <c r="H126" s="161" t="n">
        <v>0.348</v>
      </c>
      <c r="I126" s="162"/>
      <c r="J126" s="163" t="n">
        <f aca="false">ROUND(I126*H126,2)</f>
        <v>0</v>
      </c>
      <c r="K126" s="159" t="s">
        <v>139</v>
      </c>
      <c r="L126" s="24"/>
      <c r="M126" s="164"/>
      <c r="N126" s="165" t="s">
        <v>40</v>
      </c>
      <c r="O126" s="56"/>
      <c r="P126" s="166" t="n">
        <f aca="false">O126*H126</f>
        <v>0</v>
      </c>
      <c r="Q126" s="166" t="n">
        <v>0</v>
      </c>
      <c r="R126" s="166" t="n">
        <f aca="false">Q126*H126</f>
        <v>0</v>
      </c>
      <c r="S126" s="166" t="n">
        <v>0</v>
      </c>
      <c r="T126" s="167" t="n">
        <f aca="false">S126*H126</f>
        <v>0</v>
      </c>
      <c r="U126" s="23"/>
      <c r="V126" s="23"/>
      <c r="W126" s="23"/>
      <c r="X126" s="23"/>
      <c r="Y126" s="23"/>
      <c r="Z126" s="23"/>
      <c r="AA126" s="23"/>
      <c r="AB126" s="23"/>
      <c r="AC126" s="23"/>
      <c r="AD126" s="23"/>
      <c r="AE126" s="23"/>
      <c r="AR126" s="168" t="s">
        <v>140</v>
      </c>
      <c r="AT126" s="168" t="s">
        <v>135</v>
      </c>
      <c r="AU126" s="168" t="s">
        <v>79</v>
      </c>
      <c r="AY126" s="4" t="s">
        <v>132</v>
      </c>
      <c r="BE126" s="169" t="n">
        <f aca="false">IF(N126="základní",J126,0)</f>
        <v>0</v>
      </c>
      <c r="BF126" s="169" t="n">
        <f aca="false">IF(N126="snížená",J126,0)</f>
        <v>0</v>
      </c>
      <c r="BG126" s="169" t="n">
        <f aca="false">IF(N126="zákl. přenesená",J126,0)</f>
        <v>0</v>
      </c>
      <c r="BH126" s="169" t="n">
        <f aca="false">IF(N126="sníž. přenesená",J126,0)</f>
        <v>0</v>
      </c>
      <c r="BI126" s="169" t="n">
        <f aca="false">IF(N126="nulová",J126,0)</f>
        <v>0</v>
      </c>
      <c r="BJ126" s="4" t="s">
        <v>77</v>
      </c>
      <c r="BK126" s="169" t="n">
        <f aca="false">ROUND(I126*H126,2)</f>
        <v>0</v>
      </c>
      <c r="BL126" s="4" t="s">
        <v>140</v>
      </c>
      <c r="BM126" s="168" t="s">
        <v>441</v>
      </c>
    </row>
    <row r="127" s="28" customFormat="true" ht="12.8" hidden="false" customHeight="false" outlineLevel="0" collapsed="false">
      <c r="A127" s="23"/>
      <c r="B127" s="24"/>
      <c r="C127" s="23"/>
      <c r="D127" s="170" t="s">
        <v>142</v>
      </c>
      <c r="E127" s="23"/>
      <c r="F127" s="171" t="s">
        <v>269</v>
      </c>
      <c r="G127" s="23"/>
      <c r="H127" s="23"/>
      <c r="I127" s="172"/>
      <c r="J127" s="23"/>
      <c r="K127" s="23"/>
      <c r="L127" s="24"/>
      <c r="M127" s="173"/>
      <c r="N127" s="174"/>
      <c r="O127" s="56"/>
      <c r="P127" s="56"/>
      <c r="Q127" s="56"/>
      <c r="R127" s="56"/>
      <c r="S127" s="56"/>
      <c r="T127" s="57"/>
      <c r="U127" s="23"/>
      <c r="V127" s="23"/>
      <c r="W127" s="23"/>
      <c r="X127" s="23"/>
      <c r="Y127" s="23"/>
      <c r="Z127" s="23"/>
      <c r="AA127" s="23"/>
      <c r="AB127" s="23"/>
      <c r="AC127" s="23"/>
      <c r="AD127" s="23"/>
      <c r="AE127" s="23"/>
      <c r="AT127" s="4" t="s">
        <v>142</v>
      </c>
      <c r="AU127" s="4" t="s">
        <v>79</v>
      </c>
    </row>
    <row r="128" s="142" customFormat="true" ht="22.8" hidden="false" customHeight="true" outlineLevel="0" collapsed="false">
      <c r="B128" s="143"/>
      <c r="D128" s="144" t="s">
        <v>68</v>
      </c>
      <c r="E128" s="154" t="s">
        <v>270</v>
      </c>
      <c r="F128" s="154" t="s">
        <v>271</v>
      </c>
      <c r="I128" s="146"/>
      <c r="J128" s="155" t="n">
        <f aca="false">BK128</f>
        <v>0</v>
      </c>
      <c r="L128" s="143"/>
      <c r="M128" s="148"/>
      <c r="N128" s="149"/>
      <c r="O128" s="149"/>
      <c r="P128" s="150" t="n">
        <f aca="false">SUM(P129:P130)</f>
        <v>0</v>
      </c>
      <c r="Q128" s="149"/>
      <c r="R128" s="150" t="n">
        <f aca="false">SUM(R129:R130)</f>
        <v>0</v>
      </c>
      <c r="S128" s="149"/>
      <c r="T128" s="151" t="n">
        <f aca="false">SUM(T129:T130)</f>
        <v>0</v>
      </c>
      <c r="AR128" s="144" t="s">
        <v>77</v>
      </c>
      <c r="AT128" s="152" t="s">
        <v>68</v>
      </c>
      <c r="AU128" s="152" t="s">
        <v>77</v>
      </c>
      <c r="AY128" s="144" t="s">
        <v>132</v>
      </c>
      <c r="BK128" s="153" t="n">
        <f aca="false">SUM(BK129:BK130)</f>
        <v>0</v>
      </c>
    </row>
    <row r="129" s="28" customFormat="true" ht="55.5" hidden="false" customHeight="true" outlineLevel="0" collapsed="false">
      <c r="A129" s="23"/>
      <c r="B129" s="156"/>
      <c r="C129" s="157" t="s">
        <v>241</v>
      </c>
      <c r="D129" s="157" t="s">
        <v>135</v>
      </c>
      <c r="E129" s="158" t="s">
        <v>442</v>
      </c>
      <c r="F129" s="159" t="s">
        <v>443</v>
      </c>
      <c r="G129" s="160" t="s">
        <v>252</v>
      </c>
      <c r="H129" s="161" t="n">
        <v>0.718</v>
      </c>
      <c r="I129" s="162"/>
      <c r="J129" s="163" t="n">
        <f aca="false">ROUND(I129*H129,2)</f>
        <v>0</v>
      </c>
      <c r="K129" s="159" t="s">
        <v>139</v>
      </c>
      <c r="L129" s="24"/>
      <c r="M129" s="164"/>
      <c r="N129" s="165" t="s">
        <v>40</v>
      </c>
      <c r="O129" s="56"/>
      <c r="P129" s="166" t="n">
        <f aca="false">O129*H129</f>
        <v>0</v>
      </c>
      <c r="Q129" s="166" t="n">
        <v>0</v>
      </c>
      <c r="R129" s="166" t="n">
        <f aca="false">Q129*H129</f>
        <v>0</v>
      </c>
      <c r="S129" s="166" t="n">
        <v>0</v>
      </c>
      <c r="T129" s="167" t="n">
        <f aca="false">S129*H129</f>
        <v>0</v>
      </c>
      <c r="U129" s="23"/>
      <c r="V129" s="23"/>
      <c r="W129" s="23"/>
      <c r="X129" s="23"/>
      <c r="Y129" s="23"/>
      <c r="Z129" s="23"/>
      <c r="AA129" s="23"/>
      <c r="AB129" s="23"/>
      <c r="AC129" s="23"/>
      <c r="AD129" s="23"/>
      <c r="AE129" s="23"/>
      <c r="AR129" s="168" t="s">
        <v>140</v>
      </c>
      <c r="AT129" s="168" t="s">
        <v>135</v>
      </c>
      <c r="AU129" s="168" t="s">
        <v>79</v>
      </c>
      <c r="AY129" s="4" t="s">
        <v>132</v>
      </c>
      <c r="BE129" s="169" t="n">
        <f aca="false">IF(N129="základní",J129,0)</f>
        <v>0</v>
      </c>
      <c r="BF129" s="169" t="n">
        <f aca="false">IF(N129="snížená",J129,0)</f>
        <v>0</v>
      </c>
      <c r="BG129" s="169" t="n">
        <f aca="false">IF(N129="zákl. přenesená",J129,0)</f>
        <v>0</v>
      </c>
      <c r="BH129" s="169" t="n">
        <f aca="false">IF(N129="sníž. přenesená",J129,0)</f>
        <v>0</v>
      </c>
      <c r="BI129" s="169" t="n">
        <f aca="false">IF(N129="nulová",J129,0)</f>
        <v>0</v>
      </c>
      <c r="BJ129" s="4" t="s">
        <v>77</v>
      </c>
      <c r="BK129" s="169" t="n">
        <f aca="false">ROUND(I129*H129,2)</f>
        <v>0</v>
      </c>
      <c r="BL129" s="4" t="s">
        <v>140</v>
      </c>
      <c r="BM129" s="168" t="s">
        <v>444</v>
      </c>
    </row>
    <row r="130" s="28" customFormat="true" ht="12.8" hidden="false" customHeight="false" outlineLevel="0" collapsed="false">
      <c r="A130" s="23"/>
      <c r="B130" s="24"/>
      <c r="C130" s="23"/>
      <c r="D130" s="170" t="s">
        <v>142</v>
      </c>
      <c r="E130" s="23"/>
      <c r="F130" s="171" t="s">
        <v>445</v>
      </c>
      <c r="G130" s="23"/>
      <c r="H130" s="23"/>
      <c r="I130" s="172"/>
      <c r="J130" s="23"/>
      <c r="K130" s="23"/>
      <c r="L130" s="24"/>
      <c r="M130" s="173"/>
      <c r="N130" s="174"/>
      <c r="O130" s="56"/>
      <c r="P130" s="56"/>
      <c r="Q130" s="56"/>
      <c r="R130" s="56"/>
      <c r="S130" s="56"/>
      <c r="T130" s="57"/>
      <c r="U130" s="23"/>
      <c r="V130" s="23"/>
      <c r="W130" s="23"/>
      <c r="X130" s="23"/>
      <c r="Y130" s="23"/>
      <c r="Z130" s="23"/>
      <c r="AA130" s="23"/>
      <c r="AB130" s="23"/>
      <c r="AC130" s="23"/>
      <c r="AD130" s="23"/>
      <c r="AE130" s="23"/>
      <c r="AT130" s="4" t="s">
        <v>142</v>
      </c>
      <c r="AU130" s="4" t="s">
        <v>79</v>
      </c>
    </row>
    <row r="131" s="142" customFormat="true" ht="25.9" hidden="false" customHeight="true" outlineLevel="0" collapsed="false">
      <c r="B131" s="143"/>
      <c r="D131" s="144" t="s">
        <v>68</v>
      </c>
      <c r="E131" s="145" t="s">
        <v>276</v>
      </c>
      <c r="F131" s="145" t="s">
        <v>277</v>
      </c>
      <c r="I131" s="146"/>
      <c r="J131" s="147" t="n">
        <f aca="false">BK131</f>
        <v>0</v>
      </c>
      <c r="L131" s="143"/>
      <c r="M131" s="148"/>
      <c r="N131" s="149"/>
      <c r="O131" s="149"/>
      <c r="P131" s="150" t="n">
        <f aca="false">P132+P196+P204+P268+P287+P314+P360+P391</f>
        <v>0</v>
      </c>
      <c r="Q131" s="149"/>
      <c r="R131" s="150" t="n">
        <f aca="false">R132+R196+R204+R268+R287+R314+R360+R391</f>
        <v>4.7302101216</v>
      </c>
      <c r="S131" s="149"/>
      <c r="T131" s="151" t="n">
        <f aca="false">T132+T196+T204+T268+T287+T314+T360+T391</f>
        <v>0.162</v>
      </c>
      <c r="AR131" s="144" t="s">
        <v>79</v>
      </c>
      <c r="AT131" s="152" t="s">
        <v>68</v>
      </c>
      <c r="AU131" s="152" t="s">
        <v>69</v>
      </c>
      <c r="AY131" s="144" t="s">
        <v>132</v>
      </c>
      <c r="BK131" s="153" t="n">
        <f aca="false">BK132+BK196+BK204+BK268+BK287+BK314+BK360+BK391</f>
        <v>0</v>
      </c>
    </row>
    <row r="132" s="142" customFormat="true" ht="22.8" hidden="false" customHeight="true" outlineLevel="0" collapsed="false">
      <c r="B132" s="143"/>
      <c r="D132" s="144" t="s">
        <v>68</v>
      </c>
      <c r="E132" s="154" t="s">
        <v>446</v>
      </c>
      <c r="F132" s="154" t="s">
        <v>447</v>
      </c>
      <c r="I132" s="146"/>
      <c r="J132" s="155" t="n">
        <f aca="false">BK132</f>
        <v>0</v>
      </c>
      <c r="L132" s="143"/>
      <c r="M132" s="148"/>
      <c r="N132" s="149"/>
      <c r="O132" s="149"/>
      <c r="P132" s="150" t="n">
        <f aca="false">SUM(P133:P195)</f>
        <v>0</v>
      </c>
      <c r="Q132" s="149"/>
      <c r="R132" s="150" t="n">
        <f aca="false">SUM(R133:R195)</f>
        <v>1.9272677516</v>
      </c>
      <c r="S132" s="149"/>
      <c r="T132" s="151" t="n">
        <f aca="false">SUM(T133:T195)</f>
        <v>0</v>
      </c>
      <c r="AR132" s="144" t="s">
        <v>79</v>
      </c>
      <c r="AT132" s="152" t="s">
        <v>68</v>
      </c>
      <c r="AU132" s="152" t="s">
        <v>77</v>
      </c>
      <c r="AY132" s="144" t="s">
        <v>132</v>
      </c>
      <c r="BK132" s="153" t="n">
        <f aca="false">SUM(BK133:BK195)</f>
        <v>0</v>
      </c>
    </row>
    <row r="133" s="28" customFormat="true" ht="62.7" hidden="false" customHeight="true" outlineLevel="0" collapsed="false">
      <c r="A133" s="23"/>
      <c r="B133" s="156"/>
      <c r="C133" s="157" t="s">
        <v>8</v>
      </c>
      <c r="D133" s="157" t="s">
        <v>135</v>
      </c>
      <c r="E133" s="158" t="s">
        <v>448</v>
      </c>
      <c r="F133" s="159" t="s">
        <v>449</v>
      </c>
      <c r="G133" s="160" t="s">
        <v>185</v>
      </c>
      <c r="H133" s="161" t="n">
        <v>25.156</v>
      </c>
      <c r="I133" s="162"/>
      <c r="J133" s="163" t="n">
        <f aca="false">ROUND(I133*H133,2)</f>
        <v>0</v>
      </c>
      <c r="K133" s="159"/>
      <c r="L133" s="24"/>
      <c r="M133" s="164"/>
      <c r="N133" s="165" t="s">
        <v>40</v>
      </c>
      <c r="O133" s="56"/>
      <c r="P133" s="166" t="n">
        <f aca="false">O133*H133</f>
        <v>0</v>
      </c>
      <c r="Q133" s="166" t="n">
        <v>0.0448916</v>
      </c>
      <c r="R133" s="166" t="n">
        <f aca="false">Q133*H133</f>
        <v>1.1292930896</v>
      </c>
      <c r="S133" s="166" t="n">
        <v>0</v>
      </c>
      <c r="T133" s="167" t="n">
        <f aca="false">S133*H133</f>
        <v>0</v>
      </c>
      <c r="U133" s="23"/>
      <c r="V133" s="23"/>
      <c r="W133" s="23"/>
      <c r="X133" s="23"/>
      <c r="Y133" s="23"/>
      <c r="Z133" s="23"/>
      <c r="AA133" s="23"/>
      <c r="AB133" s="23"/>
      <c r="AC133" s="23"/>
      <c r="AD133" s="23"/>
      <c r="AE133" s="23"/>
      <c r="AR133" s="168" t="s">
        <v>202</v>
      </c>
      <c r="AT133" s="168" t="s">
        <v>135</v>
      </c>
      <c r="AU133" s="168" t="s">
        <v>79</v>
      </c>
      <c r="AY133" s="4" t="s">
        <v>132</v>
      </c>
      <c r="BE133" s="169" t="n">
        <f aca="false">IF(N133="základní",J133,0)</f>
        <v>0</v>
      </c>
      <c r="BF133" s="169" t="n">
        <f aca="false">IF(N133="snížená",J133,0)</f>
        <v>0</v>
      </c>
      <c r="BG133" s="169" t="n">
        <f aca="false">IF(N133="zákl. přenesená",J133,0)</f>
        <v>0</v>
      </c>
      <c r="BH133" s="169" t="n">
        <f aca="false">IF(N133="sníž. přenesená",J133,0)</f>
        <v>0</v>
      </c>
      <c r="BI133" s="169" t="n">
        <f aca="false">IF(N133="nulová",J133,0)</f>
        <v>0</v>
      </c>
      <c r="BJ133" s="4" t="s">
        <v>77</v>
      </c>
      <c r="BK133" s="169" t="n">
        <f aca="false">ROUND(I133*H133,2)</f>
        <v>0</v>
      </c>
      <c r="BL133" s="4" t="s">
        <v>202</v>
      </c>
      <c r="BM133" s="168" t="s">
        <v>450</v>
      </c>
    </row>
    <row r="134" s="177" customFormat="true" ht="12.8" hidden="false" customHeight="false" outlineLevel="0" collapsed="false">
      <c r="B134" s="178"/>
      <c r="D134" s="175" t="s">
        <v>146</v>
      </c>
      <c r="E134" s="179"/>
      <c r="F134" s="180" t="s">
        <v>355</v>
      </c>
      <c r="H134" s="179"/>
      <c r="I134" s="181"/>
      <c r="L134" s="178"/>
      <c r="M134" s="182"/>
      <c r="N134" s="183"/>
      <c r="O134" s="183"/>
      <c r="P134" s="183"/>
      <c r="Q134" s="183"/>
      <c r="R134" s="183"/>
      <c r="S134" s="183"/>
      <c r="T134" s="184"/>
      <c r="AT134" s="179" t="s">
        <v>146</v>
      </c>
      <c r="AU134" s="179" t="s">
        <v>79</v>
      </c>
      <c r="AV134" s="177" t="s">
        <v>77</v>
      </c>
      <c r="AW134" s="177" t="s">
        <v>30</v>
      </c>
      <c r="AX134" s="177" t="s">
        <v>69</v>
      </c>
      <c r="AY134" s="179" t="s">
        <v>132</v>
      </c>
    </row>
    <row r="135" s="177" customFormat="true" ht="12.8" hidden="false" customHeight="false" outlineLevel="0" collapsed="false">
      <c r="B135" s="178"/>
      <c r="D135" s="175" t="s">
        <v>146</v>
      </c>
      <c r="E135" s="179"/>
      <c r="F135" s="180" t="s">
        <v>451</v>
      </c>
      <c r="H135" s="179"/>
      <c r="I135" s="181"/>
      <c r="L135" s="178"/>
      <c r="M135" s="182"/>
      <c r="N135" s="183"/>
      <c r="O135" s="183"/>
      <c r="P135" s="183"/>
      <c r="Q135" s="183"/>
      <c r="R135" s="183"/>
      <c r="S135" s="183"/>
      <c r="T135" s="184"/>
      <c r="AT135" s="179" t="s">
        <v>146</v>
      </c>
      <c r="AU135" s="179" t="s">
        <v>79</v>
      </c>
      <c r="AV135" s="177" t="s">
        <v>77</v>
      </c>
      <c r="AW135" s="177" t="s">
        <v>30</v>
      </c>
      <c r="AX135" s="177" t="s">
        <v>69</v>
      </c>
      <c r="AY135" s="179" t="s">
        <v>132</v>
      </c>
    </row>
    <row r="136" s="177" customFormat="true" ht="12.8" hidden="false" customHeight="false" outlineLevel="0" collapsed="false">
      <c r="B136" s="178"/>
      <c r="D136" s="175" t="s">
        <v>146</v>
      </c>
      <c r="E136" s="179"/>
      <c r="F136" s="180" t="s">
        <v>452</v>
      </c>
      <c r="H136" s="179"/>
      <c r="I136" s="181"/>
      <c r="L136" s="178"/>
      <c r="M136" s="182"/>
      <c r="N136" s="183"/>
      <c r="O136" s="183"/>
      <c r="P136" s="183"/>
      <c r="Q136" s="183"/>
      <c r="R136" s="183"/>
      <c r="S136" s="183"/>
      <c r="T136" s="184"/>
      <c r="AT136" s="179" t="s">
        <v>146</v>
      </c>
      <c r="AU136" s="179" t="s">
        <v>79</v>
      </c>
      <c r="AV136" s="177" t="s">
        <v>77</v>
      </c>
      <c r="AW136" s="177" t="s">
        <v>30</v>
      </c>
      <c r="AX136" s="177" t="s">
        <v>69</v>
      </c>
      <c r="AY136" s="179" t="s">
        <v>132</v>
      </c>
    </row>
    <row r="137" s="185" customFormat="true" ht="12.8" hidden="false" customHeight="false" outlineLevel="0" collapsed="false">
      <c r="B137" s="186"/>
      <c r="D137" s="175" t="s">
        <v>146</v>
      </c>
      <c r="E137" s="188"/>
      <c r="F137" s="212" t="s">
        <v>390</v>
      </c>
      <c r="H137" s="189" t="n">
        <v>25.156</v>
      </c>
      <c r="I137" s="190"/>
      <c r="L137" s="186"/>
      <c r="M137" s="191"/>
      <c r="N137" s="192"/>
      <c r="O137" s="192"/>
      <c r="P137" s="192"/>
      <c r="Q137" s="192"/>
      <c r="R137" s="192"/>
      <c r="S137" s="192"/>
      <c r="T137" s="193"/>
      <c r="AT137" s="187" t="s">
        <v>146</v>
      </c>
      <c r="AU137" s="187" t="s">
        <v>79</v>
      </c>
      <c r="AV137" s="185" t="s">
        <v>79</v>
      </c>
      <c r="AW137" s="185" t="s">
        <v>30</v>
      </c>
      <c r="AX137" s="185" t="s">
        <v>77</v>
      </c>
      <c r="AY137" s="187" t="s">
        <v>132</v>
      </c>
    </row>
    <row r="138" s="28" customFormat="true" ht="44.25" hidden="false" customHeight="true" outlineLevel="0" collapsed="false">
      <c r="A138" s="23"/>
      <c r="B138" s="156"/>
      <c r="C138" s="157" t="s">
        <v>217</v>
      </c>
      <c r="D138" s="157" t="s">
        <v>135</v>
      </c>
      <c r="E138" s="158" t="s">
        <v>453</v>
      </c>
      <c r="F138" s="159" t="s">
        <v>454</v>
      </c>
      <c r="G138" s="160" t="s">
        <v>138</v>
      </c>
      <c r="H138" s="161" t="n">
        <v>17.098</v>
      </c>
      <c r="I138" s="162"/>
      <c r="J138" s="163" t="n">
        <f aca="false">ROUND(I138*H138,2)</f>
        <v>0</v>
      </c>
      <c r="K138" s="159" t="s">
        <v>139</v>
      </c>
      <c r="L138" s="24"/>
      <c r="M138" s="164"/>
      <c r="N138" s="165" t="s">
        <v>40</v>
      </c>
      <c r="O138" s="56"/>
      <c r="P138" s="166" t="n">
        <f aca="false">O138*H138</f>
        <v>0</v>
      </c>
      <c r="Q138" s="166" t="n">
        <v>0.00519</v>
      </c>
      <c r="R138" s="166" t="n">
        <f aca="false">Q138*H138</f>
        <v>0.08873862</v>
      </c>
      <c r="S138" s="166" t="n">
        <v>0</v>
      </c>
      <c r="T138" s="167" t="n">
        <f aca="false">S138*H138</f>
        <v>0</v>
      </c>
      <c r="U138" s="23"/>
      <c r="V138" s="23"/>
      <c r="W138" s="23"/>
      <c r="X138" s="23"/>
      <c r="Y138" s="23"/>
      <c r="Z138" s="23"/>
      <c r="AA138" s="23"/>
      <c r="AB138" s="23"/>
      <c r="AC138" s="23"/>
      <c r="AD138" s="23"/>
      <c r="AE138" s="23"/>
      <c r="AR138" s="168" t="s">
        <v>202</v>
      </c>
      <c r="AT138" s="168" t="s">
        <v>135</v>
      </c>
      <c r="AU138" s="168" t="s">
        <v>79</v>
      </c>
      <c r="AY138" s="4" t="s">
        <v>132</v>
      </c>
      <c r="BE138" s="169" t="n">
        <f aca="false">IF(N138="základní",J138,0)</f>
        <v>0</v>
      </c>
      <c r="BF138" s="169" t="n">
        <f aca="false">IF(N138="snížená",J138,0)</f>
        <v>0</v>
      </c>
      <c r="BG138" s="169" t="n">
        <f aca="false">IF(N138="zákl. přenesená",J138,0)</f>
        <v>0</v>
      </c>
      <c r="BH138" s="169" t="n">
        <f aca="false">IF(N138="sníž. přenesená",J138,0)</f>
        <v>0</v>
      </c>
      <c r="BI138" s="169" t="n">
        <f aca="false">IF(N138="nulová",J138,0)</f>
        <v>0</v>
      </c>
      <c r="BJ138" s="4" t="s">
        <v>77</v>
      </c>
      <c r="BK138" s="169" t="n">
        <f aca="false">ROUND(I138*H138,2)</f>
        <v>0</v>
      </c>
      <c r="BL138" s="4" t="s">
        <v>202</v>
      </c>
      <c r="BM138" s="168" t="s">
        <v>455</v>
      </c>
    </row>
    <row r="139" s="28" customFormat="true" ht="12.8" hidden="false" customHeight="false" outlineLevel="0" collapsed="false">
      <c r="A139" s="23"/>
      <c r="B139" s="24"/>
      <c r="C139" s="23"/>
      <c r="D139" s="170" t="s">
        <v>142</v>
      </c>
      <c r="E139" s="23"/>
      <c r="F139" s="171" t="s">
        <v>456</v>
      </c>
      <c r="G139" s="23"/>
      <c r="H139" s="23"/>
      <c r="I139" s="172"/>
      <c r="J139" s="23"/>
      <c r="K139" s="23"/>
      <c r="L139" s="24"/>
      <c r="M139" s="173"/>
      <c r="N139" s="174"/>
      <c r="O139" s="56"/>
      <c r="P139" s="56"/>
      <c r="Q139" s="56"/>
      <c r="R139" s="56"/>
      <c r="S139" s="56"/>
      <c r="T139" s="57"/>
      <c r="U139" s="23"/>
      <c r="V139" s="23"/>
      <c r="W139" s="23"/>
      <c r="X139" s="23"/>
      <c r="Y139" s="23"/>
      <c r="Z139" s="23"/>
      <c r="AA139" s="23"/>
      <c r="AB139" s="23"/>
      <c r="AC139" s="23"/>
      <c r="AD139" s="23"/>
      <c r="AE139" s="23"/>
      <c r="AT139" s="4" t="s">
        <v>142</v>
      </c>
      <c r="AU139" s="4" t="s">
        <v>79</v>
      </c>
    </row>
    <row r="140" s="28" customFormat="true" ht="74" hidden="false" customHeight="false" outlineLevel="0" collapsed="false">
      <c r="A140" s="23"/>
      <c r="B140" s="24"/>
      <c r="C140" s="23"/>
      <c r="D140" s="175" t="s">
        <v>144</v>
      </c>
      <c r="E140" s="23"/>
      <c r="F140" s="176" t="s">
        <v>457</v>
      </c>
      <c r="G140" s="23"/>
      <c r="H140" s="23"/>
      <c r="I140" s="172"/>
      <c r="J140" s="23"/>
      <c r="K140" s="23"/>
      <c r="L140" s="24"/>
      <c r="M140" s="173"/>
      <c r="N140" s="174"/>
      <c r="O140" s="56"/>
      <c r="P140" s="56"/>
      <c r="Q140" s="56"/>
      <c r="R140" s="56"/>
      <c r="S140" s="56"/>
      <c r="T140" s="57"/>
      <c r="U140" s="23"/>
      <c r="V140" s="23"/>
      <c r="W140" s="23"/>
      <c r="X140" s="23"/>
      <c r="Y140" s="23"/>
      <c r="Z140" s="23"/>
      <c r="AA140" s="23"/>
      <c r="AB140" s="23"/>
      <c r="AC140" s="23"/>
      <c r="AD140" s="23"/>
      <c r="AE140" s="23"/>
      <c r="AT140" s="4" t="s">
        <v>144</v>
      </c>
      <c r="AU140" s="4" t="s">
        <v>79</v>
      </c>
    </row>
    <row r="141" s="177" customFormat="true" ht="12.8" hidden="false" customHeight="false" outlineLevel="0" collapsed="false">
      <c r="B141" s="178"/>
      <c r="D141" s="175" t="s">
        <v>146</v>
      </c>
      <c r="E141" s="179"/>
      <c r="F141" s="180" t="s">
        <v>355</v>
      </c>
      <c r="H141" s="179"/>
      <c r="I141" s="181"/>
      <c r="L141" s="178"/>
      <c r="M141" s="182"/>
      <c r="N141" s="183"/>
      <c r="O141" s="183"/>
      <c r="P141" s="183"/>
      <c r="Q141" s="183"/>
      <c r="R141" s="183"/>
      <c r="S141" s="183"/>
      <c r="T141" s="184"/>
      <c r="AT141" s="179" t="s">
        <v>146</v>
      </c>
      <c r="AU141" s="179" t="s">
        <v>79</v>
      </c>
      <c r="AV141" s="177" t="s">
        <v>77</v>
      </c>
      <c r="AW141" s="177" t="s">
        <v>30</v>
      </c>
      <c r="AX141" s="177" t="s">
        <v>69</v>
      </c>
      <c r="AY141" s="179" t="s">
        <v>132</v>
      </c>
    </row>
    <row r="142" s="177" customFormat="true" ht="12.8" hidden="false" customHeight="false" outlineLevel="0" collapsed="false">
      <c r="B142" s="178"/>
      <c r="D142" s="175" t="s">
        <v>146</v>
      </c>
      <c r="E142" s="179"/>
      <c r="F142" s="180" t="s">
        <v>458</v>
      </c>
      <c r="H142" s="179"/>
      <c r="I142" s="181"/>
      <c r="L142" s="178"/>
      <c r="M142" s="182"/>
      <c r="N142" s="183"/>
      <c r="O142" s="183"/>
      <c r="P142" s="183"/>
      <c r="Q142" s="183"/>
      <c r="R142" s="183"/>
      <c r="S142" s="183"/>
      <c r="T142" s="184"/>
      <c r="AT142" s="179" t="s">
        <v>146</v>
      </c>
      <c r="AU142" s="179" t="s">
        <v>79</v>
      </c>
      <c r="AV142" s="177" t="s">
        <v>77</v>
      </c>
      <c r="AW142" s="177" t="s">
        <v>30</v>
      </c>
      <c r="AX142" s="177" t="s">
        <v>69</v>
      </c>
      <c r="AY142" s="179" t="s">
        <v>132</v>
      </c>
    </row>
    <row r="143" s="177" customFormat="true" ht="12.8" hidden="false" customHeight="false" outlineLevel="0" collapsed="false">
      <c r="B143" s="178"/>
      <c r="D143" s="175" t="s">
        <v>146</v>
      </c>
      <c r="E143" s="179"/>
      <c r="F143" s="180" t="s">
        <v>459</v>
      </c>
      <c r="H143" s="179"/>
      <c r="I143" s="181"/>
      <c r="L143" s="178"/>
      <c r="M143" s="182"/>
      <c r="N143" s="183"/>
      <c r="O143" s="183"/>
      <c r="P143" s="183"/>
      <c r="Q143" s="183"/>
      <c r="R143" s="183"/>
      <c r="S143" s="183"/>
      <c r="T143" s="184"/>
      <c r="AT143" s="179" t="s">
        <v>146</v>
      </c>
      <c r="AU143" s="179" t="s">
        <v>79</v>
      </c>
      <c r="AV143" s="177" t="s">
        <v>77</v>
      </c>
      <c r="AW143" s="177" t="s">
        <v>30</v>
      </c>
      <c r="AX143" s="177" t="s">
        <v>69</v>
      </c>
      <c r="AY143" s="179" t="s">
        <v>132</v>
      </c>
    </row>
    <row r="144" s="177" customFormat="true" ht="12.8" hidden="false" customHeight="false" outlineLevel="0" collapsed="false">
      <c r="B144" s="178"/>
      <c r="D144" s="175" t="s">
        <v>146</v>
      </c>
      <c r="E144" s="179"/>
      <c r="F144" s="180" t="s">
        <v>460</v>
      </c>
      <c r="H144" s="179"/>
      <c r="I144" s="181"/>
      <c r="L144" s="178"/>
      <c r="M144" s="182"/>
      <c r="N144" s="183"/>
      <c r="O144" s="183"/>
      <c r="P144" s="183"/>
      <c r="Q144" s="183"/>
      <c r="R144" s="183"/>
      <c r="S144" s="183"/>
      <c r="T144" s="184"/>
      <c r="AT144" s="179" t="s">
        <v>146</v>
      </c>
      <c r="AU144" s="179" t="s">
        <v>79</v>
      </c>
      <c r="AV144" s="177" t="s">
        <v>77</v>
      </c>
      <c r="AW144" s="177" t="s">
        <v>30</v>
      </c>
      <c r="AX144" s="177" t="s">
        <v>69</v>
      </c>
      <c r="AY144" s="179" t="s">
        <v>132</v>
      </c>
    </row>
    <row r="145" s="177" customFormat="true" ht="12.8" hidden="false" customHeight="false" outlineLevel="0" collapsed="false">
      <c r="B145" s="178"/>
      <c r="D145" s="175" t="s">
        <v>146</v>
      </c>
      <c r="E145" s="179"/>
      <c r="F145" s="180" t="s">
        <v>461</v>
      </c>
      <c r="H145" s="179"/>
      <c r="I145" s="181"/>
      <c r="L145" s="178"/>
      <c r="M145" s="182"/>
      <c r="N145" s="183"/>
      <c r="O145" s="183"/>
      <c r="P145" s="183"/>
      <c r="Q145" s="183"/>
      <c r="R145" s="183"/>
      <c r="S145" s="183"/>
      <c r="T145" s="184"/>
      <c r="AT145" s="179" t="s">
        <v>146</v>
      </c>
      <c r="AU145" s="179" t="s">
        <v>79</v>
      </c>
      <c r="AV145" s="177" t="s">
        <v>77</v>
      </c>
      <c r="AW145" s="177" t="s">
        <v>30</v>
      </c>
      <c r="AX145" s="177" t="s">
        <v>69</v>
      </c>
      <c r="AY145" s="179" t="s">
        <v>132</v>
      </c>
    </row>
    <row r="146" s="177" customFormat="true" ht="12.8" hidden="false" customHeight="false" outlineLevel="0" collapsed="false">
      <c r="B146" s="178"/>
      <c r="D146" s="175" t="s">
        <v>146</v>
      </c>
      <c r="E146" s="179"/>
      <c r="F146" s="180" t="s">
        <v>462</v>
      </c>
      <c r="H146" s="179"/>
      <c r="I146" s="181"/>
      <c r="L146" s="178"/>
      <c r="M146" s="182"/>
      <c r="N146" s="183"/>
      <c r="O146" s="183"/>
      <c r="P146" s="183"/>
      <c r="Q146" s="183"/>
      <c r="R146" s="183"/>
      <c r="S146" s="183"/>
      <c r="T146" s="184"/>
      <c r="AT146" s="179" t="s">
        <v>146</v>
      </c>
      <c r="AU146" s="179" t="s">
        <v>79</v>
      </c>
      <c r="AV146" s="177" t="s">
        <v>77</v>
      </c>
      <c r="AW146" s="177" t="s">
        <v>30</v>
      </c>
      <c r="AX146" s="177" t="s">
        <v>69</v>
      </c>
      <c r="AY146" s="179" t="s">
        <v>132</v>
      </c>
    </row>
    <row r="147" s="185" customFormat="true" ht="12.8" hidden="false" customHeight="false" outlineLevel="0" collapsed="false">
      <c r="B147" s="186"/>
      <c r="D147" s="175" t="s">
        <v>146</v>
      </c>
      <c r="E147" s="188"/>
      <c r="F147" s="212" t="s">
        <v>393</v>
      </c>
      <c r="H147" s="189" t="n">
        <v>17.098</v>
      </c>
      <c r="I147" s="190"/>
      <c r="L147" s="186"/>
      <c r="M147" s="191"/>
      <c r="N147" s="192"/>
      <c r="O147" s="192"/>
      <c r="P147" s="192"/>
      <c r="Q147" s="192"/>
      <c r="R147" s="192"/>
      <c r="S147" s="192"/>
      <c r="T147" s="193"/>
      <c r="AT147" s="187" t="s">
        <v>146</v>
      </c>
      <c r="AU147" s="187" t="s">
        <v>79</v>
      </c>
      <c r="AV147" s="185" t="s">
        <v>79</v>
      </c>
      <c r="AW147" s="185" t="s">
        <v>30</v>
      </c>
      <c r="AX147" s="185" t="s">
        <v>77</v>
      </c>
      <c r="AY147" s="187" t="s">
        <v>132</v>
      </c>
    </row>
    <row r="148" s="28" customFormat="true" ht="44.25" hidden="false" customHeight="true" outlineLevel="0" collapsed="false">
      <c r="A148" s="23"/>
      <c r="B148" s="156"/>
      <c r="C148" s="157" t="s">
        <v>259</v>
      </c>
      <c r="D148" s="157" t="s">
        <v>135</v>
      </c>
      <c r="E148" s="158" t="s">
        <v>463</v>
      </c>
      <c r="F148" s="159" t="s">
        <v>464</v>
      </c>
      <c r="G148" s="160" t="s">
        <v>138</v>
      </c>
      <c r="H148" s="161" t="n">
        <v>3.225</v>
      </c>
      <c r="I148" s="162"/>
      <c r="J148" s="163" t="n">
        <f aca="false">ROUND(I148*H148,2)</f>
        <v>0</v>
      </c>
      <c r="K148" s="159" t="s">
        <v>139</v>
      </c>
      <c r="L148" s="24"/>
      <c r="M148" s="164"/>
      <c r="N148" s="165" t="s">
        <v>40</v>
      </c>
      <c r="O148" s="56"/>
      <c r="P148" s="166" t="n">
        <f aca="false">O148*H148</f>
        <v>0</v>
      </c>
      <c r="Q148" s="166" t="n">
        <v>0.00036</v>
      </c>
      <c r="R148" s="166" t="n">
        <f aca="false">Q148*H148</f>
        <v>0.001161</v>
      </c>
      <c r="S148" s="166" t="n">
        <v>0</v>
      </c>
      <c r="T148" s="167" t="n">
        <f aca="false">S148*H148</f>
        <v>0</v>
      </c>
      <c r="U148" s="23"/>
      <c r="V148" s="23"/>
      <c r="W148" s="23"/>
      <c r="X148" s="23"/>
      <c r="Y148" s="23"/>
      <c r="Z148" s="23"/>
      <c r="AA148" s="23"/>
      <c r="AB148" s="23"/>
      <c r="AC148" s="23"/>
      <c r="AD148" s="23"/>
      <c r="AE148" s="23"/>
      <c r="AR148" s="168" t="s">
        <v>202</v>
      </c>
      <c r="AT148" s="168" t="s">
        <v>135</v>
      </c>
      <c r="AU148" s="168" t="s">
        <v>79</v>
      </c>
      <c r="AY148" s="4" t="s">
        <v>132</v>
      </c>
      <c r="BE148" s="169" t="n">
        <f aca="false">IF(N148="základní",J148,0)</f>
        <v>0</v>
      </c>
      <c r="BF148" s="169" t="n">
        <f aca="false">IF(N148="snížená",J148,0)</f>
        <v>0</v>
      </c>
      <c r="BG148" s="169" t="n">
        <f aca="false">IF(N148="zákl. přenesená",J148,0)</f>
        <v>0</v>
      </c>
      <c r="BH148" s="169" t="n">
        <f aca="false">IF(N148="sníž. přenesená",J148,0)</f>
        <v>0</v>
      </c>
      <c r="BI148" s="169" t="n">
        <f aca="false">IF(N148="nulová",J148,0)</f>
        <v>0</v>
      </c>
      <c r="BJ148" s="4" t="s">
        <v>77</v>
      </c>
      <c r="BK148" s="169" t="n">
        <f aca="false">ROUND(I148*H148,2)</f>
        <v>0</v>
      </c>
      <c r="BL148" s="4" t="s">
        <v>202</v>
      </c>
      <c r="BM148" s="168" t="s">
        <v>465</v>
      </c>
    </row>
    <row r="149" s="28" customFormat="true" ht="12.8" hidden="false" customHeight="false" outlineLevel="0" collapsed="false">
      <c r="A149" s="23"/>
      <c r="B149" s="24"/>
      <c r="C149" s="23"/>
      <c r="D149" s="170" t="s">
        <v>142</v>
      </c>
      <c r="E149" s="23"/>
      <c r="F149" s="171" t="s">
        <v>466</v>
      </c>
      <c r="G149" s="23"/>
      <c r="H149" s="23"/>
      <c r="I149" s="172"/>
      <c r="J149" s="23"/>
      <c r="K149" s="23"/>
      <c r="L149" s="24"/>
      <c r="M149" s="173"/>
      <c r="N149" s="174"/>
      <c r="O149" s="56"/>
      <c r="P149" s="56"/>
      <c r="Q149" s="56"/>
      <c r="R149" s="56"/>
      <c r="S149" s="56"/>
      <c r="T149" s="57"/>
      <c r="U149" s="23"/>
      <c r="V149" s="23"/>
      <c r="W149" s="23"/>
      <c r="X149" s="23"/>
      <c r="Y149" s="23"/>
      <c r="Z149" s="23"/>
      <c r="AA149" s="23"/>
      <c r="AB149" s="23"/>
      <c r="AC149" s="23"/>
      <c r="AD149" s="23"/>
      <c r="AE149" s="23"/>
      <c r="AT149" s="4" t="s">
        <v>142</v>
      </c>
      <c r="AU149" s="4" t="s">
        <v>79</v>
      </c>
    </row>
    <row r="150" s="177" customFormat="true" ht="12.8" hidden="false" customHeight="false" outlineLevel="0" collapsed="false">
      <c r="B150" s="178"/>
      <c r="D150" s="175" t="s">
        <v>146</v>
      </c>
      <c r="E150" s="179"/>
      <c r="F150" s="180" t="s">
        <v>467</v>
      </c>
      <c r="H150" s="179"/>
      <c r="I150" s="181"/>
      <c r="L150" s="178"/>
      <c r="M150" s="182"/>
      <c r="N150" s="183"/>
      <c r="O150" s="183"/>
      <c r="P150" s="183"/>
      <c r="Q150" s="183"/>
      <c r="R150" s="183"/>
      <c r="S150" s="183"/>
      <c r="T150" s="184"/>
      <c r="AT150" s="179" t="s">
        <v>146</v>
      </c>
      <c r="AU150" s="179" t="s">
        <v>79</v>
      </c>
      <c r="AV150" s="177" t="s">
        <v>77</v>
      </c>
      <c r="AW150" s="177" t="s">
        <v>30</v>
      </c>
      <c r="AX150" s="177" t="s">
        <v>69</v>
      </c>
      <c r="AY150" s="179" t="s">
        <v>132</v>
      </c>
    </row>
    <row r="151" s="185" customFormat="true" ht="12.8" hidden="false" customHeight="false" outlineLevel="0" collapsed="false">
      <c r="B151" s="186"/>
      <c r="D151" s="175" t="s">
        <v>146</v>
      </c>
      <c r="E151" s="187"/>
      <c r="F151" s="188" t="s">
        <v>468</v>
      </c>
      <c r="H151" s="189" t="n">
        <v>3.225</v>
      </c>
      <c r="I151" s="190"/>
      <c r="L151" s="186"/>
      <c r="M151" s="191"/>
      <c r="N151" s="192"/>
      <c r="O151" s="192"/>
      <c r="P151" s="192"/>
      <c r="Q151" s="192"/>
      <c r="R151" s="192"/>
      <c r="S151" s="192"/>
      <c r="T151" s="193"/>
      <c r="AT151" s="187" t="s">
        <v>146</v>
      </c>
      <c r="AU151" s="187" t="s">
        <v>79</v>
      </c>
      <c r="AV151" s="185" t="s">
        <v>79</v>
      </c>
      <c r="AW151" s="185" t="s">
        <v>30</v>
      </c>
      <c r="AX151" s="185" t="s">
        <v>69</v>
      </c>
      <c r="AY151" s="187" t="s">
        <v>132</v>
      </c>
    </row>
    <row r="152" s="203" customFormat="true" ht="12.8" hidden="false" customHeight="false" outlineLevel="0" collapsed="false">
      <c r="B152" s="204"/>
      <c r="D152" s="175" t="s">
        <v>146</v>
      </c>
      <c r="E152" s="205"/>
      <c r="F152" s="206" t="s">
        <v>166</v>
      </c>
      <c r="H152" s="207" t="n">
        <v>3.225</v>
      </c>
      <c r="I152" s="208"/>
      <c r="L152" s="204"/>
      <c r="M152" s="209"/>
      <c r="N152" s="210"/>
      <c r="O152" s="210"/>
      <c r="P152" s="210"/>
      <c r="Q152" s="210"/>
      <c r="R152" s="210"/>
      <c r="S152" s="210"/>
      <c r="T152" s="211"/>
      <c r="AT152" s="205" t="s">
        <v>146</v>
      </c>
      <c r="AU152" s="205" t="s">
        <v>79</v>
      </c>
      <c r="AV152" s="203" t="s">
        <v>140</v>
      </c>
      <c r="AW152" s="203" t="s">
        <v>30</v>
      </c>
      <c r="AX152" s="203" t="s">
        <v>77</v>
      </c>
      <c r="AY152" s="205" t="s">
        <v>132</v>
      </c>
    </row>
    <row r="153" s="28" customFormat="true" ht="37.8" hidden="false" customHeight="true" outlineLevel="0" collapsed="false">
      <c r="A153" s="23"/>
      <c r="B153" s="156"/>
      <c r="C153" s="157" t="s">
        <v>265</v>
      </c>
      <c r="D153" s="157" t="s">
        <v>135</v>
      </c>
      <c r="E153" s="158" t="s">
        <v>469</v>
      </c>
      <c r="F153" s="159" t="s">
        <v>470</v>
      </c>
      <c r="G153" s="160" t="s">
        <v>185</v>
      </c>
      <c r="H153" s="161" t="n">
        <v>140.76</v>
      </c>
      <c r="I153" s="162"/>
      <c r="J153" s="163" t="n">
        <f aca="false">ROUND(I153*H153,2)</f>
        <v>0</v>
      </c>
      <c r="K153" s="159"/>
      <c r="L153" s="24"/>
      <c r="M153" s="164"/>
      <c r="N153" s="165" t="s">
        <v>40</v>
      </c>
      <c r="O153" s="56"/>
      <c r="P153" s="166" t="n">
        <f aca="false">O153*H153</f>
        <v>0</v>
      </c>
      <c r="Q153" s="166" t="n">
        <v>0.0022817</v>
      </c>
      <c r="R153" s="166" t="n">
        <f aca="false">Q153*H153</f>
        <v>0.321172092</v>
      </c>
      <c r="S153" s="166" t="n">
        <v>0</v>
      </c>
      <c r="T153" s="167" t="n">
        <f aca="false">S153*H153</f>
        <v>0</v>
      </c>
      <c r="U153" s="23"/>
      <c r="V153" s="23"/>
      <c r="W153" s="23"/>
      <c r="X153" s="23"/>
      <c r="Y153" s="23"/>
      <c r="Z153" s="23"/>
      <c r="AA153" s="23"/>
      <c r="AB153" s="23"/>
      <c r="AC153" s="23"/>
      <c r="AD153" s="23"/>
      <c r="AE153" s="23"/>
      <c r="AR153" s="168" t="s">
        <v>202</v>
      </c>
      <c r="AT153" s="168" t="s">
        <v>135</v>
      </c>
      <c r="AU153" s="168" t="s">
        <v>79</v>
      </c>
      <c r="AY153" s="4" t="s">
        <v>132</v>
      </c>
      <c r="BE153" s="169" t="n">
        <f aca="false">IF(N153="základní",J153,0)</f>
        <v>0</v>
      </c>
      <c r="BF153" s="169" t="n">
        <f aca="false">IF(N153="snížená",J153,0)</f>
        <v>0</v>
      </c>
      <c r="BG153" s="169" t="n">
        <f aca="false">IF(N153="zákl. přenesená",J153,0)</f>
        <v>0</v>
      </c>
      <c r="BH153" s="169" t="n">
        <f aca="false">IF(N153="sníž. přenesená",J153,0)</f>
        <v>0</v>
      </c>
      <c r="BI153" s="169" t="n">
        <f aca="false">IF(N153="nulová",J153,0)</f>
        <v>0</v>
      </c>
      <c r="BJ153" s="4" t="s">
        <v>77</v>
      </c>
      <c r="BK153" s="169" t="n">
        <f aca="false">ROUND(I153*H153,2)</f>
        <v>0</v>
      </c>
      <c r="BL153" s="4" t="s">
        <v>202</v>
      </c>
      <c r="BM153" s="168" t="s">
        <v>471</v>
      </c>
    </row>
    <row r="154" s="28" customFormat="true" ht="58" hidden="false" customHeight="false" outlineLevel="0" collapsed="false">
      <c r="A154" s="23"/>
      <c r="B154" s="24"/>
      <c r="C154" s="23"/>
      <c r="D154" s="175" t="s">
        <v>144</v>
      </c>
      <c r="E154" s="23"/>
      <c r="F154" s="176" t="s">
        <v>472</v>
      </c>
      <c r="G154" s="23"/>
      <c r="H154" s="23"/>
      <c r="I154" s="172"/>
      <c r="J154" s="23"/>
      <c r="K154" s="23"/>
      <c r="L154" s="24"/>
      <c r="M154" s="173"/>
      <c r="N154" s="174"/>
      <c r="O154" s="56"/>
      <c r="P154" s="56"/>
      <c r="Q154" s="56"/>
      <c r="R154" s="56"/>
      <c r="S154" s="56"/>
      <c r="T154" s="57"/>
      <c r="U154" s="23"/>
      <c r="V154" s="23"/>
      <c r="W154" s="23"/>
      <c r="X154" s="23"/>
      <c r="Y154" s="23"/>
      <c r="Z154" s="23"/>
      <c r="AA154" s="23"/>
      <c r="AB154" s="23"/>
      <c r="AC154" s="23"/>
      <c r="AD154" s="23"/>
      <c r="AE154" s="23"/>
      <c r="AT154" s="4" t="s">
        <v>144</v>
      </c>
      <c r="AU154" s="4" t="s">
        <v>79</v>
      </c>
    </row>
    <row r="155" s="177" customFormat="true" ht="12.8" hidden="false" customHeight="false" outlineLevel="0" collapsed="false">
      <c r="B155" s="178"/>
      <c r="D155" s="175" t="s">
        <v>146</v>
      </c>
      <c r="E155" s="179"/>
      <c r="F155" s="180" t="s">
        <v>473</v>
      </c>
      <c r="H155" s="179"/>
      <c r="I155" s="181"/>
      <c r="L155" s="178"/>
      <c r="M155" s="182"/>
      <c r="N155" s="183"/>
      <c r="O155" s="183"/>
      <c r="P155" s="183"/>
      <c r="Q155" s="183"/>
      <c r="R155" s="183"/>
      <c r="S155" s="183"/>
      <c r="T155" s="184"/>
      <c r="AT155" s="179" t="s">
        <v>146</v>
      </c>
      <c r="AU155" s="179" t="s">
        <v>79</v>
      </c>
      <c r="AV155" s="177" t="s">
        <v>77</v>
      </c>
      <c r="AW155" s="177" t="s">
        <v>30</v>
      </c>
      <c r="AX155" s="177" t="s">
        <v>69</v>
      </c>
      <c r="AY155" s="179" t="s">
        <v>132</v>
      </c>
    </row>
    <row r="156" s="185" customFormat="true" ht="12.8" hidden="false" customHeight="false" outlineLevel="0" collapsed="false">
      <c r="B156" s="186"/>
      <c r="D156" s="175" t="s">
        <v>146</v>
      </c>
      <c r="E156" s="187"/>
      <c r="F156" s="188" t="s">
        <v>474</v>
      </c>
      <c r="H156" s="189" t="n">
        <v>140.76</v>
      </c>
      <c r="I156" s="190"/>
      <c r="L156" s="186"/>
      <c r="M156" s="191"/>
      <c r="N156" s="192"/>
      <c r="O156" s="192"/>
      <c r="P156" s="192"/>
      <c r="Q156" s="192"/>
      <c r="R156" s="192"/>
      <c r="S156" s="192"/>
      <c r="T156" s="193"/>
      <c r="AT156" s="187" t="s">
        <v>146</v>
      </c>
      <c r="AU156" s="187" t="s">
        <v>79</v>
      </c>
      <c r="AV156" s="185" t="s">
        <v>79</v>
      </c>
      <c r="AW156" s="185" t="s">
        <v>30</v>
      </c>
      <c r="AX156" s="185" t="s">
        <v>69</v>
      </c>
      <c r="AY156" s="187" t="s">
        <v>132</v>
      </c>
    </row>
    <row r="157" s="203" customFormat="true" ht="12.8" hidden="false" customHeight="false" outlineLevel="0" collapsed="false">
      <c r="B157" s="204"/>
      <c r="D157" s="175" t="s">
        <v>146</v>
      </c>
      <c r="E157" s="205"/>
      <c r="F157" s="206" t="s">
        <v>166</v>
      </c>
      <c r="H157" s="207" t="n">
        <v>140.76</v>
      </c>
      <c r="I157" s="208"/>
      <c r="L157" s="204"/>
      <c r="M157" s="209"/>
      <c r="N157" s="210"/>
      <c r="O157" s="210"/>
      <c r="P157" s="210"/>
      <c r="Q157" s="210"/>
      <c r="R157" s="210"/>
      <c r="S157" s="210"/>
      <c r="T157" s="211"/>
      <c r="AT157" s="205" t="s">
        <v>146</v>
      </c>
      <c r="AU157" s="205" t="s">
        <v>79</v>
      </c>
      <c r="AV157" s="203" t="s">
        <v>140</v>
      </c>
      <c r="AW157" s="203" t="s">
        <v>30</v>
      </c>
      <c r="AX157" s="203" t="s">
        <v>77</v>
      </c>
      <c r="AY157" s="205" t="s">
        <v>132</v>
      </c>
    </row>
    <row r="158" s="28" customFormat="true" ht="44.25" hidden="false" customHeight="true" outlineLevel="0" collapsed="false">
      <c r="A158" s="23"/>
      <c r="B158" s="156"/>
      <c r="C158" s="157" t="s">
        <v>202</v>
      </c>
      <c r="D158" s="157" t="s">
        <v>135</v>
      </c>
      <c r="E158" s="158" t="s">
        <v>475</v>
      </c>
      <c r="F158" s="159" t="s">
        <v>476</v>
      </c>
      <c r="G158" s="160" t="s">
        <v>138</v>
      </c>
      <c r="H158" s="161" t="n">
        <v>5.7</v>
      </c>
      <c r="I158" s="162"/>
      <c r="J158" s="163" t="n">
        <f aca="false">ROUND(I158*H158,2)</f>
        <v>0</v>
      </c>
      <c r="K158" s="159"/>
      <c r="L158" s="24"/>
      <c r="M158" s="164"/>
      <c r="N158" s="165" t="s">
        <v>40</v>
      </c>
      <c r="O158" s="56"/>
      <c r="P158" s="166" t="n">
        <f aca="false">O158*H158</f>
        <v>0</v>
      </c>
      <c r="Q158" s="166" t="n">
        <v>1E-005</v>
      </c>
      <c r="R158" s="166" t="n">
        <f aca="false">Q158*H158</f>
        <v>5.7E-005</v>
      </c>
      <c r="S158" s="166" t="n">
        <v>0</v>
      </c>
      <c r="T158" s="167" t="n">
        <f aca="false">S158*H158</f>
        <v>0</v>
      </c>
      <c r="U158" s="23"/>
      <c r="V158" s="23"/>
      <c r="W158" s="23"/>
      <c r="X158" s="23"/>
      <c r="Y158" s="23"/>
      <c r="Z158" s="23"/>
      <c r="AA158" s="23"/>
      <c r="AB158" s="23"/>
      <c r="AC158" s="23"/>
      <c r="AD158" s="23"/>
      <c r="AE158" s="23"/>
      <c r="AR158" s="168" t="s">
        <v>202</v>
      </c>
      <c r="AT158" s="168" t="s">
        <v>135</v>
      </c>
      <c r="AU158" s="168" t="s">
        <v>79</v>
      </c>
      <c r="AY158" s="4" t="s">
        <v>132</v>
      </c>
      <c r="BE158" s="169" t="n">
        <f aca="false">IF(N158="základní",J158,0)</f>
        <v>0</v>
      </c>
      <c r="BF158" s="169" t="n">
        <f aca="false">IF(N158="snížená",J158,0)</f>
        <v>0</v>
      </c>
      <c r="BG158" s="169" t="n">
        <f aca="false">IF(N158="zákl. přenesená",J158,0)</f>
        <v>0</v>
      </c>
      <c r="BH158" s="169" t="n">
        <f aca="false">IF(N158="sníž. přenesená",J158,0)</f>
        <v>0</v>
      </c>
      <c r="BI158" s="169" t="n">
        <f aca="false">IF(N158="nulová",J158,0)</f>
        <v>0</v>
      </c>
      <c r="BJ158" s="4" t="s">
        <v>77</v>
      </c>
      <c r="BK158" s="169" t="n">
        <f aca="false">ROUND(I158*H158,2)</f>
        <v>0</v>
      </c>
      <c r="BL158" s="4" t="s">
        <v>202</v>
      </c>
      <c r="BM158" s="168" t="s">
        <v>477</v>
      </c>
    </row>
    <row r="159" s="28" customFormat="true" ht="58" hidden="false" customHeight="false" outlineLevel="0" collapsed="false">
      <c r="A159" s="23"/>
      <c r="B159" s="24"/>
      <c r="C159" s="23"/>
      <c r="D159" s="175" t="s">
        <v>144</v>
      </c>
      <c r="E159" s="23"/>
      <c r="F159" s="176" t="s">
        <v>472</v>
      </c>
      <c r="G159" s="23"/>
      <c r="H159" s="23"/>
      <c r="I159" s="172"/>
      <c r="J159" s="23"/>
      <c r="K159" s="23"/>
      <c r="L159" s="24"/>
      <c r="M159" s="173"/>
      <c r="N159" s="174"/>
      <c r="O159" s="56"/>
      <c r="P159" s="56"/>
      <c r="Q159" s="56"/>
      <c r="R159" s="56"/>
      <c r="S159" s="56"/>
      <c r="T159" s="57"/>
      <c r="U159" s="23"/>
      <c r="V159" s="23"/>
      <c r="W159" s="23"/>
      <c r="X159" s="23"/>
      <c r="Y159" s="23"/>
      <c r="Z159" s="23"/>
      <c r="AA159" s="23"/>
      <c r="AB159" s="23"/>
      <c r="AC159" s="23"/>
      <c r="AD159" s="23"/>
      <c r="AE159" s="23"/>
      <c r="AT159" s="4" t="s">
        <v>144</v>
      </c>
      <c r="AU159" s="4" t="s">
        <v>79</v>
      </c>
    </row>
    <row r="160" s="177" customFormat="true" ht="12.8" hidden="false" customHeight="false" outlineLevel="0" collapsed="false">
      <c r="B160" s="178"/>
      <c r="D160" s="175" t="s">
        <v>146</v>
      </c>
      <c r="E160" s="179"/>
      <c r="F160" s="180" t="s">
        <v>478</v>
      </c>
      <c r="H160" s="179"/>
      <c r="I160" s="181"/>
      <c r="L160" s="178"/>
      <c r="M160" s="182"/>
      <c r="N160" s="183"/>
      <c r="O160" s="183"/>
      <c r="P160" s="183"/>
      <c r="Q160" s="183"/>
      <c r="R160" s="183"/>
      <c r="S160" s="183"/>
      <c r="T160" s="184"/>
      <c r="AT160" s="179" t="s">
        <v>146</v>
      </c>
      <c r="AU160" s="179" t="s">
        <v>79</v>
      </c>
      <c r="AV160" s="177" t="s">
        <v>77</v>
      </c>
      <c r="AW160" s="177" t="s">
        <v>30</v>
      </c>
      <c r="AX160" s="177" t="s">
        <v>69</v>
      </c>
      <c r="AY160" s="179" t="s">
        <v>132</v>
      </c>
    </row>
    <row r="161" s="185" customFormat="true" ht="12.8" hidden="false" customHeight="false" outlineLevel="0" collapsed="false">
      <c r="B161" s="186"/>
      <c r="D161" s="175" t="s">
        <v>146</v>
      </c>
      <c r="E161" s="187"/>
      <c r="F161" s="188" t="s">
        <v>479</v>
      </c>
      <c r="H161" s="189" t="n">
        <v>5.7</v>
      </c>
      <c r="I161" s="190"/>
      <c r="L161" s="186"/>
      <c r="M161" s="191"/>
      <c r="N161" s="192"/>
      <c r="O161" s="192"/>
      <c r="P161" s="192"/>
      <c r="Q161" s="192"/>
      <c r="R161" s="192"/>
      <c r="S161" s="192"/>
      <c r="T161" s="193"/>
      <c r="AT161" s="187" t="s">
        <v>146</v>
      </c>
      <c r="AU161" s="187" t="s">
        <v>79</v>
      </c>
      <c r="AV161" s="185" t="s">
        <v>79</v>
      </c>
      <c r="AW161" s="185" t="s">
        <v>30</v>
      </c>
      <c r="AX161" s="185" t="s">
        <v>69</v>
      </c>
      <c r="AY161" s="187" t="s">
        <v>132</v>
      </c>
    </row>
    <row r="162" s="203" customFormat="true" ht="12.8" hidden="false" customHeight="false" outlineLevel="0" collapsed="false">
      <c r="B162" s="204"/>
      <c r="D162" s="175" t="s">
        <v>146</v>
      </c>
      <c r="E162" s="205"/>
      <c r="F162" s="206" t="s">
        <v>166</v>
      </c>
      <c r="H162" s="207" t="n">
        <v>5.7</v>
      </c>
      <c r="I162" s="208"/>
      <c r="L162" s="204"/>
      <c r="M162" s="209"/>
      <c r="N162" s="210"/>
      <c r="O162" s="210"/>
      <c r="P162" s="210"/>
      <c r="Q162" s="210"/>
      <c r="R162" s="210"/>
      <c r="S162" s="210"/>
      <c r="T162" s="211"/>
      <c r="AT162" s="205" t="s">
        <v>146</v>
      </c>
      <c r="AU162" s="205" t="s">
        <v>79</v>
      </c>
      <c r="AV162" s="203" t="s">
        <v>140</v>
      </c>
      <c r="AW162" s="203" t="s">
        <v>30</v>
      </c>
      <c r="AX162" s="203" t="s">
        <v>77</v>
      </c>
      <c r="AY162" s="205" t="s">
        <v>132</v>
      </c>
    </row>
    <row r="163" s="28" customFormat="true" ht="44.25" hidden="false" customHeight="true" outlineLevel="0" collapsed="false">
      <c r="A163" s="23"/>
      <c r="B163" s="156"/>
      <c r="C163" s="157" t="s">
        <v>280</v>
      </c>
      <c r="D163" s="157" t="s">
        <v>135</v>
      </c>
      <c r="E163" s="158" t="s">
        <v>480</v>
      </c>
      <c r="F163" s="159" t="s">
        <v>481</v>
      </c>
      <c r="G163" s="160" t="s">
        <v>185</v>
      </c>
      <c r="H163" s="161" t="n">
        <v>140.76</v>
      </c>
      <c r="I163" s="162"/>
      <c r="J163" s="163" t="n">
        <f aca="false">ROUND(I163*H163,2)</f>
        <v>0</v>
      </c>
      <c r="K163" s="159"/>
      <c r="L163" s="24"/>
      <c r="M163" s="164"/>
      <c r="N163" s="165" t="s">
        <v>40</v>
      </c>
      <c r="O163" s="56"/>
      <c r="P163" s="166" t="n">
        <f aca="false">O163*H163</f>
        <v>0</v>
      </c>
      <c r="Q163" s="166" t="n">
        <v>0.00125</v>
      </c>
      <c r="R163" s="166" t="n">
        <f aca="false">Q163*H163</f>
        <v>0.17595</v>
      </c>
      <c r="S163" s="166" t="n">
        <v>0</v>
      </c>
      <c r="T163" s="167" t="n">
        <f aca="false">S163*H163</f>
        <v>0</v>
      </c>
      <c r="U163" s="23"/>
      <c r="V163" s="23"/>
      <c r="W163" s="23"/>
      <c r="X163" s="23"/>
      <c r="Y163" s="23"/>
      <c r="Z163" s="23"/>
      <c r="AA163" s="23"/>
      <c r="AB163" s="23"/>
      <c r="AC163" s="23"/>
      <c r="AD163" s="23"/>
      <c r="AE163" s="23"/>
      <c r="AR163" s="168" t="s">
        <v>202</v>
      </c>
      <c r="AT163" s="168" t="s">
        <v>135</v>
      </c>
      <c r="AU163" s="168" t="s">
        <v>79</v>
      </c>
      <c r="AY163" s="4" t="s">
        <v>132</v>
      </c>
      <c r="BE163" s="169" t="n">
        <f aca="false">IF(N163="základní",J163,0)</f>
        <v>0</v>
      </c>
      <c r="BF163" s="169" t="n">
        <f aca="false">IF(N163="snížená",J163,0)</f>
        <v>0</v>
      </c>
      <c r="BG163" s="169" t="n">
        <f aca="false">IF(N163="zákl. přenesená",J163,0)</f>
        <v>0</v>
      </c>
      <c r="BH163" s="169" t="n">
        <f aca="false">IF(N163="sníž. přenesená",J163,0)</f>
        <v>0</v>
      </c>
      <c r="BI163" s="169" t="n">
        <f aca="false">IF(N163="nulová",J163,0)</f>
        <v>0</v>
      </c>
      <c r="BJ163" s="4" t="s">
        <v>77</v>
      </c>
      <c r="BK163" s="169" t="n">
        <f aca="false">ROUND(I163*H163,2)</f>
        <v>0</v>
      </c>
      <c r="BL163" s="4" t="s">
        <v>202</v>
      </c>
      <c r="BM163" s="168" t="s">
        <v>482</v>
      </c>
    </row>
    <row r="164" s="28" customFormat="true" ht="106" hidden="false" customHeight="false" outlineLevel="0" collapsed="false">
      <c r="A164" s="23"/>
      <c r="B164" s="24"/>
      <c r="C164" s="23"/>
      <c r="D164" s="175" t="s">
        <v>144</v>
      </c>
      <c r="E164" s="23"/>
      <c r="F164" s="176" t="s">
        <v>483</v>
      </c>
      <c r="G164" s="23"/>
      <c r="H164" s="23"/>
      <c r="I164" s="172"/>
      <c r="J164" s="23"/>
      <c r="K164" s="23"/>
      <c r="L164" s="24"/>
      <c r="M164" s="173"/>
      <c r="N164" s="174"/>
      <c r="O164" s="56"/>
      <c r="P164" s="56"/>
      <c r="Q164" s="56"/>
      <c r="R164" s="56"/>
      <c r="S164" s="56"/>
      <c r="T164" s="57"/>
      <c r="U164" s="23"/>
      <c r="V164" s="23"/>
      <c r="W164" s="23"/>
      <c r="X164" s="23"/>
      <c r="Y164" s="23"/>
      <c r="Z164" s="23"/>
      <c r="AA164" s="23"/>
      <c r="AB164" s="23"/>
      <c r="AC164" s="23"/>
      <c r="AD164" s="23"/>
      <c r="AE164" s="23"/>
      <c r="AT164" s="4" t="s">
        <v>144</v>
      </c>
      <c r="AU164" s="4" t="s">
        <v>79</v>
      </c>
    </row>
    <row r="165" s="177" customFormat="true" ht="12.8" hidden="false" customHeight="false" outlineLevel="0" collapsed="false">
      <c r="B165" s="178"/>
      <c r="D165" s="175" t="s">
        <v>146</v>
      </c>
      <c r="E165" s="179"/>
      <c r="F165" s="180" t="s">
        <v>473</v>
      </c>
      <c r="H165" s="179"/>
      <c r="I165" s="181"/>
      <c r="L165" s="178"/>
      <c r="M165" s="182"/>
      <c r="N165" s="183"/>
      <c r="O165" s="183"/>
      <c r="P165" s="183"/>
      <c r="Q165" s="183"/>
      <c r="R165" s="183"/>
      <c r="S165" s="183"/>
      <c r="T165" s="184"/>
      <c r="AT165" s="179" t="s">
        <v>146</v>
      </c>
      <c r="AU165" s="179" t="s">
        <v>79</v>
      </c>
      <c r="AV165" s="177" t="s">
        <v>77</v>
      </c>
      <c r="AW165" s="177" t="s">
        <v>30</v>
      </c>
      <c r="AX165" s="177" t="s">
        <v>69</v>
      </c>
      <c r="AY165" s="179" t="s">
        <v>132</v>
      </c>
    </row>
    <row r="166" s="185" customFormat="true" ht="12.8" hidden="false" customHeight="false" outlineLevel="0" collapsed="false">
      <c r="B166" s="186"/>
      <c r="D166" s="175" t="s">
        <v>146</v>
      </c>
      <c r="E166" s="187"/>
      <c r="F166" s="188" t="s">
        <v>474</v>
      </c>
      <c r="H166" s="189" t="n">
        <v>140.76</v>
      </c>
      <c r="I166" s="190"/>
      <c r="L166" s="186"/>
      <c r="M166" s="191"/>
      <c r="N166" s="192"/>
      <c r="O166" s="192"/>
      <c r="P166" s="192"/>
      <c r="Q166" s="192"/>
      <c r="R166" s="192"/>
      <c r="S166" s="192"/>
      <c r="T166" s="193"/>
      <c r="AT166" s="187" t="s">
        <v>146</v>
      </c>
      <c r="AU166" s="187" t="s">
        <v>79</v>
      </c>
      <c r="AV166" s="185" t="s">
        <v>79</v>
      </c>
      <c r="AW166" s="185" t="s">
        <v>30</v>
      </c>
      <c r="AX166" s="185" t="s">
        <v>69</v>
      </c>
      <c r="AY166" s="187" t="s">
        <v>132</v>
      </c>
    </row>
    <row r="167" s="203" customFormat="true" ht="12.8" hidden="false" customHeight="false" outlineLevel="0" collapsed="false">
      <c r="B167" s="204"/>
      <c r="D167" s="175" t="s">
        <v>146</v>
      </c>
      <c r="E167" s="205"/>
      <c r="F167" s="206" t="s">
        <v>166</v>
      </c>
      <c r="H167" s="207" t="n">
        <v>140.76</v>
      </c>
      <c r="I167" s="208"/>
      <c r="L167" s="204"/>
      <c r="M167" s="209"/>
      <c r="N167" s="210"/>
      <c r="O167" s="210"/>
      <c r="P167" s="210"/>
      <c r="Q167" s="210"/>
      <c r="R167" s="210"/>
      <c r="S167" s="210"/>
      <c r="T167" s="211"/>
      <c r="AT167" s="205" t="s">
        <v>146</v>
      </c>
      <c r="AU167" s="205" t="s">
        <v>79</v>
      </c>
      <c r="AV167" s="203" t="s">
        <v>140</v>
      </c>
      <c r="AW167" s="203" t="s">
        <v>30</v>
      </c>
      <c r="AX167" s="203" t="s">
        <v>77</v>
      </c>
      <c r="AY167" s="205" t="s">
        <v>132</v>
      </c>
    </row>
    <row r="168" s="28" customFormat="true" ht="44.25" hidden="false" customHeight="true" outlineLevel="0" collapsed="false">
      <c r="A168" s="23"/>
      <c r="B168" s="156"/>
      <c r="C168" s="157" t="s">
        <v>289</v>
      </c>
      <c r="D168" s="157" t="s">
        <v>135</v>
      </c>
      <c r="E168" s="158" t="s">
        <v>484</v>
      </c>
      <c r="F168" s="159" t="s">
        <v>485</v>
      </c>
      <c r="G168" s="160" t="s">
        <v>185</v>
      </c>
      <c r="H168" s="161" t="n">
        <v>6.75</v>
      </c>
      <c r="I168" s="162"/>
      <c r="J168" s="163" t="n">
        <f aca="false">ROUND(I168*H168,2)</f>
        <v>0</v>
      </c>
      <c r="K168" s="159"/>
      <c r="L168" s="24"/>
      <c r="M168" s="164"/>
      <c r="N168" s="165" t="s">
        <v>40</v>
      </c>
      <c r="O168" s="56"/>
      <c r="P168" s="166" t="n">
        <f aca="false">O168*H168</f>
        <v>0</v>
      </c>
      <c r="Q168" s="166" t="n">
        <v>0.0245994</v>
      </c>
      <c r="R168" s="166" t="n">
        <f aca="false">Q168*H168</f>
        <v>0.16604595</v>
      </c>
      <c r="S168" s="166" t="n">
        <v>0</v>
      </c>
      <c r="T168" s="167" t="n">
        <f aca="false">S168*H168</f>
        <v>0</v>
      </c>
      <c r="U168" s="23"/>
      <c r="V168" s="23"/>
      <c r="W168" s="23"/>
      <c r="X168" s="23"/>
      <c r="Y168" s="23"/>
      <c r="Z168" s="23"/>
      <c r="AA168" s="23"/>
      <c r="AB168" s="23"/>
      <c r="AC168" s="23"/>
      <c r="AD168" s="23"/>
      <c r="AE168" s="23"/>
      <c r="AR168" s="168" t="s">
        <v>202</v>
      </c>
      <c r="AT168" s="168" t="s">
        <v>135</v>
      </c>
      <c r="AU168" s="168" t="s">
        <v>79</v>
      </c>
      <c r="AY168" s="4" t="s">
        <v>132</v>
      </c>
      <c r="BE168" s="169" t="n">
        <f aca="false">IF(N168="základní",J168,0)</f>
        <v>0</v>
      </c>
      <c r="BF168" s="169" t="n">
        <f aca="false">IF(N168="snížená",J168,0)</f>
        <v>0</v>
      </c>
      <c r="BG168" s="169" t="n">
        <f aca="false">IF(N168="zákl. přenesená",J168,0)</f>
        <v>0</v>
      </c>
      <c r="BH168" s="169" t="n">
        <f aca="false">IF(N168="sníž. přenesená",J168,0)</f>
        <v>0</v>
      </c>
      <c r="BI168" s="169" t="n">
        <f aca="false">IF(N168="nulová",J168,0)</f>
        <v>0</v>
      </c>
      <c r="BJ168" s="4" t="s">
        <v>77</v>
      </c>
      <c r="BK168" s="169" t="n">
        <f aca="false">ROUND(I168*H168,2)</f>
        <v>0</v>
      </c>
      <c r="BL168" s="4" t="s">
        <v>202</v>
      </c>
      <c r="BM168" s="168" t="s">
        <v>486</v>
      </c>
    </row>
    <row r="169" s="28" customFormat="true" ht="58" hidden="false" customHeight="false" outlineLevel="0" collapsed="false">
      <c r="A169" s="23"/>
      <c r="B169" s="24"/>
      <c r="C169" s="23"/>
      <c r="D169" s="175" t="s">
        <v>144</v>
      </c>
      <c r="E169" s="23"/>
      <c r="F169" s="176" t="s">
        <v>487</v>
      </c>
      <c r="G169" s="23"/>
      <c r="H169" s="23"/>
      <c r="I169" s="172"/>
      <c r="J169" s="23"/>
      <c r="K169" s="23"/>
      <c r="L169" s="24"/>
      <c r="M169" s="173"/>
      <c r="N169" s="174"/>
      <c r="O169" s="56"/>
      <c r="P169" s="56"/>
      <c r="Q169" s="56"/>
      <c r="R169" s="56"/>
      <c r="S169" s="56"/>
      <c r="T169" s="57"/>
      <c r="U169" s="23"/>
      <c r="V169" s="23"/>
      <c r="W169" s="23"/>
      <c r="X169" s="23"/>
      <c r="Y169" s="23"/>
      <c r="Z169" s="23"/>
      <c r="AA169" s="23"/>
      <c r="AB169" s="23"/>
      <c r="AC169" s="23"/>
      <c r="AD169" s="23"/>
      <c r="AE169" s="23"/>
      <c r="AT169" s="4" t="s">
        <v>144</v>
      </c>
      <c r="AU169" s="4" t="s">
        <v>79</v>
      </c>
    </row>
    <row r="170" s="177" customFormat="true" ht="12.8" hidden="false" customHeight="false" outlineLevel="0" collapsed="false">
      <c r="B170" s="178"/>
      <c r="D170" s="175" t="s">
        <v>146</v>
      </c>
      <c r="E170" s="179"/>
      <c r="F170" s="180" t="s">
        <v>488</v>
      </c>
      <c r="H170" s="179"/>
      <c r="I170" s="181"/>
      <c r="L170" s="178"/>
      <c r="M170" s="182"/>
      <c r="N170" s="183"/>
      <c r="O170" s="183"/>
      <c r="P170" s="183"/>
      <c r="Q170" s="183"/>
      <c r="R170" s="183"/>
      <c r="S170" s="183"/>
      <c r="T170" s="184"/>
      <c r="AT170" s="179" t="s">
        <v>146</v>
      </c>
      <c r="AU170" s="179" t="s">
        <v>79</v>
      </c>
      <c r="AV170" s="177" t="s">
        <v>77</v>
      </c>
      <c r="AW170" s="177" t="s">
        <v>30</v>
      </c>
      <c r="AX170" s="177" t="s">
        <v>69</v>
      </c>
      <c r="AY170" s="179" t="s">
        <v>132</v>
      </c>
    </row>
    <row r="171" s="177" customFormat="true" ht="12.8" hidden="false" customHeight="false" outlineLevel="0" collapsed="false">
      <c r="B171" s="178"/>
      <c r="D171" s="175" t="s">
        <v>146</v>
      </c>
      <c r="E171" s="179"/>
      <c r="F171" s="180" t="s">
        <v>489</v>
      </c>
      <c r="H171" s="179"/>
      <c r="I171" s="181"/>
      <c r="L171" s="178"/>
      <c r="M171" s="182"/>
      <c r="N171" s="183"/>
      <c r="O171" s="183"/>
      <c r="P171" s="183"/>
      <c r="Q171" s="183"/>
      <c r="R171" s="183"/>
      <c r="S171" s="183"/>
      <c r="T171" s="184"/>
      <c r="AT171" s="179" t="s">
        <v>146</v>
      </c>
      <c r="AU171" s="179" t="s">
        <v>79</v>
      </c>
      <c r="AV171" s="177" t="s">
        <v>77</v>
      </c>
      <c r="AW171" s="177" t="s">
        <v>30</v>
      </c>
      <c r="AX171" s="177" t="s">
        <v>69</v>
      </c>
      <c r="AY171" s="179" t="s">
        <v>132</v>
      </c>
    </row>
    <row r="172" s="185" customFormat="true" ht="12.8" hidden="false" customHeight="false" outlineLevel="0" collapsed="false">
      <c r="B172" s="186"/>
      <c r="D172" s="175" t="s">
        <v>146</v>
      </c>
      <c r="E172" s="187"/>
      <c r="F172" s="188" t="s">
        <v>490</v>
      </c>
      <c r="H172" s="189" t="n">
        <v>3.375</v>
      </c>
      <c r="I172" s="190"/>
      <c r="L172" s="186"/>
      <c r="M172" s="191"/>
      <c r="N172" s="192"/>
      <c r="O172" s="192"/>
      <c r="P172" s="192"/>
      <c r="Q172" s="192"/>
      <c r="R172" s="192"/>
      <c r="S172" s="192"/>
      <c r="T172" s="193"/>
      <c r="AT172" s="187" t="s">
        <v>146</v>
      </c>
      <c r="AU172" s="187" t="s">
        <v>79</v>
      </c>
      <c r="AV172" s="185" t="s">
        <v>79</v>
      </c>
      <c r="AW172" s="185" t="s">
        <v>30</v>
      </c>
      <c r="AX172" s="185" t="s">
        <v>69</v>
      </c>
      <c r="AY172" s="187" t="s">
        <v>132</v>
      </c>
    </row>
    <row r="173" s="177" customFormat="true" ht="12.8" hidden="false" customHeight="false" outlineLevel="0" collapsed="false">
      <c r="B173" s="178"/>
      <c r="D173" s="175" t="s">
        <v>146</v>
      </c>
      <c r="E173" s="179"/>
      <c r="F173" s="180" t="s">
        <v>491</v>
      </c>
      <c r="H173" s="179"/>
      <c r="I173" s="181"/>
      <c r="L173" s="178"/>
      <c r="M173" s="182"/>
      <c r="N173" s="183"/>
      <c r="O173" s="183"/>
      <c r="P173" s="183"/>
      <c r="Q173" s="183"/>
      <c r="R173" s="183"/>
      <c r="S173" s="183"/>
      <c r="T173" s="184"/>
      <c r="AT173" s="179" t="s">
        <v>146</v>
      </c>
      <c r="AU173" s="179" t="s">
        <v>79</v>
      </c>
      <c r="AV173" s="177" t="s">
        <v>77</v>
      </c>
      <c r="AW173" s="177" t="s">
        <v>30</v>
      </c>
      <c r="AX173" s="177" t="s">
        <v>69</v>
      </c>
      <c r="AY173" s="179" t="s">
        <v>132</v>
      </c>
    </row>
    <row r="174" s="185" customFormat="true" ht="12.8" hidden="false" customHeight="false" outlineLevel="0" collapsed="false">
      <c r="B174" s="186"/>
      <c r="D174" s="175" t="s">
        <v>146</v>
      </c>
      <c r="E174" s="187"/>
      <c r="F174" s="188" t="s">
        <v>490</v>
      </c>
      <c r="H174" s="189" t="n">
        <v>3.375</v>
      </c>
      <c r="I174" s="190"/>
      <c r="L174" s="186"/>
      <c r="M174" s="191"/>
      <c r="N174" s="192"/>
      <c r="O174" s="192"/>
      <c r="P174" s="192"/>
      <c r="Q174" s="192"/>
      <c r="R174" s="192"/>
      <c r="S174" s="192"/>
      <c r="T174" s="193"/>
      <c r="AT174" s="187" t="s">
        <v>146</v>
      </c>
      <c r="AU174" s="187" t="s">
        <v>79</v>
      </c>
      <c r="AV174" s="185" t="s">
        <v>79</v>
      </c>
      <c r="AW174" s="185" t="s">
        <v>30</v>
      </c>
      <c r="AX174" s="185" t="s">
        <v>69</v>
      </c>
      <c r="AY174" s="187" t="s">
        <v>132</v>
      </c>
    </row>
    <row r="175" s="203" customFormat="true" ht="12.8" hidden="false" customHeight="false" outlineLevel="0" collapsed="false">
      <c r="B175" s="204"/>
      <c r="D175" s="175" t="s">
        <v>146</v>
      </c>
      <c r="E175" s="205"/>
      <c r="F175" s="206" t="s">
        <v>166</v>
      </c>
      <c r="H175" s="207" t="n">
        <v>6.75</v>
      </c>
      <c r="I175" s="208"/>
      <c r="L175" s="204"/>
      <c r="M175" s="209"/>
      <c r="N175" s="210"/>
      <c r="O175" s="210"/>
      <c r="P175" s="210"/>
      <c r="Q175" s="210"/>
      <c r="R175" s="210"/>
      <c r="S175" s="210"/>
      <c r="T175" s="211"/>
      <c r="AT175" s="205" t="s">
        <v>146</v>
      </c>
      <c r="AU175" s="205" t="s">
        <v>79</v>
      </c>
      <c r="AV175" s="203" t="s">
        <v>140</v>
      </c>
      <c r="AW175" s="203" t="s">
        <v>30</v>
      </c>
      <c r="AX175" s="203" t="s">
        <v>77</v>
      </c>
      <c r="AY175" s="205" t="s">
        <v>132</v>
      </c>
    </row>
    <row r="176" s="28" customFormat="true" ht="37.8" hidden="false" customHeight="true" outlineLevel="0" collapsed="false">
      <c r="A176" s="23"/>
      <c r="B176" s="156"/>
      <c r="C176" s="157" t="s">
        <v>297</v>
      </c>
      <c r="D176" s="157" t="s">
        <v>135</v>
      </c>
      <c r="E176" s="158" t="s">
        <v>492</v>
      </c>
      <c r="F176" s="159" t="s">
        <v>493</v>
      </c>
      <c r="G176" s="160" t="s">
        <v>169</v>
      </c>
      <c r="H176" s="161" t="n">
        <v>1</v>
      </c>
      <c r="I176" s="162"/>
      <c r="J176" s="163" t="n">
        <f aca="false">ROUND(I176*H176,2)</f>
        <v>0</v>
      </c>
      <c r="K176" s="159"/>
      <c r="L176" s="24"/>
      <c r="M176" s="164"/>
      <c r="N176" s="165" t="s">
        <v>40</v>
      </c>
      <c r="O176" s="56"/>
      <c r="P176" s="166" t="n">
        <f aca="false">O176*H176</f>
        <v>0</v>
      </c>
      <c r="Q176" s="166" t="n">
        <v>7E-005</v>
      </c>
      <c r="R176" s="166" t="n">
        <f aca="false">Q176*H176</f>
        <v>7E-005</v>
      </c>
      <c r="S176" s="166" t="n">
        <v>0</v>
      </c>
      <c r="T176" s="167" t="n">
        <f aca="false">S176*H176</f>
        <v>0</v>
      </c>
      <c r="U176" s="23"/>
      <c r="V176" s="23"/>
      <c r="W176" s="23"/>
      <c r="X176" s="23"/>
      <c r="Y176" s="23"/>
      <c r="Z176" s="23"/>
      <c r="AA176" s="23"/>
      <c r="AB176" s="23"/>
      <c r="AC176" s="23"/>
      <c r="AD176" s="23"/>
      <c r="AE176" s="23"/>
      <c r="AR176" s="168" t="s">
        <v>202</v>
      </c>
      <c r="AT176" s="168" t="s">
        <v>135</v>
      </c>
      <c r="AU176" s="168" t="s">
        <v>79</v>
      </c>
      <c r="AY176" s="4" t="s">
        <v>132</v>
      </c>
      <c r="BE176" s="169" t="n">
        <f aca="false">IF(N176="základní",J176,0)</f>
        <v>0</v>
      </c>
      <c r="BF176" s="169" t="n">
        <f aca="false">IF(N176="snížená",J176,0)</f>
        <v>0</v>
      </c>
      <c r="BG176" s="169" t="n">
        <f aca="false">IF(N176="zákl. přenesená",J176,0)</f>
        <v>0</v>
      </c>
      <c r="BH176" s="169" t="n">
        <f aca="false">IF(N176="sníž. přenesená",J176,0)</f>
        <v>0</v>
      </c>
      <c r="BI176" s="169" t="n">
        <f aca="false">IF(N176="nulová",J176,0)</f>
        <v>0</v>
      </c>
      <c r="BJ176" s="4" t="s">
        <v>77</v>
      </c>
      <c r="BK176" s="169" t="n">
        <f aca="false">ROUND(I176*H176,2)</f>
        <v>0</v>
      </c>
      <c r="BL176" s="4" t="s">
        <v>202</v>
      </c>
      <c r="BM176" s="168" t="s">
        <v>494</v>
      </c>
    </row>
    <row r="177" s="177" customFormat="true" ht="12.8" hidden="false" customHeight="false" outlineLevel="0" collapsed="false">
      <c r="B177" s="178"/>
      <c r="D177" s="175" t="s">
        <v>146</v>
      </c>
      <c r="E177" s="179"/>
      <c r="F177" s="180" t="s">
        <v>495</v>
      </c>
      <c r="H177" s="179"/>
      <c r="I177" s="181"/>
      <c r="L177" s="178"/>
      <c r="M177" s="182"/>
      <c r="N177" s="183"/>
      <c r="O177" s="183"/>
      <c r="P177" s="183"/>
      <c r="Q177" s="183"/>
      <c r="R177" s="183"/>
      <c r="S177" s="183"/>
      <c r="T177" s="184"/>
      <c r="AT177" s="179" t="s">
        <v>146</v>
      </c>
      <c r="AU177" s="179" t="s">
        <v>79</v>
      </c>
      <c r="AV177" s="177" t="s">
        <v>77</v>
      </c>
      <c r="AW177" s="177" t="s">
        <v>30</v>
      </c>
      <c r="AX177" s="177" t="s">
        <v>69</v>
      </c>
      <c r="AY177" s="179" t="s">
        <v>132</v>
      </c>
    </row>
    <row r="178" s="185" customFormat="true" ht="12.8" hidden="false" customHeight="false" outlineLevel="0" collapsed="false">
      <c r="B178" s="186"/>
      <c r="D178" s="175" t="s">
        <v>146</v>
      </c>
      <c r="E178" s="187"/>
      <c r="F178" s="188" t="s">
        <v>77</v>
      </c>
      <c r="H178" s="189" t="n">
        <v>1</v>
      </c>
      <c r="I178" s="190"/>
      <c r="L178" s="186"/>
      <c r="M178" s="191"/>
      <c r="N178" s="192"/>
      <c r="O178" s="192"/>
      <c r="P178" s="192"/>
      <c r="Q178" s="192"/>
      <c r="R178" s="192"/>
      <c r="S178" s="192"/>
      <c r="T178" s="193"/>
      <c r="AT178" s="187" t="s">
        <v>146</v>
      </c>
      <c r="AU178" s="187" t="s">
        <v>79</v>
      </c>
      <c r="AV178" s="185" t="s">
        <v>79</v>
      </c>
      <c r="AW178" s="185" t="s">
        <v>30</v>
      </c>
      <c r="AX178" s="185" t="s">
        <v>69</v>
      </c>
      <c r="AY178" s="187" t="s">
        <v>132</v>
      </c>
    </row>
    <row r="179" s="203" customFormat="true" ht="12.8" hidden="false" customHeight="false" outlineLevel="0" collapsed="false">
      <c r="B179" s="204"/>
      <c r="D179" s="175" t="s">
        <v>146</v>
      </c>
      <c r="E179" s="205"/>
      <c r="F179" s="206" t="s">
        <v>166</v>
      </c>
      <c r="H179" s="207" t="n">
        <v>1</v>
      </c>
      <c r="I179" s="208"/>
      <c r="L179" s="204"/>
      <c r="M179" s="209"/>
      <c r="N179" s="210"/>
      <c r="O179" s="210"/>
      <c r="P179" s="210"/>
      <c r="Q179" s="210"/>
      <c r="R179" s="210"/>
      <c r="S179" s="210"/>
      <c r="T179" s="211"/>
      <c r="AT179" s="205" t="s">
        <v>146</v>
      </c>
      <c r="AU179" s="205" t="s">
        <v>79</v>
      </c>
      <c r="AV179" s="203" t="s">
        <v>140</v>
      </c>
      <c r="AW179" s="203" t="s">
        <v>30</v>
      </c>
      <c r="AX179" s="203" t="s">
        <v>77</v>
      </c>
      <c r="AY179" s="205" t="s">
        <v>132</v>
      </c>
    </row>
    <row r="180" s="28" customFormat="true" ht="24.15" hidden="false" customHeight="true" outlineLevel="0" collapsed="false">
      <c r="A180" s="23"/>
      <c r="B180" s="156"/>
      <c r="C180" s="216" t="s">
        <v>215</v>
      </c>
      <c r="D180" s="216" t="s">
        <v>409</v>
      </c>
      <c r="E180" s="217" t="s">
        <v>496</v>
      </c>
      <c r="F180" s="218" t="s">
        <v>497</v>
      </c>
      <c r="G180" s="219" t="s">
        <v>169</v>
      </c>
      <c r="H180" s="220" t="n">
        <v>1</v>
      </c>
      <c r="I180" s="221"/>
      <c r="J180" s="222" t="n">
        <f aca="false">ROUND(I180*H180,2)</f>
        <v>0</v>
      </c>
      <c r="K180" s="218"/>
      <c r="L180" s="223"/>
      <c r="M180" s="224"/>
      <c r="N180" s="225" t="s">
        <v>40</v>
      </c>
      <c r="O180" s="56"/>
      <c r="P180" s="166" t="n">
        <f aca="false">O180*H180</f>
        <v>0</v>
      </c>
      <c r="Q180" s="166" t="n">
        <v>0.0132</v>
      </c>
      <c r="R180" s="166" t="n">
        <f aca="false">Q180*H180</f>
        <v>0.0132</v>
      </c>
      <c r="S180" s="166" t="n">
        <v>0</v>
      </c>
      <c r="T180" s="167" t="n">
        <f aca="false">S180*H180</f>
        <v>0</v>
      </c>
      <c r="U180" s="23"/>
      <c r="V180" s="23"/>
      <c r="W180" s="23"/>
      <c r="X180" s="23"/>
      <c r="Y180" s="23"/>
      <c r="Z180" s="23"/>
      <c r="AA180" s="23"/>
      <c r="AB180" s="23"/>
      <c r="AC180" s="23"/>
      <c r="AD180" s="23"/>
      <c r="AE180" s="23"/>
      <c r="AR180" s="168" t="s">
        <v>498</v>
      </c>
      <c r="AT180" s="168" t="s">
        <v>409</v>
      </c>
      <c r="AU180" s="168" t="s">
        <v>79</v>
      </c>
      <c r="AY180" s="4" t="s">
        <v>132</v>
      </c>
      <c r="BE180" s="169" t="n">
        <f aca="false">IF(N180="základní",J180,0)</f>
        <v>0</v>
      </c>
      <c r="BF180" s="169" t="n">
        <f aca="false">IF(N180="snížená",J180,0)</f>
        <v>0</v>
      </c>
      <c r="BG180" s="169" t="n">
        <f aca="false">IF(N180="zákl. přenesená",J180,0)</f>
        <v>0</v>
      </c>
      <c r="BH180" s="169" t="n">
        <f aca="false">IF(N180="sníž. přenesená",J180,0)</f>
        <v>0</v>
      </c>
      <c r="BI180" s="169" t="n">
        <f aca="false">IF(N180="nulová",J180,0)</f>
        <v>0</v>
      </c>
      <c r="BJ180" s="4" t="s">
        <v>77</v>
      </c>
      <c r="BK180" s="169" t="n">
        <f aca="false">ROUND(I180*H180,2)</f>
        <v>0</v>
      </c>
      <c r="BL180" s="4" t="s">
        <v>202</v>
      </c>
      <c r="BM180" s="168" t="s">
        <v>499</v>
      </c>
    </row>
    <row r="181" s="28" customFormat="true" ht="18" hidden="false" customHeight="false" outlineLevel="0" collapsed="false">
      <c r="A181" s="23"/>
      <c r="B181" s="24"/>
      <c r="C181" s="23"/>
      <c r="D181" s="175" t="s">
        <v>144</v>
      </c>
      <c r="E181" s="23"/>
      <c r="F181" s="176" t="s">
        <v>500</v>
      </c>
      <c r="G181" s="23"/>
      <c r="H181" s="23"/>
      <c r="I181" s="172"/>
      <c r="J181" s="23"/>
      <c r="K181" s="23"/>
      <c r="L181" s="24"/>
      <c r="M181" s="173"/>
      <c r="N181" s="174"/>
      <c r="O181" s="56"/>
      <c r="P181" s="56"/>
      <c r="Q181" s="56"/>
      <c r="R181" s="56"/>
      <c r="S181" s="56"/>
      <c r="T181" s="57"/>
      <c r="U181" s="23"/>
      <c r="V181" s="23"/>
      <c r="W181" s="23"/>
      <c r="X181" s="23"/>
      <c r="Y181" s="23"/>
      <c r="Z181" s="23"/>
      <c r="AA181" s="23"/>
      <c r="AB181" s="23"/>
      <c r="AC181" s="23"/>
      <c r="AD181" s="23"/>
      <c r="AE181" s="23"/>
      <c r="AT181" s="4" t="s">
        <v>144</v>
      </c>
      <c r="AU181" s="4" t="s">
        <v>79</v>
      </c>
    </row>
    <row r="182" s="28" customFormat="true" ht="33" hidden="false" customHeight="true" outlineLevel="0" collapsed="false">
      <c r="A182" s="23"/>
      <c r="B182" s="156"/>
      <c r="C182" s="157" t="s">
        <v>7</v>
      </c>
      <c r="D182" s="157" t="s">
        <v>135</v>
      </c>
      <c r="E182" s="158" t="s">
        <v>501</v>
      </c>
      <c r="F182" s="159" t="s">
        <v>502</v>
      </c>
      <c r="G182" s="160" t="s">
        <v>169</v>
      </c>
      <c r="H182" s="161" t="n">
        <v>1</v>
      </c>
      <c r="I182" s="162"/>
      <c r="J182" s="163" t="n">
        <f aca="false">ROUND(I182*H182,2)</f>
        <v>0</v>
      </c>
      <c r="K182" s="159" t="s">
        <v>139</v>
      </c>
      <c r="L182" s="24"/>
      <c r="M182" s="164"/>
      <c r="N182" s="165" t="s">
        <v>40</v>
      </c>
      <c r="O182" s="56"/>
      <c r="P182" s="166" t="n">
        <f aca="false">O182*H182</f>
        <v>0</v>
      </c>
      <c r="Q182" s="166" t="n">
        <v>0.00022</v>
      </c>
      <c r="R182" s="166" t="n">
        <f aca="false">Q182*H182</f>
        <v>0.00022</v>
      </c>
      <c r="S182" s="166" t="n">
        <v>0</v>
      </c>
      <c r="T182" s="167" t="n">
        <f aca="false">S182*H182</f>
        <v>0</v>
      </c>
      <c r="U182" s="23"/>
      <c r="V182" s="23"/>
      <c r="W182" s="23"/>
      <c r="X182" s="23"/>
      <c r="Y182" s="23"/>
      <c r="Z182" s="23"/>
      <c r="AA182" s="23"/>
      <c r="AB182" s="23"/>
      <c r="AC182" s="23"/>
      <c r="AD182" s="23"/>
      <c r="AE182" s="23"/>
      <c r="AR182" s="168" t="s">
        <v>202</v>
      </c>
      <c r="AT182" s="168" t="s">
        <v>135</v>
      </c>
      <c r="AU182" s="168" t="s">
        <v>79</v>
      </c>
      <c r="AY182" s="4" t="s">
        <v>132</v>
      </c>
      <c r="BE182" s="169" t="n">
        <f aca="false">IF(N182="základní",J182,0)</f>
        <v>0</v>
      </c>
      <c r="BF182" s="169" t="n">
        <f aca="false">IF(N182="snížená",J182,0)</f>
        <v>0</v>
      </c>
      <c r="BG182" s="169" t="n">
        <f aca="false">IF(N182="zákl. přenesená",J182,0)</f>
        <v>0</v>
      </c>
      <c r="BH182" s="169" t="n">
        <f aca="false">IF(N182="sníž. přenesená",J182,0)</f>
        <v>0</v>
      </c>
      <c r="BI182" s="169" t="n">
        <f aca="false">IF(N182="nulová",J182,0)</f>
        <v>0</v>
      </c>
      <c r="BJ182" s="4" t="s">
        <v>77</v>
      </c>
      <c r="BK182" s="169" t="n">
        <f aca="false">ROUND(I182*H182,2)</f>
        <v>0</v>
      </c>
      <c r="BL182" s="4" t="s">
        <v>202</v>
      </c>
      <c r="BM182" s="168" t="s">
        <v>503</v>
      </c>
    </row>
    <row r="183" s="28" customFormat="true" ht="12.8" hidden="false" customHeight="false" outlineLevel="0" collapsed="false">
      <c r="A183" s="23"/>
      <c r="B183" s="24"/>
      <c r="C183" s="23"/>
      <c r="D183" s="170" t="s">
        <v>142</v>
      </c>
      <c r="E183" s="23"/>
      <c r="F183" s="171" t="s">
        <v>504</v>
      </c>
      <c r="G183" s="23"/>
      <c r="H183" s="23"/>
      <c r="I183" s="172"/>
      <c r="J183" s="23"/>
      <c r="K183" s="23"/>
      <c r="L183" s="24"/>
      <c r="M183" s="173"/>
      <c r="N183" s="174"/>
      <c r="O183" s="56"/>
      <c r="P183" s="56"/>
      <c r="Q183" s="56"/>
      <c r="R183" s="56"/>
      <c r="S183" s="56"/>
      <c r="T183" s="57"/>
      <c r="U183" s="23"/>
      <c r="V183" s="23"/>
      <c r="W183" s="23"/>
      <c r="X183" s="23"/>
      <c r="Y183" s="23"/>
      <c r="Z183" s="23"/>
      <c r="AA183" s="23"/>
      <c r="AB183" s="23"/>
      <c r="AC183" s="23"/>
      <c r="AD183" s="23"/>
      <c r="AE183" s="23"/>
      <c r="AT183" s="4" t="s">
        <v>142</v>
      </c>
      <c r="AU183" s="4" t="s">
        <v>79</v>
      </c>
    </row>
    <row r="184" s="28" customFormat="true" ht="18" hidden="false" customHeight="false" outlineLevel="0" collapsed="false">
      <c r="A184" s="23"/>
      <c r="B184" s="24"/>
      <c r="C184" s="23"/>
      <c r="D184" s="175" t="s">
        <v>144</v>
      </c>
      <c r="E184" s="23"/>
      <c r="F184" s="176" t="s">
        <v>505</v>
      </c>
      <c r="G184" s="23"/>
      <c r="H184" s="23"/>
      <c r="I184" s="172"/>
      <c r="J184" s="23"/>
      <c r="K184" s="23"/>
      <c r="L184" s="24"/>
      <c r="M184" s="173"/>
      <c r="N184" s="174"/>
      <c r="O184" s="56"/>
      <c r="P184" s="56"/>
      <c r="Q184" s="56"/>
      <c r="R184" s="56"/>
      <c r="S184" s="56"/>
      <c r="T184" s="57"/>
      <c r="U184" s="23"/>
      <c r="V184" s="23"/>
      <c r="W184" s="23"/>
      <c r="X184" s="23"/>
      <c r="Y184" s="23"/>
      <c r="Z184" s="23"/>
      <c r="AA184" s="23"/>
      <c r="AB184" s="23"/>
      <c r="AC184" s="23"/>
      <c r="AD184" s="23"/>
      <c r="AE184" s="23"/>
      <c r="AT184" s="4" t="s">
        <v>144</v>
      </c>
      <c r="AU184" s="4" t="s">
        <v>79</v>
      </c>
    </row>
    <row r="185" s="177" customFormat="true" ht="12.8" hidden="false" customHeight="false" outlineLevel="0" collapsed="false">
      <c r="B185" s="178"/>
      <c r="D185" s="175" t="s">
        <v>146</v>
      </c>
      <c r="E185" s="179"/>
      <c r="F185" s="180" t="s">
        <v>506</v>
      </c>
      <c r="H185" s="179"/>
      <c r="I185" s="181"/>
      <c r="L185" s="178"/>
      <c r="M185" s="182"/>
      <c r="N185" s="183"/>
      <c r="O185" s="183"/>
      <c r="P185" s="183"/>
      <c r="Q185" s="183"/>
      <c r="R185" s="183"/>
      <c r="S185" s="183"/>
      <c r="T185" s="184"/>
      <c r="AT185" s="179" t="s">
        <v>146</v>
      </c>
      <c r="AU185" s="179" t="s">
        <v>79</v>
      </c>
      <c r="AV185" s="177" t="s">
        <v>77</v>
      </c>
      <c r="AW185" s="177" t="s">
        <v>30</v>
      </c>
      <c r="AX185" s="177" t="s">
        <v>69</v>
      </c>
      <c r="AY185" s="179" t="s">
        <v>132</v>
      </c>
    </row>
    <row r="186" s="185" customFormat="true" ht="12.8" hidden="false" customHeight="false" outlineLevel="0" collapsed="false">
      <c r="B186" s="186"/>
      <c r="D186" s="175" t="s">
        <v>146</v>
      </c>
      <c r="E186" s="187"/>
      <c r="F186" s="188" t="s">
        <v>77</v>
      </c>
      <c r="H186" s="189" t="n">
        <v>1</v>
      </c>
      <c r="I186" s="190"/>
      <c r="L186" s="186"/>
      <c r="M186" s="191"/>
      <c r="N186" s="192"/>
      <c r="O186" s="192"/>
      <c r="P186" s="192"/>
      <c r="Q186" s="192"/>
      <c r="R186" s="192"/>
      <c r="S186" s="192"/>
      <c r="T186" s="193"/>
      <c r="AT186" s="187" t="s">
        <v>146</v>
      </c>
      <c r="AU186" s="187" t="s">
        <v>79</v>
      </c>
      <c r="AV186" s="185" t="s">
        <v>79</v>
      </c>
      <c r="AW186" s="185" t="s">
        <v>30</v>
      </c>
      <c r="AX186" s="185" t="s">
        <v>69</v>
      </c>
      <c r="AY186" s="187" t="s">
        <v>132</v>
      </c>
    </row>
    <row r="187" s="203" customFormat="true" ht="12.8" hidden="false" customHeight="false" outlineLevel="0" collapsed="false">
      <c r="B187" s="204"/>
      <c r="D187" s="175" t="s">
        <v>146</v>
      </c>
      <c r="E187" s="205"/>
      <c r="F187" s="206" t="s">
        <v>166</v>
      </c>
      <c r="H187" s="207" t="n">
        <v>1</v>
      </c>
      <c r="I187" s="208"/>
      <c r="L187" s="204"/>
      <c r="M187" s="209"/>
      <c r="N187" s="210"/>
      <c r="O187" s="210"/>
      <c r="P187" s="210"/>
      <c r="Q187" s="210"/>
      <c r="R187" s="210"/>
      <c r="S187" s="210"/>
      <c r="T187" s="211"/>
      <c r="AT187" s="205" t="s">
        <v>146</v>
      </c>
      <c r="AU187" s="205" t="s">
        <v>79</v>
      </c>
      <c r="AV187" s="203" t="s">
        <v>140</v>
      </c>
      <c r="AW187" s="203" t="s">
        <v>30</v>
      </c>
      <c r="AX187" s="203" t="s">
        <v>77</v>
      </c>
      <c r="AY187" s="205" t="s">
        <v>132</v>
      </c>
    </row>
    <row r="188" s="28" customFormat="true" ht="33" hidden="false" customHeight="true" outlineLevel="0" collapsed="false">
      <c r="A188" s="23"/>
      <c r="B188" s="156"/>
      <c r="C188" s="216" t="s">
        <v>317</v>
      </c>
      <c r="D188" s="216" t="s">
        <v>409</v>
      </c>
      <c r="E188" s="217" t="s">
        <v>507</v>
      </c>
      <c r="F188" s="218" t="s">
        <v>508</v>
      </c>
      <c r="G188" s="219" t="s">
        <v>169</v>
      </c>
      <c r="H188" s="220" t="n">
        <v>1</v>
      </c>
      <c r="I188" s="221"/>
      <c r="J188" s="222" t="n">
        <f aca="false">ROUND(I188*H188,2)</f>
        <v>0</v>
      </c>
      <c r="K188" s="218" t="s">
        <v>139</v>
      </c>
      <c r="L188" s="223"/>
      <c r="M188" s="224"/>
      <c r="N188" s="225" t="s">
        <v>40</v>
      </c>
      <c r="O188" s="56"/>
      <c r="P188" s="166" t="n">
        <f aca="false">O188*H188</f>
        <v>0</v>
      </c>
      <c r="Q188" s="166" t="n">
        <v>0.01553</v>
      </c>
      <c r="R188" s="166" t="n">
        <f aca="false">Q188*H188</f>
        <v>0.01553</v>
      </c>
      <c r="S188" s="166" t="n">
        <v>0</v>
      </c>
      <c r="T188" s="167" t="n">
        <f aca="false">S188*H188</f>
        <v>0</v>
      </c>
      <c r="U188" s="23"/>
      <c r="V188" s="23"/>
      <c r="W188" s="23"/>
      <c r="X188" s="23"/>
      <c r="Y188" s="23"/>
      <c r="Z188" s="23"/>
      <c r="AA188" s="23"/>
      <c r="AB188" s="23"/>
      <c r="AC188" s="23"/>
      <c r="AD188" s="23"/>
      <c r="AE188" s="23"/>
      <c r="AR188" s="168" t="s">
        <v>498</v>
      </c>
      <c r="AT188" s="168" t="s">
        <v>409</v>
      </c>
      <c r="AU188" s="168" t="s">
        <v>79</v>
      </c>
      <c r="AY188" s="4" t="s">
        <v>132</v>
      </c>
      <c r="BE188" s="169" t="n">
        <f aca="false">IF(N188="základní",J188,0)</f>
        <v>0</v>
      </c>
      <c r="BF188" s="169" t="n">
        <f aca="false">IF(N188="snížená",J188,0)</f>
        <v>0</v>
      </c>
      <c r="BG188" s="169" t="n">
        <f aca="false">IF(N188="zákl. přenesená",J188,0)</f>
        <v>0</v>
      </c>
      <c r="BH188" s="169" t="n">
        <f aca="false">IF(N188="sníž. přenesená",J188,0)</f>
        <v>0</v>
      </c>
      <c r="BI188" s="169" t="n">
        <f aca="false">IF(N188="nulová",J188,0)</f>
        <v>0</v>
      </c>
      <c r="BJ188" s="4" t="s">
        <v>77</v>
      </c>
      <c r="BK188" s="169" t="n">
        <f aca="false">ROUND(I188*H188,2)</f>
        <v>0</v>
      </c>
      <c r="BL188" s="4" t="s">
        <v>202</v>
      </c>
      <c r="BM188" s="168" t="s">
        <v>509</v>
      </c>
    </row>
    <row r="189" s="28" customFormat="true" ht="37.8" hidden="false" customHeight="true" outlineLevel="0" collapsed="false">
      <c r="A189" s="23"/>
      <c r="B189" s="156"/>
      <c r="C189" s="157" t="s">
        <v>325</v>
      </c>
      <c r="D189" s="157" t="s">
        <v>135</v>
      </c>
      <c r="E189" s="158" t="s">
        <v>510</v>
      </c>
      <c r="F189" s="159" t="s">
        <v>511</v>
      </c>
      <c r="G189" s="160" t="s">
        <v>169</v>
      </c>
      <c r="H189" s="161" t="n">
        <v>1</v>
      </c>
      <c r="I189" s="162"/>
      <c r="J189" s="163" t="n">
        <f aca="false">ROUND(I189*H189,2)</f>
        <v>0</v>
      </c>
      <c r="K189" s="159" t="s">
        <v>139</v>
      </c>
      <c r="L189" s="24"/>
      <c r="M189" s="164"/>
      <c r="N189" s="165" t="s">
        <v>40</v>
      </c>
      <c r="O189" s="56"/>
      <c r="P189" s="166" t="n">
        <f aca="false">O189*H189</f>
        <v>0</v>
      </c>
      <c r="Q189" s="166" t="n">
        <v>0.01583</v>
      </c>
      <c r="R189" s="166" t="n">
        <f aca="false">Q189*H189</f>
        <v>0.01583</v>
      </c>
      <c r="S189" s="166" t="n">
        <v>0</v>
      </c>
      <c r="T189" s="167" t="n">
        <f aca="false">S189*H189</f>
        <v>0</v>
      </c>
      <c r="U189" s="23"/>
      <c r="V189" s="23"/>
      <c r="W189" s="23"/>
      <c r="X189" s="23"/>
      <c r="Y189" s="23"/>
      <c r="Z189" s="23"/>
      <c r="AA189" s="23"/>
      <c r="AB189" s="23"/>
      <c r="AC189" s="23"/>
      <c r="AD189" s="23"/>
      <c r="AE189" s="23"/>
      <c r="AR189" s="168" t="s">
        <v>202</v>
      </c>
      <c r="AT189" s="168" t="s">
        <v>135</v>
      </c>
      <c r="AU189" s="168" t="s">
        <v>79</v>
      </c>
      <c r="AY189" s="4" t="s">
        <v>132</v>
      </c>
      <c r="BE189" s="169" t="n">
        <f aca="false">IF(N189="základní",J189,0)</f>
        <v>0</v>
      </c>
      <c r="BF189" s="169" t="n">
        <f aca="false">IF(N189="snížená",J189,0)</f>
        <v>0</v>
      </c>
      <c r="BG189" s="169" t="n">
        <f aca="false">IF(N189="zákl. přenesená",J189,0)</f>
        <v>0</v>
      </c>
      <c r="BH189" s="169" t="n">
        <f aca="false">IF(N189="sníž. přenesená",J189,0)</f>
        <v>0</v>
      </c>
      <c r="BI189" s="169" t="n">
        <f aca="false">IF(N189="nulová",J189,0)</f>
        <v>0</v>
      </c>
      <c r="BJ189" s="4" t="s">
        <v>77</v>
      </c>
      <c r="BK189" s="169" t="n">
        <f aca="false">ROUND(I189*H189,2)</f>
        <v>0</v>
      </c>
      <c r="BL189" s="4" t="s">
        <v>202</v>
      </c>
      <c r="BM189" s="168" t="s">
        <v>512</v>
      </c>
    </row>
    <row r="190" s="28" customFormat="true" ht="12.8" hidden="false" customHeight="false" outlineLevel="0" collapsed="false">
      <c r="A190" s="23"/>
      <c r="B190" s="24"/>
      <c r="C190" s="23"/>
      <c r="D190" s="170" t="s">
        <v>142</v>
      </c>
      <c r="E190" s="23"/>
      <c r="F190" s="171" t="s">
        <v>513</v>
      </c>
      <c r="G190" s="23"/>
      <c r="H190" s="23"/>
      <c r="I190" s="172"/>
      <c r="J190" s="23"/>
      <c r="K190" s="23"/>
      <c r="L190" s="24"/>
      <c r="M190" s="173"/>
      <c r="N190" s="174"/>
      <c r="O190" s="56"/>
      <c r="P190" s="56"/>
      <c r="Q190" s="56"/>
      <c r="R190" s="56"/>
      <c r="S190" s="56"/>
      <c r="T190" s="57"/>
      <c r="U190" s="23"/>
      <c r="V190" s="23"/>
      <c r="W190" s="23"/>
      <c r="X190" s="23"/>
      <c r="Y190" s="23"/>
      <c r="Z190" s="23"/>
      <c r="AA190" s="23"/>
      <c r="AB190" s="23"/>
      <c r="AC190" s="23"/>
      <c r="AD190" s="23"/>
      <c r="AE190" s="23"/>
      <c r="AT190" s="4" t="s">
        <v>142</v>
      </c>
      <c r="AU190" s="4" t="s">
        <v>79</v>
      </c>
    </row>
    <row r="191" s="177" customFormat="true" ht="19" hidden="false" customHeight="false" outlineLevel="0" collapsed="false">
      <c r="B191" s="178"/>
      <c r="D191" s="175" t="s">
        <v>146</v>
      </c>
      <c r="E191" s="179"/>
      <c r="F191" s="180" t="s">
        <v>514</v>
      </c>
      <c r="H191" s="179"/>
      <c r="I191" s="181"/>
      <c r="L191" s="178"/>
      <c r="M191" s="182"/>
      <c r="N191" s="183"/>
      <c r="O191" s="183"/>
      <c r="P191" s="183"/>
      <c r="Q191" s="183"/>
      <c r="R191" s="183"/>
      <c r="S191" s="183"/>
      <c r="T191" s="184"/>
      <c r="AT191" s="179" t="s">
        <v>146</v>
      </c>
      <c r="AU191" s="179" t="s">
        <v>79</v>
      </c>
      <c r="AV191" s="177" t="s">
        <v>77</v>
      </c>
      <c r="AW191" s="177" t="s">
        <v>30</v>
      </c>
      <c r="AX191" s="177" t="s">
        <v>69</v>
      </c>
      <c r="AY191" s="179" t="s">
        <v>132</v>
      </c>
    </row>
    <row r="192" s="185" customFormat="true" ht="12.8" hidden="false" customHeight="false" outlineLevel="0" collapsed="false">
      <c r="B192" s="186"/>
      <c r="D192" s="175" t="s">
        <v>146</v>
      </c>
      <c r="E192" s="187"/>
      <c r="F192" s="188" t="s">
        <v>77</v>
      </c>
      <c r="H192" s="189" t="n">
        <v>1</v>
      </c>
      <c r="I192" s="190"/>
      <c r="L192" s="186"/>
      <c r="M192" s="191"/>
      <c r="N192" s="192"/>
      <c r="O192" s="192"/>
      <c r="P192" s="192"/>
      <c r="Q192" s="192"/>
      <c r="R192" s="192"/>
      <c r="S192" s="192"/>
      <c r="T192" s="193"/>
      <c r="AT192" s="187" t="s">
        <v>146</v>
      </c>
      <c r="AU192" s="187" t="s">
        <v>79</v>
      </c>
      <c r="AV192" s="185" t="s">
        <v>79</v>
      </c>
      <c r="AW192" s="185" t="s">
        <v>30</v>
      </c>
      <c r="AX192" s="185" t="s">
        <v>69</v>
      </c>
      <c r="AY192" s="187" t="s">
        <v>132</v>
      </c>
    </row>
    <row r="193" s="203" customFormat="true" ht="12.8" hidden="false" customHeight="false" outlineLevel="0" collapsed="false">
      <c r="B193" s="204"/>
      <c r="D193" s="175" t="s">
        <v>146</v>
      </c>
      <c r="E193" s="205"/>
      <c r="F193" s="206" t="s">
        <v>166</v>
      </c>
      <c r="H193" s="207" t="n">
        <v>1</v>
      </c>
      <c r="I193" s="208"/>
      <c r="L193" s="204"/>
      <c r="M193" s="209"/>
      <c r="N193" s="210"/>
      <c r="O193" s="210"/>
      <c r="P193" s="210"/>
      <c r="Q193" s="210"/>
      <c r="R193" s="210"/>
      <c r="S193" s="210"/>
      <c r="T193" s="211"/>
      <c r="AT193" s="205" t="s">
        <v>146</v>
      </c>
      <c r="AU193" s="205" t="s">
        <v>79</v>
      </c>
      <c r="AV193" s="203" t="s">
        <v>140</v>
      </c>
      <c r="AW193" s="203" t="s">
        <v>30</v>
      </c>
      <c r="AX193" s="203" t="s">
        <v>77</v>
      </c>
      <c r="AY193" s="205" t="s">
        <v>132</v>
      </c>
    </row>
    <row r="194" s="28" customFormat="true" ht="66.75" hidden="false" customHeight="true" outlineLevel="0" collapsed="false">
      <c r="A194" s="23"/>
      <c r="B194" s="156"/>
      <c r="C194" s="157" t="s">
        <v>333</v>
      </c>
      <c r="D194" s="157" t="s">
        <v>135</v>
      </c>
      <c r="E194" s="158" t="s">
        <v>515</v>
      </c>
      <c r="F194" s="159" t="s">
        <v>516</v>
      </c>
      <c r="G194" s="160" t="s">
        <v>252</v>
      </c>
      <c r="H194" s="161" t="n">
        <v>1.927</v>
      </c>
      <c r="I194" s="162"/>
      <c r="J194" s="163" t="n">
        <f aca="false">ROUND(I194*H194,2)</f>
        <v>0</v>
      </c>
      <c r="K194" s="159" t="s">
        <v>139</v>
      </c>
      <c r="L194" s="24"/>
      <c r="M194" s="164"/>
      <c r="N194" s="165" t="s">
        <v>40</v>
      </c>
      <c r="O194" s="56"/>
      <c r="P194" s="166" t="n">
        <f aca="false">O194*H194</f>
        <v>0</v>
      </c>
      <c r="Q194" s="166" t="n">
        <v>0</v>
      </c>
      <c r="R194" s="166" t="n">
        <f aca="false">Q194*H194</f>
        <v>0</v>
      </c>
      <c r="S194" s="166" t="n">
        <v>0</v>
      </c>
      <c r="T194" s="167" t="n">
        <f aca="false">S194*H194</f>
        <v>0</v>
      </c>
      <c r="U194" s="23"/>
      <c r="V194" s="23"/>
      <c r="W194" s="23"/>
      <c r="X194" s="23"/>
      <c r="Y194" s="23"/>
      <c r="Z194" s="23"/>
      <c r="AA194" s="23"/>
      <c r="AB194" s="23"/>
      <c r="AC194" s="23"/>
      <c r="AD194" s="23"/>
      <c r="AE194" s="23"/>
      <c r="AR194" s="168" t="s">
        <v>202</v>
      </c>
      <c r="AT194" s="168" t="s">
        <v>135</v>
      </c>
      <c r="AU194" s="168" t="s">
        <v>79</v>
      </c>
      <c r="AY194" s="4" t="s">
        <v>132</v>
      </c>
      <c r="BE194" s="169" t="n">
        <f aca="false">IF(N194="základní",J194,0)</f>
        <v>0</v>
      </c>
      <c r="BF194" s="169" t="n">
        <f aca="false">IF(N194="snížená",J194,0)</f>
        <v>0</v>
      </c>
      <c r="BG194" s="169" t="n">
        <f aca="false">IF(N194="zákl. přenesená",J194,0)</f>
        <v>0</v>
      </c>
      <c r="BH194" s="169" t="n">
        <f aca="false">IF(N194="sníž. přenesená",J194,0)</f>
        <v>0</v>
      </c>
      <c r="BI194" s="169" t="n">
        <f aca="false">IF(N194="nulová",J194,0)</f>
        <v>0</v>
      </c>
      <c r="BJ194" s="4" t="s">
        <v>77</v>
      </c>
      <c r="BK194" s="169" t="n">
        <f aca="false">ROUND(I194*H194,2)</f>
        <v>0</v>
      </c>
      <c r="BL194" s="4" t="s">
        <v>202</v>
      </c>
      <c r="BM194" s="168" t="s">
        <v>517</v>
      </c>
    </row>
    <row r="195" s="28" customFormat="true" ht="12.8" hidden="false" customHeight="false" outlineLevel="0" collapsed="false">
      <c r="A195" s="23"/>
      <c r="B195" s="24"/>
      <c r="C195" s="23"/>
      <c r="D195" s="170" t="s">
        <v>142</v>
      </c>
      <c r="E195" s="23"/>
      <c r="F195" s="171" t="s">
        <v>518</v>
      </c>
      <c r="G195" s="23"/>
      <c r="H195" s="23"/>
      <c r="I195" s="172"/>
      <c r="J195" s="23"/>
      <c r="K195" s="23"/>
      <c r="L195" s="24"/>
      <c r="M195" s="173"/>
      <c r="N195" s="174"/>
      <c r="O195" s="56"/>
      <c r="P195" s="56"/>
      <c r="Q195" s="56"/>
      <c r="R195" s="56"/>
      <c r="S195" s="56"/>
      <c r="T195" s="57"/>
      <c r="U195" s="23"/>
      <c r="V195" s="23"/>
      <c r="W195" s="23"/>
      <c r="X195" s="23"/>
      <c r="Y195" s="23"/>
      <c r="Z195" s="23"/>
      <c r="AA195" s="23"/>
      <c r="AB195" s="23"/>
      <c r="AC195" s="23"/>
      <c r="AD195" s="23"/>
      <c r="AE195" s="23"/>
      <c r="AT195" s="4" t="s">
        <v>142</v>
      </c>
      <c r="AU195" s="4" t="s">
        <v>79</v>
      </c>
    </row>
    <row r="196" s="142" customFormat="true" ht="22.8" hidden="false" customHeight="true" outlineLevel="0" collapsed="false">
      <c r="B196" s="143"/>
      <c r="D196" s="144" t="s">
        <v>68</v>
      </c>
      <c r="E196" s="154" t="s">
        <v>519</v>
      </c>
      <c r="F196" s="154" t="s">
        <v>520</v>
      </c>
      <c r="I196" s="146"/>
      <c r="J196" s="155" t="n">
        <f aca="false">BK196</f>
        <v>0</v>
      </c>
      <c r="L196" s="143"/>
      <c r="M196" s="148"/>
      <c r="N196" s="149"/>
      <c r="O196" s="149"/>
      <c r="P196" s="150" t="n">
        <f aca="false">SUM(P197:P203)</f>
        <v>0</v>
      </c>
      <c r="Q196" s="149"/>
      <c r="R196" s="150" t="n">
        <f aca="false">SUM(R197:R203)</f>
        <v>0.0026</v>
      </c>
      <c r="S196" s="149"/>
      <c r="T196" s="151" t="n">
        <f aca="false">SUM(T197:T203)</f>
        <v>0</v>
      </c>
      <c r="AR196" s="144" t="s">
        <v>79</v>
      </c>
      <c r="AT196" s="152" t="s">
        <v>68</v>
      </c>
      <c r="AU196" s="152" t="s">
        <v>77</v>
      </c>
      <c r="AY196" s="144" t="s">
        <v>132</v>
      </c>
      <c r="BK196" s="153" t="n">
        <f aca="false">SUM(BK197:BK203)</f>
        <v>0</v>
      </c>
    </row>
    <row r="197" s="28" customFormat="true" ht="33" hidden="false" customHeight="true" outlineLevel="0" collapsed="false">
      <c r="A197" s="23"/>
      <c r="B197" s="156"/>
      <c r="C197" s="157" t="s">
        <v>341</v>
      </c>
      <c r="D197" s="157" t="s">
        <v>135</v>
      </c>
      <c r="E197" s="158" t="s">
        <v>521</v>
      </c>
      <c r="F197" s="159" t="s">
        <v>522</v>
      </c>
      <c r="G197" s="160" t="s">
        <v>138</v>
      </c>
      <c r="H197" s="161" t="n">
        <v>4</v>
      </c>
      <c r="I197" s="162"/>
      <c r="J197" s="163" t="n">
        <f aca="false">ROUND(I197*H197,2)</f>
        <v>0</v>
      </c>
      <c r="K197" s="159"/>
      <c r="L197" s="24"/>
      <c r="M197" s="164"/>
      <c r="N197" s="165" t="s">
        <v>40</v>
      </c>
      <c r="O197" s="56"/>
      <c r="P197" s="166" t="n">
        <f aca="false">O197*H197</f>
        <v>0</v>
      </c>
      <c r="Q197" s="166" t="n">
        <v>0.00065</v>
      </c>
      <c r="R197" s="166" t="n">
        <f aca="false">Q197*H197</f>
        <v>0.0026</v>
      </c>
      <c r="S197" s="166" t="n">
        <v>0</v>
      </c>
      <c r="T197" s="167" t="n">
        <f aca="false">S197*H197</f>
        <v>0</v>
      </c>
      <c r="U197" s="23"/>
      <c r="V197" s="23"/>
      <c r="W197" s="23"/>
      <c r="X197" s="23"/>
      <c r="Y197" s="23"/>
      <c r="Z197" s="23"/>
      <c r="AA197" s="23"/>
      <c r="AB197" s="23"/>
      <c r="AC197" s="23"/>
      <c r="AD197" s="23"/>
      <c r="AE197" s="23"/>
      <c r="AR197" s="168" t="s">
        <v>202</v>
      </c>
      <c r="AT197" s="168" t="s">
        <v>135</v>
      </c>
      <c r="AU197" s="168" t="s">
        <v>79</v>
      </c>
      <c r="AY197" s="4" t="s">
        <v>132</v>
      </c>
      <c r="BE197" s="169" t="n">
        <f aca="false">IF(N197="základní",J197,0)</f>
        <v>0</v>
      </c>
      <c r="BF197" s="169" t="n">
        <f aca="false">IF(N197="snížená",J197,0)</f>
        <v>0</v>
      </c>
      <c r="BG197" s="169" t="n">
        <f aca="false">IF(N197="zákl. přenesená",J197,0)</f>
        <v>0</v>
      </c>
      <c r="BH197" s="169" t="n">
        <f aca="false">IF(N197="sníž. přenesená",J197,0)</f>
        <v>0</v>
      </c>
      <c r="BI197" s="169" t="n">
        <f aca="false">IF(N197="nulová",J197,0)</f>
        <v>0</v>
      </c>
      <c r="BJ197" s="4" t="s">
        <v>77</v>
      </c>
      <c r="BK197" s="169" t="n">
        <f aca="false">ROUND(I197*H197,2)</f>
        <v>0</v>
      </c>
      <c r="BL197" s="4" t="s">
        <v>202</v>
      </c>
      <c r="BM197" s="168" t="s">
        <v>523</v>
      </c>
    </row>
    <row r="198" s="28" customFormat="true" ht="18" hidden="false" customHeight="false" outlineLevel="0" collapsed="false">
      <c r="A198" s="23"/>
      <c r="B198" s="24"/>
      <c r="C198" s="23"/>
      <c r="D198" s="175" t="s">
        <v>144</v>
      </c>
      <c r="E198" s="23"/>
      <c r="F198" s="176" t="s">
        <v>524</v>
      </c>
      <c r="G198" s="23"/>
      <c r="H198" s="23"/>
      <c r="I198" s="172"/>
      <c r="J198" s="23"/>
      <c r="K198" s="23"/>
      <c r="L198" s="24"/>
      <c r="M198" s="173"/>
      <c r="N198" s="174"/>
      <c r="O198" s="56"/>
      <c r="P198" s="56"/>
      <c r="Q198" s="56"/>
      <c r="R198" s="56"/>
      <c r="S198" s="56"/>
      <c r="T198" s="57"/>
      <c r="U198" s="23"/>
      <c r="V198" s="23"/>
      <c r="W198" s="23"/>
      <c r="X198" s="23"/>
      <c r="Y198" s="23"/>
      <c r="Z198" s="23"/>
      <c r="AA198" s="23"/>
      <c r="AB198" s="23"/>
      <c r="AC198" s="23"/>
      <c r="AD198" s="23"/>
      <c r="AE198" s="23"/>
      <c r="AT198" s="4" t="s">
        <v>144</v>
      </c>
      <c r="AU198" s="4" t="s">
        <v>79</v>
      </c>
    </row>
    <row r="199" s="177" customFormat="true" ht="12.8" hidden="false" customHeight="false" outlineLevel="0" collapsed="false">
      <c r="B199" s="178"/>
      <c r="D199" s="175" t="s">
        <v>146</v>
      </c>
      <c r="E199" s="179"/>
      <c r="F199" s="180" t="s">
        <v>525</v>
      </c>
      <c r="H199" s="179"/>
      <c r="I199" s="181"/>
      <c r="L199" s="178"/>
      <c r="M199" s="182"/>
      <c r="N199" s="183"/>
      <c r="O199" s="183"/>
      <c r="P199" s="183"/>
      <c r="Q199" s="183"/>
      <c r="R199" s="183"/>
      <c r="S199" s="183"/>
      <c r="T199" s="184"/>
      <c r="AT199" s="179" t="s">
        <v>146</v>
      </c>
      <c r="AU199" s="179" t="s">
        <v>79</v>
      </c>
      <c r="AV199" s="177" t="s">
        <v>77</v>
      </c>
      <c r="AW199" s="177" t="s">
        <v>30</v>
      </c>
      <c r="AX199" s="177" t="s">
        <v>69</v>
      </c>
      <c r="AY199" s="179" t="s">
        <v>132</v>
      </c>
    </row>
    <row r="200" s="185" customFormat="true" ht="12.8" hidden="false" customHeight="false" outlineLevel="0" collapsed="false">
      <c r="B200" s="186"/>
      <c r="D200" s="175" t="s">
        <v>146</v>
      </c>
      <c r="E200" s="187"/>
      <c r="F200" s="188" t="s">
        <v>526</v>
      </c>
      <c r="H200" s="189" t="n">
        <v>4</v>
      </c>
      <c r="I200" s="190"/>
      <c r="L200" s="186"/>
      <c r="M200" s="191"/>
      <c r="N200" s="192"/>
      <c r="O200" s="192"/>
      <c r="P200" s="192"/>
      <c r="Q200" s="192"/>
      <c r="R200" s="192"/>
      <c r="S200" s="192"/>
      <c r="T200" s="193"/>
      <c r="AT200" s="187" t="s">
        <v>146</v>
      </c>
      <c r="AU200" s="187" t="s">
        <v>79</v>
      </c>
      <c r="AV200" s="185" t="s">
        <v>79</v>
      </c>
      <c r="AW200" s="185" t="s">
        <v>30</v>
      </c>
      <c r="AX200" s="185" t="s">
        <v>69</v>
      </c>
      <c r="AY200" s="187" t="s">
        <v>132</v>
      </c>
    </row>
    <row r="201" s="203" customFormat="true" ht="12.8" hidden="false" customHeight="false" outlineLevel="0" collapsed="false">
      <c r="B201" s="204"/>
      <c r="D201" s="175" t="s">
        <v>146</v>
      </c>
      <c r="E201" s="205"/>
      <c r="F201" s="206" t="s">
        <v>166</v>
      </c>
      <c r="H201" s="207" t="n">
        <v>4</v>
      </c>
      <c r="I201" s="208"/>
      <c r="L201" s="204"/>
      <c r="M201" s="209"/>
      <c r="N201" s="210"/>
      <c r="O201" s="210"/>
      <c r="P201" s="210"/>
      <c r="Q201" s="210"/>
      <c r="R201" s="210"/>
      <c r="S201" s="210"/>
      <c r="T201" s="211"/>
      <c r="AT201" s="205" t="s">
        <v>146</v>
      </c>
      <c r="AU201" s="205" t="s">
        <v>79</v>
      </c>
      <c r="AV201" s="203" t="s">
        <v>140</v>
      </c>
      <c r="AW201" s="203" t="s">
        <v>30</v>
      </c>
      <c r="AX201" s="203" t="s">
        <v>77</v>
      </c>
      <c r="AY201" s="205" t="s">
        <v>132</v>
      </c>
    </row>
    <row r="202" s="28" customFormat="true" ht="49.05" hidden="false" customHeight="true" outlineLevel="0" collapsed="false">
      <c r="A202" s="23"/>
      <c r="B202" s="156"/>
      <c r="C202" s="157" t="s">
        <v>349</v>
      </c>
      <c r="D202" s="157" t="s">
        <v>135</v>
      </c>
      <c r="E202" s="158" t="s">
        <v>527</v>
      </c>
      <c r="F202" s="159" t="s">
        <v>528</v>
      </c>
      <c r="G202" s="160" t="s">
        <v>252</v>
      </c>
      <c r="H202" s="161" t="n">
        <v>0.003</v>
      </c>
      <c r="I202" s="162"/>
      <c r="J202" s="163" t="n">
        <f aca="false">ROUND(I202*H202,2)</f>
        <v>0</v>
      </c>
      <c r="K202" s="159" t="s">
        <v>139</v>
      </c>
      <c r="L202" s="24"/>
      <c r="M202" s="164"/>
      <c r="N202" s="165" t="s">
        <v>40</v>
      </c>
      <c r="O202" s="56"/>
      <c r="P202" s="166" t="n">
        <f aca="false">O202*H202</f>
        <v>0</v>
      </c>
      <c r="Q202" s="166" t="n">
        <v>0</v>
      </c>
      <c r="R202" s="166" t="n">
        <f aca="false">Q202*H202</f>
        <v>0</v>
      </c>
      <c r="S202" s="166" t="n">
        <v>0</v>
      </c>
      <c r="T202" s="167" t="n">
        <f aca="false">S202*H202</f>
        <v>0</v>
      </c>
      <c r="U202" s="23"/>
      <c r="V202" s="23"/>
      <c r="W202" s="23"/>
      <c r="X202" s="23"/>
      <c r="Y202" s="23"/>
      <c r="Z202" s="23"/>
      <c r="AA202" s="23"/>
      <c r="AB202" s="23"/>
      <c r="AC202" s="23"/>
      <c r="AD202" s="23"/>
      <c r="AE202" s="23"/>
      <c r="AR202" s="168" t="s">
        <v>202</v>
      </c>
      <c r="AT202" s="168" t="s">
        <v>135</v>
      </c>
      <c r="AU202" s="168" t="s">
        <v>79</v>
      </c>
      <c r="AY202" s="4" t="s">
        <v>132</v>
      </c>
      <c r="BE202" s="169" t="n">
        <f aca="false">IF(N202="základní",J202,0)</f>
        <v>0</v>
      </c>
      <c r="BF202" s="169" t="n">
        <f aca="false">IF(N202="snížená",J202,0)</f>
        <v>0</v>
      </c>
      <c r="BG202" s="169" t="n">
        <f aca="false">IF(N202="zákl. přenesená",J202,0)</f>
        <v>0</v>
      </c>
      <c r="BH202" s="169" t="n">
        <f aca="false">IF(N202="sníž. přenesená",J202,0)</f>
        <v>0</v>
      </c>
      <c r="BI202" s="169" t="n">
        <f aca="false">IF(N202="nulová",J202,0)</f>
        <v>0</v>
      </c>
      <c r="BJ202" s="4" t="s">
        <v>77</v>
      </c>
      <c r="BK202" s="169" t="n">
        <f aca="false">ROUND(I202*H202,2)</f>
        <v>0</v>
      </c>
      <c r="BL202" s="4" t="s">
        <v>202</v>
      </c>
      <c r="BM202" s="168" t="s">
        <v>529</v>
      </c>
    </row>
    <row r="203" s="28" customFormat="true" ht="12.8" hidden="false" customHeight="false" outlineLevel="0" collapsed="false">
      <c r="A203" s="23"/>
      <c r="B203" s="24"/>
      <c r="C203" s="23"/>
      <c r="D203" s="170" t="s">
        <v>142</v>
      </c>
      <c r="E203" s="23"/>
      <c r="F203" s="171" t="s">
        <v>530</v>
      </c>
      <c r="G203" s="23"/>
      <c r="H203" s="23"/>
      <c r="I203" s="172"/>
      <c r="J203" s="23"/>
      <c r="K203" s="23"/>
      <c r="L203" s="24"/>
      <c r="M203" s="173"/>
      <c r="N203" s="174"/>
      <c r="O203" s="56"/>
      <c r="P203" s="56"/>
      <c r="Q203" s="56"/>
      <c r="R203" s="56"/>
      <c r="S203" s="56"/>
      <c r="T203" s="57"/>
      <c r="U203" s="23"/>
      <c r="V203" s="23"/>
      <c r="W203" s="23"/>
      <c r="X203" s="23"/>
      <c r="Y203" s="23"/>
      <c r="Z203" s="23"/>
      <c r="AA203" s="23"/>
      <c r="AB203" s="23"/>
      <c r="AC203" s="23"/>
      <c r="AD203" s="23"/>
      <c r="AE203" s="23"/>
      <c r="AT203" s="4" t="s">
        <v>142</v>
      </c>
      <c r="AU203" s="4" t="s">
        <v>79</v>
      </c>
    </row>
    <row r="204" s="142" customFormat="true" ht="22.8" hidden="false" customHeight="true" outlineLevel="0" collapsed="false">
      <c r="B204" s="143"/>
      <c r="D204" s="144" t="s">
        <v>68</v>
      </c>
      <c r="E204" s="154" t="s">
        <v>287</v>
      </c>
      <c r="F204" s="154" t="s">
        <v>288</v>
      </c>
      <c r="I204" s="146"/>
      <c r="J204" s="155" t="n">
        <f aca="false">BK204</f>
        <v>0</v>
      </c>
      <c r="L204" s="143"/>
      <c r="M204" s="148"/>
      <c r="N204" s="149"/>
      <c r="O204" s="149"/>
      <c r="P204" s="150" t="n">
        <f aca="false">SUM(P205:P267)</f>
        <v>0</v>
      </c>
      <c r="Q204" s="149"/>
      <c r="R204" s="150" t="n">
        <f aca="false">SUM(R205:R267)</f>
        <v>1.1346023</v>
      </c>
      <c r="S204" s="149"/>
      <c r="T204" s="151" t="n">
        <f aca="false">SUM(T205:T267)</f>
        <v>0</v>
      </c>
      <c r="AR204" s="144" t="s">
        <v>79</v>
      </c>
      <c r="AT204" s="152" t="s">
        <v>68</v>
      </c>
      <c r="AU204" s="152" t="s">
        <v>77</v>
      </c>
      <c r="AY204" s="144" t="s">
        <v>132</v>
      </c>
      <c r="BK204" s="153" t="n">
        <f aca="false">SUM(BK205:BK267)</f>
        <v>0</v>
      </c>
    </row>
    <row r="205" s="28" customFormat="true" ht="33" hidden="false" customHeight="true" outlineLevel="0" collapsed="false">
      <c r="A205" s="23"/>
      <c r="B205" s="156"/>
      <c r="C205" s="157" t="s">
        <v>358</v>
      </c>
      <c r="D205" s="157" t="s">
        <v>135</v>
      </c>
      <c r="E205" s="158" t="s">
        <v>531</v>
      </c>
      <c r="F205" s="159" t="s">
        <v>532</v>
      </c>
      <c r="G205" s="160" t="s">
        <v>185</v>
      </c>
      <c r="H205" s="161" t="n">
        <v>21.68</v>
      </c>
      <c r="I205" s="162"/>
      <c r="J205" s="163" t="n">
        <f aca="false">ROUND(I205*H205,2)</f>
        <v>0</v>
      </c>
      <c r="K205" s="159" t="s">
        <v>139</v>
      </c>
      <c r="L205" s="24"/>
      <c r="M205" s="164"/>
      <c r="N205" s="165" t="s">
        <v>40</v>
      </c>
      <c r="O205" s="56"/>
      <c r="P205" s="166" t="n">
        <f aca="false">O205*H205</f>
        <v>0</v>
      </c>
      <c r="Q205" s="166" t="n">
        <v>0.00025</v>
      </c>
      <c r="R205" s="166" t="n">
        <f aca="false">Q205*H205</f>
        <v>0.00542</v>
      </c>
      <c r="S205" s="166" t="n">
        <v>0</v>
      </c>
      <c r="T205" s="167" t="n">
        <f aca="false">S205*H205</f>
        <v>0</v>
      </c>
      <c r="U205" s="23"/>
      <c r="V205" s="23"/>
      <c r="W205" s="23"/>
      <c r="X205" s="23"/>
      <c r="Y205" s="23"/>
      <c r="Z205" s="23"/>
      <c r="AA205" s="23"/>
      <c r="AB205" s="23"/>
      <c r="AC205" s="23"/>
      <c r="AD205" s="23"/>
      <c r="AE205" s="23"/>
      <c r="AR205" s="168" t="s">
        <v>202</v>
      </c>
      <c r="AT205" s="168" t="s">
        <v>135</v>
      </c>
      <c r="AU205" s="168" t="s">
        <v>79</v>
      </c>
      <c r="AY205" s="4" t="s">
        <v>132</v>
      </c>
      <c r="BE205" s="169" t="n">
        <f aca="false">IF(N205="základní",J205,0)</f>
        <v>0</v>
      </c>
      <c r="BF205" s="169" t="n">
        <f aca="false">IF(N205="snížená",J205,0)</f>
        <v>0</v>
      </c>
      <c r="BG205" s="169" t="n">
        <f aca="false">IF(N205="zákl. přenesená",J205,0)</f>
        <v>0</v>
      </c>
      <c r="BH205" s="169" t="n">
        <f aca="false">IF(N205="sníž. přenesená",J205,0)</f>
        <v>0</v>
      </c>
      <c r="BI205" s="169" t="n">
        <f aca="false">IF(N205="nulová",J205,0)</f>
        <v>0</v>
      </c>
      <c r="BJ205" s="4" t="s">
        <v>77</v>
      </c>
      <c r="BK205" s="169" t="n">
        <f aca="false">ROUND(I205*H205,2)</f>
        <v>0</v>
      </c>
      <c r="BL205" s="4" t="s">
        <v>202</v>
      </c>
      <c r="BM205" s="168" t="s">
        <v>533</v>
      </c>
    </row>
    <row r="206" s="28" customFormat="true" ht="12.8" hidden="false" customHeight="false" outlineLevel="0" collapsed="false">
      <c r="A206" s="23"/>
      <c r="B206" s="24"/>
      <c r="C206" s="23"/>
      <c r="D206" s="170" t="s">
        <v>142</v>
      </c>
      <c r="E206" s="23"/>
      <c r="F206" s="171" t="s">
        <v>534</v>
      </c>
      <c r="G206" s="23"/>
      <c r="H206" s="23"/>
      <c r="I206" s="172"/>
      <c r="J206" s="23"/>
      <c r="K206" s="23"/>
      <c r="L206" s="24"/>
      <c r="M206" s="173"/>
      <c r="N206" s="174"/>
      <c r="O206" s="56"/>
      <c r="P206" s="56"/>
      <c r="Q206" s="56"/>
      <c r="R206" s="56"/>
      <c r="S206" s="56"/>
      <c r="T206" s="57"/>
      <c r="U206" s="23"/>
      <c r="V206" s="23"/>
      <c r="W206" s="23"/>
      <c r="X206" s="23"/>
      <c r="Y206" s="23"/>
      <c r="Z206" s="23"/>
      <c r="AA206" s="23"/>
      <c r="AB206" s="23"/>
      <c r="AC206" s="23"/>
      <c r="AD206" s="23"/>
      <c r="AE206" s="23"/>
      <c r="AT206" s="4" t="s">
        <v>142</v>
      </c>
      <c r="AU206" s="4" t="s">
        <v>79</v>
      </c>
    </row>
    <row r="207" s="28" customFormat="true" ht="34" hidden="false" customHeight="false" outlineLevel="0" collapsed="false">
      <c r="A207" s="23"/>
      <c r="B207" s="24"/>
      <c r="C207" s="23"/>
      <c r="D207" s="175" t="s">
        <v>144</v>
      </c>
      <c r="E207" s="23"/>
      <c r="F207" s="176" t="s">
        <v>535</v>
      </c>
      <c r="G207" s="23"/>
      <c r="H207" s="23"/>
      <c r="I207" s="172"/>
      <c r="J207" s="23"/>
      <c r="K207" s="23"/>
      <c r="L207" s="24"/>
      <c r="M207" s="173"/>
      <c r="N207" s="174"/>
      <c r="O207" s="56"/>
      <c r="P207" s="56"/>
      <c r="Q207" s="56"/>
      <c r="R207" s="56"/>
      <c r="S207" s="56"/>
      <c r="T207" s="57"/>
      <c r="U207" s="23"/>
      <c r="V207" s="23"/>
      <c r="W207" s="23"/>
      <c r="X207" s="23"/>
      <c r="Y207" s="23"/>
      <c r="Z207" s="23"/>
      <c r="AA207" s="23"/>
      <c r="AB207" s="23"/>
      <c r="AC207" s="23"/>
      <c r="AD207" s="23"/>
      <c r="AE207" s="23"/>
      <c r="AT207" s="4" t="s">
        <v>144</v>
      </c>
      <c r="AU207" s="4" t="s">
        <v>79</v>
      </c>
    </row>
    <row r="208" s="177" customFormat="true" ht="12.8" hidden="false" customHeight="false" outlineLevel="0" collapsed="false">
      <c r="B208" s="178"/>
      <c r="D208" s="175" t="s">
        <v>146</v>
      </c>
      <c r="E208" s="179"/>
      <c r="F208" s="180" t="s">
        <v>536</v>
      </c>
      <c r="H208" s="179"/>
      <c r="I208" s="181"/>
      <c r="L208" s="178"/>
      <c r="M208" s="182"/>
      <c r="N208" s="183"/>
      <c r="O208" s="183"/>
      <c r="P208" s="183"/>
      <c r="Q208" s="183"/>
      <c r="R208" s="183"/>
      <c r="S208" s="183"/>
      <c r="T208" s="184"/>
      <c r="AT208" s="179" t="s">
        <v>146</v>
      </c>
      <c r="AU208" s="179" t="s">
        <v>79</v>
      </c>
      <c r="AV208" s="177" t="s">
        <v>77</v>
      </c>
      <c r="AW208" s="177" t="s">
        <v>30</v>
      </c>
      <c r="AX208" s="177" t="s">
        <v>69</v>
      </c>
      <c r="AY208" s="179" t="s">
        <v>132</v>
      </c>
    </row>
    <row r="209" s="185" customFormat="true" ht="12.8" hidden="false" customHeight="false" outlineLevel="0" collapsed="false">
      <c r="B209" s="186"/>
      <c r="D209" s="175" t="s">
        <v>146</v>
      </c>
      <c r="E209" s="187"/>
      <c r="F209" s="188" t="s">
        <v>537</v>
      </c>
      <c r="H209" s="189" t="n">
        <v>0.61</v>
      </c>
      <c r="I209" s="190"/>
      <c r="L209" s="186"/>
      <c r="M209" s="191"/>
      <c r="N209" s="192"/>
      <c r="O209" s="192"/>
      <c r="P209" s="192"/>
      <c r="Q209" s="192"/>
      <c r="R209" s="192"/>
      <c r="S209" s="192"/>
      <c r="T209" s="193"/>
      <c r="AT209" s="187" t="s">
        <v>146</v>
      </c>
      <c r="AU209" s="187" t="s">
        <v>79</v>
      </c>
      <c r="AV209" s="185" t="s">
        <v>79</v>
      </c>
      <c r="AW209" s="185" t="s">
        <v>30</v>
      </c>
      <c r="AX209" s="185" t="s">
        <v>69</v>
      </c>
      <c r="AY209" s="187" t="s">
        <v>132</v>
      </c>
    </row>
    <row r="210" s="177" customFormat="true" ht="12.8" hidden="false" customHeight="false" outlineLevel="0" collapsed="false">
      <c r="B210" s="178"/>
      <c r="D210" s="175" t="s">
        <v>146</v>
      </c>
      <c r="E210" s="179"/>
      <c r="F210" s="180" t="s">
        <v>538</v>
      </c>
      <c r="H210" s="179"/>
      <c r="I210" s="181"/>
      <c r="L210" s="178"/>
      <c r="M210" s="182"/>
      <c r="N210" s="183"/>
      <c r="O210" s="183"/>
      <c r="P210" s="183"/>
      <c r="Q210" s="183"/>
      <c r="R210" s="183"/>
      <c r="S210" s="183"/>
      <c r="T210" s="184"/>
      <c r="AT210" s="179" t="s">
        <v>146</v>
      </c>
      <c r="AU210" s="179" t="s">
        <v>79</v>
      </c>
      <c r="AV210" s="177" t="s">
        <v>77</v>
      </c>
      <c r="AW210" s="177" t="s">
        <v>30</v>
      </c>
      <c r="AX210" s="177" t="s">
        <v>69</v>
      </c>
      <c r="AY210" s="179" t="s">
        <v>132</v>
      </c>
    </row>
    <row r="211" s="185" customFormat="true" ht="12.8" hidden="false" customHeight="false" outlineLevel="0" collapsed="false">
      <c r="B211" s="186"/>
      <c r="D211" s="175" t="s">
        <v>146</v>
      </c>
      <c r="E211" s="187"/>
      <c r="F211" s="188" t="s">
        <v>539</v>
      </c>
      <c r="H211" s="189" t="n">
        <v>4.905</v>
      </c>
      <c r="I211" s="190"/>
      <c r="L211" s="186"/>
      <c r="M211" s="191"/>
      <c r="N211" s="192"/>
      <c r="O211" s="192"/>
      <c r="P211" s="192"/>
      <c r="Q211" s="192"/>
      <c r="R211" s="192"/>
      <c r="S211" s="192"/>
      <c r="T211" s="193"/>
      <c r="AT211" s="187" t="s">
        <v>146</v>
      </c>
      <c r="AU211" s="187" t="s">
        <v>79</v>
      </c>
      <c r="AV211" s="185" t="s">
        <v>79</v>
      </c>
      <c r="AW211" s="185" t="s">
        <v>30</v>
      </c>
      <c r="AX211" s="185" t="s">
        <v>69</v>
      </c>
      <c r="AY211" s="187" t="s">
        <v>132</v>
      </c>
    </row>
    <row r="212" s="177" customFormat="true" ht="12.8" hidden="false" customHeight="false" outlineLevel="0" collapsed="false">
      <c r="B212" s="178"/>
      <c r="D212" s="175" t="s">
        <v>146</v>
      </c>
      <c r="E212" s="179"/>
      <c r="F212" s="180" t="s">
        <v>540</v>
      </c>
      <c r="H212" s="179"/>
      <c r="I212" s="181"/>
      <c r="L212" s="178"/>
      <c r="M212" s="182"/>
      <c r="N212" s="183"/>
      <c r="O212" s="183"/>
      <c r="P212" s="183"/>
      <c r="Q212" s="183"/>
      <c r="R212" s="183"/>
      <c r="S212" s="183"/>
      <c r="T212" s="184"/>
      <c r="AT212" s="179" t="s">
        <v>146</v>
      </c>
      <c r="AU212" s="179" t="s">
        <v>79</v>
      </c>
      <c r="AV212" s="177" t="s">
        <v>77</v>
      </c>
      <c r="AW212" s="177" t="s">
        <v>30</v>
      </c>
      <c r="AX212" s="177" t="s">
        <v>69</v>
      </c>
      <c r="AY212" s="179" t="s">
        <v>132</v>
      </c>
    </row>
    <row r="213" s="185" customFormat="true" ht="12.8" hidden="false" customHeight="false" outlineLevel="0" collapsed="false">
      <c r="B213" s="186"/>
      <c r="D213" s="175" t="s">
        <v>146</v>
      </c>
      <c r="E213" s="187"/>
      <c r="F213" s="188" t="s">
        <v>539</v>
      </c>
      <c r="H213" s="189" t="n">
        <v>4.905</v>
      </c>
      <c r="I213" s="190"/>
      <c r="L213" s="186"/>
      <c r="M213" s="191"/>
      <c r="N213" s="192"/>
      <c r="O213" s="192"/>
      <c r="P213" s="192"/>
      <c r="Q213" s="192"/>
      <c r="R213" s="192"/>
      <c r="S213" s="192"/>
      <c r="T213" s="193"/>
      <c r="AT213" s="187" t="s">
        <v>146</v>
      </c>
      <c r="AU213" s="187" t="s">
        <v>79</v>
      </c>
      <c r="AV213" s="185" t="s">
        <v>79</v>
      </c>
      <c r="AW213" s="185" t="s">
        <v>30</v>
      </c>
      <c r="AX213" s="185" t="s">
        <v>69</v>
      </c>
      <c r="AY213" s="187" t="s">
        <v>132</v>
      </c>
    </row>
    <row r="214" s="177" customFormat="true" ht="12.8" hidden="false" customHeight="false" outlineLevel="0" collapsed="false">
      <c r="B214" s="178"/>
      <c r="D214" s="175" t="s">
        <v>146</v>
      </c>
      <c r="E214" s="179"/>
      <c r="F214" s="180" t="s">
        <v>541</v>
      </c>
      <c r="H214" s="179"/>
      <c r="I214" s="181"/>
      <c r="L214" s="178"/>
      <c r="M214" s="182"/>
      <c r="N214" s="183"/>
      <c r="O214" s="183"/>
      <c r="P214" s="183"/>
      <c r="Q214" s="183"/>
      <c r="R214" s="183"/>
      <c r="S214" s="183"/>
      <c r="T214" s="184"/>
      <c r="AT214" s="179" t="s">
        <v>146</v>
      </c>
      <c r="AU214" s="179" t="s">
        <v>79</v>
      </c>
      <c r="AV214" s="177" t="s">
        <v>77</v>
      </c>
      <c r="AW214" s="177" t="s">
        <v>30</v>
      </c>
      <c r="AX214" s="177" t="s">
        <v>69</v>
      </c>
      <c r="AY214" s="179" t="s">
        <v>132</v>
      </c>
    </row>
    <row r="215" s="185" customFormat="true" ht="12.8" hidden="false" customHeight="false" outlineLevel="0" collapsed="false">
      <c r="B215" s="186"/>
      <c r="D215" s="175" t="s">
        <v>146</v>
      </c>
      <c r="E215" s="187"/>
      <c r="F215" s="188" t="s">
        <v>542</v>
      </c>
      <c r="H215" s="189" t="n">
        <v>3.155</v>
      </c>
      <c r="I215" s="190"/>
      <c r="L215" s="186"/>
      <c r="M215" s="191"/>
      <c r="N215" s="192"/>
      <c r="O215" s="192"/>
      <c r="P215" s="192"/>
      <c r="Q215" s="192"/>
      <c r="R215" s="192"/>
      <c r="S215" s="192"/>
      <c r="T215" s="193"/>
      <c r="AT215" s="187" t="s">
        <v>146</v>
      </c>
      <c r="AU215" s="187" t="s">
        <v>79</v>
      </c>
      <c r="AV215" s="185" t="s">
        <v>79</v>
      </c>
      <c r="AW215" s="185" t="s">
        <v>30</v>
      </c>
      <c r="AX215" s="185" t="s">
        <v>69</v>
      </c>
      <c r="AY215" s="187" t="s">
        <v>132</v>
      </c>
    </row>
    <row r="216" s="177" customFormat="true" ht="12.8" hidden="false" customHeight="false" outlineLevel="0" collapsed="false">
      <c r="B216" s="178"/>
      <c r="D216" s="175" t="s">
        <v>146</v>
      </c>
      <c r="E216" s="179"/>
      <c r="F216" s="180" t="s">
        <v>543</v>
      </c>
      <c r="H216" s="179"/>
      <c r="I216" s="181"/>
      <c r="L216" s="178"/>
      <c r="M216" s="182"/>
      <c r="N216" s="183"/>
      <c r="O216" s="183"/>
      <c r="P216" s="183"/>
      <c r="Q216" s="183"/>
      <c r="R216" s="183"/>
      <c r="S216" s="183"/>
      <c r="T216" s="184"/>
      <c r="AT216" s="179" t="s">
        <v>146</v>
      </c>
      <c r="AU216" s="179" t="s">
        <v>79</v>
      </c>
      <c r="AV216" s="177" t="s">
        <v>77</v>
      </c>
      <c r="AW216" s="177" t="s">
        <v>30</v>
      </c>
      <c r="AX216" s="177" t="s">
        <v>69</v>
      </c>
      <c r="AY216" s="179" t="s">
        <v>132</v>
      </c>
    </row>
    <row r="217" s="185" customFormat="true" ht="12.8" hidden="false" customHeight="false" outlineLevel="0" collapsed="false">
      <c r="B217" s="186"/>
      <c r="D217" s="175" t="s">
        <v>146</v>
      </c>
      <c r="E217" s="187"/>
      <c r="F217" s="188" t="s">
        <v>544</v>
      </c>
      <c r="H217" s="189" t="n">
        <v>8.105</v>
      </c>
      <c r="I217" s="190"/>
      <c r="L217" s="186"/>
      <c r="M217" s="191"/>
      <c r="N217" s="192"/>
      <c r="O217" s="192"/>
      <c r="P217" s="192"/>
      <c r="Q217" s="192"/>
      <c r="R217" s="192"/>
      <c r="S217" s="192"/>
      <c r="T217" s="193"/>
      <c r="AT217" s="187" t="s">
        <v>146</v>
      </c>
      <c r="AU217" s="187" t="s">
        <v>79</v>
      </c>
      <c r="AV217" s="185" t="s">
        <v>79</v>
      </c>
      <c r="AW217" s="185" t="s">
        <v>30</v>
      </c>
      <c r="AX217" s="185" t="s">
        <v>69</v>
      </c>
      <c r="AY217" s="187" t="s">
        <v>132</v>
      </c>
    </row>
    <row r="218" s="203" customFormat="true" ht="12.8" hidden="false" customHeight="false" outlineLevel="0" collapsed="false">
      <c r="B218" s="204"/>
      <c r="D218" s="175" t="s">
        <v>146</v>
      </c>
      <c r="E218" s="205"/>
      <c r="F218" s="206" t="s">
        <v>166</v>
      </c>
      <c r="H218" s="207" t="n">
        <v>21.68</v>
      </c>
      <c r="I218" s="208"/>
      <c r="L218" s="204"/>
      <c r="M218" s="209"/>
      <c r="N218" s="210"/>
      <c r="O218" s="210"/>
      <c r="P218" s="210"/>
      <c r="Q218" s="210"/>
      <c r="R218" s="210"/>
      <c r="S218" s="210"/>
      <c r="T218" s="211"/>
      <c r="AT218" s="205" t="s">
        <v>146</v>
      </c>
      <c r="AU218" s="205" t="s">
        <v>79</v>
      </c>
      <c r="AV218" s="203" t="s">
        <v>140</v>
      </c>
      <c r="AW218" s="203" t="s">
        <v>30</v>
      </c>
      <c r="AX218" s="203" t="s">
        <v>77</v>
      </c>
      <c r="AY218" s="205" t="s">
        <v>132</v>
      </c>
    </row>
    <row r="219" s="28" customFormat="true" ht="24.15" hidden="false" customHeight="true" outlineLevel="0" collapsed="false">
      <c r="A219" s="23"/>
      <c r="B219" s="156"/>
      <c r="C219" s="216" t="s">
        <v>365</v>
      </c>
      <c r="D219" s="216" t="s">
        <v>409</v>
      </c>
      <c r="E219" s="217" t="s">
        <v>545</v>
      </c>
      <c r="F219" s="218" t="s">
        <v>546</v>
      </c>
      <c r="G219" s="219" t="s">
        <v>185</v>
      </c>
      <c r="H219" s="220" t="n">
        <v>21.68</v>
      </c>
      <c r="I219" s="221"/>
      <c r="J219" s="222" t="n">
        <f aca="false">ROUND(I219*H219,2)</f>
        <v>0</v>
      </c>
      <c r="K219" s="218" t="s">
        <v>139</v>
      </c>
      <c r="L219" s="223"/>
      <c r="M219" s="224"/>
      <c r="N219" s="225" t="s">
        <v>40</v>
      </c>
      <c r="O219" s="56"/>
      <c r="P219" s="166" t="n">
        <f aca="false">O219*H219</f>
        <v>0</v>
      </c>
      <c r="Q219" s="166" t="n">
        <v>0.02562</v>
      </c>
      <c r="R219" s="166" t="n">
        <f aca="false">Q219*H219</f>
        <v>0.5554416</v>
      </c>
      <c r="S219" s="166" t="n">
        <v>0</v>
      </c>
      <c r="T219" s="167" t="n">
        <f aca="false">S219*H219</f>
        <v>0</v>
      </c>
      <c r="U219" s="23"/>
      <c r="V219" s="23"/>
      <c r="W219" s="23"/>
      <c r="X219" s="23"/>
      <c r="Y219" s="23"/>
      <c r="Z219" s="23"/>
      <c r="AA219" s="23"/>
      <c r="AB219" s="23"/>
      <c r="AC219" s="23"/>
      <c r="AD219" s="23"/>
      <c r="AE219" s="23"/>
      <c r="AR219" s="168" t="s">
        <v>498</v>
      </c>
      <c r="AT219" s="168" t="s">
        <v>409</v>
      </c>
      <c r="AU219" s="168" t="s">
        <v>79</v>
      </c>
      <c r="AY219" s="4" t="s">
        <v>132</v>
      </c>
      <c r="BE219" s="169" t="n">
        <f aca="false">IF(N219="základní",J219,0)</f>
        <v>0</v>
      </c>
      <c r="BF219" s="169" t="n">
        <f aca="false">IF(N219="snížená",J219,0)</f>
        <v>0</v>
      </c>
      <c r="BG219" s="169" t="n">
        <f aca="false">IF(N219="zákl. přenesená",J219,0)</f>
        <v>0</v>
      </c>
      <c r="BH219" s="169" t="n">
        <f aca="false">IF(N219="sníž. přenesená",J219,0)</f>
        <v>0</v>
      </c>
      <c r="BI219" s="169" t="n">
        <f aca="false">IF(N219="nulová",J219,0)</f>
        <v>0</v>
      </c>
      <c r="BJ219" s="4" t="s">
        <v>77</v>
      </c>
      <c r="BK219" s="169" t="n">
        <f aca="false">ROUND(I219*H219,2)</f>
        <v>0</v>
      </c>
      <c r="BL219" s="4" t="s">
        <v>202</v>
      </c>
      <c r="BM219" s="168" t="s">
        <v>547</v>
      </c>
    </row>
    <row r="220" s="28" customFormat="true" ht="33" hidden="false" customHeight="true" outlineLevel="0" collapsed="false">
      <c r="A220" s="23"/>
      <c r="B220" s="156"/>
      <c r="C220" s="157" t="s">
        <v>373</v>
      </c>
      <c r="D220" s="157" t="s">
        <v>135</v>
      </c>
      <c r="E220" s="158" t="s">
        <v>548</v>
      </c>
      <c r="F220" s="159" t="s">
        <v>549</v>
      </c>
      <c r="G220" s="160" t="s">
        <v>185</v>
      </c>
      <c r="H220" s="161" t="n">
        <v>2.8</v>
      </c>
      <c r="I220" s="162"/>
      <c r="J220" s="163" t="n">
        <f aca="false">ROUND(I220*H220,2)</f>
        <v>0</v>
      </c>
      <c r="K220" s="159" t="s">
        <v>139</v>
      </c>
      <c r="L220" s="24"/>
      <c r="M220" s="164"/>
      <c r="N220" s="165" t="s">
        <v>40</v>
      </c>
      <c r="O220" s="56"/>
      <c r="P220" s="166" t="n">
        <f aca="false">O220*H220</f>
        <v>0</v>
      </c>
      <c r="Q220" s="166" t="n">
        <v>0.00026</v>
      </c>
      <c r="R220" s="166" t="n">
        <f aca="false">Q220*H220</f>
        <v>0.000728</v>
      </c>
      <c r="S220" s="166" t="n">
        <v>0</v>
      </c>
      <c r="T220" s="167" t="n">
        <f aca="false">S220*H220</f>
        <v>0</v>
      </c>
      <c r="U220" s="23"/>
      <c r="V220" s="23"/>
      <c r="W220" s="23"/>
      <c r="X220" s="23"/>
      <c r="Y220" s="23"/>
      <c r="Z220" s="23"/>
      <c r="AA220" s="23"/>
      <c r="AB220" s="23"/>
      <c r="AC220" s="23"/>
      <c r="AD220" s="23"/>
      <c r="AE220" s="23"/>
      <c r="AR220" s="168" t="s">
        <v>202</v>
      </c>
      <c r="AT220" s="168" t="s">
        <v>135</v>
      </c>
      <c r="AU220" s="168" t="s">
        <v>79</v>
      </c>
      <c r="AY220" s="4" t="s">
        <v>132</v>
      </c>
      <c r="BE220" s="169" t="n">
        <f aca="false">IF(N220="základní",J220,0)</f>
        <v>0</v>
      </c>
      <c r="BF220" s="169" t="n">
        <f aca="false">IF(N220="snížená",J220,0)</f>
        <v>0</v>
      </c>
      <c r="BG220" s="169" t="n">
        <f aca="false">IF(N220="zákl. přenesená",J220,0)</f>
        <v>0</v>
      </c>
      <c r="BH220" s="169" t="n">
        <f aca="false">IF(N220="sníž. přenesená",J220,0)</f>
        <v>0</v>
      </c>
      <c r="BI220" s="169" t="n">
        <f aca="false">IF(N220="nulová",J220,0)</f>
        <v>0</v>
      </c>
      <c r="BJ220" s="4" t="s">
        <v>77</v>
      </c>
      <c r="BK220" s="169" t="n">
        <f aca="false">ROUND(I220*H220,2)</f>
        <v>0</v>
      </c>
      <c r="BL220" s="4" t="s">
        <v>202</v>
      </c>
      <c r="BM220" s="168" t="s">
        <v>550</v>
      </c>
    </row>
    <row r="221" s="28" customFormat="true" ht="12.8" hidden="false" customHeight="false" outlineLevel="0" collapsed="false">
      <c r="A221" s="23"/>
      <c r="B221" s="24"/>
      <c r="C221" s="23"/>
      <c r="D221" s="170" t="s">
        <v>142</v>
      </c>
      <c r="E221" s="23"/>
      <c r="F221" s="171" t="s">
        <v>551</v>
      </c>
      <c r="G221" s="23"/>
      <c r="H221" s="23"/>
      <c r="I221" s="172"/>
      <c r="J221" s="23"/>
      <c r="K221" s="23"/>
      <c r="L221" s="24"/>
      <c r="M221" s="173"/>
      <c r="N221" s="174"/>
      <c r="O221" s="56"/>
      <c r="P221" s="56"/>
      <c r="Q221" s="56"/>
      <c r="R221" s="56"/>
      <c r="S221" s="56"/>
      <c r="T221" s="57"/>
      <c r="U221" s="23"/>
      <c r="V221" s="23"/>
      <c r="W221" s="23"/>
      <c r="X221" s="23"/>
      <c r="Y221" s="23"/>
      <c r="Z221" s="23"/>
      <c r="AA221" s="23"/>
      <c r="AB221" s="23"/>
      <c r="AC221" s="23"/>
      <c r="AD221" s="23"/>
      <c r="AE221" s="23"/>
      <c r="AT221" s="4" t="s">
        <v>142</v>
      </c>
      <c r="AU221" s="4" t="s">
        <v>79</v>
      </c>
    </row>
    <row r="222" s="28" customFormat="true" ht="18" hidden="false" customHeight="false" outlineLevel="0" collapsed="false">
      <c r="A222" s="23"/>
      <c r="B222" s="24"/>
      <c r="C222" s="23"/>
      <c r="D222" s="175" t="s">
        <v>144</v>
      </c>
      <c r="E222" s="23"/>
      <c r="F222" s="176" t="s">
        <v>552</v>
      </c>
      <c r="G222" s="23"/>
      <c r="H222" s="23"/>
      <c r="I222" s="172"/>
      <c r="J222" s="23"/>
      <c r="K222" s="23"/>
      <c r="L222" s="24"/>
      <c r="M222" s="173"/>
      <c r="N222" s="174"/>
      <c r="O222" s="56"/>
      <c r="P222" s="56"/>
      <c r="Q222" s="56"/>
      <c r="R222" s="56"/>
      <c r="S222" s="56"/>
      <c r="T222" s="57"/>
      <c r="U222" s="23"/>
      <c r="V222" s="23"/>
      <c r="W222" s="23"/>
      <c r="X222" s="23"/>
      <c r="Y222" s="23"/>
      <c r="Z222" s="23"/>
      <c r="AA222" s="23"/>
      <c r="AB222" s="23"/>
      <c r="AC222" s="23"/>
      <c r="AD222" s="23"/>
      <c r="AE222" s="23"/>
      <c r="AT222" s="4" t="s">
        <v>144</v>
      </c>
      <c r="AU222" s="4" t="s">
        <v>79</v>
      </c>
    </row>
    <row r="223" s="177" customFormat="true" ht="12.8" hidden="false" customHeight="false" outlineLevel="0" collapsed="false">
      <c r="B223" s="178"/>
      <c r="D223" s="175" t="s">
        <v>146</v>
      </c>
      <c r="E223" s="179"/>
      <c r="F223" s="180" t="s">
        <v>553</v>
      </c>
      <c r="H223" s="179"/>
      <c r="I223" s="181"/>
      <c r="L223" s="178"/>
      <c r="M223" s="182"/>
      <c r="N223" s="183"/>
      <c r="O223" s="183"/>
      <c r="P223" s="183"/>
      <c r="Q223" s="183"/>
      <c r="R223" s="183"/>
      <c r="S223" s="183"/>
      <c r="T223" s="184"/>
      <c r="AT223" s="179" t="s">
        <v>146</v>
      </c>
      <c r="AU223" s="179" t="s">
        <v>79</v>
      </c>
      <c r="AV223" s="177" t="s">
        <v>77</v>
      </c>
      <c r="AW223" s="177" t="s">
        <v>30</v>
      </c>
      <c r="AX223" s="177" t="s">
        <v>69</v>
      </c>
      <c r="AY223" s="179" t="s">
        <v>132</v>
      </c>
    </row>
    <row r="224" s="185" customFormat="true" ht="12.8" hidden="false" customHeight="false" outlineLevel="0" collapsed="false">
      <c r="B224" s="186"/>
      <c r="D224" s="175" t="s">
        <v>146</v>
      </c>
      <c r="E224" s="187"/>
      <c r="F224" s="188" t="s">
        <v>286</v>
      </c>
      <c r="H224" s="189" t="n">
        <v>2.8</v>
      </c>
      <c r="I224" s="190"/>
      <c r="L224" s="186"/>
      <c r="M224" s="191"/>
      <c r="N224" s="192"/>
      <c r="O224" s="192"/>
      <c r="P224" s="192"/>
      <c r="Q224" s="192"/>
      <c r="R224" s="192"/>
      <c r="S224" s="192"/>
      <c r="T224" s="193"/>
      <c r="AT224" s="187" t="s">
        <v>146</v>
      </c>
      <c r="AU224" s="187" t="s">
        <v>79</v>
      </c>
      <c r="AV224" s="185" t="s">
        <v>79</v>
      </c>
      <c r="AW224" s="185" t="s">
        <v>30</v>
      </c>
      <c r="AX224" s="185" t="s">
        <v>69</v>
      </c>
      <c r="AY224" s="187" t="s">
        <v>132</v>
      </c>
    </row>
    <row r="225" s="203" customFormat="true" ht="12.8" hidden="false" customHeight="false" outlineLevel="0" collapsed="false">
      <c r="B225" s="204"/>
      <c r="D225" s="175" t="s">
        <v>146</v>
      </c>
      <c r="E225" s="205"/>
      <c r="F225" s="206" t="s">
        <v>166</v>
      </c>
      <c r="H225" s="207" t="n">
        <v>2.8</v>
      </c>
      <c r="I225" s="208"/>
      <c r="L225" s="204"/>
      <c r="M225" s="209"/>
      <c r="N225" s="210"/>
      <c r="O225" s="210"/>
      <c r="P225" s="210"/>
      <c r="Q225" s="210"/>
      <c r="R225" s="210"/>
      <c r="S225" s="210"/>
      <c r="T225" s="211"/>
      <c r="AT225" s="205" t="s">
        <v>146</v>
      </c>
      <c r="AU225" s="205" t="s">
        <v>79</v>
      </c>
      <c r="AV225" s="203" t="s">
        <v>140</v>
      </c>
      <c r="AW225" s="203" t="s">
        <v>30</v>
      </c>
      <c r="AX225" s="203" t="s">
        <v>77</v>
      </c>
      <c r="AY225" s="205" t="s">
        <v>132</v>
      </c>
    </row>
    <row r="226" s="28" customFormat="true" ht="24.15" hidden="false" customHeight="true" outlineLevel="0" collapsed="false">
      <c r="A226" s="23"/>
      <c r="B226" s="156"/>
      <c r="C226" s="216" t="s">
        <v>381</v>
      </c>
      <c r="D226" s="216" t="s">
        <v>409</v>
      </c>
      <c r="E226" s="217" t="s">
        <v>554</v>
      </c>
      <c r="F226" s="218" t="s">
        <v>555</v>
      </c>
      <c r="G226" s="219" t="s">
        <v>185</v>
      </c>
      <c r="H226" s="220" t="n">
        <v>2.8</v>
      </c>
      <c r="I226" s="221"/>
      <c r="J226" s="222" t="n">
        <f aca="false">ROUND(I226*H226,2)</f>
        <v>0</v>
      </c>
      <c r="K226" s="218" t="s">
        <v>139</v>
      </c>
      <c r="L226" s="223"/>
      <c r="M226" s="224"/>
      <c r="N226" s="225" t="s">
        <v>40</v>
      </c>
      <c r="O226" s="56"/>
      <c r="P226" s="166" t="n">
        <f aca="false">O226*H226</f>
        <v>0</v>
      </c>
      <c r="Q226" s="166" t="n">
        <v>0.03681</v>
      </c>
      <c r="R226" s="166" t="n">
        <f aca="false">Q226*H226</f>
        <v>0.103068</v>
      </c>
      <c r="S226" s="166" t="n">
        <v>0</v>
      </c>
      <c r="T226" s="167" t="n">
        <f aca="false">S226*H226</f>
        <v>0</v>
      </c>
      <c r="U226" s="23"/>
      <c r="V226" s="23"/>
      <c r="W226" s="23"/>
      <c r="X226" s="23"/>
      <c r="Y226" s="23"/>
      <c r="Z226" s="23"/>
      <c r="AA226" s="23"/>
      <c r="AB226" s="23"/>
      <c r="AC226" s="23"/>
      <c r="AD226" s="23"/>
      <c r="AE226" s="23"/>
      <c r="AR226" s="168" t="s">
        <v>498</v>
      </c>
      <c r="AT226" s="168" t="s">
        <v>409</v>
      </c>
      <c r="AU226" s="168" t="s">
        <v>79</v>
      </c>
      <c r="AY226" s="4" t="s">
        <v>132</v>
      </c>
      <c r="BE226" s="169" t="n">
        <f aca="false">IF(N226="základní",J226,0)</f>
        <v>0</v>
      </c>
      <c r="BF226" s="169" t="n">
        <f aca="false">IF(N226="snížená",J226,0)</f>
        <v>0</v>
      </c>
      <c r="BG226" s="169" t="n">
        <f aca="false">IF(N226="zákl. přenesená",J226,0)</f>
        <v>0</v>
      </c>
      <c r="BH226" s="169" t="n">
        <f aca="false">IF(N226="sníž. přenesená",J226,0)</f>
        <v>0</v>
      </c>
      <c r="BI226" s="169" t="n">
        <f aca="false">IF(N226="nulová",J226,0)</f>
        <v>0</v>
      </c>
      <c r="BJ226" s="4" t="s">
        <v>77</v>
      </c>
      <c r="BK226" s="169" t="n">
        <f aca="false">ROUND(I226*H226,2)</f>
        <v>0</v>
      </c>
      <c r="BL226" s="4" t="s">
        <v>202</v>
      </c>
      <c r="BM226" s="168" t="s">
        <v>556</v>
      </c>
    </row>
    <row r="227" s="28" customFormat="true" ht="37.8" hidden="false" customHeight="true" outlineLevel="0" collapsed="false">
      <c r="A227" s="23"/>
      <c r="B227" s="156"/>
      <c r="C227" s="157" t="s">
        <v>557</v>
      </c>
      <c r="D227" s="157" t="s">
        <v>135</v>
      </c>
      <c r="E227" s="158" t="s">
        <v>558</v>
      </c>
      <c r="F227" s="159" t="s">
        <v>559</v>
      </c>
      <c r="G227" s="160" t="s">
        <v>169</v>
      </c>
      <c r="H227" s="161" t="n">
        <v>1</v>
      </c>
      <c r="I227" s="162"/>
      <c r="J227" s="163" t="n">
        <f aca="false">ROUND(I227*H227,2)</f>
        <v>0</v>
      </c>
      <c r="K227" s="159" t="s">
        <v>139</v>
      </c>
      <c r="L227" s="24"/>
      <c r="M227" s="164"/>
      <c r="N227" s="165" t="s">
        <v>40</v>
      </c>
      <c r="O227" s="56"/>
      <c r="P227" s="166" t="n">
        <f aca="false">O227*H227</f>
        <v>0</v>
      </c>
      <c r="Q227" s="166" t="n">
        <v>0</v>
      </c>
      <c r="R227" s="166" t="n">
        <f aca="false">Q227*H227</f>
        <v>0</v>
      </c>
      <c r="S227" s="166" t="n">
        <v>0</v>
      </c>
      <c r="T227" s="167" t="n">
        <f aca="false">S227*H227</f>
        <v>0</v>
      </c>
      <c r="U227" s="23"/>
      <c r="V227" s="23"/>
      <c r="W227" s="23"/>
      <c r="X227" s="23"/>
      <c r="Y227" s="23"/>
      <c r="Z227" s="23"/>
      <c r="AA227" s="23"/>
      <c r="AB227" s="23"/>
      <c r="AC227" s="23"/>
      <c r="AD227" s="23"/>
      <c r="AE227" s="23"/>
      <c r="AR227" s="168" t="s">
        <v>140</v>
      </c>
      <c r="AT227" s="168" t="s">
        <v>135</v>
      </c>
      <c r="AU227" s="168" t="s">
        <v>79</v>
      </c>
      <c r="AY227" s="4" t="s">
        <v>132</v>
      </c>
      <c r="BE227" s="169" t="n">
        <f aca="false">IF(N227="základní",J227,0)</f>
        <v>0</v>
      </c>
      <c r="BF227" s="169" t="n">
        <f aca="false">IF(N227="snížená",J227,0)</f>
        <v>0</v>
      </c>
      <c r="BG227" s="169" t="n">
        <f aca="false">IF(N227="zákl. přenesená",J227,0)</f>
        <v>0</v>
      </c>
      <c r="BH227" s="169" t="n">
        <f aca="false">IF(N227="sníž. přenesená",J227,0)</f>
        <v>0</v>
      </c>
      <c r="BI227" s="169" t="n">
        <f aca="false">IF(N227="nulová",J227,0)</f>
        <v>0</v>
      </c>
      <c r="BJ227" s="4" t="s">
        <v>77</v>
      </c>
      <c r="BK227" s="169" t="n">
        <f aca="false">ROUND(I227*H227,2)</f>
        <v>0</v>
      </c>
      <c r="BL227" s="4" t="s">
        <v>140</v>
      </c>
      <c r="BM227" s="168" t="s">
        <v>560</v>
      </c>
    </row>
    <row r="228" s="28" customFormat="true" ht="12.8" hidden="false" customHeight="false" outlineLevel="0" collapsed="false">
      <c r="A228" s="23"/>
      <c r="B228" s="24"/>
      <c r="C228" s="23"/>
      <c r="D228" s="170" t="s">
        <v>142</v>
      </c>
      <c r="E228" s="23"/>
      <c r="F228" s="171" t="s">
        <v>561</v>
      </c>
      <c r="G228" s="23"/>
      <c r="H228" s="23"/>
      <c r="I228" s="172"/>
      <c r="J228" s="23"/>
      <c r="K228" s="23"/>
      <c r="L228" s="24"/>
      <c r="M228" s="173"/>
      <c r="N228" s="174"/>
      <c r="O228" s="56"/>
      <c r="P228" s="56"/>
      <c r="Q228" s="56"/>
      <c r="R228" s="56"/>
      <c r="S228" s="56"/>
      <c r="T228" s="57"/>
      <c r="U228" s="23"/>
      <c r="V228" s="23"/>
      <c r="W228" s="23"/>
      <c r="X228" s="23"/>
      <c r="Y228" s="23"/>
      <c r="Z228" s="23"/>
      <c r="AA228" s="23"/>
      <c r="AB228" s="23"/>
      <c r="AC228" s="23"/>
      <c r="AD228" s="23"/>
      <c r="AE228" s="23"/>
      <c r="AT228" s="4" t="s">
        <v>142</v>
      </c>
      <c r="AU228" s="4" t="s">
        <v>79</v>
      </c>
    </row>
    <row r="229" s="28" customFormat="true" ht="18" hidden="false" customHeight="false" outlineLevel="0" collapsed="false">
      <c r="A229" s="23"/>
      <c r="B229" s="24"/>
      <c r="C229" s="23"/>
      <c r="D229" s="175" t="s">
        <v>144</v>
      </c>
      <c r="E229" s="23"/>
      <c r="F229" s="176" t="s">
        <v>562</v>
      </c>
      <c r="G229" s="23"/>
      <c r="H229" s="23"/>
      <c r="I229" s="172"/>
      <c r="J229" s="23"/>
      <c r="K229" s="23"/>
      <c r="L229" s="24"/>
      <c r="M229" s="173"/>
      <c r="N229" s="174"/>
      <c r="O229" s="56"/>
      <c r="P229" s="56"/>
      <c r="Q229" s="56"/>
      <c r="R229" s="56"/>
      <c r="S229" s="56"/>
      <c r="T229" s="57"/>
      <c r="U229" s="23"/>
      <c r="V229" s="23"/>
      <c r="W229" s="23"/>
      <c r="X229" s="23"/>
      <c r="Y229" s="23"/>
      <c r="Z229" s="23"/>
      <c r="AA229" s="23"/>
      <c r="AB229" s="23"/>
      <c r="AC229" s="23"/>
      <c r="AD229" s="23"/>
      <c r="AE229" s="23"/>
      <c r="AT229" s="4" t="s">
        <v>144</v>
      </c>
      <c r="AU229" s="4" t="s">
        <v>79</v>
      </c>
    </row>
    <row r="230" s="177" customFormat="true" ht="12.8" hidden="false" customHeight="false" outlineLevel="0" collapsed="false">
      <c r="B230" s="178"/>
      <c r="D230" s="175" t="s">
        <v>146</v>
      </c>
      <c r="E230" s="179"/>
      <c r="F230" s="180" t="s">
        <v>563</v>
      </c>
      <c r="H230" s="179"/>
      <c r="I230" s="181"/>
      <c r="L230" s="178"/>
      <c r="M230" s="182"/>
      <c r="N230" s="183"/>
      <c r="O230" s="183"/>
      <c r="P230" s="183"/>
      <c r="Q230" s="183"/>
      <c r="R230" s="183"/>
      <c r="S230" s="183"/>
      <c r="T230" s="184"/>
      <c r="AT230" s="179" t="s">
        <v>146</v>
      </c>
      <c r="AU230" s="179" t="s">
        <v>79</v>
      </c>
      <c r="AV230" s="177" t="s">
        <v>77</v>
      </c>
      <c r="AW230" s="177" t="s">
        <v>30</v>
      </c>
      <c r="AX230" s="177" t="s">
        <v>69</v>
      </c>
      <c r="AY230" s="179" t="s">
        <v>132</v>
      </c>
    </row>
    <row r="231" s="185" customFormat="true" ht="12.8" hidden="false" customHeight="false" outlineLevel="0" collapsed="false">
      <c r="B231" s="186"/>
      <c r="D231" s="175" t="s">
        <v>146</v>
      </c>
      <c r="E231" s="187"/>
      <c r="F231" s="188" t="s">
        <v>77</v>
      </c>
      <c r="H231" s="189" t="n">
        <v>1</v>
      </c>
      <c r="I231" s="190"/>
      <c r="L231" s="186"/>
      <c r="M231" s="191"/>
      <c r="N231" s="192"/>
      <c r="O231" s="192"/>
      <c r="P231" s="192"/>
      <c r="Q231" s="192"/>
      <c r="R231" s="192"/>
      <c r="S231" s="192"/>
      <c r="T231" s="193"/>
      <c r="AT231" s="187" t="s">
        <v>146</v>
      </c>
      <c r="AU231" s="187" t="s">
        <v>79</v>
      </c>
      <c r="AV231" s="185" t="s">
        <v>79</v>
      </c>
      <c r="AW231" s="185" t="s">
        <v>30</v>
      </c>
      <c r="AX231" s="185" t="s">
        <v>69</v>
      </c>
      <c r="AY231" s="187" t="s">
        <v>132</v>
      </c>
    </row>
    <row r="232" s="203" customFormat="true" ht="12.8" hidden="false" customHeight="false" outlineLevel="0" collapsed="false">
      <c r="B232" s="204"/>
      <c r="D232" s="175" t="s">
        <v>146</v>
      </c>
      <c r="E232" s="205"/>
      <c r="F232" s="206" t="s">
        <v>166</v>
      </c>
      <c r="H232" s="207" t="n">
        <v>1</v>
      </c>
      <c r="I232" s="208"/>
      <c r="L232" s="204"/>
      <c r="M232" s="209"/>
      <c r="N232" s="210"/>
      <c r="O232" s="210"/>
      <c r="P232" s="210"/>
      <c r="Q232" s="210"/>
      <c r="R232" s="210"/>
      <c r="S232" s="210"/>
      <c r="T232" s="211"/>
      <c r="AT232" s="205" t="s">
        <v>146</v>
      </c>
      <c r="AU232" s="205" t="s">
        <v>79</v>
      </c>
      <c r="AV232" s="203" t="s">
        <v>140</v>
      </c>
      <c r="AW232" s="203" t="s">
        <v>30</v>
      </c>
      <c r="AX232" s="203" t="s">
        <v>77</v>
      </c>
      <c r="AY232" s="205" t="s">
        <v>132</v>
      </c>
    </row>
    <row r="233" s="28" customFormat="true" ht="24.15" hidden="false" customHeight="true" outlineLevel="0" collapsed="false">
      <c r="A233" s="23"/>
      <c r="B233" s="156"/>
      <c r="C233" s="216" t="s">
        <v>498</v>
      </c>
      <c r="D233" s="216" t="s">
        <v>409</v>
      </c>
      <c r="E233" s="217" t="s">
        <v>564</v>
      </c>
      <c r="F233" s="218" t="s">
        <v>565</v>
      </c>
      <c r="G233" s="219" t="s">
        <v>169</v>
      </c>
      <c r="H233" s="220" t="n">
        <v>1</v>
      </c>
      <c r="I233" s="221"/>
      <c r="J233" s="222" t="n">
        <f aca="false">ROUND(I233*H233,2)</f>
        <v>0</v>
      </c>
      <c r="K233" s="218" t="s">
        <v>139</v>
      </c>
      <c r="L233" s="223"/>
      <c r="M233" s="224"/>
      <c r="N233" s="225" t="s">
        <v>40</v>
      </c>
      <c r="O233" s="56"/>
      <c r="P233" s="166" t="n">
        <f aca="false">O233*H233</f>
        <v>0</v>
      </c>
      <c r="Q233" s="166" t="n">
        <v>0.0205</v>
      </c>
      <c r="R233" s="166" t="n">
        <f aca="false">Q233*H233</f>
        <v>0.0205</v>
      </c>
      <c r="S233" s="166" t="n">
        <v>0</v>
      </c>
      <c r="T233" s="167" t="n">
        <f aca="false">S233*H233</f>
        <v>0</v>
      </c>
      <c r="U233" s="23"/>
      <c r="V233" s="23"/>
      <c r="W233" s="23"/>
      <c r="X233" s="23"/>
      <c r="Y233" s="23"/>
      <c r="Z233" s="23"/>
      <c r="AA233" s="23"/>
      <c r="AB233" s="23"/>
      <c r="AC233" s="23"/>
      <c r="AD233" s="23"/>
      <c r="AE233" s="23"/>
      <c r="AR233" s="168" t="s">
        <v>218</v>
      </c>
      <c r="AT233" s="168" t="s">
        <v>409</v>
      </c>
      <c r="AU233" s="168" t="s">
        <v>79</v>
      </c>
      <c r="AY233" s="4" t="s">
        <v>132</v>
      </c>
      <c r="BE233" s="169" t="n">
        <f aca="false">IF(N233="základní",J233,0)</f>
        <v>0</v>
      </c>
      <c r="BF233" s="169" t="n">
        <f aca="false">IF(N233="snížená",J233,0)</f>
        <v>0</v>
      </c>
      <c r="BG233" s="169" t="n">
        <f aca="false">IF(N233="zákl. přenesená",J233,0)</f>
        <v>0</v>
      </c>
      <c r="BH233" s="169" t="n">
        <f aca="false">IF(N233="sníž. přenesená",J233,0)</f>
        <v>0</v>
      </c>
      <c r="BI233" s="169" t="n">
        <f aca="false">IF(N233="nulová",J233,0)</f>
        <v>0</v>
      </c>
      <c r="BJ233" s="4" t="s">
        <v>77</v>
      </c>
      <c r="BK233" s="169" t="n">
        <f aca="false">ROUND(I233*H233,2)</f>
        <v>0</v>
      </c>
      <c r="BL233" s="4" t="s">
        <v>140</v>
      </c>
      <c r="BM233" s="168" t="s">
        <v>566</v>
      </c>
    </row>
    <row r="234" s="28" customFormat="true" ht="24.15" hidden="false" customHeight="true" outlineLevel="0" collapsed="false">
      <c r="A234" s="23"/>
      <c r="B234" s="156"/>
      <c r="C234" s="157" t="s">
        <v>567</v>
      </c>
      <c r="D234" s="157" t="s">
        <v>135</v>
      </c>
      <c r="E234" s="158" t="s">
        <v>568</v>
      </c>
      <c r="F234" s="159" t="s">
        <v>569</v>
      </c>
      <c r="G234" s="160" t="s">
        <v>169</v>
      </c>
      <c r="H234" s="161" t="n">
        <v>4</v>
      </c>
      <c r="I234" s="162"/>
      <c r="J234" s="163" t="n">
        <f aca="false">ROUND(I234*H234,2)</f>
        <v>0</v>
      </c>
      <c r="K234" s="159" t="s">
        <v>139</v>
      </c>
      <c r="L234" s="24"/>
      <c r="M234" s="164"/>
      <c r="N234" s="165" t="s">
        <v>40</v>
      </c>
      <c r="O234" s="56"/>
      <c r="P234" s="166" t="n">
        <f aca="false">O234*H234</f>
        <v>0</v>
      </c>
      <c r="Q234" s="166" t="n">
        <v>0.00087</v>
      </c>
      <c r="R234" s="166" t="n">
        <f aca="false">Q234*H234</f>
        <v>0.00348</v>
      </c>
      <c r="S234" s="166" t="n">
        <v>0</v>
      </c>
      <c r="T234" s="167" t="n">
        <f aca="false">S234*H234</f>
        <v>0</v>
      </c>
      <c r="U234" s="23"/>
      <c r="V234" s="23"/>
      <c r="W234" s="23"/>
      <c r="X234" s="23"/>
      <c r="Y234" s="23"/>
      <c r="Z234" s="23"/>
      <c r="AA234" s="23"/>
      <c r="AB234" s="23"/>
      <c r="AC234" s="23"/>
      <c r="AD234" s="23"/>
      <c r="AE234" s="23"/>
      <c r="AR234" s="168" t="s">
        <v>202</v>
      </c>
      <c r="AT234" s="168" t="s">
        <v>135</v>
      </c>
      <c r="AU234" s="168" t="s">
        <v>79</v>
      </c>
      <c r="AY234" s="4" t="s">
        <v>132</v>
      </c>
      <c r="BE234" s="169" t="n">
        <f aca="false">IF(N234="základní",J234,0)</f>
        <v>0</v>
      </c>
      <c r="BF234" s="169" t="n">
        <f aca="false">IF(N234="snížená",J234,0)</f>
        <v>0</v>
      </c>
      <c r="BG234" s="169" t="n">
        <f aca="false">IF(N234="zákl. přenesená",J234,0)</f>
        <v>0</v>
      </c>
      <c r="BH234" s="169" t="n">
        <f aca="false">IF(N234="sníž. přenesená",J234,0)</f>
        <v>0</v>
      </c>
      <c r="BI234" s="169" t="n">
        <f aca="false">IF(N234="nulová",J234,0)</f>
        <v>0</v>
      </c>
      <c r="BJ234" s="4" t="s">
        <v>77</v>
      </c>
      <c r="BK234" s="169" t="n">
        <f aca="false">ROUND(I234*H234,2)</f>
        <v>0</v>
      </c>
      <c r="BL234" s="4" t="s">
        <v>202</v>
      </c>
      <c r="BM234" s="168" t="s">
        <v>570</v>
      </c>
    </row>
    <row r="235" s="28" customFormat="true" ht="12.8" hidden="false" customHeight="false" outlineLevel="0" collapsed="false">
      <c r="A235" s="23"/>
      <c r="B235" s="24"/>
      <c r="C235" s="23"/>
      <c r="D235" s="170" t="s">
        <v>142</v>
      </c>
      <c r="E235" s="23"/>
      <c r="F235" s="171" t="s">
        <v>571</v>
      </c>
      <c r="G235" s="23"/>
      <c r="H235" s="23"/>
      <c r="I235" s="172"/>
      <c r="J235" s="23"/>
      <c r="K235" s="23"/>
      <c r="L235" s="24"/>
      <c r="M235" s="173"/>
      <c r="N235" s="174"/>
      <c r="O235" s="56"/>
      <c r="P235" s="56"/>
      <c r="Q235" s="56"/>
      <c r="R235" s="56"/>
      <c r="S235" s="56"/>
      <c r="T235" s="57"/>
      <c r="U235" s="23"/>
      <c r="V235" s="23"/>
      <c r="W235" s="23"/>
      <c r="X235" s="23"/>
      <c r="Y235" s="23"/>
      <c r="Z235" s="23"/>
      <c r="AA235" s="23"/>
      <c r="AB235" s="23"/>
      <c r="AC235" s="23"/>
      <c r="AD235" s="23"/>
      <c r="AE235" s="23"/>
      <c r="AT235" s="4" t="s">
        <v>142</v>
      </c>
      <c r="AU235" s="4" t="s">
        <v>79</v>
      </c>
    </row>
    <row r="236" s="28" customFormat="true" ht="34" hidden="false" customHeight="false" outlineLevel="0" collapsed="false">
      <c r="A236" s="23"/>
      <c r="B236" s="24"/>
      <c r="C236" s="23"/>
      <c r="D236" s="175" t="s">
        <v>144</v>
      </c>
      <c r="E236" s="23"/>
      <c r="F236" s="176" t="s">
        <v>572</v>
      </c>
      <c r="G236" s="23"/>
      <c r="H236" s="23"/>
      <c r="I236" s="172"/>
      <c r="J236" s="23"/>
      <c r="K236" s="23"/>
      <c r="L236" s="24"/>
      <c r="M236" s="173"/>
      <c r="N236" s="174"/>
      <c r="O236" s="56"/>
      <c r="P236" s="56"/>
      <c r="Q236" s="56"/>
      <c r="R236" s="56"/>
      <c r="S236" s="56"/>
      <c r="T236" s="57"/>
      <c r="U236" s="23"/>
      <c r="V236" s="23"/>
      <c r="W236" s="23"/>
      <c r="X236" s="23"/>
      <c r="Y236" s="23"/>
      <c r="Z236" s="23"/>
      <c r="AA236" s="23"/>
      <c r="AB236" s="23"/>
      <c r="AC236" s="23"/>
      <c r="AD236" s="23"/>
      <c r="AE236" s="23"/>
      <c r="AT236" s="4" t="s">
        <v>144</v>
      </c>
      <c r="AU236" s="4" t="s">
        <v>79</v>
      </c>
    </row>
    <row r="237" s="177" customFormat="true" ht="12.8" hidden="false" customHeight="false" outlineLevel="0" collapsed="false">
      <c r="B237" s="178"/>
      <c r="D237" s="175" t="s">
        <v>146</v>
      </c>
      <c r="E237" s="179"/>
      <c r="F237" s="180" t="s">
        <v>573</v>
      </c>
      <c r="H237" s="179"/>
      <c r="I237" s="181"/>
      <c r="L237" s="178"/>
      <c r="M237" s="182"/>
      <c r="N237" s="183"/>
      <c r="O237" s="183"/>
      <c r="P237" s="183"/>
      <c r="Q237" s="183"/>
      <c r="R237" s="183"/>
      <c r="S237" s="183"/>
      <c r="T237" s="184"/>
      <c r="AT237" s="179" t="s">
        <v>146</v>
      </c>
      <c r="AU237" s="179" t="s">
        <v>79</v>
      </c>
      <c r="AV237" s="177" t="s">
        <v>77</v>
      </c>
      <c r="AW237" s="177" t="s">
        <v>30</v>
      </c>
      <c r="AX237" s="177" t="s">
        <v>69</v>
      </c>
      <c r="AY237" s="179" t="s">
        <v>132</v>
      </c>
    </row>
    <row r="238" s="185" customFormat="true" ht="12.8" hidden="false" customHeight="false" outlineLevel="0" collapsed="false">
      <c r="B238" s="186"/>
      <c r="D238" s="175" t="s">
        <v>146</v>
      </c>
      <c r="E238" s="187"/>
      <c r="F238" s="188" t="s">
        <v>77</v>
      </c>
      <c r="H238" s="189" t="n">
        <v>1</v>
      </c>
      <c r="I238" s="190"/>
      <c r="L238" s="186"/>
      <c r="M238" s="191"/>
      <c r="N238" s="192"/>
      <c r="O238" s="192"/>
      <c r="P238" s="192"/>
      <c r="Q238" s="192"/>
      <c r="R238" s="192"/>
      <c r="S238" s="192"/>
      <c r="T238" s="193"/>
      <c r="AT238" s="187" t="s">
        <v>146</v>
      </c>
      <c r="AU238" s="187" t="s">
        <v>79</v>
      </c>
      <c r="AV238" s="185" t="s">
        <v>79</v>
      </c>
      <c r="AW238" s="185" t="s">
        <v>30</v>
      </c>
      <c r="AX238" s="185" t="s">
        <v>69</v>
      </c>
      <c r="AY238" s="187" t="s">
        <v>132</v>
      </c>
    </row>
    <row r="239" s="177" customFormat="true" ht="12.8" hidden="false" customHeight="false" outlineLevel="0" collapsed="false">
      <c r="B239" s="178"/>
      <c r="D239" s="175" t="s">
        <v>146</v>
      </c>
      <c r="E239" s="179"/>
      <c r="F239" s="180" t="s">
        <v>574</v>
      </c>
      <c r="H239" s="179"/>
      <c r="I239" s="181"/>
      <c r="L239" s="178"/>
      <c r="M239" s="182"/>
      <c r="N239" s="183"/>
      <c r="O239" s="183"/>
      <c r="P239" s="183"/>
      <c r="Q239" s="183"/>
      <c r="R239" s="183"/>
      <c r="S239" s="183"/>
      <c r="T239" s="184"/>
      <c r="AT239" s="179" t="s">
        <v>146</v>
      </c>
      <c r="AU239" s="179" t="s">
        <v>79</v>
      </c>
      <c r="AV239" s="177" t="s">
        <v>77</v>
      </c>
      <c r="AW239" s="177" t="s">
        <v>30</v>
      </c>
      <c r="AX239" s="177" t="s">
        <v>69</v>
      </c>
      <c r="AY239" s="179" t="s">
        <v>132</v>
      </c>
    </row>
    <row r="240" s="185" customFormat="true" ht="12.8" hidden="false" customHeight="false" outlineLevel="0" collapsed="false">
      <c r="B240" s="186"/>
      <c r="D240" s="175" t="s">
        <v>146</v>
      </c>
      <c r="E240" s="187"/>
      <c r="F240" s="188" t="s">
        <v>77</v>
      </c>
      <c r="H240" s="189" t="n">
        <v>1</v>
      </c>
      <c r="I240" s="190"/>
      <c r="L240" s="186"/>
      <c r="M240" s="191"/>
      <c r="N240" s="192"/>
      <c r="O240" s="192"/>
      <c r="P240" s="192"/>
      <c r="Q240" s="192"/>
      <c r="R240" s="192"/>
      <c r="S240" s="192"/>
      <c r="T240" s="193"/>
      <c r="AT240" s="187" t="s">
        <v>146</v>
      </c>
      <c r="AU240" s="187" t="s">
        <v>79</v>
      </c>
      <c r="AV240" s="185" t="s">
        <v>79</v>
      </c>
      <c r="AW240" s="185" t="s">
        <v>30</v>
      </c>
      <c r="AX240" s="185" t="s">
        <v>69</v>
      </c>
      <c r="AY240" s="187" t="s">
        <v>132</v>
      </c>
    </row>
    <row r="241" s="177" customFormat="true" ht="12.8" hidden="false" customHeight="false" outlineLevel="0" collapsed="false">
      <c r="B241" s="178"/>
      <c r="D241" s="175" t="s">
        <v>146</v>
      </c>
      <c r="E241" s="179"/>
      <c r="F241" s="180" t="s">
        <v>575</v>
      </c>
      <c r="H241" s="179"/>
      <c r="I241" s="181"/>
      <c r="L241" s="178"/>
      <c r="M241" s="182"/>
      <c r="N241" s="183"/>
      <c r="O241" s="183"/>
      <c r="P241" s="183"/>
      <c r="Q241" s="183"/>
      <c r="R241" s="183"/>
      <c r="S241" s="183"/>
      <c r="T241" s="184"/>
      <c r="AT241" s="179" t="s">
        <v>146</v>
      </c>
      <c r="AU241" s="179" t="s">
        <v>79</v>
      </c>
      <c r="AV241" s="177" t="s">
        <v>77</v>
      </c>
      <c r="AW241" s="177" t="s">
        <v>30</v>
      </c>
      <c r="AX241" s="177" t="s">
        <v>69</v>
      </c>
      <c r="AY241" s="179" t="s">
        <v>132</v>
      </c>
    </row>
    <row r="242" s="185" customFormat="true" ht="12.8" hidden="false" customHeight="false" outlineLevel="0" collapsed="false">
      <c r="B242" s="186"/>
      <c r="D242" s="175" t="s">
        <v>146</v>
      </c>
      <c r="E242" s="187"/>
      <c r="F242" s="188" t="s">
        <v>77</v>
      </c>
      <c r="H242" s="189" t="n">
        <v>1</v>
      </c>
      <c r="I242" s="190"/>
      <c r="L242" s="186"/>
      <c r="M242" s="191"/>
      <c r="N242" s="192"/>
      <c r="O242" s="192"/>
      <c r="P242" s="192"/>
      <c r="Q242" s="192"/>
      <c r="R242" s="192"/>
      <c r="S242" s="192"/>
      <c r="T242" s="193"/>
      <c r="AT242" s="187" t="s">
        <v>146</v>
      </c>
      <c r="AU242" s="187" t="s">
        <v>79</v>
      </c>
      <c r="AV242" s="185" t="s">
        <v>79</v>
      </c>
      <c r="AW242" s="185" t="s">
        <v>30</v>
      </c>
      <c r="AX242" s="185" t="s">
        <v>69</v>
      </c>
      <c r="AY242" s="187" t="s">
        <v>132</v>
      </c>
    </row>
    <row r="243" s="177" customFormat="true" ht="12.8" hidden="false" customHeight="false" outlineLevel="0" collapsed="false">
      <c r="B243" s="178"/>
      <c r="D243" s="175" t="s">
        <v>146</v>
      </c>
      <c r="E243" s="179"/>
      <c r="F243" s="180" t="s">
        <v>576</v>
      </c>
      <c r="H243" s="179"/>
      <c r="I243" s="181"/>
      <c r="L243" s="178"/>
      <c r="M243" s="182"/>
      <c r="N243" s="183"/>
      <c r="O243" s="183"/>
      <c r="P243" s="183"/>
      <c r="Q243" s="183"/>
      <c r="R243" s="183"/>
      <c r="S243" s="183"/>
      <c r="T243" s="184"/>
      <c r="AT243" s="179" t="s">
        <v>146</v>
      </c>
      <c r="AU243" s="179" t="s">
        <v>79</v>
      </c>
      <c r="AV243" s="177" t="s">
        <v>77</v>
      </c>
      <c r="AW243" s="177" t="s">
        <v>30</v>
      </c>
      <c r="AX243" s="177" t="s">
        <v>69</v>
      </c>
      <c r="AY243" s="179" t="s">
        <v>132</v>
      </c>
    </row>
    <row r="244" s="185" customFormat="true" ht="12.8" hidden="false" customHeight="false" outlineLevel="0" collapsed="false">
      <c r="B244" s="186"/>
      <c r="D244" s="175" t="s">
        <v>146</v>
      </c>
      <c r="E244" s="187"/>
      <c r="F244" s="188" t="s">
        <v>77</v>
      </c>
      <c r="H244" s="189" t="n">
        <v>1</v>
      </c>
      <c r="I244" s="190"/>
      <c r="L244" s="186"/>
      <c r="M244" s="191"/>
      <c r="N244" s="192"/>
      <c r="O244" s="192"/>
      <c r="P244" s="192"/>
      <c r="Q244" s="192"/>
      <c r="R244" s="192"/>
      <c r="S244" s="192"/>
      <c r="T244" s="193"/>
      <c r="AT244" s="187" t="s">
        <v>146</v>
      </c>
      <c r="AU244" s="187" t="s">
        <v>79</v>
      </c>
      <c r="AV244" s="185" t="s">
        <v>79</v>
      </c>
      <c r="AW244" s="185" t="s">
        <v>30</v>
      </c>
      <c r="AX244" s="185" t="s">
        <v>69</v>
      </c>
      <c r="AY244" s="187" t="s">
        <v>132</v>
      </c>
    </row>
    <row r="245" s="203" customFormat="true" ht="12.8" hidden="false" customHeight="false" outlineLevel="0" collapsed="false">
      <c r="B245" s="204"/>
      <c r="D245" s="175" t="s">
        <v>146</v>
      </c>
      <c r="E245" s="205"/>
      <c r="F245" s="206" t="s">
        <v>166</v>
      </c>
      <c r="H245" s="207" t="n">
        <v>4</v>
      </c>
      <c r="I245" s="208"/>
      <c r="L245" s="204"/>
      <c r="M245" s="209"/>
      <c r="N245" s="210"/>
      <c r="O245" s="210"/>
      <c r="P245" s="210"/>
      <c r="Q245" s="210"/>
      <c r="R245" s="210"/>
      <c r="S245" s="210"/>
      <c r="T245" s="211"/>
      <c r="AT245" s="205" t="s">
        <v>146</v>
      </c>
      <c r="AU245" s="205" t="s">
        <v>79</v>
      </c>
      <c r="AV245" s="203" t="s">
        <v>140</v>
      </c>
      <c r="AW245" s="203" t="s">
        <v>30</v>
      </c>
      <c r="AX245" s="203" t="s">
        <v>77</v>
      </c>
      <c r="AY245" s="205" t="s">
        <v>132</v>
      </c>
    </row>
    <row r="246" s="28" customFormat="true" ht="24.15" hidden="false" customHeight="true" outlineLevel="0" collapsed="false">
      <c r="A246" s="23"/>
      <c r="B246" s="156"/>
      <c r="C246" s="216" t="s">
        <v>577</v>
      </c>
      <c r="D246" s="216" t="s">
        <v>409</v>
      </c>
      <c r="E246" s="217" t="s">
        <v>578</v>
      </c>
      <c r="F246" s="218" t="s">
        <v>579</v>
      </c>
      <c r="G246" s="219" t="s">
        <v>185</v>
      </c>
      <c r="H246" s="220" t="n">
        <v>7.175</v>
      </c>
      <c r="I246" s="221"/>
      <c r="J246" s="222" t="n">
        <f aca="false">ROUND(I246*H246,2)</f>
        <v>0</v>
      </c>
      <c r="K246" s="218" t="s">
        <v>139</v>
      </c>
      <c r="L246" s="223"/>
      <c r="M246" s="224"/>
      <c r="N246" s="225" t="s">
        <v>40</v>
      </c>
      <c r="O246" s="56"/>
      <c r="P246" s="166" t="n">
        <f aca="false">O246*H246</f>
        <v>0</v>
      </c>
      <c r="Q246" s="166" t="n">
        <v>0.04021</v>
      </c>
      <c r="R246" s="166" t="n">
        <f aca="false">Q246*H246</f>
        <v>0.28850675</v>
      </c>
      <c r="S246" s="166" t="n">
        <v>0</v>
      </c>
      <c r="T246" s="167" t="n">
        <f aca="false">S246*H246</f>
        <v>0</v>
      </c>
      <c r="U246" s="23"/>
      <c r="V246" s="23"/>
      <c r="W246" s="23"/>
      <c r="X246" s="23"/>
      <c r="Y246" s="23"/>
      <c r="Z246" s="23"/>
      <c r="AA246" s="23"/>
      <c r="AB246" s="23"/>
      <c r="AC246" s="23"/>
      <c r="AD246" s="23"/>
      <c r="AE246" s="23"/>
      <c r="AR246" s="168" t="s">
        <v>498</v>
      </c>
      <c r="AT246" s="168" t="s">
        <v>409</v>
      </c>
      <c r="AU246" s="168" t="s">
        <v>79</v>
      </c>
      <c r="AY246" s="4" t="s">
        <v>132</v>
      </c>
      <c r="BE246" s="169" t="n">
        <f aca="false">IF(N246="základní",J246,0)</f>
        <v>0</v>
      </c>
      <c r="BF246" s="169" t="n">
        <f aca="false">IF(N246="snížená",J246,0)</f>
        <v>0</v>
      </c>
      <c r="BG246" s="169" t="n">
        <f aca="false">IF(N246="zákl. přenesená",J246,0)</f>
        <v>0</v>
      </c>
      <c r="BH246" s="169" t="n">
        <f aca="false">IF(N246="sníž. přenesená",J246,0)</f>
        <v>0</v>
      </c>
      <c r="BI246" s="169" t="n">
        <f aca="false">IF(N246="nulová",J246,0)</f>
        <v>0</v>
      </c>
      <c r="BJ246" s="4" t="s">
        <v>77</v>
      </c>
      <c r="BK246" s="169" t="n">
        <f aca="false">ROUND(I246*H246,2)</f>
        <v>0</v>
      </c>
      <c r="BL246" s="4" t="s">
        <v>202</v>
      </c>
      <c r="BM246" s="168" t="s">
        <v>580</v>
      </c>
    </row>
    <row r="247" s="177" customFormat="true" ht="12.8" hidden="false" customHeight="false" outlineLevel="0" collapsed="false">
      <c r="B247" s="178"/>
      <c r="D247" s="175" t="s">
        <v>146</v>
      </c>
      <c r="E247" s="179"/>
      <c r="F247" s="180" t="s">
        <v>573</v>
      </c>
      <c r="H247" s="179"/>
      <c r="I247" s="181"/>
      <c r="L247" s="178"/>
      <c r="M247" s="182"/>
      <c r="N247" s="183"/>
      <c r="O247" s="183"/>
      <c r="P247" s="183"/>
      <c r="Q247" s="183"/>
      <c r="R247" s="183"/>
      <c r="S247" s="183"/>
      <c r="T247" s="184"/>
      <c r="AT247" s="179" t="s">
        <v>146</v>
      </c>
      <c r="AU247" s="179" t="s">
        <v>79</v>
      </c>
      <c r="AV247" s="177" t="s">
        <v>77</v>
      </c>
      <c r="AW247" s="177" t="s">
        <v>30</v>
      </c>
      <c r="AX247" s="177" t="s">
        <v>69</v>
      </c>
      <c r="AY247" s="179" t="s">
        <v>132</v>
      </c>
    </row>
    <row r="248" s="185" customFormat="true" ht="12.8" hidden="false" customHeight="false" outlineLevel="0" collapsed="false">
      <c r="B248" s="186"/>
      <c r="D248" s="175" t="s">
        <v>146</v>
      </c>
      <c r="E248" s="187"/>
      <c r="F248" s="188" t="s">
        <v>581</v>
      </c>
      <c r="H248" s="189" t="n">
        <v>1.64</v>
      </c>
      <c r="I248" s="190"/>
      <c r="L248" s="186"/>
      <c r="M248" s="191"/>
      <c r="N248" s="192"/>
      <c r="O248" s="192"/>
      <c r="P248" s="192"/>
      <c r="Q248" s="192"/>
      <c r="R248" s="192"/>
      <c r="S248" s="192"/>
      <c r="T248" s="193"/>
      <c r="AT248" s="187" t="s">
        <v>146</v>
      </c>
      <c r="AU248" s="187" t="s">
        <v>79</v>
      </c>
      <c r="AV248" s="185" t="s">
        <v>79</v>
      </c>
      <c r="AW248" s="185" t="s">
        <v>30</v>
      </c>
      <c r="AX248" s="185" t="s">
        <v>69</v>
      </c>
      <c r="AY248" s="187" t="s">
        <v>132</v>
      </c>
    </row>
    <row r="249" s="177" customFormat="true" ht="12.8" hidden="false" customHeight="false" outlineLevel="0" collapsed="false">
      <c r="B249" s="178"/>
      <c r="D249" s="175" t="s">
        <v>146</v>
      </c>
      <c r="E249" s="179"/>
      <c r="F249" s="180" t="s">
        <v>574</v>
      </c>
      <c r="H249" s="179"/>
      <c r="I249" s="181"/>
      <c r="L249" s="178"/>
      <c r="M249" s="182"/>
      <c r="N249" s="183"/>
      <c r="O249" s="183"/>
      <c r="P249" s="183"/>
      <c r="Q249" s="183"/>
      <c r="R249" s="183"/>
      <c r="S249" s="183"/>
      <c r="T249" s="184"/>
      <c r="AT249" s="179" t="s">
        <v>146</v>
      </c>
      <c r="AU249" s="179" t="s">
        <v>79</v>
      </c>
      <c r="AV249" s="177" t="s">
        <v>77</v>
      </c>
      <c r="AW249" s="177" t="s">
        <v>30</v>
      </c>
      <c r="AX249" s="177" t="s">
        <v>69</v>
      </c>
      <c r="AY249" s="179" t="s">
        <v>132</v>
      </c>
    </row>
    <row r="250" s="185" customFormat="true" ht="12.8" hidden="false" customHeight="false" outlineLevel="0" collapsed="false">
      <c r="B250" s="186"/>
      <c r="D250" s="175" t="s">
        <v>146</v>
      </c>
      <c r="E250" s="187"/>
      <c r="F250" s="188" t="s">
        <v>582</v>
      </c>
      <c r="H250" s="189" t="n">
        <v>1.845</v>
      </c>
      <c r="I250" s="190"/>
      <c r="L250" s="186"/>
      <c r="M250" s="191"/>
      <c r="N250" s="192"/>
      <c r="O250" s="192"/>
      <c r="P250" s="192"/>
      <c r="Q250" s="192"/>
      <c r="R250" s="192"/>
      <c r="S250" s="192"/>
      <c r="T250" s="193"/>
      <c r="AT250" s="187" t="s">
        <v>146</v>
      </c>
      <c r="AU250" s="187" t="s">
        <v>79</v>
      </c>
      <c r="AV250" s="185" t="s">
        <v>79</v>
      </c>
      <c r="AW250" s="185" t="s">
        <v>30</v>
      </c>
      <c r="AX250" s="185" t="s">
        <v>69</v>
      </c>
      <c r="AY250" s="187" t="s">
        <v>132</v>
      </c>
    </row>
    <row r="251" s="177" customFormat="true" ht="12.8" hidden="false" customHeight="false" outlineLevel="0" collapsed="false">
      <c r="B251" s="178"/>
      <c r="D251" s="175" t="s">
        <v>146</v>
      </c>
      <c r="E251" s="179"/>
      <c r="F251" s="180" t="s">
        <v>575</v>
      </c>
      <c r="H251" s="179"/>
      <c r="I251" s="181"/>
      <c r="L251" s="178"/>
      <c r="M251" s="182"/>
      <c r="N251" s="183"/>
      <c r="O251" s="183"/>
      <c r="P251" s="183"/>
      <c r="Q251" s="183"/>
      <c r="R251" s="183"/>
      <c r="S251" s="183"/>
      <c r="T251" s="184"/>
      <c r="AT251" s="179" t="s">
        <v>146</v>
      </c>
      <c r="AU251" s="179" t="s">
        <v>79</v>
      </c>
      <c r="AV251" s="177" t="s">
        <v>77</v>
      </c>
      <c r="AW251" s="177" t="s">
        <v>30</v>
      </c>
      <c r="AX251" s="177" t="s">
        <v>69</v>
      </c>
      <c r="AY251" s="179" t="s">
        <v>132</v>
      </c>
    </row>
    <row r="252" s="185" customFormat="true" ht="12.8" hidden="false" customHeight="false" outlineLevel="0" collapsed="false">
      <c r="B252" s="186"/>
      <c r="D252" s="175" t="s">
        <v>146</v>
      </c>
      <c r="E252" s="187"/>
      <c r="F252" s="188" t="s">
        <v>582</v>
      </c>
      <c r="H252" s="189" t="n">
        <v>1.845</v>
      </c>
      <c r="I252" s="190"/>
      <c r="L252" s="186"/>
      <c r="M252" s="191"/>
      <c r="N252" s="192"/>
      <c r="O252" s="192"/>
      <c r="P252" s="192"/>
      <c r="Q252" s="192"/>
      <c r="R252" s="192"/>
      <c r="S252" s="192"/>
      <c r="T252" s="193"/>
      <c r="AT252" s="187" t="s">
        <v>146</v>
      </c>
      <c r="AU252" s="187" t="s">
        <v>79</v>
      </c>
      <c r="AV252" s="185" t="s">
        <v>79</v>
      </c>
      <c r="AW252" s="185" t="s">
        <v>30</v>
      </c>
      <c r="AX252" s="185" t="s">
        <v>69</v>
      </c>
      <c r="AY252" s="187" t="s">
        <v>132</v>
      </c>
    </row>
    <row r="253" s="177" customFormat="true" ht="12.8" hidden="false" customHeight="false" outlineLevel="0" collapsed="false">
      <c r="B253" s="178"/>
      <c r="D253" s="175" t="s">
        <v>146</v>
      </c>
      <c r="E253" s="179"/>
      <c r="F253" s="180" t="s">
        <v>576</v>
      </c>
      <c r="H253" s="179"/>
      <c r="I253" s="181"/>
      <c r="L253" s="178"/>
      <c r="M253" s="182"/>
      <c r="N253" s="183"/>
      <c r="O253" s="183"/>
      <c r="P253" s="183"/>
      <c r="Q253" s="183"/>
      <c r="R253" s="183"/>
      <c r="S253" s="183"/>
      <c r="T253" s="184"/>
      <c r="AT253" s="179" t="s">
        <v>146</v>
      </c>
      <c r="AU253" s="179" t="s">
        <v>79</v>
      </c>
      <c r="AV253" s="177" t="s">
        <v>77</v>
      </c>
      <c r="AW253" s="177" t="s">
        <v>30</v>
      </c>
      <c r="AX253" s="177" t="s">
        <v>69</v>
      </c>
      <c r="AY253" s="179" t="s">
        <v>132</v>
      </c>
    </row>
    <row r="254" s="185" customFormat="true" ht="12.8" hidden="false" customHeight="false" outlineLevel="0" collapsed="false">
      <c r="B254" s="186"/>
      <c r="D254" s="175" t="s">
        <v>146</v>
      </c>
      <c r="E254" s="187"/>
      <c r="F254" s="188" t="s">
        <v>582</v>
      </c>
      <c r="H254" s="189" t="n">
        <v>1.845</v>
      </c>
      <c r="I254" s="190"/>
      <c r="L254" s="186"/>
      <c r="M254" s="191"/>
      <c r="N254" s="192"/>
      <c r="O254" s="192"/>
      <c r="P254" s="192"/>
      <c r="Q254" s="192"/>
      <c r="R254" s="192"/>
      <c r="S254" s="192"/>
      <c r="T254" s="193"/>
      <c r="AT254" s="187" t="s">
        <v>146</v>
      </c>
      <c r="AU254" s="187" t="s">
        <v>79</v>
      </c>
      <c r="AV254" s="185" t="s">
        <v>79</v>
      </c>
      <c r="AW254" s="185" t="s">
        <v>30</v>
      </c>
      <c r="AX254" s="185" t="s">
        <v>69</v>
      </c>
      <c r="AY254" s="187" t="s">
        <v>132</v>
      </c>
    </row>
    <row r="255" s="203" customFormat="true" ht="12.8" hidden="false" customHeight="false" outlineLevel="0" collapsed="false">
      <c r="B255" s="204"/>
      <c r="D255" s="175" t="s">
        <v>146</v>
      </c>
      <c r="E255" s="205"/>
      <c r="F255" s="206" t="s">
        <v>166</v>
      </c>
      <c r="H255" s="207" t="n">
        <v>7.175</v>
      </c>
      <c r="I255" s="208"/>
      <c r="L255" s="204"/>
      <c r="M255" s="209"/>
      <c r="N255" s="210"/>
      <c r="O255" s="210"/>
      <c r="P255" s="210"/>
      <c r="Q255" s="210"/>
      <c r="R255" s="210"/>
      <c r="S255" s="210"/>
      <c r="T255" s="211"/>
      <c r="AT255" s="205" t="s">
        <v>146</v>
      </c>
      <c r="AU255" s="205" t="s">
        <v>79</v>
      </c>
      <c r="AV255" s="203" t="s">
        <v>140</v>
      </c>
      <c r="AW255" s="203" t="s">
        <v>30</v>
      </c>
      <c r="AX255" s="203" t="s">
        <v>77</v>
      </c>
      <c r="AY255" s="205" t="s">
        <v>132</v>
      </c>
    </row>
    <row r="256" s="28" customFormat="true" ht="24.15" hidden="false" customHeight="true" outlineLevel="0" collapsed="false">
      <c r="A256" s="23"/>
      <c r="B256" s="156"/>
      <c r="C256" s="157" t="s">
        <v>583</v>
      </c>
      <c r="D256" s="157" t="s">
        <v>135</v>
      </c>
      <c r="E256" s="158" t="s">
        <v>584</v>
      </c>
      <c r="F256" s="159" t="s">
        <v>585</v>
      </c>
      <c r="G256" s="160" t="s">
        <v>169</v>
      </c>
      <c r="H256" s="161" t="n">
        <v>1</v>
      </c>
      <c r="I256" s="162"/>
      <c r="J256" s="163" t="n">
        <f aca="false">ROUND(I256*H256,2)</f>
        <v>0</v>
      </c>
      <c r="K256" s="159" t="s">
        <v>139</v>
      </c>
      <c r="L256" s="24"/>
      <c r="M256" s="164"/>
      <c r="N256" s="165" t="s">
        <v>40</v>
      </c>
      <c r="O256" s="56"/>
      <c r="P256" s="166" t="n">
        <f aca="false">O256*H256</f>
        <v>0</v>
      </c>
      <c r="Q256" s="166" t="n">
        <v>0.00084</v>
      </c>
      <c r="R256" s="166" t="n">
        <f aca="false">Q256*H256</f>
        <v>0.00084</v>
      </c>
      <c r="S256" s="166" t="n">
        <v>0</v>
      </c>
      <c r="T256" s="167" t="n">
        <f aca="false">S256*H256</f>
        <v>0</v>
      </c>
      <c r="U256" s="23"/>
      <c r="V256" s="23"/>
      <c r="W256" s="23"/>
      <c r="X256" s="23"/>
      <c r="Y256" s="23"/>
      <c r="Z256" s="23"/>
      <c r="AA256" s="23"/>
      <c r="AB256" s="23"/>
      <c r="AC256" s="23"/>
      <c r="AD256" s="23"/>
      <c r="AE256" s="23"/>
      <c r="AR256" s="168" t="s">
        <v>202</v>
      </c>
      <c r="AT256" s="168" t="s">
        <v>135</v>
      </c>
      <c r="AU256" s="168" t="s">
        <v>79</v>
      </c>
      <c r="AY256" s="4" t="s">
        <v>132</v>
      </c>
      <c r="BE256" s="169" t="n">
        <f aca="false">IF(N256="základní",J256,0)</f>
        <v>0</v>
      </c>
      <c r="BF256" s="169" t="n">
        <f aca="false">IF(N256="snížená",J256,0)</f>
        <v>0</v>
      </c>
      <c r="BG256" s="169" t="n">
        <f aca="false">IF(N256="zákl. přenesená",J256,0)</f>
        <v>0</v>
      </c>
      <c r="BH256" s="169" t="n">
        <f aca="false">IF(N256="sníž. přenesená",J256,0)</f>
        <v>0</v>
      </c>
      <c r="BI256" s="169" t="n">
        <f aca="false">IF(N256="nulová",J256,0)</f>
        <v>0</v>
      </c>
      <c r="BJ256" s="4" t="s">
        <v>77</v>
      </c>
      <c r="BK256" s="169" t="n">
        <f aca="false">ROUND(I256*H256,2)</f>
        <v>0</v>
      </c>
      <c r="BL256" s="4" t="s">
        <v>202</v>
      </c>
      <c r="BM256" s="168" t="s">
        <v>586</v>
      </c>
    </row>
    <row r="257" s="28" customFormat="true" ht="12.8" hidden="false" customHeight="false" outlineLevel="0" collapsed="false">
      <c r="A257" s="23"/>
      <c r="B257" s="24"/>
      <c r="C257" s="23"/>
      <c r="D257" s="170" t="s">
        <v>142</v>
      </c>
      <c r="E257" s="23"/>
      <c r="F257" s="171" t="s">
        <v>587</v>
      </c>
      <c r="G257" s="23"/>
      <c r="H257" s="23"/>
      <c r="I257" s="172"/>
      <c r="J257" s="23"/>
      <c r="K257" s="23"/>
      <c r="L257" s="24"/>
      <c r="M257" s="173"/>
      <c r="N257" s="174"/>
      <c r="O257" s="56"/>
      <c r="P257" s="56"/>
      <c r="Q257" s="56"/>
      <c r="R257" s="56"/>
      <c r="S257" s="56"/>
      <c r="T257" s="57"/>
      <c r="U257" s="23"/>
      <c r="V257" s="23"/>
      <c r="W257" s="23"/>
      <c r="X257" s="23"/>
      <c r="Y257" s="23"/>
      <c r="Z257" s="23"/>
      <c r="AA257" s="23"/>
      <c r="AB257" s="23"/>
      <c r="AC257" s="23"/>
      <c r="AD257" s="23"/>
      <c r="AE257" s="23"/>
      <c r="AT257" s="4" t="s">
        <v>142</v>
      </c>
      <c r="AU257" s="4" t="s">
        <v>79</v>
      </c>
    </row>
    <row r="258" s="28" customFormat="true" ht="34" hidden="false" customHeight="false" outlineLevel="0" collapsed="false">
      <c r="A258" s="23"/>
      <c r="B258" s="24"/>
      <c r="C258" s="23"/>
      <c r="D258" s="175" t="s">
        <v>144</v>
      </c>
      <c r="E258" s="23"/>
      <c r="F258" s="176" t="s">
        <v>588</v>
      </c>
      <c r="G258" s="23"/>
      <c r="H258" s="23"/>
      <c r="I258" s="172"/>
      <c r="J258" s="23"/>
      <c r="K258" s="23"/>
      <c r="L258" s="24"/>
      <c r="M258" s="173"/>
      <c r="N258" s="174"/>
      <c r="O258" s="56"/>
      <c r="P258" s="56"/>
      <c r="Q258" s="56"/>
      <c r="R258" s="56"/>
      <c r="S258" s="56"/>
      <c r="T258" s="57"/>
      <c r="U258" s="23"/>
      <c r="V258" s="23"/>
      <c r="W258" s="23"/>
      <c r="X258" s="23"/>
      <c r="Y258" s="23"/>
      <c r="Z258" s="23"/>
      <c r="AA258" s="23"/>
      <c r="AB258" s="23"/>
      <c r="AC258" s="23"/>
      <c r="AD258" s="23"/>
      <c r="AE258" s="23"/>
      <c r="AT258" s="4" t="s">
        <v>144</v>
      </c>
      <c r="AU258" s="4" t="s">
        <v>79</v>
      </c>
    </row>
    <row r="259" s="177" customFormat="true" ht="12.8" hidden="false" customHeight="false" outlineLevel="0" collapsed="false">
      <c r="B259" s="178"/>
      <c r="D259" s="175" t="s">
        <v>146</v>
      </c>
      <c r="E259" s="179"/>
      <c r="F259" s="180" t="s">
        <v>589</v>
      </c>
      <c r="H259" s="179"/>
      <c r="I259" s="181"/>
      <c r="L259" s="178"/>
      <c r="M259" s="182"/>
      <c r="N259" s="183"/>
      <c r="O259" s="183"/>
      <c r="P259" s="183"/>
      <c r="Q259" s="183"/>
      <c r="R259" s="183"/>
      <c r="S259" s="183"/>
      <c r="T259" s="184"/>
      <c r="AT259" s="179" t="s">
        <v>146</v>
      </c>
      <c r="AU259" s="179" t="s">
        <v>79</v>
      </c>
      <c r="AV259" s="177" t="s">
        <v>77</v>
      </c>
      <c r="AW259" s="177" t="s">
        <v>30</v>
      </c>
      <c r="AX259" s="177" t="s">
        <v>69</v>
      </c>
      <c r="AY259" s="179" t="s">
        <v>132</v>
      </c>
    </row>
    <row r="260" s="185" customFormat="true" ht="12.8" hidden="false" customHeight="false" outlineLevel="0" collapsed="false">
      <c r="B260" s="186"/>
      <c r="D260" s="175" t="s">
        <v>146</v>
      </c>
      <c r="E260" s="187"/>
      <c r="F260" s="188" t="s">
        <v>77</v>
      </c>
      <c r="H260" s="189" t="n">
        <v>1</v>
      </c>
      <c r="I260" s="190"/>
      <c r="L260" s="186"/>
      <c r="M260" s="191"/>
      <c r="N260" s="192"/>
      <c r="O260" s="192"/>
      <c r="P260" s="192"/>
      <c r="Q260" s="192"/>
      <c r="R260" s="192"/>
      <c r="S260" s="192"/>
      <c r="T260" s="193"/>
      <c r="AT260" s="187" t="s">
        <v>146</v>
      </c>
      <c r="AU260" s="187" t="s">
        <v>79</v>
      </c>
      <c r="AV260" s="185" t="s">
        <v>79</v>
      </c>
      <c r="AW260" s="185" t="s">
        <v>30</v>
      </c>
      <c r="AX260" s="185" t="s">
        <v>69</v>
      </c>
      <c r="AY260" s="187" t="s">
        <v>132</v>
      </c>
    </row>
    <row r="261" s="203" customFormat="true" ht="12.8" hidden="false" customHeight="false" outlineLevel="0" collapsed="false">
      <c r="B261" s="204"/>
      <c r="D261" s="175" t="s">
        <v>146</v>
      </c>
      <c r="E261" s="205"/>
      <c r="F261" s="206" t="s">
        <v>166</v>
      </c>
      <c r="H261" s="207" t="n">
        <v>1</v>
      </c>
      <c r="I261" s="208"/>
      <c r="L261" s="204"/>
      <c r="M261" s="209"/>
      <c r="N261" s="210"/>
      <c r="O261" s="210"/>
      <c r="P261" s="210"/>
      <c r="Q261" s="210"/>
      <c r="R261" s="210"/>
      <c r="S261" s="210"/>
      <c r="T261" s="211"/>
      <c r="AT261" s="205" t="s">
        <v>146</v>
      </c>
      <c r="AU261" s="205" t="s">
        <v>79</v>
      </c>
      <c r="AV261" s="203" t="s">
        <v>140</v>
      </c>
      <c r="AW261" s="203" t="s">
        <v>30</v>
      </c>
      <c r="AX261" s="203" t="s">
        <v>77</v>
      </c>
      <c r="AY261" s="205" t="s">
        <v>132</v>
      </c>
    </row>
    <row r="262" s="28" customFormat="true" ht="24.15" hidden="false" customHeight="true" outlineLevel="0" collapsed="false">
      <c r="A262" s="23"/>
      <c r="B262" s="156"/>
      <c r="C262" s="216" t="s">
        <v>590</v>
      </c>
      <c r="D262" s="216" t="s">
        <v>409</v>
      </c>
      <c r="E262" s="217" t="s">
        <v>591</v>
      </c>
      <c r="F262" s="218" t="s">
        <v>592</v>
      </c>
      <c r="G262" s="219" t="s">
        <v>185</v>
      </c>
      <c r="H262" s="220" t="n">
        <v>3.895</v>
      </c>
      <c r="I262" s="221"/>
      <c r="J262" s="222" t="n">
        <f aca="false">ROUND(I262*H262,2)</f>
        <v>0</v>
      </c>
      <c r="K262" s="218" t="s">
        <v>139</v>
      </c>
      <c r="L262" s="223"/>
      <c r="M262" s="224"/>
      <c r="N262" s="225" t="s">
        <v>40</v>
      </c>
      <c r="O262" s="56"/>
      <c r="P262" s="166" t="n">
        <f aca="false">O262*H262</f>
        <v>0</v>
      </c>
      <c r="Q262" s="166" t="n">
        <v>0.04021</v>
      </c>
      <c r="R262" s="166" t="n">
        <f aca="false">Q262*H262</f>
        <v>0.15661795</v>
      </c>
      <c r="S262" s="166" t="n">
        <v>0</v>
      </c>
      <c r="T262" s="167" t="n">
        <f aca="false">S262*H262</f>
        <v>0</v>
      </c>
      <c r="U262" s="23"/>
      <c r="V262" s="23"/>
      <c r="W262" s="23"/>
      <c r="X262" s="23"/>
      <c r="Y262" s="23"/>
      <c r="Z262" s="23"/>
      <c r="AA262" s="23"/>
      <c r="AB262" s="23"/>
      <c r="AC262" s="23"/>
      <c r="AD262" s="23"/>
      <c r="AE262" s="23"/>
      <c r="AR262" s="168" t="s">
        <v>498</v>
      </c>
      <c r="AT262" s="168" t="s">
        <v>409</v>
      </c>
      <c r="AU262" s="168" t="s">
        <v>79</v>
      </c>
      <c r="AY262" s="4" t="s">
        <v>132</v>
      </c>
      <c r="BE262" s="169" t="n">
        <f aca="false">IF(N262="základní",J262,0)</f>
        <v>0</v>
      </c>
      <c r="BF262" s="169" t="n">
        <f aca="false">IF(N262="snížená",J262,0)</f>
        <v>0</v>
      </c>
      <c r="BG262" s="169" t="n">
        <f aca="false">IF(N262="zákl. přenesená",J262,0)</f>
        <v>0</v>
      </c>
      <c r="BH262" s="169" t="n">
        <f aca="false">IF(N262="sníž. přenesená",J262,0)</f>
        <v>0</v>
      </c>
      <c r="BI262" s="169" t="n">
        <f aca="false">IF(N262="nulová",J262,0)</f>
        <v>0</v>
      </c>
      <c r="BJ262" s="4" t="s">
        <v>77</v>
      </c>
      <c r="BK262" s="169" t="n">
        <f aca="false">ROUND(I262*H262,2)</f>
        <v>0</v>
      </c>
      <c r="BL262" s="4" t="s">
        <v>202</v>
      </c>
      <c r="BM262" s="168" t="s">
        <v>593</v>
      </c>
    </row>
    <row r="263" s="177" customFormat="true" ht="12.8" hidden="false" customHeight="false" outlineLevel="0" collapsed="false">
      <c r="B263" s="178"/>
      <c r="D263" s="175" t="s">
        <v>146</v>
      </c>
      <c r="E263" s="179"/>
      <c r="F263" s="180" t="s">
        <v>589</v>
      </c>
      <c r="H263" s="179"/>
      <c r="I263" s="181"/>
      <c r="L263" s="178"/>
      <c r="M263" s="182"/>
      <c r="N263" s="183"/>
      <c r="O263" s="183"/>
      <c r="P263" s="183"/>
      <c r="Q263" s="183"/>
      <c r="R263" s="183"/>
      <c r="S263" s="183"/>
      <c r="T263" s="184"/>
      <c r="AT263" s="179" t="s">
        <v>146</v>
      </c>
      <c r="AU263" s="179" t="s">
        <v>79</v>
      </c>
      <c r="AV263" s="177" t="s">
        <v>77</v>
      </c>
      <c r="AW263" s="177" t="s">
        <v>30</v>
      </c>
      <c r="AX263" s="177" t="s">
        <v>69</v>
      </c>
      <c r="AY263" s="179" t="s">
        <v>132</v>
      </c>
    </row>
    <row r="264" s="185" customFormat="true" ht="12.8" hidden="false" customHeight="false" outlineLevel="0" collapsed="false">
      <c r="B264" s="186"/>
      <c r="D264" s="175" t="s">
        <v>146</v>
      </c>
      <c r="E264" s="187"/>
      <c r="F264" s="188" t="s">
        <v>594</v>
      </c>
      <c r="H264" s="189" t="n">
        <v>3.895</v>
      </c>
      <c r="I264" s="190"/>
      <c r="L264" s="186"/>
      <c r="M264" s="191"/>
      <c r="N264" s="192"/>
      <c r="O264" s="192"/>
      <c r="P264" s="192"/>
      <c r="Q264" s="192"/>
      <c r="R264" s="192"/>
      <c r="S264" s="192"/>
      <c r="T264" s="193"/>
      <c r="AT264" s="187" t="s">
        <v>146</v>
      </c>
      <c r="AU264" s="187" t="s">
        <v>79</v>
      </c>
      <c r="AV264" s="185" t="s">
        <v>79</v>
      </c>
      <c r="AW264" s="185" t="s">
        <v>30</v>
      </c>
      <c r="AX264" s="185" t="s">
        <v>69</v>
      </c>
      <c r="AY264" s="187" t="s">
        <v>132</v>
      </c>
    </row>
    <row r="265" s="203" customFormat="true" ht="12.8" hidden="false" customHeight="false" outlineLevel="0" collapsed="false">
      <c r="B265" s="204"/>
      <c r="D265" s="175" t="s">
        <v>146</v>
      </c>
      <c r="E265" s="205"/>
      <c r="F265" s="206" t="s">
        <v>166</v>
      </c>
      <c r="H265" s="207" t="n">
        <v>3.895</v>
      </c>
      <c r="I265" s="208"/>
      <c r="L265" s="204"/>
      <c r="M265" s="209"/>
      <c r="N265" s="210"/>
      <c r="O265" s="210"/>
      <c r="P265" s="210"/>
      <c r="Q265" s="210"/>
      <c r="R265" s="210"/>
      <c r="S265" s="210"/>
      <c r="T265" s="211"/>
      <c r="AT265" s="205" t="s">
        <v>146</v>
      </c>
      <c r="AU265" s="205" t="s">
        <v>79</v>
      </c>
      <c r="AV265" s="203" t="s">
        <v>140</v>
      </c>
      <c r="AW265" s="203" t="s">
        <v>30</v>
      </c>
      <c r="AX265" s="203" t="s">
        <v>77</v>
      </c>
      <c r="AY265" s="205" t="s">
        <v>132</v>
      </c>
    </row>
    <row r="266" s="28" customFormat="true" ht="49.05" hidden="false" customHeight="true" outlineLevel="0" collapsed="false">
      <c r="A266" s="23"/>
      <c r="B266" s="156"/>
      <c r="C266" s="157" t="s">
        <v>595</v>
      </c>
      <c r="D266" s="157" t="s">
        <v>135</v>
      </c>
      <c r="E266" s="158" t="s">
        <v>596</v>
      </c>
      <c r="F266" s="159" t="s">
        <v>597</v>
      </c>
      <c r="G266" s="160" t="s">
        <v>252</v>
      </c>
      <c r="H266" s="161" t="n">
        <v>1.114</v>
      </c>
      <c r="I266" s="162"/>
      <c r="J266" s="163" t="n">
        <f aca="false">ROUND(I266*H266,2)</f>
        <v>0</v>
      </c>
      <c r="K266" s="159" t="s">
        <v>139</v>
      </c>
      <c r="L266" s="24"/>
      <c r="M266" s="164"/>
      <c r="N266" s="165" t="s">
        <v>40</v>
      </c>
      <c r="O266" s="56"/>
      <c r="P266" s="166" t="n">
        <f aca="false">O266*H266</f>
        <v>0</v>
      </c>
      <c r="Q266" s="166" t="n">
        <v>0</v>
      </c>
      <c r="R266" s="166" t="n">
        <f aca="false">Q266*H266</f>
        <v>0</v>
      </c>
      <c r="S266" s="166" t="n">
        <v>0</v>
      </c>
      <c r="T266" s="167" t="n">
        <f aca="false">S266*H266</f>
        <v>0</v>
      </c>
      <c r="U266" s="23"/>
      <c r="V266" s="23"/>
      <c r="W266" s="23"/>
      <c r="X266" s="23"/>
      <c r="Y266" s="23"/>
      <c r="Z266" s="23"/>
      <c r="AA266" s="23"/>
      <c r="AB266" s="23"/>
      <c r="AC266" s="23"/>
      <c r="AD266" s="23"/>
      <c r="AE266" s="23"/>
      <c r="AR266" s="168" t="s">
        <v>202</v>
      </c>
      <c r="AT266" s="168" t="s">
        <v>135</v>
      </c>
      <c r="AU266" s="168" t="s">
        <v>79</v>
      </c>
      <c r="AY266" s="4" t="s">
        <v>132</v>
      </c>
      <c r="BE266" s="169" t="n">
        <f aca="false">IF(N266="základní",J266,0)</f>
        <v>0</v>
      </c>
      <c r="BF266" s="169" t="n">
        <f aca="false">IF(N266="snížená",J266,0)</f>
        <v>0</v>
      </c>
      <c r="BG266" s="169" t="n">
        <f aca="false">IF(N266="zákl. přenesená",J266,0)</f>
        <v>0</v>
      </c>
      <c r="BH266" s="169" t="n">
        <f aca="false">IF(N266="sníž. přenesená",J266,0)</f>
        <v>0</v>
      </c>
      <c r="BI266" s="169" t="n">
        <f aca="false">IF(N266="nulová",J266,0)</f>
        <v>0</v>
      </c>
      <c r="BJ266" s="4" t="s">
        <v>77</v>
      </c>
      <c r="BK266" s="169" t="n">
        <f aca="false">ROUND(I266*H266,2)</f>
        <v>0</v>
      </c>
      <c r="BL266" s="4" t="s">
        <v>202</v>
      </c>
      <c r="BM266" s="168" t="s">
        <v>598</v>
      </c>
    </row>
    <row r="267" s="28" customFormat="true" ht="12.8" hidden="false" customHeight="false" outlineLevel="0" collapsed="false">
      <c r="A267" s="23"/>
      <c r="B267" s="24"/>
      <c r="C267" s="23"/>
      <c r="D267" s="170" t="s">
        <v>142</v>
      </c>
      <c r="E267" s="23"/>
      <c r="F267" s="171" t="s">
        <v>599</v>
      </c>
      <c r="G267" s="23"/>
      <c r="H267" s="23"/>
      <c r="I267" s="172"/>
      <c r="J267" s="23"/>
      <c r="K267" s="23"/>
      <c r="L267" s="24"/>
      <c r="M267" s="173"/>
      <c r="N267" s="174"/>
      <c r="O267" s="56"/>
      <c r="P267" s="56"/>
      <c r="Q267" s="56"/>
      <c r="R267" s="56"/>
      <c r="S267" s="56"/>
      <c r="T267" s="57"/>
      <c r="U267" s="23"/>
      <c r="V267" s="23"/>
      <c r="W267" s="23"/>
      <c r="X267" s="23"/>
      <c r="Y267" s="23"/>
      <c r="Z267" s="23"/>
      <c r="AA267" s="23"/>
      <c r="AB267" s="23"/>
      <c r="AC267" s="23"/>
      <c r="AD267" s="23"/>
      <c r="AE267" s="23"/>
      <c r="AT267" s="4" t="s">
        <v>142</v>
      </c>
      <c r="AU267" s="4" t="s">
        <v>79</v>
      </c>
    </row>
    <row r="268" s="142" customFormat="true" ht="22.8" hidden="false" customHeight="true" outlineLevel="0" collapsed="false">
      <c r="B268" s="143"/>
      <c r="D268" s="144" t="s">
        <v>68</v>
      </c>
      <c r="E268" s="154" t="s">
        <v>306</v>
      </c>
      <c r="F268" s="154" t="s">
        <v>307</v>
      </c>
      <c r="I268" s="146"/>
      <c r="J268" s="155" t="n">
        <f aca="false">BK268</f>
        <v>0</v>
      </c>
      <c r="L268" s="143"/>
      <c r="M268" s="148"/>
      <c r="N268" s="149"/>
      <c r="O268" s="149"/>
      <c r="P268" s="150" t="n">
        <f aca="false">SUM(P269:P286)</f>
        <v>0</v>
      </c>
      <c r="Q268" s="149"/>
      <c r="R268" s="150" t="n">
        <f aca="false">SUM(R269:R286)</f>
        <v>0.24761</v>
      </c>
      <c r="S268" s="149"/>
      <c r="T268" s="151" t="n">
        <f aca="false">SUM(T269:T286)</f>
        <v>0</v>
      </c>
      <c r="AR268" s="144" t="s">
        <v>79</v>
      </c>
      <c r="AT268" s="152" t="s">
        <v>68</v>
      </c>
      <c r="AU268" s="152" t="s">
        <v>77</v>
      </c>
      <c r="AY268" s="144" t="s">
        <v>132</v>
      </c>
      <c r="BK268" s="153" t="n">
        <f aca="false">SUM(BK269:BK286)</f>
        <v>0</v>
      </c>
    </row>
    <row r="269" s="28" customFormat="true" ht="33" hidden="false" customHeight="true" outlineLevel="0" collapsed="false">
      <c r="A269" s="23"/>
      <c r="B269" s="156"/>
      <c r="C269" s="157" t="s">
        <v>600</v>
      </c>
      <c r="D269" s="157" t="s">
        <v>135</v>
      </c>
      <c r="E269" s="158" t="s">
        <v>601</v>
      </c>
      <c r="F269" s="159" t="s">
        <v>602</v>
      </c>
      <c r="G269" s="160" t="s">
        <v>138</v>
      </c>
      <c r="H269" s="161" t="n">
        <v>17.4</v>
      </c>
      <c r="I269" s="162"/>
      <c r="J269" s="163" t="n">
        <f aca="false">ROUND(I269*H269,2)</f>
        <v>0</v>
      </c>
      <c r="K269" s="159" t="s">
        <v>139</v>
      </c>
      <c r="L269" s="24"/>
      <c r="M269" s="164"/>
      <c r="N269" s="165" t="s">
        <v>40</v>
      </c>
      <c r="O269" s="56"/>
      <c r="P269" s="166" t="n">
        <f aca="false">O269*H269</f>
        <v>0</v>
      </c>
      <c r="Q269" s="166" t="n">
        <v>0</v>
      </c>
      <c r="R269" s="166" t="n">
        <f aca="false">Q269*H269</f>
        <v>0</v>
      </c>
      <c r="S269" s="166" t="n">
        <v>0</v>
      </c>
      <c r="T269" s="167" t="n">
        <f aca="false">S269*H269</f>
        <v>0</v>
      </c>
      <c r="U269" s="23"/>
      <c r="V269" s="23"/>
      <c r="W269" s="23"/>
      <c r="X269" s="23"/>
      <c r="Y269" s="23"/>
      <c r="Z269" s="23"/>
      <c r="AA269" s="23"/>
      <c r="AB269" s="23"/>
      <c r="AC269" s="23"/>
      <c r="AD269" s="23"/>
      <c r="AE269" s="23"/>
      <c r="AR269" s="168" t="s">
        <v>202</v>
      </c>
      <c r="AT269" s="168" t="s">
        <v>135</v>
      </c>
      <c r="AU269" s="168" t="s">
        <v>79</v>
      </c>
      <c r="AY269" s="4" t="s">
        <v>132</v>
      </c>
      <c r="BE269" s="169" t="n">
        <f aca="false">IF(N269="základní",J269,0)</f>
        <v>0</v>
      </c>
      <c r="BF269" s="169" t="n">
        <f aca="false">IF(N269="snížená",J269,0)</f>
        <v>0</v>
      </c>
      <c r="BG269" s="169" t="n">
        <f aca="false">IF(N269="zákl. přenesená",J269,0)</f>
        <v>0</v>
      </c>
      <c r="BH269" s="169" t="n">
        <f aca="false">IF(N269="sníž. přenesená",J269,0)</f>
        <v>0</v>
      </c>
      <c r="BI269" s="169" t="n">
        <f aca="false">IF(N269="nulová",J269,0)</f>
        <v>0</v>
      </c>
      <c r="BJ269" s="4" t="s">
        <v>77</v>
      </c>
      <c r="BK269" s="169" t="n">
        <f aca="false">ROUND(I269*H269,2)</f>
        <v>0</v>
      </c>
      <c r="BL269" s="4" t="s">
        <v>202</v>
      </c>
      <c r="BM269" s="168" t="s">
        <v>603</v>
      </c>
    </row>
    <row r="270" s="28" customFormat="true" ht="12.8" hidden="false" customHeight="false" outlineLevel="0" collapsed="false">
      <c r="A270" s="23"/>
      <c r="B270" s="24"/>
      <c r="C270" s="23"/>
      <c r="D270" s="170" t="s">
        <v>142</v>
      </c>
      <c r="E270" s="23"/>
      <c r="F270" s="171" t="s">
        <v>604</v>
      </c>
      <c r="G270" s="23"/>
      <c r="H270" s="23"/>
      <c r="I270" s="172"/>
      <c r="J270" s="23"/>
      <c r="K270" s="23"/>
      <c r="L270" s="24"/>
      <c r="M270" s="173"/>
      <c r="N270" s="174"/>
      <c r="O270" s="56"/>
      <c r="P270" s="56"/>
      <c r="Q270" s="56"/>
      <c r="R270" s="56"/>
      <c r="S270" s="56"/>
      <c r="T270" s="57"/>
      <c r="U270" s="23"/>
      <c r="V270" s="23"/>
      <c r="W270" s="23"/>
      <c r="X270" s="23"/>
      <c r="Y270" s="23"/>
      <c r="Z270" s="23"/>
      <c r="AA270" s="23"/>
      <c r="AB270" s="23"/>
      <c r="AC270" s="23"/>
      <c r="AD270" s="23"/>
      <c r="AE270" s="23"/>
      <c r="AT270" s="4" t="s">
        <v>142</v>
      </c>
      <c r="AU270" s="4" t="s">
        <v>79</v>
      </c>
    </row>
    <row r="271" s="28" customFormat="true" ht="74" hidden="false" customHeight="false" outlineLevel="0" collapsed="false">
      <c r="A271" s="23"/>
      <c r="B271" s="24"/>
      <c r="C271" s="23"/>
      <c r="D271" s="175" t="s">
        <v>144</v>
      </c>
      <c r="E271" s="23"/>
      <c r="F271" s="176" t="s">
        <v>605</v>
      </c>
      <c r="G271" s="23"/>
      <c r="H271" s="23"/>
      <c r="I271" s="172"/>
      <c r="J271" s="23"/>
      <c r="K271" s="23"/>
      <c r="L271" s="24"/>
      <c r="M271" s="173"/>
      <c r="N271" s="174"/>
      <c r="O271" s="56"/>
      <c r="P271" s="56"/>
      <c r="Q271" s="56"/>
      <c r="R271" s="56"/>
      <c r="S271" s="56"/>
      <c r="T271" s="57"/>
      <c r="U271" s="23"/>
      <c r="V271" s="23"/>
      <c r="W271" s="23"/>
      <c r="X271" s="23"/>
      <c r="Y271" s="23"/>
      <c r="Z271" s="23"/>
      <c r="AA271" s="23"/>
      <c r="AB271" s="23"/>
      <c r="AC271" s="23"/>
      <c r="AD271" s="23"/>
      <c r="AE271" s="23"/>
      <c r="AT271" s="4" t="s">
        <v>144</v>
      </c>
      <c r="AU271" s="4" t="s">
        <v>79</v>
      </c>
    </row>
    <row r="272" s="177" customFormat="true" ht="12.8" hidden="false" customHeight="false" outlineLevel="0" collapsed="false">
      <c r="B272" s="178"/>
      <c r="D272" s="175" t="s">
        <v>146</v>
      </c>
      <c r="E272" s="179"/>
      <c r="F272" s="180" t="s">
        <v>606</v>
      </c>
      <c r="H272" s="179"/>
      <c r="I272" s="181"/>
      <c r="L272" s="178"/>
      <c r="M272" s="182"/>
      <c r="N272" s="183"/>
      <c r="O272" s="183"/>
      <c r="P272" s="183"/>
      <c r="Q272" s="183"/>
      <c r="R272" s="183"/>
      <c r="S272" s="183"/>
      <c r="T272" s="184"/>
      <c r="AT272" s="179" t="s">
        <v>146</v>
      </c>
      <c r="AU272" s="179" t="s">
        <v>79</v>
      </c>
      <c r="AV272" s="177" t="s">
        <v>77</v>
      </c>
      <c r="AW272" s="177" t="s">
        <v>30</v>
      </c>
      <c r="AX272" s="177" t="s">
        <v>69</v>
      </c>
      <c r="AY272" s="179" t="s">
        <v>132</v>
      </c>
    </row>
    <row r="273" s="185" customFormat="true" ht="12.8" hidden="false" customHeight="false" outlineLevel="0" collapsed="false">
      <c r="B273" s="186"/>
      <c r="D273" s="175" t="s">
        <v>146</v>
      </c>
      <c r="E273" s="187"/>
      <c r="F273" s="188" t="s">
        <v>607</v>
      </c>
      <c r="H273" s="189" t="n">
        <v>17.4</v>
      </c>
      <c r="I273" s="190"/>
      <c r="L273" s="186"/>
      <c r="M273" s="191"/>
      <c r="N273" s="192"/>
      <c r="O273" s="192"/>
      <c r="P273" s="192"/>
      <c r="Q273" s="192"/>
      <c r="R273" s="192"/>
      <c r="S273" s="192"/>
      <c r="T273" s="193"/>
      <c r="AT273" s="187" t="s">
        <v>146</v>
      </c>
      <c r="AU273" s="187" t="s">
        <v>79</v>
      </c>
      <c r="AV273" s="185" t="s">
        <v>79</v>
      </c>
      <c r="AW273" s="185" t="s">
        <v>30</v>
      </c>
      <c r="AX273" s="185" t="s">
        <v>69</v>
      </c>
      <c r="AY273" s="187" t="s">
        <v>132</v>
      </c>
    </row>
    <row r="274" s="203" customFormat="true" ht="12.8" hidden="false" customHeight="false" outlineLevel="0" collapsed="false">
      <c r="B274" s="204"/>
      <c r="D274" s="175" t="s">
        <v>146</v>
      </c>
      <c r="E274" s="205"/>
      <c r="F274" s="206" t="s">
        <v>166</v>
      </c>
      <c r="H274" s="207" t="n">
        <v>17.4</v>
      </c>
      <c r="I274" s="208"/>
      <c r="L274" s="204"/>
      <c r="M274" s="209"/>
      <c r="N274" s="210"/>
      <c r="O274" s="210"/>
      <c r="P274" s="210"/>
      <c r="Q274" s="210"/>
      <c r="R274" s="210"/>
      <c r="S274" s="210"/>
      <c r="T274" s="211"/>
      <c r="AT274" s="205" t="s">
        <v>146</v>
      </c>
      <c r="AU274" s="205" t="s">
        <v>79</v>
      </c>
      <c r="AV274" s="203" t="s">
        <v>140</v>
      </c>
      <c r="AW274" s="203" t="s">
        <v>30</v>
      </c>
      <c r="AX274" s="203" t="s">
        <v>77</v>
      </c>
      <c r="AY274" s="205" t="s">
        <v>132</v>
      </c>
    </row>
    <row r="275" s="28" customFormat="true" ht="21.75" hidden="false" customHeight="true" outlineLevel="0" collapsed="false">
      <c r="A275" s="23"/>
      <c r="B275" s="156"/>
      <c r="C275" s="216" t="s">
        <v>608</v>
      </c>
      <c r="D275" s="216" t="s">
        <v>409</v>
      </c>
      <c r="E275" s="217" t="s">
        <v>609</v>
      </c>
      <c r="F275" s="218" t="s">
        <v>610</v>
      </c>
      <c r="G275" s="219" t="s">
        <v>138</v>
      </c>
      <c r="H275" s="220" t="n">
        <v>19.14</v>
      </c>
      <c r="I275" s="221"/>
      <c r="J275" s="222" t="n">
        <f aca="false">ROUND(I275*H275,2)</f>
        <v>0</v>
      </c>
      <c r="K275" s="218" t="s">
        <v>139</v>
      </c>
      <c r="L275" s="223"/>
      <c r="M275" s="224"/>
      <c r="N275" s="225" t="s">
        <v>40</v>
      </c>
      <c r="O275" s="56"/>
      <c r="P275" s="166" t="n">
        <f aca="false">O275*H275</f>
        <v>0</v>
      </c>
      <c r="Q275" s="166" t="n">
        <v>0.0002</v>
      </c>
      <c r="R275" s="166" t="n">
        <f aca="false">Q275*H275</f>
        <v>0.003828</v>
      </c>
      <c r="S275" s="166" t="n">
        <v>0</v>
      </c>
      <c r="T275" s="167" t="n">
        <f aca="false">S275*H275</f>
        <v>0</v>
      </c>
      <c r="U275" s="23"/>
      <c r="V275" s="23"/>
      <c r="W275" s="23"/>
      <c r="X275" s="23"/>
      <c r="Y275" s="23"/>
      <c r="Z275" s="23"/>
      <c r="AA275" s="23"/>
      <c r="AB275" s="23"/>
      <c r="AC275" s="23"/>
      <c r="AD275" s="23"/>
      <c r="AE275" s="23"/>
      <c r="AR275" s="168" t="s">
        <v>498</v>
      </c>
      <c r="AT275" s="168" t="s">
        <v>409</v>
      </c>
      <c r="AU275" s="168" t="s">
        <v>79</v>
      </c>
      <c r="AY275" s="4" t="s">
        <v>132</v>
      </c>
      <c r="BE275" s="169" t="n">
        <f aca="false">IF(N275="základní",J275,0)</f>
        <v>0</v>
      </c>
      <c r="BF275" s="169" t="n">
        <f aca="false">IF(N275="snížená",J275,0)</f>
        <v>0</v>
      </c>
      <c r="BG275" s="169" t="n">
        <f aca="false">IF(N275="zákl. přenesená",J275,0)</f>
        <v>0</v>
      </c>
      <c r="BH275" s="169" t="n">
        <f aca="false">IF(N275="sníž. přenesená",J275,0)</f>
        <v>0</v>
      </c>
      <c r="BI275" s="169" t="n">
        <f aca="false">IF(N275="nulová",J275,0)</f>
        <v>0</v>
      </c>
      <c r="BJ275" s="4" t="s">
        <v>77</v>
      </c>
      <c r="BK275" s="169" t="n">
        <f aca="false">ROUND(I275*H275,2)</f>
        <v>0</v>
      </c>
      <c r="BL275" s="4" t="s">
        <v>202</v>
      </c>
      <c r="BM275" s="168" t="s">
        <v>611</v>
      </c>
    </row>
    <row r="276" s="185" customFormat="true" ht="12.8" hidden="false" customHeight="false" outlineLevel="0" collapsed="false">
      <c r="B276" s="186"/>
      <c r="D276" s="175" t="s">
        <v>146</v>
      </c>
      <c r="F276" s="188" t="s">
        <v>612</v>
      </c>
      <c r="H276" s="189" t="n">
        <v>19.14</v>
      </c>
      <c r="I276" s="190"/>
      <c r="L276" s="186"/>
      <c r="M276" s="191"/>
      <c r="N276" s="192"/>
      <c r="O276" s="192"/>
      <c r="P276" s="192"/>
      <c r="Q276" s="192"/>
      <c r="R276" s="192"/>
      <c r="S276" s="192"/>
      <c r="T276" s="193"/>
      <c r="AT276" s="187" t="s">
        <v>146</v>
      </c>
      <c r="AU276" s="187" t="s">
        <v>79</v>
      </c>
      <c r="AV276" s="185" t="s">
        <v>79</v>
      </c>
      <c r="AW276" s="185" t="s">
        <v>3</v>
      </c>
      <c r="AX276" s="185" t="s">
        <v>77</v>
      </c>
      <c r="AY276" s="187" t="s">
        <v>132</v>
      </c>
    </row>
    <row r="277" s="28" customFormat="true" ht="24.15" hidden="false" customHeight="true" outlineLevel="0" collapsed="false">
      <c r="A277" s="23"/>
      <c r="B277" s="156"/>
      <c r="C277" s="157" t="s">
        <v>613</v>
      </c>
      <c r="D277" s="157" t="s">
        <v>135</v>
      </c>
      <c r="E277" s="158" t="s">
        <v>614</v>
      </c>
      <c r="F277" s="159" t="s">
        <v>615</v>
      </c>
      <c r="G277" s="160" t="s">
        <v>185</v>
      </c>
      <c r="H277" s="161" t="n">
        <v>15.83</v>
      </c>
      <c r="I277" s="162"/>
      <c r="J277" s="163" t="n">
        <f aca="false">ROUND(I277*H277,2)</f>
        <v>0</v>
      </c>
      <c r="K277" s="159" t="s">
        <v>139</v>
      </c>
      <c r="L277" s="24"/>
      <c r="M277" s="164"/>
      <c r="N277" s="165" t="s">
        <v>40</v>
      </c>
      <c r="O277" s="56"/>
      <c r="P277" s="166" t="n">
        <f aca="false">O277*H277</f>
        <v>0</v>
      </c>
      <c r="Q277" s="166" t="n">
        <v>0</v>
      </c>
      <c r="R277" s="166" t="n">
        <f aca="false">Q277*H277</f>
        <v>0</v>
      </c>
      <c r="S277" s="166" t="n">
        <v>0</v>
      </c>
      <c r="T277" s="167" t="n">
        <f aca="false">S277*H277</f>
        <v>0</v>
      </c>
      <c r="U277" s="23"/>
      <c r="V277" s="23"/>
      <c r="W277" s="23"/>
      <c r="X277" s="23"/>
      <c r="Y277" s="23"/>
      <c r="Z277" s="23"/>
      <c r="AA277" s="23"/>
      <c r="AB277" s="23"/>
      <c r="AC277" s="23"/>
      <c r="AD277" s="23"/>
      <c r="AE277" s="23"/>
      <c r="AR277" s="168" t="s">
        <v>202</v>
      </c>
      <c r="AT277" s="168" t="s">
        <v>135</v>
      </c>
      <c r="AU277" s="168" t="s">
        <v>79</v>
      </c>
      <c r="AY277" s="4" t="s">
        <v>132</v>
      </c>
      <c r="BE277" s="169" t="n">
        <f aca="false">IF(N277="základní",J277,0)</f>
        <v>0</v>
      </c>
      <c r="BF277" s="169" t="n">
        <f aca="false">IF(N277="snížená",J277,0)</f>
        <v>0</v>
      </c>
      <c r="BG277" s="169" t="n">
        <f aca="false">IF(N277="zákl. přenesená",J277,0)</f>
        <v>0</v>
      </c>
      <c r="BH277" s="169" t="n">
        <f aca="false">IF(N277="sníž. přenesená",J277,0)</f>
        <v>0</v>
      </c>
      <c r="BI277" s="169" t="n">
        <f aca="false">IF(N277="nulová",J277,0)</f>
        <v>0</v>
      </c>
      <c r="BJ277" s="4" t="s">
        <v>77</v>
      </c>
      <c r="BK277" s="169" t="n">
        <f aca="false">ROUND(I277*H277,2)</f>
        <v>0</v>
      </c>
      <c r="BL277" s="4" t="s">
        <v>202</v>
      </c>
      <c r="BM277" s="168" t="s">
        <v>616</v>
      </c>
    </row>
    <row r="278" s="28" customFormat="true" ht="12.8" hidden="false" customHeight="false" outlineLevel="0" collapsed="false">
      <c r="A278" s="23"/>
      <c r="B278" s="24"/>
      <c r="C278" s="23"/>
      <c r="D278" s="170" t="s">
        <v>142</v>
      </c>
      <c r="E278" s="23"/>
      <c r="F278" s="171" t="s">
        <v>617</v>
      </c>
      <c r="G278" s="23"/>
      <c r="H278" s="23"/>
      <c r="I278" s="172"/>
      <c r="J278" s="23"/>
      <c r="K278" s="23"/>
      <c r="L278" s="24"/>
      <c r="M278" s="173"/>
      <c r="N278" s="174"/>
      <c r="O278" s="56"/>
      <c r="P278" s="56"/>
      <c r="Q278" s="56"/>
      <c r="R278" s="56"/>
      <c r="S278" s="56"/>
      <c r="T278" s="57"/>
      <c r="U278" s="23"/>
      <c r="V278" s="23"/>
      <c r="W278" s="23"/>
      <c r="X278" s="23"/>
      <c r="Y278" s="23"/>
      <c r="Z278" s="23"/>
      <c r="AA278" s="23"/>
      <c r="AB278" s="23"/>
      <c r="AC278" s="23"/>
      <c r="AD278" s="23"/>
      <c r="AE278" s="23"/>
      <c r="AT278" s="4" t="s">
        <v>142</v>
      </c>
      <c r="AU278" s="4" t="s">
        <v>79</v>
      </c>
    </row>
    <row r="279" s="28" customFormat="true" ht="74" hidden="false" customHeight="false" outlineLevel="0" collapsed="false">
      <c r="A279" s="23"/>
      <c r="B279" s="24"/>
      <c r="C279" s="23"/>
      <c r="D279" s="175" t="s">
        <v>144</v>
      </c>
      <c r="E279" s="23"/>
      <c r="F279" s="176" t="s">
        <v>605</v>
      </c>
      <c r="G279" s="23"/>
      <c r="H279" s="23"/>
      <c r="I279" s="172"/>
      <c r="J279" s="23"/>
      <c r="K279" s="23"/>
      <c r="L279" s="24"/>
      <c r="M279" s="173"/>
      <c r="N279" s="174"/>
      <c r="O279" s="56"/>
      <c r="P279" s="56"/>
      <c r="Q279" s="56"/>
      <c r="R279" s="56"/>
      <c r="S279" s="56"/>
      <c r="T279" s="57"/>
      <c r="U279" s="23"/>
      <c r="V279" s="23"/>
      <c r="W279" s="23"/>
      <c r="X279" s="23"/>
      <c r="Y279" s="23"/>
      <c r="Z279" s="23"/>
      <c r="AA279" s="23"/>
      <c r="AB279" s="23"/>
      <c r="AC279" s="23"/>
      <c r="AD279" s="23"/>
      <c r="AE279" s="23"/>
      <c r="AT279" s="4" t="s">
        <v>144</v>
      </c>
      <c r="AU279" s="4" t="s">
        <v>79</v>
      </c>
    </row>
    <row r="280" s="177" customFormat="true" ht="12.8" hidden="false" customHeight="false" outlineLevel="0" collapsed="false">
      <c r="B280" s="178"/>
      <c r="D280" s="175" t="s">
        <v>146</v>
      </c>
      <c r="E280" s="179"/>
      <c r="F280" s="180" t="s">
        <v>606</v>
      </c>
      <c r="H280" s="179"/>
      <c r="I280" s="181"/>
      <c r="L280" s="178"/>
      <c r="M280" s="182"/>
      <c r="N280" s="183"/>
      <c r="O280" s="183"/>
      <c r="P280" s="183"/>
      <c r="Q280" s="183"/>
      <c r="R280" s="183"/>
      <c r="S280" s="183"/>
      <c r="T280" s="184"/>
      <c r="AT280" s="179" t="s">
        <v>146</v>
      </c>
      <c r="AU280" s="179" t="s">
        <v>79</v>
      </c>
      <c r="AV280" s="177" t="s">
        <v>77</v>
      </c>
      <c r="AW280" s="177" t="s">
        <v>30</v>
      </c>
      <c r="AX280" s="177" t="s">
        <v>69</v>
      </c>
      <c r="AY280" s="179" t="s">
        <v>132</v>
      </c>
    </row>
    <row r="281" s="185" customFormat="true" ht="12.8" hidden="false" customHeight="false" outlineLevel="0" collapsed="false">
      <c r="B281" s="186"/>
      <c r="D281" s="175" t="s">
        <v>146</v>
      </c>
      <c r="E281" s="187"/>
      <c r="F281" s="188" t="s">
        <v>618</v>
      </c>
      <c r="H281" s="189" t="n">
        <v>15.83</v>
      </c>
      <c r="I281" s="190"/>
      <c r="L281" s="186"/>
      <c r="M281" s="191"/>
      <c r="N281" s="192"/>
      <c r="O281" s="192"/>
      <c r="P281" s="192"/>
      <c r="Q281" s="192"/>
      <c r="R281" s="192"/>
      <c r="S281" s="192"/>
      <c r="T281" s="193"/>
      <c r="AT281" s="187" t="s">
        <v>146</v>
      </c>
      <c r="AU281" s="187" t="s">
        <v>79</v>
      </c>
      <c r="AV281" s="185" t="s">
        <v>79</v>
      </c>
      <c r="AW281" s="185" t="s">
        <v>30</v>
      </c>
      <c r="AX281" s="185" t="s">
        <v>69</v>
      </c>
      <c r="AY281" s="187" t="s">
        <v>132</v>
      </c>
    </row>
    <row r="282" s="203" customFormat="true" ht="12.8" hidden="false" customHeight="false" outlineLevel="0" collapsed="false">
      <c r="B282" s="204"/>
      <c r="D282" s="175" t="s">
        <v>146</v>
      </c>
      <c r="E282" s="205"/>
      <c r="F282" s="206" t="s">
        <v>166</v>
      </c>
      <c r="H282" s="207" t="n">
        <v>15.83</v>
      </c>
      <c r="I282" s="208"/>
      <c r="L282" s="204"/>
      <c r="M282" s="209"/>
      <c r="N282" s="210"/>
      <c r="O282" s="210"/>
      <c r="P282" s="210"/>
      <c r="Q282" s="210"/>
      <c r="R282" s="210"/>
      <c r="S282" s="210"/>
      <c r="T282" s="211"/>
      <c r="AT282" s="205" t="s">
        <v>146</v>
      </c>
      <c r="AU282" s="205" t="s">
        <v>79</v>
      </c>
      <c r="AV282" s="203" t="s">
        <v>140</v>
      </c>
      <c r="AW282" s="203" t="s">
        <v>30</v>
      </c>
      <c r="AX282" s="203" t="s">
        <v>77</v>
      </c>
      <c r="AY282" s="205" t="s">
        <v>132</v>
      </c>
    </row>
    <row r="283" s="28" customFormat="true" ht="16.5" hidden="false" customHeight="true" outlineLevel="0" collapsed="false">
      <c r="A283" s="23"/>
      <c r="B283" s="156"/>
      <c r="C283" s="216" t="s">
        <v>619</v>
      </c>
      <c r="D283" s="216" t="s">
        <v>409</v>
      </c>
      <c r="E283" s="217" t="s">
        <v>620</v>
      </c>
      <c r="F283" s="218" t="s">
        <v>621</v>
      </c>
      <c r="G283" s="219" t="s">
        <v>185</v>
      </c>
      <c r="H283" s="220" t="n">
        <v>17.413</v>
      </c>
      <c r="I283" s="221"/>
      <c r="J283" s="222" t="n">
        <f aca="false">ROUND(I283*H283,2)</f>
        <v>0</v>
      </c>
      <c r="K283" s="218" t="s">
        <v>139</v>
      </c>
      <c r="L283" s="223"/>
      <c r="M283" s="224"/>
      <c r="N283" s="225" t="s">
        <v>40</v>
      </c>
      <c r="O283" s="56"/>
      <c r="P283" s="166" t="n">
        <f aca="false">O283*H283</f>
        <v>0</v>
      </c>
      <c r="Q283" s="166" t="n">
        <v>0.014</v>
      </c>
      <c r="R283" s="166" t="n">
        <f aca="false">Q283*H283</f>
        <v>0.243782</v>
      </c>
      <c r="S283" s="166" t="n">
        <v>0</v>
      </c>
      <c r="T283" s="167" t="n">
        <f aca="false">S283*H283</f>
        <v>0</v>
      </c>
      <c r="U283" s="23"/>
      <c r="V283" s="23"/>
      <c r="W283" s="23"/>
      <c r="X283" s="23"/>
      <c r="Y283" s="23"/>
      <c r="Z283" s="23"/>
      <c r="AA283" s="23"/>
      <c r="AB283" s="23"/>
      <c r="AC283" s="23"/>
      <c r="AD283" s="23"/>
      <c r="AE283" s="23"/>
      <c r="AR283" s="168" t="s">
        <v>498</v>
      </c>
      <c r="AT283" s="168" t="s">
        <v>409</v>
      </c>
      <c r="AU283" s="168" t="s">
        <v>79</v>
      </c>
      <c r="AY283" s="4" t="s">
        <v>132</v>
      </c>
      <c r="BE283" s="169" t="n">
        <f aca="false">IF(N283="základní",J283,0)</f>
        <v>0</v>
      </c>
      <c r="BF283" s="169" t="n">
        <f aca="false">IF(N283="snížená",J283,0)</f>
        <v>0</v>
      </c>
      <c r="BG283" s="169" t="n">
        <f aca="false">IF(N283="zákl. přenesená",J283,0)</f>
        <v>0</v>
      </c>
      <c r="BH283" s="169" t="n">
        <f aca="false">IF(N283="sníž. přenesená",J283,0)</f>
        <v>0</v>
      </c>
      <c r="BI283" s="169" t="n">
        <f aca="false">IF(N283="nulová",J283,0)</f>
        <v>0</v>
      </c>
      <c r="BJ283" s="4" t="s">
        <v>77</v>
      </c>
      <c r="BK283" s="169" t="n">
        <f aca="false">ROUND(I283*H283,2)</f>
        <v>0</v>
      </c>
      <c r="BL283" s="4" t="s">
        <v>202</v>
      </c>
      <c r="BM283" s="168" t="s">
        <v>622</v>
      </c>
    </row>
    <row r="284" s="185" customFormat="true" ht="12.8" hidden="false" customHeight="false" outlineLevel="0" collapsed="false">
      <c r="B284" s="186"/>
      <c r="D284" s="175" t="s">
        <v>146</v>
      </c>
      <c r="F284" s="188" t="s">
        <v>623</v>
      </c>
      <c r="H284" s="189" t="n">
        <v>17.413</v>
      </c>
      <c r="I284" s="190"/>
      <c r="L284" s="186"/>
      <c r="M284" s="191"/>
      <c r="N284" s="192"/>
      <c r="O284" s="192"/>
      <c r="P284" s="192"/>
      <c r="Q284" s="192"/>
      <c r="R284" s="192"/>
      <c r="S284" s="192"/>
      <c r="T284" s="193"/>
      <c r="AT284" s="187" t="s">
        <v>146</v>
      </c>
      <c r="AU284" s="187" t="s">
        <v>79</v>
      </c>
      <c r="AV284" s="185" t="s">
        <v>79</v>
      </c>
      <c r="AW284" s="185" t="s">
        <v>3</v>
      </c>
      <c r="AX284" s="185" t="s">
        <v>77</v>
      </c>
      <c r="AY284" s="187" t="s">
        <v>132</v>
      </c>
    </row>
    <row r="285" s="28" customFormat="true" ht="49.05" hidden="false" customHeight="true" outlineLevel="0" collapsed="false">
      <c r="A285" s="23"/>
      <c r="B285" s="156"/>
      <c r="C285" s="157" t="s">
        <v>624</v>
      </c>
      <c r="D285" s="157" t="s">
        <v>135</v>
      </c>
      <c r="E285" s="158" t="s">
        <v>625</v>
      </c>
      <c r="F285" s="159" t="s">
        <v>626</v>
      </c>
      <c r="G285" s="160" t="s">
        <v>252</v>
      </c>
      <c r="H285" s="161" t="n">
        <v>0.248</v>
      </c>
      <c r="I285" s="162"/>
      <c r="J285" s="163" t="n">
        <f aca="false">ROUND(I285*H285,2)</f>
        <v>0</v>
      </c>
      <c r="K285" s="159" t="s">
        <v>139</v>
      </c>
      <c r="L285" s="24"/>
      <c r="M285" s="164"/>
      <c r="N285" s="165" t="s">
        <v>40</v>
      </c>
      <c r="O285" s="56"/>
      <c r="P285" s="166" t="n">
        <f aca="false">O285*H285</f>
        <v>0</v>
      </c>
      <c r="Q285" s="166" t="n">
        <v>0</v>
      </c>
      <c r="R285" s="166" t="n">
        <f aca="false">Q285*H285</f>
        <v>0</v>
      </c>
      <c r="S285" s="166" t="n">
        <v>0</v>
      </c>
      <c r="T285" s="167" t="n">
        <f aca="false">S285*H285</f>
        <v>0</v>
      </c>
      <c r="U285" s="23"/>
      <c r="V285" s="23"/>
      <c r="W285" s="23"/>
      <c r="X285" s="23"/>
      <c r="Y285" s="23"/>
      <c r="Z285" s="23"/>
      <c r="AA285" s="23"/>
      <c r="AB285" s="23"/>
      <c r="AC285" s="23"/>
      <c r="AD285" s="23"/>
      <c r="AE285" s="23"/>
      <c r="AR285" s="168" t="s">
        <v>202</v>
      </c>
      <c r="AT285" s="168" t="s">
        <v>135</v>
      </c>
      <c r="AU285" s="168" t="s">
        <v>79</v>
      </c>
      <c r="AY285" s="4" t="s">
        <v>132</v>
      </c>
      <c r="BE285" s="169" t="n">
        <f aca="false">IF(N285="základní",J285,0)</f>
        <v>0</v>
      </c>
      <c r="BF285" s="169" t="n">
        <f aca="false">IF(N285="snížená",J285,0)</f>
        <v>0</v>
      </c>
      <c r="BG285" s="169" t="n">
        <f aca="false">IF(N285="zákl. přenesená",J285,0)</f>
        <v>0</v>
      </c>
      <c r="BH285" s="169" t="n">
        <f aca="false">IF(N285="sníž. přenesená",J285,0)</f>
        <v>0</v>
      </c>
      <c r="BI285" s="169" t="n">
        <f aca="false">IF(N285="nulová",J285,0)</f>
        <v>0</v>
      </c>
      <c r="BJ285" s="4" t="s">
        <v>77</v>
      </c>
      <c r="BK285" s="169" t="n">
        <f aca="false">ROUND(I285*H285,2)</f>
        <v>0</v>
      </c>
      <c r="BL285" s="4" t="s">
        <v>202</v>
      </c>
      <c r="BM285" s="168" t="s">
        <v>627</v>
      </c>
    </row>
    <row r="286" s="28" customFormat="true" ht="12.8" hidden="false" customHeight="false" outlineLevel="0" collapsed="false">
      <c r="A286" s="23"/>
      <c r="B286" s="24"/>
      <c r="C286" s="23"/>
      <c r="D286" s="170" t="s">
        <v>142</v>
      </c>
      <c r="E286" s="23"/>
      <c r="F286" s="171" t="s">
        <v>628</v>
      </c>
      <c r="G286" s="23"/>
      <c r="H286" s="23"/>
      <c r="I286" s="172"/>
      <c r="J286" s="23"/>
      <c r="K286" s="23"/>
      <c r="L286" s="24"/>
      <c r="M286" s="173"/>
      <c r="N286" s="174"/>
      <c r="O286" s="56"/>
      <c r="P286" s="56"/>
      <c r="Q286" s="56"/>
      <c r="R286" s="56"/>
      <c r="S286" s="56"/>
      <c r="T286" s="57"/>
      <c r="U286" s="23"/>
      <c r="V286" s="23"/>
      <c r="W286" s="23"/>
      <c r="X286" s="23"/>
      <c r="Y286" s="23"/>
      <c r="Z286" s="23"/>
      <c r="AA286" s="23"/>
      <c r="AB286" s="23"/>
      <c r="AC286" s="23"/>
      <c r="AD286" s="23"/>
      <c r="AE286" s="23"/>
      <c r="AT286" s="4" t="s">
        <v>142</v>
      </c>
      <c r="AU286" s="4" t="s">
        <v>79</v>
      </c>
    </row>
    <row r="287" s="142" customFormat="true" ht="22.8" hidden="false" customHeight="true" outlineLevel="0" collapsed="false">
      <c r="B287" s="143"/>
      <c r="D287" s="144" t="s">
        <v>68</v>
      </c>
      <c r="E287" s="154" t="s">
        <v>347</v>
      </c>
      <c r="F287" s="154" t="s">
        <v>348</v>
      </c>
      <c r="I287" s="146"/>
      <c r="J287" s="155" t="n">
        <f aca="false">BK287</f>
        <v>0</v>
      </c>
      <c r="L287" s="143"/>
      <c r="M287" s="148"/>
      <c r="N287" s="149"/>
      <c r="O287" s="149"/>
      <c r="P287" s="150" t="n">
        <f aca="false">SUM(P288:P313)</f>
        <v>0</v>
      </c>
      <c r="Q287" s="149"/>
      <c r="R287" s="150" t="n">
        <f aca="false">SUM(R288:R313)</f>
        <v>1.043874</v>
      </c>
      <c r="S287" s="149"/>
      <c r="T287" s="151" t="n">
        <f aca="false">SUM(T288:T313)</f>
        <v>0</v>
      </c>
      <c r="AR287" s="144" t="s">
        <v>79</v>
      </c>
      <c r="AT287" s="152" t="s">
        <v>68</v>
      </c>
      <c r="AU287" s="152" t="s">
        <v>77</v>
      </c>
      <c r="AY287" s="144" t="s">
        <v>132</v>
      </c>
      <c r="BK287" s="153" t="n">
        <f aca="false">SUM(BK288:BK313)</f>
        <v>0</v>
      </c>
    </row>
    <row r="288" s="28" customFormat="true" ht="24.15" hidden="false" customHeight="true" outlineLevel="0" collapsed="false">
      <c r="A288" s="23"/>
      <c r="B288" s="156"/>
      <c r="C288" s="157" t="s">
        <v>629</v>
      </c>
      <c r="D288" s="157" t="s">
        <v>135</v>
      </c>
      <c r="E288" s="158" t="s">
        <v>630</v>
      </c>
      <c r="F288" s="159" t="s">
        <v>631</v>
      </c>
      <c r="G288" s="160" t="s">
        <v>185</v>
      </c>
      <c r="H288" s="161" t="n">
        <v>19.33</v>
      </c>
      <c r="I288" s="162"/>
      <c r="J288" s="163" t="n">
        <f aca="false">ROUND(I288*H288,2)</f>
        <v>0</v>
      </c>
      <c r="K288" s="159" t="s">
        <v>139</v>
      </c>
      <c r="L288" s="24"/>
      <c r="M288" s="164"/>
      <c r="N288" s="165" t="s">
        <v>40</v>
      </c>
      <c r="O288" s="56"/>
      <c r="P288" s="166" t="n">
        <f aca="false">O288*H288</f>
        <v>0</v>
      </c>
      <c r="Q288" s="166" t="n">
        <v>0</v>
      </c>
      <c r="R288" s="166" t="n">
        <f aca="false">Q288*H288</f>
        <v>0</v>
      </c>
      <c r="S288" s="166" t="n">
        <v>0</v>
      </c>
      <c r="T288" s="167" t="n">
        <f aca="false">S288*H288</f>
        <v>0</v>
      </c>
      <c r="U288" s="23"/>
      <c r="V288" s="23"/>
      <c r="W288" s="23"/>
      <c r="X288" s="23"/>
      <c r="Y288" s="23"/>
      <c r="Z288" s="23"/>
      <c r="AA288" s="23"/>
      <c r="AB288" s="23"/>
      <c r="AC288" s="23"/>
      <c r="AD288" s="23"/>
      <c r="AE288" s="23"/>
      <c r="AR288" s="168" t="s">
        <v>202</v>
      </c>
      <c r="AT288" s="168" t="s">
        <v>135</v>
      </c>
      <c r="AU288" s="168" t="s">
        <v>79</v>
      </c>
      <c r="AY288" s="4" t="s">
        <v>132</v>
      </c>
      <c r="BE288" s="169" t="n">
        <f aca="false">IF(N288="základní",J288,0)</f>
        <v>0</v>
      </c>
      <c r="BF288" s="169" t="n">
        <f aca="false">IF(N288="snížená",J288,0)</f>
        <v>0</v>
      </c>
      <c r="BG288" s="169" t="n">
        <f aca="false">IF(N288="zákl. přenesená",J288,0)</f>
        <v>0</v>
      </c>
      <c r="BH288" s="169" t="n">
        <f aca="false">IF(N288="sníž. přenesená",J288,0)</f>
        <v>0</v>
      </c>
      <c r="BI288" s="169" t="n">
        <f aca="false">IF(N288="nulová",J288,0)</f>
        <v>0</v>
      </c>
      <c r="BJ288" s="4" t="s">
        <v>77</v>
      </c>
      <c r="BK288" s="169" t="n">
        <f aca="false">ROUND(I288*H288,2)</f>
        <v>0</v>
      </c>
      <c r="BL288" s="4" t="s">
        <v>202</v>
      </c>
      <c r="BM288" s="168" t="s">
        <v>632</v>
      </c>
    </row>
    <row r="289" s="28" customFormat="true" ht="12.8" hidden="false" customHeight="false" outlineLevel="0" collapsed="false">
      <c r="A289" s="23"/>
      <c r="B289" s="24"/>
      <c r="C289" s="23"/>
      <c r="D289" s="170" t="s">
        <v>142</v>
      </c>
      <c r="E289" s="23"/>
      <c r="F289" s="171" t="s">
        <v>633</v>
      </c>
      <c r="G289" s="23"/>
      <c r="H289" s="23"/>
      <c r="I289" s="172"/>
      <c r="J289" s="23"/>
      <c r="K289" s="23"/>
      <c r="L289" s="24"/>
      <c r="M289" s="173"/>
      <c r="N289" s="174"/>
      <c r="O289" s="56"/>
      <c r="P289" s="56"/>
      <c r="Q289" s="56"/>
      <c r="R289" s="56"/>
      <c r="S289" s="56"/>
      <c r="T289" s="57"/>
      <c r="U289" s="23"/>
      <c r="V289" s="23"/>
      <c r="W289" s="23"/>
      <c r="X289" s="23"/>
      <c r="Y289" s="23"/>
      <c r="Z289" s="23"/>
      <c r="AA289" s="23"/>
      <c r="AB289" s="23"/>
      <c r="AC289" s="23"/>
      <c r="AD289" s="23"/>
      <c r="AE289" s="23"/>
      <c r="AT289" s="4" t="s">
        <v>142</v>
      </c>
      <c r="AU289" s="4" t="s">
        <v>79</v>
      </c>
    </row>
    <row r="290" s="28" customFormat="true" ht="122" hidden="false" customHeight="false" outlineLevel="0" collapsed="false">
      <c r="A290" s="23"/>
      <c r="B290" s="24"/>
      <c r="C290" s="23"/>
      <c r="D290" s="175" t="s">
        <v>144</v>
      </c>
      <c r="E290" s="23"/>
      <c r="F290" s="176" t="s">
        <v>634</v>
      </c>
      <c r="G290" s="23"/>
      <c r="H290" s="23"/>
      <c r="I290" s="172"/>
      <c r="J290" s="23"/>
      <c r="K290" s="23"/>
      <c r="L290" s="24"/>
      <c r="M290" s="173"/>
      <c r="N290" s="174"/>
      <c r="O290" s="56"/>
      <c r="P290" s="56"/>
      <c r="Q290" s="56"/>
      <c r="R290" s="56"/>
      <c r="S290" s="56"/>
      <c r="T290" s="57"/>
      <c r="U290" s="23"/>
      <c r="V290" s="23"/>
      <c r="W290" s="23"/>
      <c r="X290" s="23"/>
      <c r="Y290" s="23"/>
      <c r="Z290" s="23"/>
      <c r="AA290" s="23"/>
      <c r="AB290" s="23"/>
      <c r="AC290" s="23"/>
      <c r="AD290" s="23"/>
      <c r="AE290" s="23"/>
      <c r="AT290" s="4" t="s">
        <v>144</v>
      </c>
      <c r="AU290" s="4" t="s">
        <v>79</v>
      </c>
    </row>
    <row r="291" s="177" customFormat="true" ht="19" hidden="false" customHeight="false" outlineLevel="0" collapsed="false">
      <c r="B291" s="178"/>
      <c r="D291" s="175" t="s">
        <v>146</v>
      </c>
      <c r="E291" s="179"/>
      <c r="F291" s="180" t="s">
        <v>635</v>
      </c>
      <c r="H291" s="179"/>
      <c r="I291" s="181"/>
      <c r="L291" s="178"/>
      <c r="M291" s="182"/>
      <c r="N291" s="183"/>
      <c r="O291" s="183"/>
      <c r="P291" s="183"/>
      <c r="Q291" s="183"/>
      <c r="R291" s="183"/>
      <c r="S291" s="183"/>
      <c r="T291" s="184"/>
      <c r="AT291" s="179" t="s">
        <v>146</v>
      </c>
      <c r="AU291" s="179" t="s">
        <v>79</v>
      </c>
      <c r="AV291" s="177" t="s">
        <v>77</v>
      </c>
      <c r="AW291" s="177" t="s">
        <v>30</v>
      </c>
      <c r="AX291" s="177" t="s">
        <v>69</v>
      </c>
      <c r="AY291" s="179" t="s">
        <v>132</v>
      </c>
    </row>
    <row r="292" s="185" customFormat="true" ht="12.8" hidden="false" customHeight="false" outlineLevel="0" collapsed="false">
      <c r="B292" s="186"/>
      <c r="D292" s="175" t="s">
        <v>146</v>
      </c>
      <c r="E292" s="187"/>
      <c r="F292" s="188" t="s">
        <v>636</v>
      </c>
      <c r="H292" s="189" t="n">
        <v>3.5</v>
      </c>
      <c r="I292" s="190"/>
      <c r="L292" s="186"/>
      <c r="M292" s="191"/>
      <c r="N292" s="192"/>
      <c r="O292" s="192"/>
      <c r="P292" s="192"/>
      <c r="Q292" s="192"/>
      <c r="R292" s="192"/>
      <c r="S292" s="192"/>
      <c r="T292" s="193"/>
      <c r="AT292" s="187" t="s">
        <v>146</v>
      </c>
      <c r="AU292" s="187" t="s">
        <v>79</v>
      </c>
      <c r="AV292" s="185" t="s">
        <v>79</v>
      </c>
      <c r="AW292" s="185" t="s">
        <v>30</v>
      </c>
      <c r="AX292" s="185" t="s">
        <v>69</v>
      </c>
      <c r="AY292" s="187" t="s">
        <v>132</v>
      </c>
    </row>
    <row r="293" s="177" customFormat="true" ht="12.8" hidden="false" customHeight="false" outlineLevel="0" collapsed="false">
      <c r="B293" s="178"/>
      <c r="D293" s="175" t="s">
        <v>146</v>
      </c>
      <c r="E293" s="179"/>
      <c r="F293" s="180" t="s">
        <v>606</v>
      </c>
      <c r="H293" s="179"/>
      <c r="I293" s="181"/>
      <c r="L293" s="178"/>
      <c r="M293" s="182"/>
      <c r="N293" s="183"/>
      <c r="O293" s="183"/>
      <c r="P293" s="183"/>
      <c r="Q293" s="183"/>
      <c r="R293" s="183"/>
      <c r="S293" s="183"/>
      <c r="T293" s="184"/>
      <c r="AT293" s="179" t="s">
        <v>146</v>
      </c>
      <c r="AU293" s="179" t="s">
        <v>79</v>
      </c>
      <c r="AV293" s="177" t="s">
        <v>77</v>
      </c>
      <c r="AW293" s="177" t="s">
        <v>30</v>
      </c>
      <c r="AX293" s="177" t="s">
        <v>69</v>
      </c>
      <c r="AY293" s="179" t="s">
        <v>132</v>
      </c>
    </row>
    <row r="294" s="185" customFormat="true" ht="12.8" hidden="false" customHeight="false" outlineLevel="0" collapsed="false">
      <c r="B294" s="186"/>
      <c r="D294" s="175" t="s">
        <v>146</v>
      </c>
      <c r="E294" s="187"/>
      <c r="F294" s="188" t="s">
        <v>618</v>
      </c>
      <c r="H294" s="189" t="n">
        <v>15.83</v>
      </c>
      <c r="I294" s="190"/>
      <c r="L294" s="186"/>
      <c r="M294" s="191"/>
      <c r="N294" s="192"/>
      <c r="O294" s="192"/>
      <c r="P294" s="192"/>
      <c r="Q294" s="192"/>
      <c r="R294" s="192"/>
      <c r="S294" s="192"/>
      <c r="T294" s="193"/>
      <c r="AT294" s="187" t="s">
        <v>146</v>
      </c>
      <c r="AU294" s="187" t="s">
        <v>79</v>
      </c>
      <c r="AV294" s="185" t="s">
        <v>79</v>
      </c>
      <c r="AW294" s="185" t="s">
        <v>30</v>
      </c>
      <c r="AX294" s="185" t="s">
        <v>69</v>
      </c>
      <c r="AY294" s="187" t="s">
        <v>132</v>
      </c>
    </row>
    <row r="295" s="203" customFormat="true" ht="12.8" hidden="false" customHeight="false" outlineLevel="0" collapsed="false">
      <c r="B295" s="204"/>
      <c r="D295" s="175" t="s">
        <v>146</v>
      </c>
      <c r="E295" s="205"/>
      <c r="F295" s="206" t="s">
        <v>166</v>
      </c>
      <c r="H295" s="207" t="n">
        <v>19.33</v>
      </c>
      <c r="I295" s="208"/>
      <c r="L295" s="204"/>
      <c r="M295" s="209"/>
      <c r="N295" s="210"/>
      <c r="O295" s="210"/>
      <c r="P295" s="210"/>
      <c r="Q295" s="210"/>
      <c r="R295" s="210"/>
      <c r="S295" s="210"/>
      <c r="T295" s="211"/>
      <c r="AT295" s="205" t="s">
        <v>146</v>
      </c>
      <c r="AU295" s="205" t="s">
        <v>79</v>
      </c>
      <c r="AV295" s="203" t="s">
        <v>140</v>
      </c>
      <c r="AW295" s="203" t="s">
        <v>30</v>
      </c>
      <c r="AX295" s="203" t="s">
        <v>77</v>
      </c>
      <c r="AY295" s="205" t="s">
        <v>132</v>
      </c>
    </row>
    <row r="296" s="28" customFormat="true" ht="24.15" hidden="false" customHeight="true" outlineLevel="0" collapsed="false">
      <c r="A296" s="23"/>
      <c r="B296" s="156"/>
      <c r="C296" s="157" t="s">
        <v>637</v>
      </c>
      <c r="D296" s="157" t="s">
        <v>135</v>
      </c>
      <c r="E296" s="158" t="s">
        <v>638</v>
      </c>
      <c r="F296" s="159" t="s">
        <v>639</v>
      </c>
      <c r="G296" s="160" t="s">
        <v>185</v>
      </c>
      <c r="H296" s="161" t="n">
        <v>15.83</v>
      </c>
      <c r="I296" s="162"/>
      <c r="J296" s="163" t="n">
        <f aca="false">ROUND(I296*H296,2)</f>
        <v>0</v>
      </c>
      <c r="K296" s="159" t="s">
        <v>139</v>
      </c>
      <c r="L296" s="24"/>
      <c r="M296" s="164"/>
      <c r="N296" s="165" t="s">
        <v>40</v>
      </c>
      <c r="O296" s="56"/>
      <c r="P296" s="166" t="n">
        <f aca="false">O296*H296</f>
        <v>0</v>
      </c>
      <c r="Q296" s="166" t="n">
        <v>0.0003</v>
      </c>
      <c r="R296" s="166" t="n">
        <f aca="false">Q296*H296</f>
        <v>0.004749</v>
      </c>
      <c r="S296" s="166" t="n">
        <v>0</v>
      </c>
      <c r="T296" s="167" t="n">
        <f aca="false">S296*H296</f>
        <v>0</v>
      </c>
      <c r="U296" s="23"/>
      <c r="V296" s="23"/>
      <c r="W296" s="23"/>
      <c r="X296" s="23"/>
      <c r="Y296" s="23"/>
      <c r="Z296" s="23"/>
      <c r="AA296" s="23"/>
      <c r="AB296" s="23"/>
      <c r="AC296" s="23"/>
      <c r="AD296" s="23"/>
      <c r="AE296" s="23"/>
      <c r="AR296" s="168" t="s">
        <v>202</v>
      </c>
      <c r="AT296" s="168" t="s">
        <v>135</v>
      </c>
      <c r="AU296" s="168" t="s">
        <v>79</v>
      </c>
      <c r="AY296" s="4" t="s">
        <v>132</v>
      </c>
      <c r="BE296" s="169" t="n">
        <f aca="false">IF(N296="základní",J296,0)</f>
        <v>0</v>
      </c>
      <c r="BF296" s="169" t="n">
        <f aca="false">IF(N296="snížená",J296,0)</f>
        <v>0</v>
      </c>
      <c r="BG296" s="169" t="n">
        <f aca="false">IF(N296="zákl. přenesená",J296,0)</f>
        <v>0</v>
      </c>
      <c r="BH296" s="169" t="n">
        <f aca="false">IF(N296="sníž. přenesená",J296,0)</f>
        <v>0</v>
      </c>
      <c r="BI296" s="169" t="n">
        <f aca="false">IF(N296="nulová",J296,0)</f>
        <v>0</v>
      </c>
      <c r="BJ296" s="4" t="s">
        <v>77</v>
      </c>
      <c r="BK296" s="169" t="n">
        <f aca="false">ROUND(I296*H296,2)</f>
        <v>0</v>
      </c>
      <c r="BL296" s="4" t="s">
        <v>202</v>
      </c>
      <c r="BM296" s="168" t="s">
        <v>640</v>
      </c>
    </row>
    <row r="297" s="28" customFormat="true" ht="12.8" hidden="false" customHeight="false" outlineLevel="0" collapsed="false">
      <c r="A297" s="23"/>
      <c r="B297" s="24"/>
      <c r="C297" s="23"/>
      <c r="D297" s="170" t="s">
        <v>142</v>
      </c>
      <c r="E297" s="23"/>
      <c r="F297" s="171" t="s">
        <v>641</v>
      </c>
      <c r="G297" s="23"/>
      <c r="H297" s="23"/>
      <c r="I297" s="172"/>
      <c r="J297" s="23"/>
      <c r="K297" s="23"/>
      <c r="L297" s="24"/>
      <c r="M297" s="173"/>
      <c r="N297" s="174"/>
      <c r="O297" s="56"/>
      <c r="P297" s="56"/>
      <c r="Q297" s="56"/>
      <c r="R297" s="56"/>
      <c r="S297" s="56"/>
      <c r="T297" s="57"/>
      <c r="U297" s="23"/>
      <c r="V297" s="23"/>
      <c r="W297" s="23"/>
      <c r="X297" s="23"/>
      <c r="Y297" s="23"/>
      <c r="Z297" s="23"/>
      <c r="AA297" s="23"/>
      <c r="AB297" s="23"/>
      <c r="AC297" s="23"/>
      <c r="AD297" s="23"/>
      <c r="AE297" s="23"/>
      <c r="AT297" s="4" t="s">
        <v>142</v>
      </c>
      <c r="AU297" s="4" t="s">
        <v>79</v>
      </c>
    </row>
    <row r="298" s="28" customFormat="true" ht="74" hidden="false" customHeight="false" outlineLevel="0" collapsed="false">
      <c r="A298" s="23"/>
      <c r="B298" s="24"/>
      <c r="C298" s="23"/>
      <c r="D298" s="175" t="s">
        <v>144</v>
      </c>
      <c r="E298" s="23"/>
      <c r="F298" s="176" t="s">
        <v>605</v>
      </c>
      <c r="G298" s="23"/>
      <c r="H298" s="23"/>
      <c r="I298" s="172"/>
      <c r="J298" s="23"/>
      <c r="K298" s="23"/>
      <c r="L298" s="24"/>
      <c r="M298" s="173"/>
      <c r="N298" s="174"/>
      <c r="O298" s="56"/>
      <c r="P298" s="56"/>
      <c r="Q298" s="56"/>
      <c r="R298" s="56"/>
      <c r="S298" s="56"/>
      <c r="T298" s="57"/>
      <c r="U298" s="23"/>
      <c r="V298" s="23"/>
      <c r="W298" s="23"/>
      <c r="X298" s="23"/>
      <c r="Y298" s="23"/>
      <c r="Z298" s="23"/>
      <c r="AA298" s="23"/>
      <c r="AB298" s="23"/>
      <c r="AC298" s="23"/>
      <c r="AD298" s="23"/>
      <c r="AE298" s="23"/>
      <c r="AT298" s="4" t="s">
        <v>144</v>
      </c>
      <c r="AU298" s="4" t="s">
        <v>79</v>
      </c>
    </row>
    <row r="299" s="177" customFormat="true" ht="12.8" hidden="false" customHeight="false" outlineLevel="0" collapsed="false">
      <c r="B299" s="178"/>
      <c r="D299" s="175" t="s">
        <v>146</v>
      </c>
      <c r="E299" s="179"/>
      <c r="F299" s="180" t="s">
        <v>606</v>
      </c>
      <c r="H299" s="179"/>
      <c r="I299" s="181"/>
      <c r="L299" s="178"/>
      <c r="M299" s="182"/>
      <c r="N299" s="183"/>
      <c r="O299" s="183"/>
      <c r="P299" s="183"/>
      <c r="Q299" s="183"/>
      <c r="R299" s="183"/>
      <c r="S299" s="183"/>
      <c r="T299" s="184"/>
      <c r="AT299" s="179" t="s">
        <v>146</v>
      </c>
      <c r="AU299" s="179" t="s">
        <v>79</v>
      </c>
      <c r="AV299" s="177" t="s">
        <v>77</v>
      </c>
      <c r="AW299" s="177" t="s">
        <v>30</v>
      </c>
      <c r="AX299" s="177" t="s">
        <v>69</v>
      </c>
      <c r="AY299" s="179" t="s">
        <v>132</v>
      </c>
    </row>
    <row r="300" s="185" customFormat="true" ht="12.8" hidden="false" customHeight="false" outlineLevel="0" collapsed="false">
      <c r="B300" s="186"/>
      <c r="D300" s="175" t="s">
        <v>146</v>
      </c>
      <c r="E300" s="187"/>
      <c r="F300" s="188" t="s">
        <v>618</v>
      </c>
      <c r="H300" s="189" t="n">
        <v>15.83</v>
      </c>
      <c r="I300" s="190"/>
      <c r="L300" s="186"/>
      <c r="M300" s="191"/>
      <c r="N300" s="192"/>
      <c r="O300" s="192"/>
      <c r="P300" s="192"/>
      <c r="Q300" s="192"/>
      <c r="R300" s="192"/>
      <c r="S300" s="192"/>
      <c r="T300" s="193"/>
      <c r="AT300" s="187" t="s">
        <v>146</v>
      </c>
      <c r="AU300" s="187" t="s">
        <v>79</v>
      </c>
      <c r="AV300" s="185" t="s">
        <v>79</v>
      </c>
      <c r="AW300" s="185" t="s">
        <v>30</v>
      </c>
      <c r="AX300" s="185" t="s">
        <v>69</v>
      </c>
      <c r="AY300" s="187" t="s">
        <v>132</v>
      </c>
    </row>
    <row r="301" s="203" customFormat="true" ht="12.8" hidden="false" customHeight="false" outlineLevel="0" collapsed="false">
      <c r="B301" s="204"/>
      <c r="D301" s="175" t="s">
        <v>146</v>
      </c>
      <c r="E301" s="205"/>
      <c r="F301" s="206" t="s">
        <v>166</v>
      </c>
      <c r="H301" s="207" t="n">
        <v>15.83</v>
      </c>
      <c r="I301" s="208"/>
      <c r="L301" s="204"/>
      <c r="M301" s="209"/>
      <c r="N301" s="210"/>
      <c r="O301" s="210"/>
      <c r="P301" s="210"/>
      <c r="Q301" s="210"/>
      <c r="R301" s="210"/>
      <c r="S301" s="210"/>
      <c r="T301" s="211"/>
      <c r="AT301" s="205" t="s">
        <v>146</v>
      </c>
      <c r="AU301" s="205" t="s">
        <v>79</v>
      </c>
      <c r="AV301" s="203" t="s">
        <v>140</v>
      </c>
      <c r="AW301" s="203" t="s">
        <v>30</v>
      </c>
      <c r="AX301" s="203" t="s">
        <v>77</v>
      </c>
      <c r="AY301" s="205" t="s">
        <v>132</v>
      </c>
    </row>
    <row r="302" s="28" customFormat="true" ht="37.8" hidden="false" customHeight="true" outlineLevel="0" collapsed="false">
      <c r="A302" s="23"/>
      <c r="B302" s="156"/>
      <c r="C302" s="157" t="s">
        <v>642</v>
      </c>
      <c r="D302" s="157" t="s">
        <v>135</v>
      </c>
      <c r="E302" s="158" t="s">
        <v>643</v>
      </c>
      <c r="F302" s="159" t="s">
        <v>644</v>
      </c>
      <c r="G302" s="160" t="s">
        <v>185</v>
      </c>
      <c r="H302" s="161" t="n">
        <v>40.75</v>
      </c>
      <c r="I302" s="162"/>
      <c r="J302" s="163" t="n">
        <f aca="false">ROUND(I302*H302,2)</f>
        <v>0</v>
      </c>
      <c r="K302" s="159" t="s">
        <v>139</v>
      </c>
      <c r="L302" s="24"/>
      <c r="M302" s="164"/>
      <c r="N302" s="165" t="s">
        <v>40</v>
      </c>
      <c r="O302" s="56"/>
      <c r="P302" s="166" t="n">
        <f aca="false">O302*H302</f>
        <v>0</v>
      </c>
      <c r="Q302" s="166" t="n">
        <v>0.0255</v>
      </c>
      <c r="R302" s="166" t="n">
        <f aca="false">Q302*H302</f>
        <v>1.039125</v>
      </c>
      <c r="S302" s="166" t="n">
        <v>0</v>
      </c>
      <c r="T302" s="167" t="n">
        <f aca="false">S302*H302</f>
        <v>0</v>
      </c>
      <c r="U302" s="23"/>
      <c r="V302" s="23"/>
      <c r="W302" s="23"/>
      <c r="X302" s="23"/>
      <c r="Y302" s="23"/>
      <c r="Z302" s="23"/>
      <c r="AA302" s="23"/>
      <c r="AB302" s="23"/>
      <c r="AC302" s="23"/>
      <c r="AD302" s="23"/>
      <c r="AE302" s="23"/>
      <c r="AR302" s="168" t="s">
        <v>202</v>
      </c>
      <c r="AT302" s="168" t="s">
        <v>135</v>
      </c>
      <c r="AU302" s="168" t="s">
        <v>79</v>
      </c>
      <c r="AY302" s="4" t="s">
        <v>132</v>
      </c>
      <c r="BE302" s="169" t="n">
        <f aca="false">IF(N302="základní",J302,0)</f>
        <v>0</v>
      </c>
      <c r="BF302" s="169" t="n">
        <f aca="false">IF(N302="snížená",J302,0)</f>
        <v>0</v>
      </c>
      <c r="BG302" s="169" t="n">
        <f aca="false">IF(N302="zákl. přenesená",J302,0)</f>
        <v>0</v>
      </c>
      <c r="BH302" s="169" t="n">
        <f aca="false">IF(N302="sníž. přenesená",J302,0)</f>
        <v>0</v>
      </c>
      <c r="BI302" s="169" t="n">
        <f aca="false">IF(N302="nulová",J302,0)</f>
        <v>0</v>
      </c>
      <c r="BJ302" s="4" t="s">
        <v>77</v>
      </c>
      <c r="BK302" s="169" t="n">
        <f aca="false">ROUND(I302*H302,2)</f>
        <v>0</v>
      </c>
      <c r="BL302" s="4" t="s">
        <v>202</v>
      </c>
      <c r="BM302" s="168" t="s">
        <v>645</v>
      </c>
    </row>
    <row r="303" s="28" customFormat="true" ht="12.8" hidden="false" customHeight="false" outlineLevel="0" collapsed="false">
      <c r="A303" s="23"/>
      <c r="B303" s="24"/>
      <c r="C303" s="23"/>
      <c r="D303" s="170" t="s">
        <v>142</v>
      </c>
      <c r="E303" s="23"/>
      <c r="F303" s="171" t="s">
        <v>646</v>
      </c>
      <c r="G303" s="23"/>
      <c r="H303" s="23"/>
      <c r="I303" s="172"/>
      <c r="J303" s="23"/>
      <c r="K303" s="23"/>
      <c r="L303" s="24"/>
      <c r="M303" s="173"/>
      <c r="N303" s="174"/>
      <c r="O303" s="56"/>
      <c r="P303" s="56"/>
      <c r="Q303" s="56"/>
      <c r="R303" s="56"/>
      <c r="S303" s="56"/>
      <c r="T303" s="57"/>
      <c r="U303" s="23"/>
      <c r="V303" s="23"/>
      <c r="W303" s="23"/>
      <c r="X303" s="23"/>
      <c r="Y303" s="23"/>
      <c r="Z303" s="23"/>
      <c r="AA303" s="23"/>
      <c r="AB303" s="23"/>
      <c r="AC303" s="23"/>
      <c r="AD303" s="23"/>
      <c r="AE303" s="23"/>
      <c r="AT303" s="4" t="s">
        <v>142</v>
      </c>
      <c r="AU303" s="4" t="s">
        <v>79</v>
      </c>
    </row>
    <row r="304" s="28" customFormat="true" ht="82" hidden="false" customHeight="false" outlineLevel="0" collapsed="false">
      <c r="A304" s="23"/>
      <c r="B304" s="24"/>
      <c r="C304" s="23"/>
      <c r="D304" s="175" t="s">
        <v>144</v>
      </c>
      <c r="E304" s="23"/>
      <c r="F304" s="176" t="s">
        <v>647</v>
      </c>
      <c r="G304" s="23"/>
      <c r="H304" s="23"/>
      <c r="I304" s="172"/>
      <c r="J304" s="23"/>
      <c r="K304" s="23"/>
      <c r="L304" s="24"/>
      <c r="M304" s="173"/>
      <c r="N304" s="174"/>
      <c r="O304" s="56"/>
      <c r="P304" s="56"/>
      <c r="Q304" s="56"/>
      <c r="R304" s="56"/>
      <c r="S304" s="56"/>
      <c r="T304" s="57"/>
      <c r="U304" s="23"/>
      <c r="V304" s="23"/>
      <c r="W304" s="23"/>
      <c r="X304" s="23"/>
      <c r="Y304" s="23"/>
      <c r="Z304" s="23"/>
      <c r="AA304" s="23"/>
      <c r="AB304" s="23"/>
      <c r="AC304" s="23"/>
      <c r="AD304" s="23"/>
      <c r="AE304" s="23"/>
      <c r="AT304" s="4" t="s">
        <v>144</v>
      </c>
      <c r="AU304" s="4" t="s">
        <v>79</v>
      </c>
    </row>
    <row r="305" s="177" customFormat="true" ht="19" hidden="false" customHeight="false" outlineLevel="0" collapsed="false">
      <c r="B305" s="178"/>
      <c r="D305" s="175" t="s">
        <v>146</v>
      </c>
      <c r="E305" s="179"/>
      <c r="F305" s="180" t="s">
        <v>635</v>
      </c>
      <c r="H305" s="179"/>
      <c r="I305" s="181"/>
      <c r="L305" s="178"/>
      <c r="M305" s="182"/>
      <c r="N305" s="183"/>
      <c r="O305" s="183"/>
      <c r="P305" s="183"/>
      <c r="Q305" s="183"/>
      <c r="R305" s="183"/>
      <c r="S305" s="183"/>
      <c r="T305" s="184"/>
      <c r="AT305" s="179" t="s">
        <v>146</v>
      </c>
      <c r="AU305" s="179" t="s">
        <v>79</v>
      </c>
      <c r="AV305" s="177" t="s">
        <v>77</v>
      </c>
      <c r="AW305" s="177" t="s">
        <v>30</v>
      </c>
      <c r="AX305" s="177" t="s">
        <v>69</v>
      </c>
      <c r="AY305" s="179" t="s">
        <v>132</v>
      </c>
    </row>
    <row r="306" s="185" customFormat="true" ht="12.8" hidden="false" customHeight="false" outlineLevel="0" collapsed="false">
      <c r="B306" s="186"/>
      <c r="D306" s="175" t="s">
        <v>146</v>
      </c>
      <c r="E306" s="187"/>
      <c r="F306" s="188" t="s">
        <v>636</v>
      </c>
      <c r="H306" s="189" t="n">
        <v>3.5</v>
      </c>
      <c r="I306" s="190"/>
      <c r="L306" s="186"/>
      <c r="M306" s="191"/>
      <c r="N306" s="192"/>
      <c r="O306" s="192"/>
      <c r="P306" s="192"/>
      <c r="Q306" s="192"/>
      <c r="R306" s="192"/>
      <c r="S306" s="192"/>
      <c r="T306" s="193"/>
      <c r="AT306" s="187" t="s">
        <v>146</v>
      </c>
      <c r="AU306" s="187" t="s">
        <v>79</v>
      </c>
      <c r="AV306" s="185" t="s">
        <v>79</v>
      </c>
      <c r="AW306" s="185" t="s">
        <v>30</v>
      </c>
      <c r="AX306" s="185" t="s">
        <v>69</v>
      </c>
      <c r="AY306" s="187" t="s">
        <v>132</v>
      </c>
    </row>
    <row r="307" s="177" customFormat="true" ht="12.8" hidden="false" customHeight="false" outlineLevel="0" collapsed="false">
      <c r="B307" s="178"/>
      <c r="D307" s="175" t="s">
        <v>146</v>
      </c>
      <c r="E307" s="179"/>
      <c r="F307" s="180" t="s">
        <v>606</v>
      </c>
      <c r="H307" s="179"/>
      <c r="I307" s="181"/>
      <c r="L307" s="178"/>
      <c r="M307" s="182"/>
      <c r="N307" s="183"/>
      <c r="O307" s="183"/>
      <c r="P307" s="183"/>
      <c r="Q307" s="183"/>
      <c r="R307" s="183"/>
      <c r="S307" s="183"/>
      <c r="T307" s="184"/>
      <c r="AT307" s="179" t="s">
        <v>146</v>
      </c>
      <c r="AU307" s="179" t="s">
        <v>79</v>
      </c>
      <c r="AV307" s="177" t="s">
        <v>77</v>
      </c>
      <c r="AW307" s="177" t="s">
        <v>30</v>
      </c>
      <c r="AX307" s="177" t="s">
        <v>69</v>
      </c>
      <c r="AY307" s="179" t="s">
        <v>132</v>
      </c>
    </row>
    <row r="308" s="185" customFormat="true" ht="12.8" hidden="false" customHeight="false" outlineLevel="0" collapsed="false">
      <c r="B308" s="186"/>
      <c r="D308" s="175" t="s">
        <v>146</v>
      </c>
      <c r="E308" s="187"/>
      <c r="F308" s="188" t="s">
        <v>618</v>
      </c>
      <c r="H308" s="189" t="n">
        <v>15.83</v>
      </c>
      <c r="I308" s="190"/>
      <c r="L308" s="186"/>
      <c r="M308" s="191"/>
      <c r="N308" s="192"/>
      <c r="O308" s="192"/>
      <c r="P308" s="192"/>
      <c r="Q308" s="192"/>
      <c r="R308" s="192"/>
      <c r="S308" s="192"/>
      <c r="T308" s="193"/>
      <c r="AT308" s="187" t="s">
        <v>146</v>
      </c>
      <c r="AU308" s="187" t="s">
        <v>79</v>
      </c>
      <c r="AV308" s="185" t="s">
        <v>79</v>
      </c>
      <c r="AW308" s="185" t="s">
        <v>30</v>
      </c>
      <c r="AX308" s="185" t="s">
        <v>69</v>
      </c>
      <c r="AY308" s="187" t="s">
        <v>132</v>
      </c>
    </row>
    <row r="309" s="177" customFormat="true" ht="12.8" hidden="false" customHeight="false" outlineLevel="0" collapsed="false">
      <c r="B309" s="178"/>
      <c r="D309" s="175" t="s">
        <v>146</v>
      </c>
      <c r="E309" s="179"/>
      <c r="F309" s="180" t="s">
        <v>648</v>
      </c>
      <c r="H309" s="179"/>
      <c r="I309" s="181"/>
      <c r="L309" s="178"/>
      <c r="M309" s="182"/>
      <c r="N309" s="183"/>
      <c r="O309" s="183"/>
      <c r="P309" s="183"/>
      <c r="Q309" s="183"/>
      <c r="R309" s="183"/>
      <c r="S309" s="183"/>
      <c r="T309" s="184"/>
      <c r="AT309" s="179" t="s">
        <v>146</v>
      </c>
      <c r="AU309" s="179" t="s">
        <v>79</v>
      </c>
      <c r="AV309" s="177" t="s">
        <v>77</v>
      </c>
      <c r="AW309" s="177" t="s">
        <v>30</v>
      </c>
      <c r="AX309" s="177" t="s">
        <v>69</v>
      </c>
      <c r="AY309" s="179" t="s">
        <v>132</v>
      </c>
    </row>
    <row r="310" s="185" customFormat="true" ht="12.8" hidden="false" customHeight="false" outlineLevel="0" collapsed="false">
      <c r="B310" s="186"/>
      <c r="D310" s="175" t="s">
        <v>146</v>
      </c>
      <c r="E310" s="187"/>
      <c r="F310" s="188" t="s">
        <v>649</v>
      </c>
      <c r="H310" s="189" t="n">
        <v>21.42</v>
      </c>
      <c r="I310" s="190"/>
      <c r="L310" s="186"/>
      <c r="M310" s="191"/>
      <c r="N310" s="192"/>
      <c r="O310" s="192"/>
      <c r="P310" s="192"/>
      <c r="Q310" s="192"/>
      <c r="R310" s="192"/>
      <c r="S310" s="192"/>
      <c r="T310" s="193"/>
      <c r="AT310" s="187" t="s">
        <v>146</v>
      </c>
      <c r="AU310" s="187" t="s">
        <v>79</v>
      </c>
      <c r="AV310" s="185" t="s">
        <v>79</v>
      </c>
      <c r="AW310" s="185" t="s">
        <v>30</v>
      </c>
      <c r="AX310" s="185" t="s">
        <v>69</v>
      </c>
      <c r="AY310" s="187" t="s">
        <v>132</v>
      </c>
    </row>
    <row r="311" s="203" customFormat="true" ht="12.8" hidden="false" customHeight="false" outlineLevel="0" collapsed="false">
      <c r="B311" s="204"/>
      <c r="D311" s="175" t="s">
        <v>146</v>
      </c>
      <c r="E311" s="205"/>
      <c r="F311" s="206" t="s">
        <v>166</v>
      </c>
      <c r="H311" s="207" t="n">
        <v>40.75</v>
      </c>
      <c r="I311" s="208"/>
      <c r="L311" s="204"/>
      <c r="M311" s="209"/>
      <c r="N311" s="210"/>
      <c r="O311" s="210"/>
      <c r="P311" s="210"/>
      <c r="Q311" s="210"/>
      <c r="R311" s="210"/>
      <c r="S311" s="210"/>
      <c r="T311" s="211"/>
      <c r="AT311" s="205" t="s">
        <v>146</v>
      </c>
      <c r="AU311" s="205" t="s">
        <v>79</v>
      </c>
      <c r="AV311" s="203" t="s">
        <v>140</v>
      </c>
      <c r="AW311" s="203" t="s">
        <v>30</v>
      </c>
      <c r="AX311" s="203" t="s">
        <v>77</v>
      </c>
      <c r="AY311" s="205" t="s">
        <v>132</v>
      </c>
    </row>
    <row r="312" s="28" customFormat="true" ht="49.05" hidden="false" customHeight="true" outlineLevel="0" collapsed="false">
      <c r="A312" s="23"/>
      <c r="B312" s="156"/>
      <c r="C312" s="157" t="s">
        <v>650</v>
      </c>
      <c r="D312" s="157" t="s">
        <v>135</v>
      </c>
      <c r="E312" s="158" t="s">
        <v>651</v>
      </c>
      <c r="F312" s="159" t="s">
        <v>652</v>
      </c>
      <c r="G312" s="160" t="s">
        <v>252</v>
      </c>
      <c r="H312" s="161" t="n">
        <v>1.044</v>
      </c>
      <c r="I312" s="162"/>
      <c r="J312" s="163" t="n">
        <f aca="false">ROUND(I312*H312,2)</f>
        <v>0</v>
      </c>
      <c r="K312" s="159" t="s">
        <v>139</v>
      </c>
      <c r="L312" s="24"/>
      <c r="M312" s="164"/>
      <c r="N312" s="165" t="s">
        <v>40</v>
      </c>
      <c r="O312" s="56"/>
      <c r="P312" s="166" t="n">
        <f aca="false">O312*H312</f>
        <v>0</v>
      </c>
      <c r="Q312" s="166" t="n">
        <v>0</v>
      </c>
      <c r="R312" s="166" t="n">
        <f aca="false">Q312*H312</f>
        <v>0</v>
      </c>
      <c r="S312" s="166" t="n">
        <v>0</v>
      </c>
      <c r="T312" s="167" t="n">
        <f aca="false">S312*H312</f>
        <v>0</v>
      </c>
      <c r="U312" s="23"/>
      <c r="V312" s="23"/>
      <c r="W312" s="23"/>
      <c r="X312" s="23"/>
      <c r="Y312" s="23"/>
      <c r="Z312" s="23"/>
      <c r="AA312" s="23"/>
      <c r="AB312" s="23"/>
      <c r="AC312" s="23"/>
      <c r="AD312" s="23"/>
      <c r="AE312" s="23"/>
      <c r="AR312" s="168" t="s">
        <v>202</v>
      </c>
      <c r="AT312" s="168" t="s">
        <v>135</v>
      </c>
      <c r="AU312" s="168" t="s">
        <v>79</v>
      </c>
      <c r="AY312" s="4" t="s">
        <v>132</v>
      </c>
      <c r="BE312" s="169" t="n">
        <f aca="false">IF(N312="základní",J312,0)</f>
        <v>0</v>
      </c>
      <c r="BF312" s="169" t="n">
        <f aca="false">IF(N312="snížená",J312,0)</f>
        <v>0</v>
      </c>
      <c r="BG312" s="169" t="n">
        <f aca="false">IF(N312="zákl. přenesená",J312,0)</f>
        <v>0</v>
      </c>
      <c r="BH312" s="169" t="n">
        <f aca="false">IF(N312="sníž. přenesená",J312,0)</f>
        <v>0</v>
      </c>
      <c r="BI312" s="169" t="n">
        <f aca="false">IF(N312="nulová",J312,0)</f>
        <v>0</v>
      </c>
      <c r="BJ312" s="4" t="s">
        <v>77</v>
      </c>
      <c r="BK312" s="169" t="n">
        <f aca="false">ROUND(I312*H312,2)</f>
        <v>0</v>
      </c>
      <c r="BL312" s="4" t="s">
        <v>202</v>
      </c>
      <c r="BM312" s="168" t="s">
        <v>653</v>
      </c>
    </row>
    <row r="313" s="28" customFormat="true" ht="12.8" hidden="false" customHeight="false" outlineLevel="0" collapsed="false">
      <c r="A313" s="23"/>
      <c r="B313" s="24"/>
      <c r="C313" s="23"/>
      <c r="D313" s="170" t="s">
        <v>142</v>
      </c>
      <c r="E313" s="23"/>
      <c r="F313" s="171" t="s">
        <v>654</v>
      </c>
      <c r="G313" s="23"/>
      <c r="H313" s="23"/>
      <c r="I313" s="172"/>
      <c r="J313" s="23"/>
      <c r="K313" s="23"/>
      <c r="L313" s="24"/>
      <c r="M313" s="173"/>
      <c r="N313" s="174"/>
      <c r="O313" s="56"/>
      <c r="P313" s="56"/>
      <c r="Q313" s="56"/>
      <c r="R313" s="56"/>
      <c r="S313" s="56"/>
      <c r="T313" s="57"/>
      <c r="U313" s="23"/>
      <c r="V313" s="23"/>
      <c r="W313" s="23"/>
      <c r="X313" s="23"/>
      <c r="Y313" s="23"/>
      <c r="Z313" s="23"/>
      <c r="AA313" s="23"/>
      <c r="AB313" s="23"/>
      <c r="AC313" s="23"/>
      <c r="AD313" s="23"/>
      <c r="AE313" s="23"/>
      <c r="AT313" s="4" t="s">
        <v>142</v>
      </c>
      <c r="AU313" s="4" t="s">
        <v>79</v>
      </c>
    </row>
    <row r="314" s="142" customFormat="true" ht="22.8" hidden="false" customHeight="true" outlineLevel="0" collapsed="false">
      <c r="B314" s="143"/>
      <c r="D314" s="144" t="s">
        <v>68</v>
      </c>
      <c r="E314" s="154" t="s">
        <v>363</v>
      </c>
      <c r="F314" s="154" t="s">
        <v>364</v>
      </c>
      <c r="I314" s="146"/>
      <c r="J314" s="155" t="n">
        <f aca="false">BK314</f>
        <v>0</v>
      </c>
      <c r="L314" s="143"/>
      <c r="M314" s="148"/>
      <c r="N314" s="149"/>
      <c r="O314" s="149"/>
      <c r="P314" s="150" t="n">
        <f aca="false">SUM(P315:P359)</f>
        <v>0</v>
      </c>
      <c r="Q314" s="149"/>
      <c r="R314" s="150" t="n">
        <f aca="false">SUM(R315:R359)</f>
        <v>0.09186217</v>
      </c>
      <c r="S314" s="149"/>
      <c r="T314" s="151" t="n">
        <f aca="false">SUM(T315:T359)</f>
        <v>0.162</v>
      </c>
      <c r="AR314" s="144" t="s">
        <v>79</v>
      </c>
      <c r="AT314" s="152" t="s">
        <v>68</v>
      </c>
      <c r="AU314" s="152" t="s">
        <v>77</v>
      </c>
      <c r="AY314" s="144" t="s">
        <v>132</v>
      </c>
      <c r="BK314" s="153" t="n">
        <f aca="false">SUM(BK315:BK359)</f>
        <v>0</v>
      </c>
    </row>
    <row r="315" s="28" customFormat="true" ht="37.8" hidden="false" customHeight="true" outlineLevel="0" collapsed="false">
      <c r="A315" s="23"/>
      <c r="B315" s="156"/>
      <c r="C315" s="157" t="s">
        <v>655</v>
      </c>
      <c r="D315" s="157" t="s">
        <v>135</v>
      </c>
      <c r="E315" s="158" t="s">
        <v>656</v>
      </c>
      <c r="F315" s="159" t="s">
        <v>657</v>
      </c>
      <c r="G315" s="160" t="s">
        <v>138</v>
      </c>
      <c r="H315" s="161" t="n">
        <v>15.497</v>
      </c>
      <c r="I315" s="162"/>
      <c r="J315" s="163" t="n">
        <f aca="false">ROUND(I315*H315,2)</f>
        <v>0</v>
      </c>
      <c r="K315" s="159" t="s">
        <v>139</v>
      </c>
      <c r="L315" s="24"/>
      <c r="M315" s="164"/>
      <c r="N315" s="165" t="s">
        <v>40</v>
      </c>
      <c r="O315" s="56"/>
      <c r="P315" s="166" t="n">
        <f aca="false">O315*H315</f>
        <v>0</v>
      </c>
      <c r="Q315" s="166" t="n">
        <v>0.0022</v>
      </c>
      <c r="R315" s="166" t="n">
        <f aca="false">Q315*H315</f>
        <v>0.0340934</v>
      </c>
      <c r="S315" s="166" t="n">
        <v>0</v>
      </c>
      <c r="T315" s="167" t="n">
        <f aca="false">S315*H315</f>
        <v>0</v>
      </c>
      <c r="U315" s="23"/>
      <c r="V315" s="23"/>
      <c r="W315" s="23"/>
      <c r="X315" s="23"/>
      <c r="Y315" s="23"/>
      <c r="Z315" s="23"/>
      <c r="AA315" s="23"/>
      <c r="AB315" s="23"/>
      <c r="AC315" s="23"/>
      <c r="AD315" s="23"/>
      <c r="AE315" s="23"/>
      <c r="AR315" s="168" t="s">
        <v>202</v>
      </c>
      <c r="AT315" s="168" t="s">
        <v>135</v>
      </c>
      <c r="AU315" s="168" t="s">
        <v>79</v>
      </c>
      <c r="AY315" s="4" t="s">
        <v>132</v>
      </c>
      <c r="BE315" s="169" t="n">
        <f aca="false">IF(N315="základní",J315,0)</f>
        <v>0</v>
      </c>
      <c r="BF315" s="169" t="n">
        <f aca="false">IF(N315="snížená",J315,0)</f>
        <v>0</v>
      </c>
      <c r="BG315" s="169" t="n">
        <f aca="false">IF(N315="zákl. přenesená",J315,0)</f>
        <v>0</v>
      </c>
      <c r="BH315" s="169" t="n">
        <f aca="false">IF(N315="sníž. přenesená",J315,0)</f>
        <v>0</v>
      </c>
      <c r="BI315" s="169" t="n">
        <f aca="false">IF(N315="nulová",J315,0)</f>
        <v>0</v>
      </c>
      <c r="BJ315" s="4" t="s">
        <v>77</v>
      </c>
      <c r="BK315" s="169" t="n">
        <f aca="false">ROUND(I315*H315,2)</f>
        <v>0</v>
      </c>
      <c r="BL315" s="4" t="s">
        <v>202</v>
      </c>
      <c r="BM315" s="168" t="s">
        <v>658</v>
      </c>
    </row>
    <row r="316" s="28" customFormat="true" ht="12.8" hidden="false" customHeight="false" outlineLevel="0" collapsed="false">
      <c r="A316" s="23"/>
      <c r="B316" s="24"/>
      <c r="C316" s="23"/>
      <c r="D316" s="170" t="s">
        <v>142</v>
      </c>
      <c r="E316" s="23"/>
      <c r="F316" s="171" t="s">
        <v>659</v>
      </c>
      <c r="G316" s="23"/>
      <c r="H316" s="23"/>
      <c r="I316" s="172"/>
      <c r="J316" s="23"/>
      <c r="K316" s="23"/>
      <c r="L316" s="24"/>
      <c r="M316" s="173"/>
      <c r="N316" s="174"/>
      <c r="O316" s="56"/>
      <c r="P316" s="56"/>
      <c r="Q316" s="56"/>
      <c r="R316" s="56"/>
      <c r="S316" s="56"/>
      <c r="T316" s="57"/>
      <c r="U316" s="23"/>
      <c r="V316" s="23"/>
      <c r="W316" s="23"/>
      <c r="X316" s="23"/>
      <c r="Y316" s="23"/>
      <c r="Z316" s="23"/>
      <c r="AA316" s="23"/>
      <c r="AB316" s="23"/>
      <c r="AC316" s="23"/>
      <c r="AD316" s="23"/>
      <c r="AE316" s="23"/>
      <c r="AT316" s="4" t="s">
        <v>142</v>
      </c>
      <c r="AU316" s="4" t="s">
        <v>79</v>
      </c>
    </row>
    <row r="317" s="28" customFormat="true" ht="58" hidden="false" customHeight="false" outlineLevel="0" collapsed="false">
      <c r="A317" s="23"/>
      <c r="B317" s="24"/>
      <c r="C317" s="23"/>
      <c r="D317" s="175" t="s">
        <v>144</v>
      </c>
      <c r="E317" s="23"/>
      <c r="F317" s="176" t="s">
        <v>660</v>
      </c>
      <c r="G317" s="23"/>
      <c r="H317" s="23"/>
      <c r="I317" s="172"/>
      <c r="J317" s="23"/>
      <c r="K317" s="23"/>
      <c r="L317" s="24"/>
      <c r="M317" s="173"/>
      <c r="N317" s="174"/>
      <c r="O317" s="56"/>
      <c r="P317" s="56"/>
      <c r="Q317" s="56"/>
      <c r="R317" s="56"/>
      <c r="S317" s="56"/>
      <c r="T317" s="57"/>
      <c r="U317" s="23"/>
      <c r="V317" s="23"/>
      <c r="W317" s="23"/>
      <c r="X317" s="23"/>
      <c r="Y317" s="23"/>
      <c r="Z317" s="23"/>
      <c r="AA317" s="23"/>
      <c r="AB317" s="23"/>
      <c r="AC317" s="23"/>
      <c r="AD317" s="23"/>
      <c r="AE317" s="23"/>
      <c r="AT317" s="4" t="s">
        <v>144</v>
      </c>
      <c r="AU317" s="4" t="s">
        <v>79</v>
      </c>
    </row>
    <row r="318" s="177" customFormat="true" ht="12.8" hidden="false" customHeight="false" outlineLevel="0" collapsed="false">
      <c r="B318" s="178"/>
      <c r="D318" s="175" t="s">
        <v>146</v>
      </c>
      <c r="E318" s="179"/>
      <c r="F318" s="180" t="s">
        <v>355</v>
      </c>
      <c r="H318" s="179"/>
      <c r="I318" s="181"/>
      <c r="L318" s="178"/>
      <c r="M318" s="182"/>
      <c r="N318" s="183"/>
      <c r="O318" s="183"/>
      <c r="P318" s="183"/>
      <c r="Q318" s="183"/>
      <c r="R318" s="183"/>
      <c r="S318" s="183"/>
      <c r="T318" s="184"/>
      <c r="AT318" s="179" t="s">
        <v>146</v>
      </c>
      <c r="AU318" s="179" t="s">
        <v>79</v>
      </c>
      <c r="AV318" s="177" t="s">
        <v>77</v>
      </c>
      <c r="AW318" s="177" t="s">
        <v>30</v>
      </c>
      <c r="AX318" s="177" t="s">
        <v>69</v>
      </c>
      <c r="AY318" s="179" t="s">
        <v>132</v>
      </c>
    </row>
    <row r="319" s="177" customFormat="true" ht="12.8" hidden="false" customHeight="false" outlineLevel="0" collapsed="false">
      <c r="B319" s="178"/>
      <c r="D319" s="175" t="s">
        <v>146</v>
      </c>
      <c r="E319" s="179"/>
      <c r="F319" s="180" t="s">
        <v>661</v>
      </c>
      <c r="H319" s="179"/>
      <c r="I319" s="181"/>
      <c r="L319" s="178"/>
      <c r="M319" s="182"/>
      <c r="N319" s="183"/>
      <c r="O319" s="183"/>
      <c r="P319" s="183"/>
      <c r="Q319" s="183"/>
      <c r="R319" s="183"/>
      <c r="S319" s="183"/>
      <c r="T319" s="184"/>
      <c r="AT319" s="179" t="s">
        <v>146</v>
      </c>
      <c r="AU319" s="179" t="s">
        <v>79</v>
      </c>
      <c r="AV319" s="177" t="s">
        <v>77</v>
      </c>
      <c r="AW319" s="177" t="s">
        <v>30</v>
      </c>
      <c r="AX319" s="177" t="s">
        <v>69</v>
      </c>
      <c r="AY319" s="179" t="s">
        <v>132</v>
      </c>
    </row>
    <row r="320" s="177" customFormat="true" ht="12.8" hidden="false" customHeight="false" outlineLevel="0" collapsed="false">
      <c r="B320" s="178"/>
      <c r="D320" s="175" t="s">
        <v>146</v>
      </c>
      <c r="E320" s="179"/>
      <c r="F320" s="180" t="s">
        <v>662</v>
      </c>
      <c r="H320" s="179"/>
      <c r="I320" s="181"/>
      <c r="L320" s="178"/>
      <c r="M320" s="182"/>
      <c r="N320" s="183"/>
      <c r="O320" s="183"/>
      <c r="P320" s="183"/>
      <c r="Q320" s="183"/>
      <c r="R320" s="183"/>
      <c r="S320" s="183"/>
      <c r="T320" s="184"/>
      <c r="AT320" s="179" t="s">
        <v>146</v>
      </c>
      <c r="AU320" s="179" t="s">
        <v>79</v>
      </c>
      <c r="AV320" s="177" t="s">
        <v>77</v>
      </c>
      <c r="AW320" s="177" t="s">
        <v>30</v>
      </c>
      <c r="AX320" s="177" t="s">
        <v>69</v>
      </c>
      <c r="AY320" s="179" t="s">
        <v>132</v>
      </c>
    </row>
    <row r="321" s="185" customFormat="true" ht="12.8" hidden="false" customHeight="false" outlineLevel="0" collapsed="false">
      <c r="B321" s="186"/>
      <c r="D321" s="175" t="s">
        <v>146</v>
      </c>
      <c r="E321" s="188"/>
      <c r="F321" s="212" t="s">
        <v>95</v>
      </c>
      <c r="H321" s="189" t="n">
        <v>15.497</v>
      </c>
      <c r="I321" s="190"/>
      <c r="L321" s="186"/>
      <c r="M321" s="191"/>
      <c r="N321" s="192"/>
      <c r="O321" s="192"/>
      <c r="P321" s="192"/>
      <c r="Q321" s="192"/>
      <c r="R321" s="192"/>
      <c r="S321" s="192"/>
      <c r="T321" s="193"/>
      <c r="AT321" s="187" t="s">
        <v>146</v>
      </c>
      <c r="AU321" s="187" t="s">
        <v>79</v>
      </c>
      <c r="AV321" s="185" t="s">
        <v>79</v>
      </c>
      <c r="AW321" s="185" t="s">
        <v>30</v>
      </c>
      <c r="AX321" s="185" t="s">
        <v>77</v>
      </c>
      <c r="AY321" s="187" t="s">
        <v>132</v>
      </c>
    </row>
    <row r="322" s="28" customFormat="true" ht="49.05" hidden="false" customHeight="true" outlineLevel="0" collapsed="false">
      <c r="A322" s="23"/>
      <c r="B322" s="156"/>
      <c r="C322" s="157" t="s">
        <v>663</v>
      </c>
      <c r="D322" s="157" t="s">
        <v>135</v>
      </c>
      <c r="E322" s="158" t="s">
        <v>664</v>
      </c>
      <c r="F322" s="159" t="s">
        <v>665</v>
      </c>
      <c r="G322" s="160" t="s">
        <v>185</v>
      </c>
      <c r="H322" s="161" t="n">
        <v>3.5</v>
      </c>
      <c r="I322" s="162"/>
      <c r="J322" s="163" t="n">
        <f aca="false">ROUND(I322*H322,2)</f>
        <v>0</v>
      </c>
      <c r="K322" s="159" t="s">
        <v>139</v>
      </c>
      <c r="L322" s="24"/>
      <c r="M322" s="164"/>
      <c r="N322" s="165" t="s">
        <v>40</v>
      </c>
      <c r="O322" s="56"/>
      <c r="P322" s="166" t="n">
        <f aca="false">O322*H322</f>
        <v>0</v>
      </c>
      <c r="Q322" s="166" t="n">
        <v>0.0095</v>
      </c>
      <c r="R322" s="166" t="n">
        <f aca="false">Q322*H322</f>
        <v>0.03325</v>
      </c>
      <c r="S322" s="166" t="n">
        <v>0</v>
      </c>
      <c r="T322" s="167" t="n">
        <f aca="false">S322*H322</f>
        <v>0</v>
      </c>
      <c r="U322" s="23"/>
      <c r="V322" s="23"/>
      <c r="W322" s="23"/>
      <c r="X322" s="23"/>
      <c r="Y322" s="23"/>
      <c r="Z322" s="23"/>
      <c r="AA322" s="23"/>
      <c r="AB322" s="23"/>
      <c r="AC322" s="23"/>
      <c r="AD322" s="23"/>
      <c r="AE322" s="23"/>
      <c r="AR322" s="168" t="s">
        <v>202</v>
      </c>
      <c r="AT322" s="168" t="s">
        <v>135</v>
      </c>
      <c r="AU322" s="168" t="s">
        <v>79</v>
      </c>
      <c r="AY322" s="4" t="s">
        <v>132</v>
      </c>
      <c r="BE322" s="169" t="n">
        <f aca="false">IF(N322="základní",J322,0)</f>
        <v>0</v>
      </c>
      <c r="BF322" s="169" t="n">
        <f aca="false">IF(N322="snížená",J322,0)</f>
        <v>0</v>
      </c>
      <c r="BG322" s="169" t="n">
        <f aca="false">IF(N322="zákl. přenesená",J322,0)</f>
        <v>0</v>
      </c>
      <c r="BH322" s="169" t="n">
        <f aca="false">IF(N322="sníž. přenesená",J322,0)</f>
        <v>0</v>
      </c>
      <c r="BI322" s="169" t="n">
        <f aca="false">IF(N322="nulová",J322,0)</f>
        <v>0</v>
      </c>
      <c r="BJ322" s="4" t="s">
        <v>77</v>
      </c>
      <c r="BK322" s="169" t="n">
        <f aca="false">ROUND(I322*H322,2)</f>
        <v>0</v>
      </c>
      <c r="BL322" s="4" t="s">
        <v>202</v>
      </c>
      <c r="BM322" s="168" t="s">
        <v>666</v>
      </c>
    </row>
    <row r="323" s="28" customFormat="true" ht="12.8" hidden="false" customHeight="false" outlineLevel="0" collapsed="false">
      <c r="A323" s="23"/>
      <c r="B323" s="24"/>
      <c r="C323" s="23"/>
      <c r="D323" s="170" t="s">
        <v>142</v>
      </c>
      <c r="E323" s="23"/>
      <c r="F323" s="171" t="s">
        <v>667</v>
      </c>
      <c r="G323" s="23"/>
      <c r="H323" s="23"/>
      <c r="I323" s="172"/>
      <c r="J323" s="23"/>
      <c r="K323" s="23"/>
      <c r="L323" s="24"/>
      <c r="M323" s="173"/>
      <c r="N323" s="174"/>
      <c r="O323" s="56"/>
      <c r="P323" s="56"/>
      <c r="Q323" s="56"/>
      <c r="R323" s="56"/>
      <c r="S323" s="56"/>
      <c r="T323" s="57"/>
      <c r="U323" s="23"/>
      <c r="V323" s="23"/>
      <c r="W323" s="23"/>
      <c r="X323" s="23"/>
      <c r="Y323" s="23"/>
      <c r="Z323" s="23"/>
      <c r="AA323" s="23"/>
      <c r="AB323" s="23"/>
      <c r="AC323" s="23"/>
      <c r="AD323" s="23"/>
      <c r="AE323" s="23"/>
      <c r="AT323" s="4" t="s">
        <v>142</v>
      </c>
      <c r="AU323" s="4" t="s">
        <v>79</v>
      </c>
    </row>
    <row r="324" s="28" customFormat="true" ht="58" hidden="false" customHeight="false" outlineLevel="0" collapsed="false">
      <c r="A324" s="23"/>
      <c r="B324" s="24"/>
      <c r="C324" s="23"/>
      <c r="D324" s="175" t="s">
        <v>144</v>
      </c>
      <c r="E324" s="23"/>
      <c r="F324" s="176" t="s">
        <v>660</v>
      </c>
      <c r="G324" s="23"/>
      <c r="H324" s="23"/>
      <c r="I324" s="172"/>
      <c r="J324" s="23"/>
      <c r="K324" s="23"/>
      <c r="L324" s="24"/>
      <c r="M324" s="173"/>
      <c r="N324" s="174"/>
      <c r="O324" s="56"/>
      <c r="P324" s="56"/>
      <c r="Q324" s="56"/>
      <c r="R324" s="56"/>
      <c r="S324" s="56"/>
      <c r="T324" s="57"/>
      <c r="U324" s="23"/>
      <c r="V324" s="23"/>
      <c r="W324" s="23"/>
      <c r="X324" s="23"/>
      <c r="Y324" s="23"/>
      <c r="Z324" s="23"/>
      <c r="AA324" s="23"/>
      <c r="AB324" s="23"/>
      <c r="AC324" s="23"/>
      <c r="AD324" s="23"/>
      <c r="AE324" s="23"/>
      <c r="AT324" s="4" t="s">
        <v>144</v>
      </c>
      <c r="AU324" s="4" t="s">
        <v>79</v>
      </c>
    </row>
    <row r="325" s="177" customFormat="true" ht="19" hidden="false" customHeight="false" outlineLevel="0" collapsed="false">
      <c r="B325" s="178"/>
      <c r="D325" s="175" t="s">
        <v>146</v>
      </c>
      <c r="E325" s="179"/>
      <c r="F325" s="180" t="s">
        <v>635</v>
      </c>
      <c r="H325" s="179"/>
      <c r="I325" s="181"/>
      <c r="L325" s="178"/>
      <c r="M325" s="182"/>
      <c r="N325" s="183"/>
      <c r="O325" s="183"/>
      <c r="P325" s="183"/>
      <c r="Q325" s="183"/>
      <c r="R325" s="183"/>
      <c r="S325" s="183"/>
      <c r="T325" s="184"/>
      <c r="AT325" s="179" t="s">
        <v>146</v>
      </c>
      <c r="AU325" s="179" t="s">
        <v>79</v>
      </c>
      <c r="AV325" s="177" t="s">
        <v>77</v>
      </c>
      <c r="AW325" s="177" t="s">
        <v>30</v>
      </c>
      <c r="AX325" s="177" t="s">
        <v>69</v>
      </c>
      <c r="AY325" s="179" t="s">
        <v>132</v>
      </c>
    </row>
    <row r="326" s="185" customFormat="true" ht="12.8" hidden="false" customHeight="false" outlineLevel="0" collapsed="false">
      <c r="B326" s="186"/>
      <c r="D326" s="175" t="s">
        <v>146</v>
      </c>
      <c r="E326" s="187"/>
      <c r="F326" s="188" t="s">
        <v>636</v>
      </c>
      <c r="H326" s="189" t="n">
        <v>3.5</v>
      </c>
      <c r="I326" s="190"/>
      <c r="L326" s="186"/>
      <c r="M326" s="191"/>
      <c r="N326" s="192"/>
      <c r="O326" s="192"/>
      <c r="P326" s="192"/>
      <c r="Q326" s="192"/>
      <c r="R326" s="192"/>
      <c r="S326" s="192"/>
      <c r="T326" s="193"/>
      <c r="AT326" s="187" t="s">
        <v>146</v>
      </c>
      <c r="AU326" s="187" t="s">
        <v>79</v>
      </c>
      <c r="AV326" s="185" t="s">
        <v>79</v>
      </c>
      <c r="AW326" s="185" t="s">
        <v>30</v>
      </c>
      <c r="AX326" s="185" t="s">
        <v>69</v>
      </c>
      <c r="AY326" s="187" t="s">
        <v>132</v>
      </c>
    </row>
    <row r="327" s="203" customFormat="true" ht="12.8" hidden="false" customHeight="false" outlineLevel="0" collapsed="false">
      <c r="B327" s="204"/>
      <c r="D327" s="175" t="s">
        <v>146</v>
      </c>
      <c r="E327" s="205"/>
      <c r="F327" s="206" t="s">
        <v>166</v>
      </c>
      <c r="H327" s="207" t="n">
        <v>3.5</v>
      </c>
      <c r="I327" s="208"/>
      <c r="L327" s="204"/>
      <c r="M327" s="209"/>
      <c r="N327" s="210"/>
      <c r="O327" s="210"/>
      <c r="P327" s="210"/>
      <c r="Q327" s="210"/>
      <c r="R327" s="210"/>
      <c r="S327" s="210"/>
      <c r="T327" s="211"/>
      <c r="AT327" s="205" t="s">
        <v>146</v>
      </c>
      <c r="AU327" s="205" t="s">
        <v>79</v>
      </c>
      <c r="AV327" s="203" t="s">
        <v>140</v>
      </c>
      <c r="AW327" s="203" t="s">
        <v>30</v>
      </c>
      <c r="AX327" s="203" t="s">
        <v>77</v>
      </c>
      <c r="AY327" s="205" t="s">
        <v>132</v>
      </c>
    </row>
    <row r="328" s="28" customFormat="true" ht="37.8" hidden="false" customHeight="true" outlineLevel="0" collapsed="false">
      <c r="A328" s="23"/>
      <c r="B328" s="156"/>
      <c r="C328" s="157" t="s">
        <v>668</v>
      </c>
      <c r="D328" s="157" t="s">
        <v>135</v>
      </c>
      <c r="E328" s="158" t="s">
        <v>669</v>
      </c>
      <c r="F328" s="159" t="s">
        <v>670</v>
      </c>
      <c r="G328" s="160" t="s">
        <v>169</v>
      </c>
      <c r="H328" s="161" t="n">
        <v>20</v>
      </c>
      <c r="I328" s="162"/>
      <c r="J328" s="163" t="n">
        <f aca="false">ROUND(I328*H328,2)</f>
        <v>0</v>
      </c>
      <c r="K328" s="159" t="s">
        <v>139</v>
      </c>
      <c r="L328" s="24"/>
      <c r="M328" s="164"/>
      <c r="N328" s="165" t="s">
        <v>40</v>
      </c>
      <c r="O328" s="56"/>
      <c r="P328" s="166" t="n">
        <f aca="false">O328*H328</f>
        <v>0</v>
      </c>
      <c r="Q328" s="166" t="n">
        <v>0.00084</v>
      </c>
      <c r="R328" s="166" t="n">
        <f aca="false">Q328*H328</f>
        <v>0.0168</v>
      </c>
      <c r="S328" s="166" t="n">
        <v>0.0081</v>
      </c>
      <c r="T328" s="167" t="n">
        <f aca="false">S328*H328</f>
        <v>0.162</v>
      </c>
      <c r="U328" s="23"/>
      <c r="V328" s="23"/>
      <c r="W328" s="23"/>
      <c r="X328" s="23"/>
      <c r="Y328" s="23"/>
      <c r="Z328" s="23"/>
      <c r="AA328" s="23"/>
      <c r="AB328" s="23"/>
      <c r="AC328" s="23"/>
      <c r="AD328" s="23"/>
      <c r="AE328" s="23"/>
      <c r="AR328" s="168" t="s">
        <v>202</v>
      </c>
      <c r="AT328" s="168" t="s">
        <v>135</v>
      </c>
      <c r="AU328" s="168" t="s">
        <v>79</v>
      </c>
      <c r="AY328" s="4" t="s">
        <v>132</v>
      </c>
      <c r="BE328" s="169" t="n">
        <f aca="false">IF(N328="základní",J328,0)</f>
        <v>0</v>
      </c>
      <c r="BF328" s="169" t="n">
        <f aca="false">IF(N328="snížená",J328,0)</f>
        <v>0</v>
      </c>
      <c r="BG328" s="169" t="n">
        <f aca="false">IF(N328="zákl. přenesená",J328,0)</f>
        <v>0</v>
      </c>
      <c r="BH328" s="169" t="n">
        <f aca="false">IF(N328="sníž. přenesená",J328,0)</f>
        <v>0</v>
      </c>
      <c r="BI328" s="169" t="n">
        <f aca="false">IF(N328="nulová",J328,0)</f>
        <v>0</v>
      </c>
      <c r="BJ328" s="4" t="s">
        <v>77</v>
      </c>
      <c r="BK328" s="169" t="n">
        <f aca="false">ROUND(I328*H328,2)</f>
        <v>0</v>
      </c>
      <c r="BL328" s="4" t="s">
        <v>202</v>
      </c>
      <c r="BM328" s="168" t="s">
        <v>671</v>
      </c>
    </row>
    <row r="329" s="28" customFormat="true" ht="12.8" hidden="false" customHeight="false" outlineLevel="0" collapsed="false">
      <c r="A329" s="23"/>
      <c r="B329" s="24"/>
      <c r="C329" s="23"/>
      <c r="D329" s="170" t="s">
        <v>142</v>
      </c>
      <c r="E329" s="23"/>
      <c r="F329" s="171" t="s">
        <v>672</v>
      </c>
      <c r="G329" s="23"/>
      <c r="H329" s="23"/>
      <c r="I329" s="172"/>
      <c r="J329" s="23"/>
      <c r="K329" s="23"/>
      <c r="L329" s="24"/>
      <c r="M329" s="173"/>
      <c r="N329" s="174"/>
      <c r="O329" s="56"/>
      <c r="P329" s="56"/>
      <c r="Q329" s="56"/>
      <c r="R329" s="56"/>
      <c r="S329" s="56"/>
      <c r="T329" s="57"/>
      <c r="U329" s="23"/>
      <c r="V329" s="23"/>
      <c r="W329" s="23"/>
      <c r="X329" s="23"/>
      <c r="Y329" s="23"/>
      <c r="Z329" s="23"/>
      <c r="AA329" s="23"/>
      <c r="AB329" s="23"/>
      <c r="AC329" s="23"/>
      <c r="AD329" s="23"/>
      <c r="AE329" s="23"/>
      <c r="AT329" s="4" t="s">
        <v>142</v>
      </c>
      <c r="AU329" s="4" t="s">
        <v>79</v>
      </c>
    </row>
    <row r="330" s="28" customFormat="true" ht="34" hidden="false" customHeight="false" outlineLevel="0" collapsed="false">
      <c r="A330" s="23"/>
      <c r="B330" s="24"/>
      <c r="C330" s="23"/>
      <c r="D330" s="175" t="s">
        <v>144</v>
      </c>
      <c r="E330" s="23"/>
      <c r="F330" s="176" t="s">
        <v>673</v>
      </c>
      <c r="G330" s="23"/>
      <c r="H330" s="23"/>
      <c r="I330" s="172"/>
      <c r="J330" s="23"/>
      <c r="K330" s="23"/>
      <c r="L330" s="24"/>
      <c r="M330" s="173"/>
      <c r="N330" s="174"/>
      <c r="O330" s="56"/>
      <c r="P330" s="56"/>
      <c r="Q330" s="56"/>
      <c r="R330" s="56"/>
      <c r="S330" s="56"/>
      <c r="T330" s="57"/>
      <c r="U330" s="23"/>
      <c r="V330" s="23"/>
      <c r="W330" s="23"/>
      <c r="X330" s="23"/>
      <c r="Y330" s="23"/>
      <c r="Z330" s="23"/>
      <c r="AA330" s="23"/>
      <c r="AB330" s="23"/>
      <c r="AC330" s="23"/>
      <c r="AD330" s="23"/>
      <c r="AE330" s="23"/>
      <c r="AT330" s="4" t="s">
        <v>144</v>
      </c>
      <c r="AU330" s="4" t="s">
        <v>79</v>
      </c>
    </row>
    <row r="331" s="177" customFormat="true" ht="27.5" hidden="false" customHeight="false" outlineLevel="0" collapsed="false">
      <c r="B331" s="178"/>
      <c r="D331" s="175" t="s">
        <v>146</v>
      </c>
      <c r="E331" s="179"/>
      <c r="F331" s="180" t="s">
        <v>674</v>
      </c>
      <c r="H331" s="179"/>
      <c r="I331" s="181"/>
      <c r="L331" s="178"/>
      <c r="M331" s="182"/>
      <c r="N331" s="183"/>
      <c r="O331" s="183"/>
      <c r="P331" s="183"/>
      <c r="Q331" s="183"/>
      <c r="R331" s="183"/>
      <c r="S331" s="183"/>
      <c r="T331" s="184"/>
      <c r="AT331" s="179" t="s">
        <v>146</v>
      </c>
      <c r="AU331" s="179" t="s">
        <v>79</v>
      </c>
      <c r="AV331" s="177" t="s">
        <v>77</v>
      </c>
      <c r="AW331" s="177" t="s">
        <v>30</v>
      </c>
      <c r="AX331" s="177" t="s">
        <v>69</v>
      </c>
      <c r="AY331" s="179" t="s">
        <v>132</v>
      </c>
    </row>
    <row r="332" s="185" customFormat="true" ht="12.8" hidden="false" customHeight="false" outlineLevel="0" collapsed="false">
      <c r="B332" s="186"/>
      <c r="D332" s="175" t="s">
        <v>146</v>
      </c>
      <c r="E332" s="187"/>
      <c r="F332" s="188" t="s">
        <v>215</v>
      </c>
      <c r="H332" s="189" t="n">
        <v>20</v>
      </c>
      <c r="I332" s="190"/>
      <c r="L332" s="186"/>
      <c r="M332" s="191"/>
      <c r="N332" s="192"/>
      <c r="O332" s="192"/>
      <c r="P332" s="192"/>
      <c r="Q332" s="192"/>
      <c r="R332" s="192"/>
      <c r="S332" s="192"/>
      <c r="T332" s="193"/>
      <c r="AT332" s="187" t="s">
        <v>146</v>
      </c>
      <c r="AU332" s="187" t="s">
        <v>79</v>
      </c>
      <c r="AV332" s="185" t="s">
        <v>79</v>
      </c>
      <c r="AW332" s="185" t="s">
        <v>30</v>
      </c>
      <c r="AX332" s="185" t="s">
        <v>69</v>
      </c>
      <c r="AY332" s="187" t="s">
        <v>132</v>
      </c>
    </row>
    <row r="333" s="203" customFormat="true" ht="12.8" hidden="false" customHeight="false" outlineLevel="0" collapsed="false">
      <c r="B333" s="204"/>
      <c r="D333" s="175" t="s">
        <v>146</v>
      </c>
      <c r="E333" s="205"/>
      <c r="F333" s="206" t="s">
        <v>166</v>
      </c>
      <c r="H333" s="207" t="n">
        <v>20</v>
      </c>
      <c r="I333" s="208"/>
      <c r="L333" s="204"/>
      <c r="M333" s="209"/>
      <c r="N333" s="210"/>
      <c r="O333" s="210"/>
      <c r="P333" s="210"/>
      <c r="Q333" s="210"/>
      <c r="R333" s="210"/>
      <c r="S333" s="210"/>
      <c r="T333" s="211"/>
      <c r="AT333" s="205" t="s">
        <v>146</v>
      </c>
      <c r="AU333" s="205" t="s">
        <v>79</v>
      </c>
      <c r="AV333" s="203" t="s">
        <v>140</v>
      </c>
      <c r="AW333" s="203" t="s">
        <v>30</v>
      </c>
      <c r="AX333" s="203" t="s">
        <v>77</v>
      </c>
      <c r="AY333" s="205" t="s">
        <v>132</v>
      </c>
    </row>
    <row r="334" s="28" customFormat="true" ht="21.75" hidden="false" customHeight="true" outlineLevel="0" collapsed="false">
      <c r="A334" s="23"/>
      <c r="B334" s="156"/>
      <c r="C334" s="157" t="s">
        <v>675</v>
      </c>
      <c r="D334" s="157" t="s">
        <v>135</v>
      </c>
      <c r="E334" s="158" t="s">
        <v>676</v>
      </c>
      <c r="F334" s="159" t="s">
        <v>677</v>
      </c>
      <c r="G334" s="160" t="s">
        <v>185</v>
      </c>
      <c r="H334" s="161" t="n">
        <v>3.5</v>
      </c>
      <c r="I334" s="162"/>
      <c r="J334" s="163" t="n">
        <f aca="false">ROUND(I334*H334,2)</f>
        <v>0</v>
      </c>
      <c r="K334" s="159" t="s">
        <v>139</v>
      </c>
      <c r="L334" s="24"/>
      <c r="M334" s="164"/>
      <c r="N334" s="165" t="s">
        <v>40</v>
      </c>
      <c r="O334" s="56"/>
      <c r="P334" s="166" t="n">
        <f aca="false">O334*H334</f>
        <v>0</v>
      </c>
      <c r="Q334" s="166" t="n">
        <v>0.0003</v>
      </c>
      <c r="R334" s="166" t="n">
        <f aca="false">Q334*H334</f>
        <v>0.00105</v>
      </c>
      <c r="S334" s="166" t="n">
        <v>0</v>
      </c>
      <c r="T334" s="167" t="n">
        <f aca="false">S334*H334</f>
        <v>0</v>
      </c>
      <c r="U334" s="23"/>
      <c r="V334" s="23"/>
      <c r="W334" s="23"/>
      <c r="X334" s="23"/>
      <c r="Y334" s="23"/>
      <c r="Z334" s="23"/>
      <c r="AA334" s="23"/>
      <c r="AB334" s="23"/>
      <c r="AC334" s="23"/>
      <c r="AD334" s="23"/>
      <c r="AE334" s="23"/>
      <c r="AR334" s="168" t="s">
        <v>202</v>
      </c>
      <c r="AT334" s="168" t="s">
        <v>135</v>
      </c>
      <c r="AU334" s="168" t="s">
        <v>79</v>
      </c>
      <c r="AY334" s="4" t="s">
        <v>132</v>
      </c>
      <c r="BE334" s="169" t="n">
        <f aca="false">IF(N334="základní",J334,0)</f>
        <v>0</v>
      </c>
      <c r="BF334" s="169" t="n">
        <f aca="false">IF(N334="snížená",J334,0)</f>
        <v>0</v>
      </c>
      <c r="BG334" s="169" t="n">
        <f aca="false">IF(N334="zákl. přenesená",J334,0)</f>
        <v>0</v>
      </c>
      <c r="BH334" s="169" t="n">
        <f aca="false">IF(N334="sníž. přenesená",J334,0)</f>
        <v>0</v>
      </c>
      <c r="BI334" s="169" t="n">
        <f aca="false">IF(N334="nulová",J334,0)</f>
        <v>0</v>
      </c>
      <c r="BJ334" s="4" t="s">
        <v>77</v>
      </c>
      <c r="BK334" s="169" t="n">
        <f aca="false">ROUND(I334*H334,2)</f>
        <v>0</v>
      </c>
      <c r="BL334" s="4" t="s">
        <v>202</v>
      </c>
      <c r="BM334" s="168" t="s">
        <v>678</v>
      </c>
    </row>
    <row r="335" s="28" customFormat="true" ht="12.8" hidden="false" customHeight="false" outlineLevel="0" collapsed="false">
      <c r="A335" s="23"/>
      <c r="B335" s="24"/>
      <c r="C335" s="23"/>
      <c r="D335" s="170" t="s">
        <v>142</v>
      </c>
      <c r="E335" s="23"/>
      <c r="F335" s="171" t="s">
        <v>679</v>
      </c>
      <c r="G335" s="23"/>
      <c r="H335" s="23"/>
      <c r="I335" s="172"/>
      <c r="J335" s="23"/>
      <c r="K335" s="23"/>
      <c r="L335" s="24"/>
      <c r="M335" s="173"/>
      <c r="N335" s="174"/>
      <c r="O335" s="56"/>
      <c r="P335" s="56"/>
      <c r="Q335" s="56"/>
      <c r="R335" s="56"/>
      <c r="S335" s="56"/>
      <c r="T335" s="57"/>
      <c r="U335" s="23"/>
      <c r="V335" s="23"/>
      <c r="W335" s="23"/>
      <c r="X335" s="23"/>
      <c r="Y335" s="23"/>
      <c r="Z335" s="23"/>
      <c r="AA335" s="23"/>
      <c r="AB335" s="23"/>
      <c r="AC335" s="23"/>
      <c r="AD335" s="23"/>
      <c r="AE335" s="23"/>
      <c r="AT335" s="4" t="s">
        <v>142</v>
      </c>
      <c r="AU335" s="4" t="s">
        <v>79</v>
      </c>
    </row>
    <row r="336" s="28" customFormat="true" ht="58" hidden="false" customHeight="false" outlineLevel="0" collapsed="false">
      <c r="A336" s="23"/>
      <c r="B336" s="24"/>
      <c r="C336" s="23"/>
      <c r="D336" s="175" t="s">
        <v>144</v>
      </c>
      <c r="E336" s="23"/>
      <c r="F336" s="176" t="s">
        <v>660</v>
      </c>
      <c r="G336" s="23"/>
      <c r="H336" s="23"/>
      <c r="I336" s="172"/>
      <c r="J336" s="23"/>
      <c r="K336" s="23"/>
      <c r="L336" s="24"/>
      <c r="M336" s="173"/>
      <c r="N336" s="174"/>
      <c r="O336" s="56"/>
      <c r="P336" s="56"/>
      <c r="Q336" s="56"/>
      <c r="R336" s="56"/>
      <c r="S336" s="56"/>
      <c r="T336" s="57"/>
      <c r="U336" s="23"/>
      <c r="V336" s="23"/>
      <c r="W336" s="23"/>
      <c r="X336" s="23"/>
      <c r="Y336" s="23"/>
      <c r="Z336" s="23"/>
      <c r="AA336" s="23"/>
      <c r="AB336" s="23"/>
      <c r="AC336" s="23"/>
      <c r="AD336" s="23"/>
      <c r="AE336" s="23"/>
      <c r="AT336" s="4" t="s">
        <v>144</v>
      </c>
      <c r="AU336" s="4" t="s">
        <v>79</v>
      </c>
    </row>
    <row r="337" s="177" customFormat="true" ht="19" hidden="false" customHeight="false" outlineLevel="0" collapsed="false">
      <c r="B337" s="178"/>
      <c r="D337" s="175" t="s">
        <v>146</v>
      </c>
      <c r="E337" s="179"/>
      <c r="F337" s="180" t="s">
        <v>635</v>
      </c>
      <c r="H337" s="179"/>
      <c r="I337" s="181"/>
      <c r="L337" s="178"/>
      <c r="M337" s="182"/>
      <c r="N337" s="183"/>
      <c r="O337" s="183"/>
      <c r="P337" s="183"/>
      <c r="Q337" s="183"/>
      <c r="R337" s="183"/>
      <c r="S337" s="183"/>
      <c r="T337" s="184"/>
      <c r="AT337" s="179" t="s">
        <v>146</v>
      </c>
      <c r="AU337" s="179" t="s">
        <v>79</v>
      </c>
      <c r="AV337" s="177" t="s">
        <v>77</v>
      </c>
      <c r="AW337" s="177" t="s">
        <v>30</v>
      </c>
      <c r="AX337" s="177" t="s">
        <v>69</v>
      </c>
      <c r="AY337" s="179" t="s">
        <v>132</v>
      </c>
    </row>
    <row r="338" s="185" customFormat="true" ht="12.8" hidden="false" customHeight="false" outlineLevel="0" collapsed="false">
      <c r="B338" s="186"/>
      <c r="D338" s="175" t="s">
        <v>146</v>
      </c>
      <c r="E338" s="187"/>
      <c r="F338" s="188" t="s">
        <v>636</v>
      </c>
      <c r="H338" s="189" t="n">
        <v>3.5</v>
      </c>
      <c r="I338" s="190"/>
      <c r="L338" s="186"/>
      <c r="M338" s="191"/>
      <c r="N338" s="192"/>
      <c r="O338" s="192"/>
      <c r="P338" s="192"/>
      <c r="Q338" s="192"/>
      <c r="R338" s="192"/>
      <c r="S338" s="192"/>
      <c r="T338" s="193"/>
      <c r="AT338" s="187" t="s">
        <v>146</v>
      </c>
      <c r="AU338" s="187" t="s">
        <v>79</v>
      </c>
      <c r="AV338" s="185" t="s">
        <v>79</v>
      </c>
      <c r="AW338" s="185" t="s">
        <v>30</v>
      </c>
      <c r="AX338" s="185" t="s">
        <v>69</v>
      </c>
      <c r="AY338" s="187" t="s">
        <v>132</v>
      </c>
    </row>
    <row r="339" s="203" customFormat="true" ht="12.8" hidden="false" customHeight="false" outlineLevel="0" collapsed="false">
      <c r="B339" s="204"/>
      <c r="D339" s="175" t="s">
        <v>146</v>
      </c>
      <c r="E339" s="205"/>
      <c r="F339" s="206" t="s">
        <v>166</v>
      </c>
      <c r="H339" s="207" t="n">
        <v>3.5</v>
      </c>
      <c r="I339" s="208"/>
      <c r="L339" s="204"/>
      <c r="M339" s="209"/>
      <c r="N339" s="210"/>
      <c r="O339" s="210"/>
      <c r="P339" s="210"/>
      <c r="Q339" s="210"/>
      <c r="R339" s="210"/>
      <c r="S339" s="210"/>
      <c r="T339" s="211"/>
      <c r="AT339" s="205" t="s">
        <v>146</v>
      </c>
      <c r="AU339" s="205" t="s">
        <v>79</v>
      </c>
      <c r="AV339" s="203" t="s">
        <v>140</v>
      </c>
      <c r="AW339" s="203" t="s">
        <v>30</v>
      </c>
      <c r="AX339" s="203" t="s">
        <v>77</v>
      </c>
      <c r="AY339" s="205" t="s">
        <v>132</v>
      </c>
    </row>
    <row r="340" s="28" customFormat="true" ht="21.75" hidden="false" customHeight="true" outlineLevel="0" collapsed="false">
      <c r="A340" s="23"/>
      <c r="B340" s="156"/>
      <c r="C340" s="157" t="s">
        <v>680</v>
      </c>
      <c r="D340" s="157" t="s">
        <v>135</v>
      </c>
      <c r="E340" s="158" t="s">
        <v>681</v>
      </c>
      <c r="F340" s="159" t="s">
        <v>682</v>
      </c>
      <c r="G340" s="160" t="s">
        <v>138</v>
      </c>
      <c r="H340" s="161" t="n">
        <v>15.497</v>
      </c>
      <c r="I340" s="162"/>
      <c r="J340" s="163" t="n">
        <f aca="false">ROUND(I340*H340,2)</f>
        <v>0</v>
      </c>
      <c r="K340" s="159" t="s">
        <v>139</v>
      </c>
      <c r="L340" s="24"/>
      <c r="M340" s="164"/>
      <c r="N340" s="165" t="s">
        <v>40</v>
      </c>
      <c r="O340" s="56"/>
      <c r="P340" s="166" t="n">
        <f aca="false">O340*H340</f>
        <v>0</v>
      </c>
      <c r="Q340" s="166" t="n">
        <v>0.00041</v>
      </c>
      <c r="R340" s="166" t="n">
        <f aca="false">Q340*H340</f>
        <v>0.00635377</v>
      </c>
      <c r="S340" s="166" t="n">
        <v>0</v>
      </c>
      <c r="T340" s="167" t="n">
        <f aca="false">S340*H340</f>
        <v>0</v>
      </c>
      <c r="U340" s="23"/>
      <c r="V340" s="23"/>
      <c r="W340" s="23"/>
      <c r="X340" s="23"/>
      <c r="Y340" s="23"/>
      <c r="Z340" s="23"/>
      <c r="AA340" s="23"/>
      <c r="AB340" s="23"/>
      <c r="AC340" s="23"/>
      <c r="AD340" s="23"/>
      <c r="AE340" s="23"/>
      <c r="AR340" s="168" t="s">
        <v>202</v>
      </c>
      <c r="AT340" s="168" t="s">
        <v>135</v>
      </c>
      <c r="AU340" s="168" t="s">
        <v>79</v>
      </c>
      <c r="AY340" s="4" t="s">
        <v>132</v>
      </c>
      <c r="BE340" s="169" t="n">
        <f aca="false">IF(N340="základní",J340,0)</f>
        <v>0</v>
      </c>
      <c r="BF340" s="169" t="n">
        <f aca="false">IF(N340="snížená",J340,0)</f>
        <v>0</v>
      </c>
      <c r="BG340" s="169" t="n">
        <f aca="false">IF(N340="zákl. přenesená",J340,0)</f>
        <v>0</v>
      </c>
      <c r="BH340" s="169" t="n">
        <f aca="false">IF(N340="sníž. přenesená",J340,0)</f>
        <v>0</v>
      </c>
      <c r="BI340" s="169" t="n">
        <f aca="false">IF(N340="nulová",J340,0)</f>
        <v>0</v>
      </c>
      <c r="BJ340" s="4" t="s">
        <v>77</v>
      </c>
      <c r="BK340" s="169" t="n">
        <f aca="false">ROUND(I340*H340,2)</f>
        <v>0</v>
      </c>
      <c r="BL340" s="4" t="s">
        <v>202</v>
      </c>
      <c r="BM340" s="168" t="s">
        <v>683</v>
      </c>
    </row>
    <row r="341" s="28" customFormat="true" ht="12.8" hidden="false" customHeight="false" outlineLevel="0" collapsed="false">
      <c r="A341" s="23"/>
      <c r="B341" s="24"/>
      <c r="C341" s="23"/>
      <c r="D341" s="170" t="s">
        <v>142</v>
      </c>
      <c r="E341" s="23"/>
      <c r="F341" s="171" t="s">
        <v>684</v>
      </c>
      <c r="G341" s="23"/>
      <c r="H341" s="23"/>
      <c r="I341" s="172"/>
      <c r="J341" s="23"/>
      <c r="K341" s="23"/>
      <c r="L341" s="24"/>
      <c r="M341" s="173"/>
      <c r="N341" s="174"/>
      <c r="O341" s="56"/>
      <c r="P341" s="56"/>
      <c r="Q341" s="56"/>
      <c r="R341" s="56"/>
      <c r="S341" s="56"/>
      <c r="T341" s="57"/>
      <c r="U341" s="23"/>
      <c r="V341" s="23"/>
      <c r="W341" s="23"/>
      <c r="X341" s="23"/>
      <c r="Y341" s="23"/>
      <c r="Z341" s="23"/>
      <c r="AA341" s="23"/>
      <c r="AB341" s="23"/>
      <c r="AC341" s="23"/>
      <c r="AD341" s="23"/>
      <c r="AE341" s="23"/>
      <c r="AT341" s="4" t="s">
        <v>142</v>
      </c>
      <c r="AU341" s="4" t="s">
        <v>79</v>
      </c>
    </row>
    <row r="342" s="28" customFormat="true" ht="58" hidden="false" customHeight="false" outlineLevel="0" collapsed="false">
      <c r="A342" s="23"/>
      <c r="B342" s="24"/>
      <c r="C342" s="23"/>
      <c r="D342" s="175" t="s">
        <v>144</v>
      </c>
      <c r="E342" s="23"/>
      <c r="F342" s="176" t="s">
        <v>660</v>
      </c>
      <c r="G342" s="23"/>
      <c r="H342" s="23"/>
      <c r="I342" s="172"/>
      <c r="J342" s="23"/>
      <c r="K342" s="23"/>
      <c r="L342" s="24"/>
      <c r="M342" s="173"/>
      <c r="N342" s="174"/>
      <c r="O342" s="56"/>
      <c r="P342" s="56"/>
      <c r="Q342" s="56"/>
      <c r="R342" s="56"/>
      <c r="S342" s="56"/>
      <c r="T342" s="57"/>
      <c r="U342" s="23"/>
      <c r="V342" s="23"/>
      <c r="W342" s="23"/>
      <c r="X342" s="23"/>
      <c r="Y342" s="23"/>
      <c r="Z342" s="23"/>
      <c r="AA342" s="23"/>
      <c r="AB342" s="23"/>
      <c r="AC342" s="23"/>
      <c r="AD342" s="23"/>
      <c r="AE342" s="23"/>
      <c r="AT342" s="4" t="s">
        <v>144</v>
      </c>
      <c r="AU342" s="4" t="s">
        <v>79</v>
      </c>
    </row>
    <row r="343" s="177" customFormat="true" ht="12.8" hidden="false" customHeight="false" outlineLevel="0" collapsed="false">
      <c r="B343" s="178"/>
      <c r="D343" s="175" t="s">
        <v>146</v>
      </c>
      <c r="E343" s="179"/>
      <c r="F343" s="180" t="s">
        <v>685</v>
      </c>
      <c r="H343" s="179"/>
      <c r="I343" s="181"/>
      <c r="L343" s="178"/>
      <c r="M343" s="182"/>
      <c r="N343" s="183"/>
      <c r="O343" s="183"/>
      <c r="P343" s="183"/>
      <c r="Q343" s="183"/>
      <c r="R343" s="183"/>
      <c r="S343" s="183"/>
      <c r="T343" s="184"/>
      <c r="AT343" s="179" t="s">
        <v>146</v>
      </c>
      <c r="AU343" s="179" t="s">
        <v>79</v>
      </c>
      <c r="AV343" s="177" t="s">
        <v>77</v>
      </c>
      <c r="AW343" s="177" t="s">
        <v>30</v>
      </c>
      <c r="AX343" s="177" t="s">
        <v>69</v>
      </c>
      <c r="AY343" s="179" t="s">
        <v>132</v>
      </c>
    </row>
    <row r="344" s="185" customFormat="true" ht="12.8" hidden="false" customHeight="false" outlineLevel="0" collapsed="false">
      <c r="B344" s="186"/>
      <c r="D344" s="175" t="s">
        <v>146</v>
      </c>
      <c r="E344" s="188"/>
      <c r="F344" s="212" t="s">
        <v>95</v>
      </c>
      <c r="H344" s="189" t="n">
        <v>15.497</v>
      </c>
      <c r="I344" s="190"/>
      <c r="L344" s="186"/>
      <c r="M344" s="191"/>
      <c r="N344" s="192"/>
      <c r="O344" s="192"/>
      <c r="P344" s="192"/>
      <c r="Q344" s="192"/>
      <c r="R344" s="192"/>
      <c r="S344" s="192"/>
      <c r="T344" s="193"/>
      <c r="AT344" s="187" t="s">
        <v>146</v>
      </c>
      <c r="AU344" s="187" t="s">
        <v>79</v>
      </c>
      <c r="AV344" s="185" t="s">
        <v>79</v>
      </c>
      <c r="AW344" s="185" t="s">
        <v>30</v>
      </c>
      <c r="AX344" s="185" t="s">
        <v>69</v>
      </c>
      <c r="AY344" s="187" t="s">
        <v>132</v>
      </c>
    </row>
    <row r="345" s="203" customFormat="true" ht="12.8" hidden="false" customHeight="false" outlineLevel="0" collapsed="false">
      <c r="B345" s="204"/>
      <c r="D345" s="175" t="s">
        <v>146</v>
      </c>
      <c r="E345" s="205"/>
      <c r="F345" s="206" t="s">
        <v>166</v>
      </c>
      <c r="H345" s="207" t="n">
        <v>15.497</v>
      </c>
      <c r="I345" s="208"/>
      <c r="L345" s="204"/>
      <c r="M345" s="209"/>
      <c r="N345" s="210"/>
      <c r="O345" s="210"/>
      <c r="P345" s="210"/>
      <c r="Q345" s="210"/>
      <c r="R345" s="210"/>
      <c r="S345" s="210"/>
      <c r="T345" s="211"/>
      <c r="AT345" s="205" t="s">
        <v>146</v>
      </c>
      <c r="AU345" s="205" t="s">
        <v>79</v>
      </c>
      <c r="AV345" s="203" t="s">
        <v>140</v>
      </c>
      <c r="AW345" s="203" t="s">
        <v>30</v>
      </c>
      <c r="AX345" s="203" t="s">
        <v>77</v>
      </c>
      <c r="AY345" s="205" t="s">
        <v>132</v>
      </c>
    </row>
    <row r="346" s="28" customFormat="true" ht="24.15" hidden="false" customHeight="true" outlineLevel="0" collapsed="false">
      <c r="A346" s="23"/>
      <c r="B346" s="156"/>
      <c r="C346" s="157" t="s">
        <v>686</v>
      </c>
      <c r="D346" s="157" t="s">
        <v>135</v>
      </c>
      <c r="E346" s="158" t="s">
        <v>687</v>
      </c>
      <c r="F346" s="159" t="s">
        <v>688</v>
      </c>
      <c r="G346" s="160" t="s">
        <v>185</v>
      </c>
      <c r="H346" s="161" t="n">
        <v>3.5</v>
      </c>
      <c r="I346" s="162"/>
      <c r="J346" s="163" t="n">
        <f aca="false">ROUND(I346*H346,2)</f>
        <v>0</v>
      </c>
      <c r="K346" s="159" t="s">
        <v>139</v>
      </c>
      <c r="L346" s="24"/>
      <c r="M346" s="164"/>
      <c r="N346" s="165" t="s">
        <v>40</v>
      </c>
      <c r="O346" s="56"/>
      <c r="P346" s="166" t="n">
        <f aca="false">O346*H346</f>
        <v>0</v>
      </c>
      <c r="Q346" s="166" t="n">
        <v>1E-005</v>
      </c>
      <c r="R346" s="166" t="n">
        <f aca="false">Q346*H346</f>
        <v>3.5E-005</v>
      </c>
      <c r="S346" s="166" t="n">
        <v>0</v>
      </c>
      <c r="T346" s="167" t="n">
        <f aca="false">S346*H346</f>
        <v>0</v>
      </c>
      <c r="U346" s="23"/>
      <c r="V346" s="23"/>
      <c r="W346" s="23"/>
      <c r="X346" s="23"/>
      <c r="Y346" s="23"/>
      <c r="Z346" s="23"/>
      <c r="AA346" s="23"/>
      <c r="AB346" s="23"/>
      <c r="AC346" s="23"/>
      <c r="AD346" s="23"/>
      <c r="AE346" s="23"/>
      <c r="AR346" s="168" t="s">
        <v>202</v>
      </c>
      <c r="AT346" s="168" t="s">
        <v>135</v>
      </c>
      <c r="AU346" s="168" t="s">
        <v>79</v>
      </c>
      <c r="AY346" s="4" t="s">
        <v>132</v>
      </c>
      <c r="BE346" s="169" t="n">
        <f aca="false">IF(N346="základní",J346,0)</f>
        <v>0</v>
      </c>
      <c r="BF346" s="169" t="n">
        <f aca="false">IF(N346="snížená",J346,0)</f>
        <v>0</v>
      </c>
      <c r="BG346" s="169" t="n">
        <f aca="false">IF(N346="zákl. přenesená",J346,0)</f>
        <v>0</v>
      </c>
      <c r="BH346" s="169" t="n">
        <f aca="false">IF(N346="sníž. přenesená",J346,0)</f>
        <v>0</v>
      </c>
      <c r="BI346" s="169" t="n">
        <f aca="false">IF(N346="nulová",J346,0)</f>
        <v>0</v>
      </c>
      <c r="BJ346" s="4" t="s">
        <v>77</v>
      </c>
      <c r="BK346" s="169" t="n">
        <f aca="false">ROUND(I346*H346,2)</f>
        <v>0</v>
      </c>
      <c r="BL346" s="4" t="s">
        <v>202</v>
      </c>
      <c r="BM346" s="168" t="s">
        <v>689</v>
      </c>
    </row>
    <row r="347" s="28" customFormat="true" ht="12.8" hidden="false" customHeight="false" outlineLevel="0" collapsed="false">
      <c r="A347" s="23"/>
      <c r="B347" s="24"/>
      <c r="C347" s="23"/>
      <c r="D347" s="170" t="s">
        <v>142</v>
      </c>
      <c r="E347" s="23"/>
      <c r="F347" s="171" t="s">
        <v>690</v>
      </c>
      <c r="G347" s="23"/>
      <c r="H347" s="23"/>
      <c r="I347" s="172"/>
      <c r="J347" s="23"/>
      <c r="K347" s="23"/>
      <c r="L347" s="24"/>
      <c r="M347" s="173"/>
      <c r="N347" s="174"/>
      <c r="O347" s="56"/>
      <c r="P347" s="56"/>
      <c r="Q347" s="56"/>
      <c r="R347" s="56"/>
      <c r="S347" s="56"/>
      <c r="T347" s="57"/>
      <c r="U347" s="23"/>
      <c r="V347" s="23"/>
      <c r="W347" s="23"/>
      <c r="X347" s="23"/>
      <c r="Y347" s="23"/>
      <c r="Z347" s="23"/>
      <c r="AA347" s="23"/>
      <c r="AB347" s="23"/>
      <c r="AC347" s="23"/>
      <c r="AD347" s="23"/>
      <c r="AE347" s="23"/>
      <c r="AT347" s="4" t="s">
        <v>142</v>
      </c>
      <c r="AU347" s="4" t="s">
        <v>79</v>
      </c>
    </row>
    <row r="348" s="28" customFormat="true" ht="58" hidden="false" customHeight="false" outlineLevel="0" collapsed="false">
      <c r="A348" s="23"/>
      <c r="B348" s="24"/>
      <c r="C348" s="23"/>
      <c r="D348" s="175" t="s">
        <v>144</v>
      </c>
      <c r="E348" s="23"/>
      <c r="F348" s="176" t="s">
        <v>660</v>
      </c>
      <c r="G348" s="23"/>
      <c r="H348" s="23"/>
      <c r="I348" s="172"/>
      <c r="J348" s="23"/>
      <c r="K348" s="23"/>
      <c r="L348" s="24"/>
      <c r="M348" s="173"/>
      <c r="N348" s="174"/>
      <c r="O348" s="56"/>
      <c r="P348" s="56"/>
      <c r="Q348" s="56"/>
      <c r="R348" s="56"/>
      <c r="S348" s="56"/>
      <c r="T348" s="57"/>
      <c r="U348" s="23"/>
      <c r="V348" s="23"/>
      <c r="W348" s="23"/>
      <c r="X348" s="23"/>
      <c r="Y348" s="23"/>
      <c r="Z348" s="23"/>
      <c r="AA348" s="23"/>
      <c r="AB348" s="23"/>
      <c r="AC348" s="23"/>
      <c r="AD348" s="23"/>
      <c r="AE348" s="23"/>
      <c r="AT348" s="4" t="s">
        <v>144</v>
      </c>
      <c r="AU348" s="4" t="s">
        <v>79</v>
      </c>
    </row>
    <row r="349" s="177" customFormat="true" ht="19" hidden="false" customHeight="false" outlineLevel="0" collapsed="false">
      <c r="B349" s="178"/>
      <c r="D349" s="175" t="s">
        <v>146</v>
      </c>
      <c r="E349" s="179"/>
      <c r="F349" s="180" t="s">
        <v>635</v>
      </c>
      <c r="H349" s="179"/>
      <c r="I349" s="181"/>
      <c r="L349" s="178"/>
      <c r="M349" s="182"/>
      <c r="N349" s="183"/>
      <c r="O349" s="183"/>
      <c r="P349" s="183"/>
      <c r="Q349" s="183"/>
      <c r="R349" s="183"/>
      <c r="S349" s="183"/>
      <c r="T349" s="184"/>
      <c r="AT349" s="179" t="s">
        <v>146</v>
      </c>
      <c r="AU349" s="179" t="s">
        <v>79</v>
      </c>
      <c r="AV349" s="177" t="s">
        <v>77</v>
      </c>
      <c r="AW349" s="177" t="s">
        <v>30</v>
      </c>
      <c r="AX349" s="177" t="s">
        <v>69</v>
      </c>
      <c r="AY349" s="179" t="s">
        <v>132</v>
      </c>
    </row>
    <row r="350" s="185" customFormat="true" ht="12.8" hidden="false" customHeight="false" outlineLevel="0" collapsed="false">
      <c r="B350" s="186"/>
      <c r="D350" s="175" t="s">
        <v>146</v>
      </c>
      <c r="E350" s="187"/>
      <c r="F350" s="188" t="s">
        <v>636</v>
      </c>
      <c r="H350" s="189" t="n">
        <v>3.5</v>
      </c>
      <c r="I350" s="190"/>
      <c r="L350" s="186"/>
      <c r="M350" s="191"/>
      <c r="N350" s="192"/>
      <c r="O350" s="192"/>
      <c r="P350" s="192"/>
      <c r="Q350" s="192"/>
      <c r="R350" s="192"/>
      <c r="S350" s="192"/>
      <c r="T350" s="193"/>
      <c r="AT350" s="187" t="s">
        <v>146</v>
      </c>
      <c r="AU350" s="187" t="s">
        <v>79</v>
      </c>
      <c r="AV350" s="185" t="s">
        <v>79</v>
      </c>
      <c r="AW350" s="185" t="s">
        <v>30</v>
      </c>
      <c r="AX350" s="185" t="s">
        <v>69</v>
      </c>
      <c r="AY350" s="187" t="s">
        <v>132</v>
      </c>
    </row>
    <row r="351" s="203" customFormat="true" ht="12.8" hidden="false" customHeight="false" outlineLevel="0" collapsed="false">
      <c r="B351" s="204"/>
      <c r="D351" s="175" t="s">
        <v>146</v>
      </c>
      <c r="E351" s="205"/>
      <c r="F351" s="206" t="s">
        <v>166</v>
      </c>
      <c r="H351" s="207" t="n">
        <v>3.5</v>
      </c>
      <c r="I351" s="208"/>
      <c r="L351" s="204"/>
      <c r="M351" s="209"/>
      <c r="N351" s="210"/>
      <c r="O351" s="210"/>
      <c r="P351" s="210"/>
      <c r="Q351" s="210"/>
      <c r="R351" s="210"/>
      <c r="S351" s="210"/>
      <c r="T351" s="211"/>
      <c r="AT351" s="205" t="s">
        <v>146</v>
      </c>
      <c r="AU351" s="205" t="s">
        <v>79</v>
      </c>
      <c r="AV351" s="203" t="s">
        <v>140</v>
      </c>
      <c r="AW351" s="203" t="s">
        <v>30</v>
      </c>
      <c r="AX351" s="203" t="s">
        <v>77</v>
      </c>
      <c r="AY351" s="205" t="s">
        <v>132</v>
      </c>
    </row>
    <row r="352" s="28" customFormat="true" ht="24.15" hidden="false" customHeight="true" outlineLevel="0" collapsed="false">
      <c r="A352" s="23"/>
      <c r="B352" s="156"/>
      <c r="C352" s="157" t="s">
        <v>691</v>
      </c>
      <c r="D352" s="157" t="s">
        <v>135</v>
      </c>
      <c r="E352" s="158" t="s">
        <v>692</v>
      </c>
      <c r="F352" s="159" t="s">
        <v>693</v>
      </c>
      <c r="G352" s="160" t="s">
        <v>185</v>
      </c>
      <c r="H352" s="161" t="n">
        <v>3.5</v>
      </c>
      <c r="I352" s="162"/>
      <c r="J352" s="163" t="n">
        <f aca="false">ROUND(I352*H352,2)</f>
        <v>0</v>
      </c>
      <c r="K352" s="159" t="s">
        <v>139</v>
      </c>
      <c r="L352" s="24"/>
      <c r="M352" s="164"/>
      <c r="N352" s="165" t="s">
        <v>40</v>
      </c>
      <c r="O352" s="56"/>
      <c r="P352" s="166" t="n">
        <f aca="false">O352*H352</f>
        <v>0</v>
      </c>
      <c r="Q352" s="166" t="n">
        <v>8E-005</v>
      </c>
      <c r="R352" s="166" t="n">
        <f aca="false">Q352*H352</f>
        <v>0.00028</v>
      </c>
      <c r="S352" s="166" t="n">
        <v>0</v>
      </c>
      <c r="T352" s="167" t="n">
        <f aca="false">S352*H352</f>
        <v>0</v>
      </c>
      <c r="U352" s="23"/>
      <c r="V352" s="23"/>
      <c r="W352" s="23"/>
      <c r="X352" s="23"/>
      <c r="Y352" s="23"/>
      <c r="Z352" s="23"/>
      <c r="AA352" s="23"/>
      <c r="AB352" s="23"/>
      <c r="AC352" s="23"/>
      <c r="AD352" s="23"/>
      <c r="AE352" s="23"/>
      <c r="AR352" s="168" t="s">
        <v>202</v>
      </c>
      <c r="AT352" s="168" t="s">
        <v>135</v>
      </c>
      <c r="AU352" s="168" t="s">
        <v>79</v>
      </c>
      <c r="AY352" s="4" t="s">
        <v>132</v>
      </c>
      <c r="BE352" s="169" t="n">
        <f aca="false">IF(N352="základní",J352,0)</f>
        <v>0</v>
      </c>
      <c r="BF352" s="169" t="n">
        <f aca="false">IF(N352="snížená",J352,0)</f>
        <v>0</v>
      </c>
      <c r="BG352" s="169" t="n">
        <f aca="false">IF(N352="zákl. přenesená",J352,0)</f>
        <v>0</v>
      </c>
      <c r="BH352" s="169" t="n">
        <f aca="false">IF(N352="sníž. přenesená",J352,0)</f>
        <v>0</v>
      </c>
      <c r="BI352" s="169" t="n">
        <f aca="false">IF(N352="nulová",J352,0)</f>
        <v>0</v>
      </c>
      <c r="BJ352" s="4" t="s">
        <v>77</v>
      </c>
      <c r="BK352" s="169" t="n">
        <f aca="false">ROUND(I352*H352,2)</f>
        <v>0</v>
      </c>
      <c r="BL352" s="4" t="s">
        <v>202</v>
      </c>
      <c r="BM352" s="168" t="s">
        <v>694</v>
      </c>
    </row>
    <row r="353" s="28" customFormat="true" ht="12.8" hidden="false" customHeight="false" outlineLevel="0" collapsed="false">
      <c r="A353" s="23"/>
      <c r="B353" s="24"/>
      <c r="C353" s="23"/>
      <c r="D353" s="170" t="s">
        <v>142</v>
      </c>
      <c r="E353" s="23"/>
      <c r="F353" s="171" t="s">
        <v>695</v>
      </c>
      <c r="G353" s="23"/>
      <c r="H353" s="23"/>
      <c r="I353" s="172"/>
      <c r="J353" s="23"/>
      <c r="K353" s="23"/>
      <c r="L353" s="24"/>
      <c r="M353" s="173"/>
      <c r="N353" s="174"/>
      <c r="O353" s="56"/>
      <c r="P353" s="56"/>
      <c r="Q353" s="56"/>
      <c r="R353" s="56"/>
      <c r="S353" s="56"/>
      <c r="T353" s="57"/>
      <c r="U353" s="23"/>
      <c r="V353" s="23"/>
      <c r="W353" s="23"/>
      <c r="X353" s="23"/>
      <c r="Y353" s="23"/>
      <c r="Z353" s="23"/>
      <c r="AA353" s="23"/>
      <c r="AB353" s="23"/>
      <c r="AC353" s="23"/>
      <c r="AD353" s="23"/>
      <c r="AE353" s="23"/>
      <c r="AT353" s="4" t="s">
        <v>142</v>
      </c>
      <c r="AU353" s="4" t="s">
        <v>79</v>
      </c>
    </row>
    <row r="354" s="28" customFormat="true" ht="58" hidden="false" customHeight="false" outlineLevel="0" collapsed="false">
      <c r="A354" s="23"/>
      <c r="B354" s="24"/>
      <c r="C354" s="23"/>
      <c r="D354" s="175" t="s">
        <v>144</v>
      </c>
      <c r="E354" s="23"/>
      <c r="F354" s="176" t="s">
        <v>660</v>
      </c>
      <c r="G354" s="23"/>
      <c r="H354" s="23"/>
      <c r="I354" s="172"/>
      <c r="J354" s="23"/>
      <c r="K354" s="23"/>
      <c r="L354" s="24"/>
      <c r="M354" s="173"/>
      <c r="N354" s="174"/>
      <c r="O354" s="56"/>
      <c r="P354" s="56"/>
      <c r="Q354" s="56"/>
      <c r="R354" s="56"/>
      <c r="S354" s="56"/>
      <c r="T354" s="57"/>
      <c r="U354" s="23"/>
      <c r="V354" s="23"/>
      <c r="W354" s="23"/>
      <c r="X354" s="23"/>
      <c r="Y354" s="23"/>
      <c r="Z354" s="23"/>
      <c r="AA354" s="23"/>
      <c r="AB354" s="23"/>
      <c r="AC354" s="23"/>
      <c r="AD354" s="23"/>
      <c r="AE354" s="23"/>
      <c r="AT354" s="4" t="s">
        <v>144</v>
      </c>
      <c r="AU354" s="4" t="s">
        <v>79</v>
      </c>
    </row>
    <row r="355" s="177" customFormat="true" ht="19" hidden="false" customHeight="false" outlineLevel="0" collapsed="false">
      <c r="B355" s="178"/>
      <c r="D355" s="175" t="s">
        <v>146</v>
      </c>
      <c r="E355" s="179"/>
      <c r="F355" s="180" t="s">
        <v>635</v>
      </c>
      <c r="H355" s="179"/>
      <c r="I355" s="181"/>
      <c r="L355" s="178"/>
      <c r="M355" s="182"/>
      <c r="N355" s="183"/>
      <c r="O355" s="183"/>
      <c r="P355" s="183"/>
      <c r="Q355" s="183"/>
      <c r="R355" s="183"/>
      <c r="S355" s="183"/>
      <c r="T355" s="184"/>
      <c r="AT355" s="179" t="s">
        <v>146</v>
      </c>
      <c r="AU355" s="179" t="s">
        <v>79</v>
      </c>
      <c r="AV355" s="177" t="s">
        <v>77</v>
      </c>
      <c r="AW355" s="177" t="s">
        <v>30</v>
      </c>
      <c r="AX355" s="177" t="s">
        <v>69</v>
      </c>
      <c r="AY355" s="179" t="s">
        <v>132</v>
      </c>
    </row>
    <row r="356" s="185" customFormat="true" ht="12.8" hidden="false" customHeight="false" outlineLevel="0" collapsed="false">
      <c r="B356" s="186"/>
      <c r="D356" s="175" t="s">
        <v>146</v>
      </c>
      <c r="E356" s="187"/>
      <c r="F356" s="188" t="s">
        <v>636</v>
      </c>
      <c r="H356" s="189" t="n">
        <v>3.5</v>
      </c>
      <c r="I356" s="190"/>
      <c r="L356" s="186"/>
      <c r="M356" s="191"/>
      <c r="N356" s="192"/>
      <c r="O356" s="192"/>
      <c r="P356" s="192"/>
      <c r="Q356" s="192"/>
      <c r="R356" s="192"/>
      <c r="S356" s="192"/>
      <c r="T356" s="193"/>
      <c r="AT356" s="187" t="s">
        <v>146</v>
      </c>
      <c r="AU356" s="187" t="s">
        <v>79</v>
      </c>
      <c r="AV356" s="185" t="s">
        <v>79</v>
      </c>
      <c r="AW356" s="185" t="s">
        <v>30</v>
      </c>
      <c r="AX356" s="185" t="s">
        <v>69</v>
      </c>
      <c r="AY356" s="187" t="s">
        <v>132</v>
      </c>
    </row>
    <row r="357" s="203" customFormat="true" ht="12.8" hidden="false" customHeight="false" outlineLevel="0" collapsed="false">
      <c r="B357" s="204"/>
      <c r="D357" s="175" t="s">
        <v>146</v>
      </c>
      <c r="E357" s="205"/>
      <c r="F357" s="206" t="s">
        <v>166</v>
      </c>
      <c r="H357" s="207" t="n">
        <v>3.5</v>
      </c>
      <c r="I357" s="208"/>
      <c r="L357" s="204"/>
      <c r="M357" s="209"/>
      <c r="N357" s="210"/>
      <c r="O357" s="210"/>
      <c r="P357" s="210"/>
      <c r="Q357" s="210"/>
      <c r="R357" s="210"/>
      <c r="S357" s="210"/>
      <c r="T357" s="211"/>
      <c r="AT357" s="205" t="s">
        <v>146</v>
      </c>
      <c r="AU357" s="205" t="s">
        <v>79</v>
      </c>
      <c r="AV357" s="203" t="s">
        <v>140</v>
      </c>
      <c r="AW357" s="203" t="s">
        <v>30</v>
      </c>
      <c r="AX357" s="203" t="s">
        <v>77</v>
      </c>
      <c r="AY357" s="205" t="s">
        <v>132</v>
      </c>
    </row>
    <row r="358" s="28" customFormat="true" ht="55.5" hidden="false" customHeight="true" outlineLevel="0" collapsed="false">
      <c r="A358" s="23"/>
      <c r="B358" s="156"/>
      <c r="C358" s="157" t="s">
        <v>696</v>
      </c>
      <c r="D358" s="157" t="s">
        <v>135</v>
      </c>
      <c r="E358" s="158" t="s">
        <v>697</v>
      </c>
      <c r="F358" s="159" t="s">
        <v>698</v>
      </c>
      <c r="G358" s="160" t="s">
        <v>252</v>
      </c>
      <c r="H358" s="161" t="n">
        <v>0.092</v>
      </c>
      <c r="I358" s="162"/>
      <c r="J358" s="163" t="n">
        <f aca="false">ROUND(I358*H358,2)</f>
        <v>0</v>
      </c>
      <c r="K358" s="159" t="s">
        <v>139</v>
      </c>
      <c r="L358" s="24"/>
      <c r="M358" s="164"/>
      <c r="N358" s="165" t="s">
        <v>40</v>
      </c>
      <c r="O358" s="56"/>
      <c r="P358" s="166" t="n">
        <f aca="false">O358*H358</f>
        <v>0</v>
      </c>
      <c r="Q358" s="166" t="n">
        <v>0</v>
      </c>
      <c r="R358" s="166" t="n">
        <f aca="false">Q358*H358</f>
        <v>0</v>
      </c>
      <c r="S358" s="166" t="n">
        <v>0</v>
      </c>
      <c r="T358" s="167" t="n">
        <f aca="false">S358*H358</f>
        <v>0</v>
      </c>
      <c r="U358" s="23"/>
      <c r="V358" s="23"/>
      <c r="W358" s="23"/>
      <c r="X358" s="23"/>
      <c r="Y358" s="23"/>
      <c r="Z358" s="23"/>
      <c r="AA358" s="23"/>
      <c r="AB358" s="23"/>
      <c r="AC358" s="23"/>
      <c r="AD358" s="23"/>
      <c r="AE358" s="23"/>
      <c r="AR358" s="168" t="s">
        <v>202</v>
      </c>
      <c r="AT358" s="168" t="s">
        <v>135</v>
      </c>
      <c r="AU358" s="168" t="s">
        <v>79</v>
      </c>
      <c r="AY358" s="4" t="s">
        <v>132</v>
      </c>
      <c r="BE358" s="169" t="n">
        <f aca="false">IF(N358="základní",J358,0)</f>
        <v>0</v>
      </c>
      <c r="BF358" s="169" t="n">
        <f aca="false">IF(N358="snížená",J358,0)</f>
        <v>0</v>
      </c>
      <c r="BG358" s="169" t="n">
        <f aca="false">IF(N358="zákl. přenesená",J358,0)</f>
        <v>0</v>
      </c>
      <c r="BH358" s="169" t="n">
        <f aca="false">IF(N358="sníž. přenesená",J358,0)</f>
        <v>0</v>
      </c>
      <c r="BI358" s="169" t="n">
        <f aca="false">IF(N358="nulová",J358,0)</f>
        <v>0</v>
      </c>
      <c r="BJ358" s="4" t="s">
        <v>77</v>
      </c>
      <c r="BK358" s="169" t="n">
        <f aca="false">ROUND(I358*H358,2)</f>
        <v>0</v>
      </c>
      <c r="BL358" s="4" t="s">
        <v>202</v>
      </c>
      <c r="BM358" s="168" t="s">
        <v>699</v>
      </c>
    </row>
    <row r="359" s="28" customFormat="true" ht="12.8" hidden="false" customHeight="false" outlineLevel="0" collapsed="false">
      <c r="A359" s="23"/>
      <c r="B359" s="24"/>
      <c r="C359" s="23"/>
      <c r="D359" s="170" t="s">
        <v>142</v>
      </c>
      <c r="E359" s="23"/>
      <c r="F359" s="171" t="s">
        <v>700</v>
      </c>
      <c r="G359" s="23"/>
      <c r="H359" s="23"/>
      <c r="I359" s="172"/>
      <c r="J359" s="23"/>
      <c r="K359" s="23"/>
      <c r="L359" s="24"/>
      <c r="M359" s="173"/>
      <c r="N359" s="174"/>
      <c r="O359" s="56"/>
      <c r="P359" s="56"/>
      <c r="Q359" s="56"/>
      <c r="R359" s="56"/>
      <c r="S359" s="56"/>
      <c r="T359" s="57"/>
      <c r="U359" s="23"/>
      <c r="V359" s="23"/>
      <c r="W359" s="23"/>
      <c r="X359" s="23"/>
      <c r="Y359" s="23"/>
      <c r="Z359" s="23"/>
      <c r="AA359" s="23"/>
      <c r="AB359" s="23"/>
      <c r="AC359" s="23"/>
      <c r="AD359" s="23"/>
      <c r="AE359" s="23"/>
      <c r="AT359" s="4" t="s">
        <v>142</v>
      </c>
      <c r="AU359" s="4" t="s">
        <v>79</v>
      </c>
    </row>
    <row r="360" s="142" customFormat="true" ht="22.8" hidden="false" customHeight="true" outlineLevel="0" collapsed="false">
      <c r="B360" s="143"/>
      <c r="D360" s="144" t="s">
        <v>68</v>
      </c>
      <c r="E360" s="154" t="s">
        <v>701</v>
      </c>
      <c r="F360" s="154" t="s">
        <v>702</v>
      </c>
      <c r="I360" s="146"/>
      <c r="J360" s="155" t="n">
        <f aca="false">BK360</f>
        <v>0</v>
      </c>
      <c r="L360" s="143"/>
      <c r="M360" s="148"/>
      <c r="N360" s="149"/>
      <c r="O360" s="149"/>
      <c r="P360" s="150" t="n">
        <f aca="false">SUM(P361:P390)</f>
        <v>0</v>
      </c>
      <c r="Q360" s="149"/>
      <c r="R360" s="150" t="n">
        <f aca="false">SUM(R361:R390)</f>
        <v>0.1711279</v>
      </c>
      <c r="S360" s="149"/>
      <c r="T360" s="151" t="n">
        <f aca="false">SUM(T361:T390)</f>
        <v>0</v>
      </c>
      <c r="AR360" s="144" t="s">
        <v>79</v>
      </c>
      <c r="AT360" s="152" t="s">
        <v>68</v>
      </c>
      <c r="AU360" s="152" t="s">
        <v>77</v>
      </c>
      <c r="AY360" s="144" t="s">
        <v>132</v>
      </c>
      <c r="BK360" s="153" t="n">
        <f aca="false">SUM(BK361:BK390)</f>
        <v>0</v>
      </c>
    </row>
    <row r="361" s="28" customFormat="true" ht="24.15" hidden="false" customHeight="true" outlineLevel="0" collapsed="false">
      <c r="A361" s="23"/>
      <c r="B361" s="156"/>
      <c r="C361" s="157" t="s">
        <v>703</v>
      </c>
      <c r="D361" s="157" t="s">
        <v>135</v>
      </c>
      <c r="E361" s="158" t="s">
        <v>704</v>
      </c>
      <c r="F361" s="159" t="s">
        <v>705</v>
      </c>
      <c r="G361" s="160" t="s">
        <v>185</v>
      </c>
      <c r="H361" s="161" t="n">
        <v>21.42</v>
      </c>
      <c r="I361" s="162"/>
      <c r="J361" s="163" t="n">
        <f aca="false">ROUND(I361*H361,2)</f>
        <v>0</v>
      </c>
      <c r="K361" s="159" t="s">
        <v>139</v>
      </c>
      <c r="L361" s="24"/>
      <c r="M361" s="164"/>
      <c r="N361" s="165" t="s">
        <v>40</v>
      </c>
      <c r="O361" s="56"/>
      <c r="P361" s="166" t="n">
        <f aca="false">O361*H361</f>
        <v>0</v>
      </c>
      <c r="Q361" s="166" t="n">
        <v>0</v>
      </c>
      <c r="R361" s="166" t="n">
        <f aca="false">Q361*H361</f>
        <v>0</v>
      </c>
      <c r="S361" s="166" t="n">
        <v>0</v>
      </c>
      <c r="T361" s="167" t="n">
        <f aca="false">S361*H361</f>
        <v>0</v>
      </c>
      <c r="U361" s="23"/>
      <c r="V361" s="23"/>
      <c r="W361" s="23"/>
      <c r="X361" s="23"/>
      <c r="Y361" s="23"/>
      <c r="Z361" s="23"/>
      <c r="AA361" s="23"/>
      <c r="AB361" s="23"/>
      <c r="AC361" s="23"/>
      <c r="AD361" s="23"/>
      <c r="AE361" s="23"/>
      <c r="AR361" s="168" t="s">
        <v>202</v>
      </c>
      <c r="AT361" s="168" t="s">
        <v>135</v>
      </c>
      <c r="AU361" s="168" t="s">
        <v>79</v>
      </c>
      <c r="AY361" s="4" t="s">
        <v>132</v>
      </c>
      <c r="BE361" s="169" t="n">
        <f aca="false">IF(N361="základní",J361,0)</f>
        <v>0</v>
      </c>
      <c r="BF361" s="169" t="n">
        <f aca="false">IF(N361="snížená",J361,0)</f>
        <v>0</v>
      </c>
      <c r="BG361" s="169" t="n">
        <f aca="false">IF(N361="zákl. přenesená",J361,0)</f>
        <v>0</v>
      </c>
      <c r="BH361" s="169" t="n">
        <f aca="false">IF(N361="sníž. přenesená",J361,0)</f>
        <v>0</v>
      </c>
      <c r="BI361" s="169" t="n">
        <f aca="false">IF(N361="nulová",J361,0)</f>
        <v>0</v>
      </c>
      <c r="BJ361" s="4" t="s">
        <v>77</v>
      </c>
      <c r="BK361" s="169" t="n">
        <f aca="false">ROUND(I361*H361,2)</f>
        <v>0</v>
      </c>
      <c r="BL361" s="4" t="s">
        <v>202</v>
      </c>
      <c r="BM361" s="168" t="s">
        <v>706</v>
      </c>
    </row>
    <row r="362" s="28" customFormat="true" ht="12.8" hidden="false" customHeight="false" outlineLevel="0" collapsed="false">
      <c r="A362" s="23"/>
      <c r="B362" s="24"/>
      <c r="C362" s="23"/>
      <c r="D362" s="170" t="s">
        <v>142</v>
      </c>
      <c r="E362" s="23"/>
      <c r="F362" s="171" t="s">
        <v>707</v>
      </c>
      <c r="G362" s="23"/>
      <c r="H362" s="23"/>
      <c r="I362" s="172"/>
      <c r="J362" s="23"/>
      <c r="K362" s="23"/>
      <c r="L362" s="24"/>
      <c r="M362" s="173"/>
      <c r="N362" s="174"/>
      <c r="O362" s="56"/>
      <c r="P362" s="56"/>
      <c r="Q362" s="56"/>
      <c r="R362" s="56"/>
      <c r="S362" s="56"/>
      <c r="T362" s="57"/>
      <c r="U362" s="23"/>
      <c r="V362" s="23"/>
      <c r="W362" s="23"/>
      <c r="X362" s="23"/>
      <c r="Y362" s="23"/>
      <c r="Z362" s="23"/>
      <c r="AA362" s="23"/>
      <c r="AB362" s="23"/>
      <c r="AC362" s="23"/>
      <c r="AD362" s="23"/>
      <c r="AE362" s="23"/>
      <c r="AT362" s="4" t="s">
        <v>142</v>
      </c>
      <c r="AU362" s="4" t="s">
        <v>79</v>
      </c>
    </row>
    <row r="363" s="28" customFormat="true" ht="18" hidden="false" customHeight="false" outlineLevel="0" collapsed="false">
      <c r="A363" s="23"/>
      <c r="B363" s="24"/>
      <c r="C363" s="23"/>
      <c r="D363" s="175" t="s">
        <v>144</v>
      </c>
      <c r="E363" s="23"/>
      <c r="F363" s="176" t="s">
        <v>708</v>
      </c>
      <c r="G363" s="23"/>
      <c r="H363" s="23"/>
      <c r="I363" s="172"/>
      <c r="J363" s="23"/>
      <c r="K363" s="23"/>
      <c r="L363" s="24"/>
      <c r="M363" s="173"/>
      <c r="N363" s="174"/>
      <c r="O363" s="56"/>
      <c r="P363" s="56"/>
      <c r="Q363" s="56"/>
      <c r="R363" s="56"/>
      <c r="S363" s="56"/>
      <c r="T363" s="57"/>
      <c r="U363" s="23"/>
      <c r="V363" s="23"/>
      <c r="W363" s="23"/>
      <c r="X363" s="23"/>
      <c r="Y363" s="23"/>
      <c r="Z363" s="23"/>
      <c r="AA363" s="23"/>
      <c r="AB363" s="23"/>
      <c r="AC363" s="23"/>
      <c r="AD363" s="23"/>
      <c r="AE363" s="23"/>
      <c r="AT363" s="4" t="s">
        <v>144</v>
      </c>
      <c r="AU363" s="4" t="s">
        <v>79</v>
      </c>
    </row>
    <row r="364" s="177" customFormat="true" ht="12.8" hidden="false" customHeight="false" outlineLevel="0" collapsed="false">
      <c r="B364" s="178"/>
      <c r="D364" s="175" t="s">
        <v>146</v>
      </c>
      <c r="E364" s="179"/>
      <c r="F364" s="180" t="s">
        <v>648</v>
      </c>
      <c r="H364" s="179"/>
      <c r="I364" s="181"/>
      <c r="L364" s="178"/>
      <c r="M364" s="182"/>
      <c r="N364" s="183"/>
      <c r="O364" s="183"/>
      <c r="P364" s="183"/>
      <c r="Q364" s="183"/>
      <c r="R364" s="183"/>
      <c r="S364" s="183"/>
      <c r="T364" s="184"/>
      <c r="AT364" s="179" t="s">
        <v>146</v>
      </c>
      <c r="AU364" s="179" t="s">
        <v>79</v>
      </c>
      <c r="AV364" s="177" t="s">
        <v>77</v>
      </c>
      <c r="AW364" s="177" t="s">
        <v>30</v>
      </c>
      <c r="AX364" s="177" t="s">
        <v>69</v>
      </c>
      <c r="AY364" s="179" t="s">
        <v>132</v>
      </c>
    </row>
    <row r="365" s="185" customFormat="true" ht="12.8" hidden="false" customHeight="false" outlineLevel="0" collapsed="false">
      <c r="B365" s="186"/>
      <c r="D365" s="175" t="s">
        <v>146</v>
      </c>
      <c r="E365" s="187"/>
      <c r="F365" s="188" t="s">
        <v>649</v>
      </c>
      <c r="H365" s="189" t="n">
        <v>21.42</v>
      </c>
      <c r="I365" s="190"/>
      <c r="L365" s="186"/>
      <c r="M365" s="191"/>
      <c r="N365" s="192"/>
      <c r="O365" s="192"/>
      <c r="P365" s="192"/>
      <c r="Q365" s="192"/>
      <c r="R365" s="192"/>
      <c r="S365" s="192"/>
      <c r="T365" s="193"/>
      <c r="AT365" s="187" t="s">
        <v>146</v>
      </c>
      <c r="AU365" s="187" t="s">
        <v>79</v>
      </c>
      <c r="AV365" s="185" t="s">
        <v>79</v>
      </c>
      <c r="AW365" s="185" t="s">
        <v>30</v>
      </c>
      <c r="AX365" s="185" t="s">
        <v>69</v>
      </c>
      <c r="AY365" s="187" t="s">
        <v>132</v>
      </c>
    </row>
    <row r="366" s="203" customFormat="true" ht="12.8" hidden="false" customHeight="false" outlineLevel="0" collapsed="false">
      <c r="B366" s="204"/>
      <c r="D366" s="175" t="s">
        <v>146</v>
      </c>
      <c r="E366" s="205"/>
      <c r="F366" s="206" t="s">
        <v>166</v>
      </c>
      <c r="H366" s="207" t="n">
        <v>21.42</v>
      </c>
      <c r="I366" s="208"/>
      <c r="L366" s="204"/>
      <c r="M366" s="209"/>
      <c r="N366" s="210"/>
      <c r="O366" s="210"/>
      <c r="P366" s="210"/>
      <c r="Q366" s="210"/>
      <c r="R366" s="210"/>
      <c r="S366" s="210"/>
      <c r="T366" s="211"/>
      <c r="AT366" s="205" t="s">
        <v>146</v>
      </c>
      <c r="AU366" s="205" t="s">
        <v>79</v>
      </c>
      <c r="AV366" s="203" t="s">
        <v>140</v>
      </c>
      <c r="AW366" s="203" t="s">
        <v>30</v>
      </c>
      <c r="AX366" s="203" t="s">
        <v>77</v>
      </c>
      <c r="AY366" s="205" t="s">
        <v>132</v>
      </c>
    </row>
    <row r="367" s="28" customFormat="true" ht="24.15" hidden="false" customHeight="true" outlineLevel="0" collapsed="false">
      <c r="A367" s="23"/>
      <c r="B367" s="156"/>
      <c r="C367" s="157" t="s">
        <v>709</v>
      </c>
      <c r="D367" s="157" t="s">
        <v>135</v>
      </c>
      <c r="E367" s="158" t="s">
        <v>710</v>
      </c>
      <c r="F367" s="159" t="s">
        <v>711</v>
      </c>
      <c r="G367" s="160" t="s">
        <v>185</v>
      </c>
      <c r="H367" s="161" t="n">
        <v>21.42</v>
      </c>
      <c r="I367" s="162"/>
      <c r="J367" s="163" t="n">
        <f aca="false">ROUND(I367*H367,2)</f>
        <v>0</v>
      </c>
      <c r="K367" s="159" t="s">
        <v>139</v>
      </c>
      <c r="L367" s="24"/>
      <c r="M367" s="164"/>
      <c r="N367" s="165" t="s">
        <v>40</v>
      </c>
      <c r="O367" s="56"/>
      <c r="P367" s="166" t="n">
        <f aca="false">O367*H367</f>
        <v>0</v>
      </c>
      <c r="Q367" s="166" t="n">
        <v>3E-005</v>
      </c>
      <c r="R367" s="166" t="n">
        <f aca="false">Q367*H367</f>
        <v>0.0006426</v>
      </c>
      <c r="S367" s="166" t="n">
        <v>0</v>
      </c>
      <c r="T367" s="167" t="n">
        <f aca="false">S367*H367</f>
        <v>0</v>
      </c>
      <c r="U367" s="23"/>
      <c r="V367" s="23"/>
      <c r="W367" s="23"/>
      <c r="X367" s="23"/>
      <c r="Y367" s="23"/>
      <c r="Z367" s="23"/>
      <c r="AA367" s="23"/>
      <c r="AB367" s="23"/>
      <c r="AC367" s="23"/>
      <c r="AD367" s="23"/>
      <c r="AE367" s="23"/>
      <c r="AR367" s="168" t="s">
        <v>202</v>
      </c>
      <c r="AT367" s="168" t="s">
        <v>135</v>
      </c>
      <c r="AU367" s="168" t="s">
        <v>79</v>
      </c>
      <c r="AY367" s="4" t="s">
        <v>132</v>
      </c>
      <c r="BE367" s="169" t="n">
        <f aca="false">IF(N367="základní",J367,0)</f>
        <v>0</v>
      </c>
      <c r="BF367" s="169" t="n">
        <f aca="false">IF(N367="snížená",J367,0)</f>
        <v>0</v>
      </c>
      <c r="BG367" s="169" t="n">
        <f aca="false">IF(N367="zákl. přenesená",J367,0)</f>
        <v>0</v>
      </c>
      <c r="BH367" s="169" t="n">
        <f aca="false">IF(N367="sníž. přenesená",J367,0)</f>
        <v>0</v>
      </c>
      <c r="BI367" s="169" t="n">
        <f aca="false">IF(N367="nulová",J367,0)</f>
        <v>0</v>
      </c>
      <c r="BJ367" s="4" t="s">
        <v>77</v>
      </c>
      <c r="BK367" s="169" t="n">
        <f aca="false">ROUND(I367*H367,2)</f>
        <v>0</v>
      </c>
      <c r="BL367" s="4" t="s">
        <v>202</v>
      </c>
      <c r="BM367" s="168" t="s">
        <v>712</v>
      </c>
    </row>
    <row r="368" s="28" customFormat="true" ht="12.8" hidden="false" customHeight="false" outlineLevel="0" collapsed="false">
      <c r="A368" s="23"/>
      <c r="B368" s="24"/>
      <c r="C368" s="23"/>
      <c r="D368" s="170" t="s">
        <v>142</v>
      </c>
      <c r="E368" s="23"/>
      <c r="F368" s="171" t="s">
        <v>713</v>
      </c>
      <c r="G368" s="23"/>
      <c r="H368" s="23"/>
      <c r="I368" s="172"/>
      <c r="J368" s="23"/>
      <c r="K368" s="23"/>
      <c r="L368" s="24"/>
      <c r="M368" s="173"/>
      <c r="N368" s="174"/>
      <c r="O368" s="56"/>
      <c r="P368" s="56"/>
      <c r="Q368" s="56"/>
      <c r="R368" s="56"/>
      <c r="S368" s="56"/>
      <c r="T368" s="57"/>
      <c r="U368" s="23"/>
      <c r="V368" s="23"/>
      <c r="W368" s="23"/>
      <c r="X368" s="23"/>
      <c r="Y368" s="23"/>
      <c r="Z368" s="23"/>
      <c r="AA368" s="23"/>
      <c r="AB368" s="23"/>
      <c r="AC368" s="23"/>
      <c r="AD368" s="23"/>
      <c r="AE368" s="23"/>
      <c r="AT368" s="4" t="s">
        <v>142</v>
      </c>
      <c r="AU368" s="4" t="s">
        <v>79</v>
      </c>
    </row>
    <row r="369" s="28" customFormat="true" ht="18" hidden="false" customHeight="false" outlineLevel="0" collapsed="false">
      <c r="A369" s="23"/>
      <c r="B369" s="24"/>
      <c r="C369" s="23"/>
      <c r="D369" s="175" t="s">
        <v>144</v>
      </c>
      <c r="E369" s="23"/>
      <c r="F369" s="176" t="s">
        <v>708</v>
      </c>
      <c r="G369" s="23"/>
      <c r="H369" s="23"/>
      <c r="I369" s="172"/>
      <c r="J369" s="23"/>
      <c r="K369" s="23"/>
      <c r="L369" s="24"/>
      <c r="M369" s="173"/>
      <c r="N369" s="174"/>
      <c r="O369" s="56"/>
      <c r="P369" s="56"/>
      <c r="Q369" s="56"/>
      <c r="R369" s="56"/>
      <c r="S369" s="56"/>
      <c r="T369" s="57"/>
      <c r="U369" s="23"/>
      <c r="V369" s="23"/>
      <c r="W369" s="23"/>
      <c r="X369" s="23"/>
      <c r="Y369" s="23"/>
      <c r="Z369" s="23"/>
      <c r="AA369" s="23"/>
      <c r="AB369" s="23"/>
      <c r="AC369" s="23"/>
      <c r="AD369" s="23"/>
      <c r="AE369" s="23"/>
      <c r="AT369" s="4" t="s">
        <v>144</v>
      </c>
      <c r="AU369" s="4" t="s">
        <v>79</v>
      </c>
    </row>
    <row r="370" s="177" customFormat="true" ht="12.8" hidden="false" customHeight="false" outlineLevel="0" collapsed="false">
      <c r="B370" s="178"/>
      <c r="D370" s="175" t="s">
        <v>146</v>
      </c>
      <c r="E370" s="179"/>
      <c r="F370" s="180" t="s">
        <v>648</v>
      </c>
      <c r="H370" s="179"/>
      <c r="I370" s="181"/>
      <c r="L370" s="178"/>
      <c r="M370" s="182"/>
      <c r="N370" s="183"/>
      <c r="O370" s="183"/>
      <c r="P370" s="183"/>
      <c r="Q370" s="183"/>
      <c r="R370" s="183"/>
      <c r="S370" s="183"/>
      <c r="T370" s="184"/>
      <c r="AT370" s="179" t="s">
        <v>146</v>
      </c>
      <c r="AU370" s="179" t="s">
        <v>79</v>
      </c>
      <c r="AV370" s="177" t="s">
        <v>77</v>
      </c>
      <c r="AW370" s="177" t="s">
        <v>30</v>
      </c>
      <c r="AX370" s="177" t="s">
        <v>69</v>
      </c>
      <c r="AY370" s="179" t="s">
        <v>132</v>
      </c>
    </row>
    <row r="371" s="185" customFormat="true" ht="12.8" hidden="false" customHeight="false" outlineLevel="0" collapsed="false">
      <c r="B371" s="186"/>
      <c r="D371" s="175" t="s">
        <v>146</v>
      </c>
      <c r="E371" s="187"/>
      <c r="F371" s="188" t="s">
        <v>649</v>
      </c>
      <c r="H371" s="189" t="n">
        <v>21.42</v>
      </c>
      <c r="I371" s="190"/>
      <c r="L371" s="186"/>
      <c r="M371" s="191"/>
      <c r="N371" s="192"/>
      <c r="O371" s="192"/>
      <c r="P371" s="192"/>
      <c r="Q371" s="192"/>
      <c r="R371" s="192"/>
      <c r="S371" s="192"/>
      <c r="T371" s="193"/>
      <c r="AT371" s="187" t="s">
        <v>146</v>
      </c>
      <c r="AU371" s="187" t="s">
        <v>79</v>
      </c>
      <c r="AV371" s="185" t="s">
        <v>79</v>
      </c>
      <c r="AW371" s="185" t="s">
        <v>30</v>
      </c>
      <c r="AX371" s="185" t="s">
        <v>69</v>
      </c>
      <c r="AY371" s="187" t="s">
        <v>132</v>
      </c>
    </row>
    <row r="372" s="203" customFormat="true" ht="12.8" hidden="false" customHeight="false" outlineLevel="0" collapsed="false">
      <c r="B372" s="204"/>
      <c r="D372" s="175" t="s">
        <v>146</v>
      </c>
      <c r="E372" s="205"/>
      <c r="F372" s="206" t="s">
        <v>166</v>
      </c>
      <c r="H372" s="207" t="n">
        <v>21.42</v>
      </c>
      <c r="I372" s="208"/>
      <c r="L372" s="204"/>
      <c r="M372" s="209"/>
      <c r="N372" s="210"/>
      <c r="O372" s="210"/>
      <c r="P372" s="210"/>
      <c r="Q372" s="210"/>
      <c r="R372" s="210"/>
      <c r="S372" s="210"/>
      <c r="T372" s="211"/>
      <c r="AT372" s="205" t="s">
        <v>146</v>
      </c>
      <c r="AU372" s="205" t="s">
        <v>79</v>
      </c>
      <c r="AV372" s="203" t="s">
        <v>140</v>
      </c>
      <c r="AW372" s="203" t="s">
        <v>30</v>
      </c>
      <c r="AX372" s="203" t="s">
        <v>77</v>
      </c>
      <c r="AY372" s="205" t="s">
        <v>132</v>
      </c>
    </row>
    <row r="373" s="28" customFormat="true" ht="24.15" hidden="false" customHeight="true" outlineLevel="0" collapsed="false">
      <c r="A373" s="23"/>
      <c r="B373" s="156"/>
      <c r="C373" s="157" t="s">
        <v>714</v>
      </c>
      <c r="D373" s="157" t="s">
        <v>135</v>
      </c>
      <c r="E373" s="158" t="s">
        <v>715</v>
      </c>
      <c r="F373" s="159" t="s">
        <v>716</v>
      </c>
      <c r="G373" s="160" t="s">
        <v>185</v>
      </c>
      <c r="H373" s="161" t="n">
        <v>21.42</v>
      </c>
      <c r="I373" s="162"/>
      <c r="J373" s="163" t="n">
        <f aca="false">ROUND(I373*H373,2)</f>
        <v>0</v>
      </c>
      <c r="K373" s="159" t="s">
        <v>139</v>
      </c>
      <c r="L373" s="24"/>
      <c r="M373" s="164"/>
      <c r="N373" s="165" t="s">
        <v>40</v>
      </c>
      <c r="O373" s="56"/>
      <c r="P373" s="166" t="n">
        <f aca="false">O373*H373</f>
        <v>0</v>
      </c>
      <c r="Q373" s="166" t="n">
        <v>0.0006</v>
      </c>
      <c r="R373" s="166" t="n">
        <f aca="false">Q373*H373</f>
        <v>0.012852</v>
      </c>
      <c r="S373" s="166" t="n">
        <v>0</v>
      </c>
      <c r="T373" s="167" t="n">
        <f aca="false">S373*H373</f>
        <v>0</v>
      </c>
      <c r="U373" s="23"/>
      <c r="V373" s="23"/>
      <c r="W373" s="23"/>
      <c r="X373" s="23"/>
      <c r="Y373" s="23"/>
      <c r="Z373" s="23"/>
      <c r="AA373" s="23"/>
      <c r="AB373" s="23"/>
      <c r="AC373" s="23"/>
      <c r="AD373" s="23"/>
      <c r="AE373" s="23"/>
      <c r="AR373" s="168" t="s">
        <v>202</v>
      </c>
      <c r="AT373" s="168" t="s">
        <v>135</v>
      </c>
      <c r="AU373" s="168" t="s">
        <v>79</v>
      </c>
      <c r="AY373" s="4" t="s">
        <v>132</v>
      </c>
      <c r="BE373" s="169" t="n">
        <f aca="false">IF(N373="základní",J373,0)</f>
        <v>0</v>
      </c>
      <c r="BF373" s="169" t="n">
        <f aca="false">IF(N373="snížená",J373,0)</f>
        <v>0</v>
      </c>
      <c r="BG373" s="169" t="n">
        <f aca="false">IF(N373="zákl. přenesená",J373,0)</f>
        <v>0</v>
      </c>
      <c r="BH373" s="169" t="n">
        <f aca="false">IF(N373="sníž. přenesená",J373,0)</f>
        <v>0</v>
      </c>
      <c r="BI373" s="169" t="n">
        <f aca="false">IF(N373="nulová",J373,0)</f>
        <v>0</v>
      </c>
      <c r="BJ373" s="4" t="s">
        <v>77</v>
      </c>
      <c r="BK373" s="169" t="n">
        <f aca="false">ROUND(I373*H373,2)</f>
        <v>0</v>
      </c>
      <c r="BL373" s="4" t="s">
        <v>202</v>
      </c>
      <c r="BM373" s="168" t="s">
        <v>717</v>
      </c>
    </row>
    <row r="374" s="28" customFormat="true" ht="12.8" hidden="false" customHeight="false" outlineLevel="0" collapsed="false">
      <c r="A374" s="23"/>
      <c r="B374" s="24"/>
      <c r="C374" s="23"/>
      <c r="D374" s="170" t="s">
        <v>142</v>
      </c>
      <c r="E374" s="23"/>
      <c r="F374" s="171" t="s">
        <v>718</v>
      </c>
      <c r="G374" s="23"/>
      <c r="H374" s="23"/>
      <c r="I374" s="172"/>
      <c r="J374" s="23"/>
      <c r="K374" s="23"/>
      <c r="L374" s="24"/>
      <c r="M374" s="173"/>
      <c r="N374" s="174"/>
      <c r="O374" s="56"/>
      <c r="P374" s="56"/>
      <c r="Q374" s="56"/>
      <c r="R374" s="56"/>
      <c r="S374" s="56"/>
      <c r="T374" s="57"/>
      <c r="U374" s="23"/>
      <c r="V374" s="23"/>
      <c r="W374" s="23"/>
      <c r="X374" s="23"/>
      <c r="Y374" s="23"/>
      <c r="Z374" s="23"/>
      <c r="AA374" s="23"/>
      <c r="AB374" s="23"/>
      <c r="AC374" s="23"/>
      <c r="AD374" s="23"/>
      <c r="AE374" s="23"/>
      <c r="AT374" s="4" t="s">
        <v>142</v>
      </c>
      <c r="AU374" s="4" t="s">
        <v>79</v>
      </c>
    </row>
    <row r="375" s="28" customFormat="true" ht="42" hidden="false" customHeight="false" outlineLevel="0" collapsed="false">
      <c r="A375" s="23"/>
      <c r="B375" s="24"/>
      <c r="C375" s="23"/>
      <c r="D375" s="175" t="s">
        <v>144</v>
      </c>
      <c r="E375" s="23"/>
      <c r="F375" s="176" t="s">
        <v>719</v>
      </c>
      <c r="G375" s="23"/>
      <c r="H375" s="23"/>
      <c r="I375" s="172"/>
      <c r="J375" s="23"/>
      <c r="K375" s="23"/>
      <c r="L375" s="24"/>
      <c r="M375" s="173"/>
      <c r="N375" s="174"/>
      <c r="O375" s="56"/>
      <c r="P375" s="56"/>
      <c r="Q375" s="56"/>
      <c r="R375" s="56"/>
      <c r="S375" s="56"/>
      <c r="T375" s="57"/>
      <c r="U375" s="23"/>
      <c r="V375" s="23"/>
      <c r="W375" s="23"/>
      <c r="X375" s="23"/>
      <c r="Y375" s="23"/>
      <c r="Z375" s="23"/>
      <c r="AA375" s="23"/>
      <c r="AB375" s="23"/>
      <c r="AC375" s="23"/>
      <c r="AD375" s="23"/>
      <c r="AE375" s="23"/>
      <c r="AT375" s="4" t="s">
        <v>144</v>
      </c>
      <c r="AU375" s="4" t="s">
        <v>79</v>
      </c>
    </row>
    <row r="376" s="177" customFormat="true" ht="12.8" hidden="false" customHeight="false" outlineLevel="0" collapsed="false">
      <c r="B376" s="178"/>
      <c r="D376" s="175" t="s">
        <v>146</v>
      </c>
      <c r="E376" s="179"/>
      <c r="F376" s="180" t="s">
        <v>648</v>
      </c>
      <c r="H376" s="179"/>
      <c r="I376" s="181"/>
      <c r="L376" s="178"/>
      <c r="M376" s="182"/>
      <c r="N376" s="183"/>
      <c r="O376" s="183"/>
      <c r="P376" s="183"/>
      <c r="Q376" s="183"/>
      <c r="R376" s="183"/>
      <c r="S376" s="183"/>
      <c r="T376" s="184"/>
      <c r="AT376" s="179" t="s">
        <v>146</v>
      </c>
      <c r="AU376" s="179" t="s">
        <v>79</v>
      </c>
      <c r="AV376" s="177" t="s">
        <v>77</v>
      </c>
      <c r="AW376" s="177" t="s">
        <v>30</v>
      </c>
      <c r="AX376" s="177" t="s">
        <v>69</v>
      </c>
      <c r="AY376" s="179" t="s">
        <v>132</v>
      </c>
    </row>
    <row r="377" s="185" customFormat="true" ht="12.8" hidden="false" customHeight="false" outlineLevel="0" collapsed="false">
      <c r="B377" s="186"/>
      <c r="D377" s="175" t="s">
        <v>146</v>
      </c>
      <c r="E377" s="187"/>
      <c r="F377" s="188" t="s">
        <v>649</v>
      </c>
      <c r="H377" s="189" t="n">
        <v>21.42</v>
      </c>
      <c r="I377" s="190"/>
      <c r="L377" s="186"/>
      <c r="M377" s="191"/>
      <c r="N377" s="192"/>
      <c r="O377" s="192"/>
      <c r="P377" s="192"/>
      <c r="Q377" s="192"/>
      <c r="R377" s="192"/>
      <c r="S377" s="192"/>
      <c r="T377" s="193"/>
      <c r="AT377" s="187" t="s">
        <v>146</v>
      </c>
      <c r="AU377" s="187" t="s">
        <v>79</v>
      </c>
      <c r="AV377" s="185" t="s">
        <v>79</v>
      </c>
      <c r="AW377" s="185" t="s">
        <v>30</v>
      </c>
      <c r="AX377" s="185" t="s">
        <v>69</v>
      </c>
      <c r="AY377" s="187" t="s">
        <v>132</v>
      </c>
    </row>
    <row r="378" s="203" customFormat="true" ht="12.8" hidden="false" customHeight="false" outlineLevel="0" collapsed="false">
      <c r="B378" s="204"/>
      <c r="D378" s="175" t="s">
        <v>146</v>
      </c>
      <c r="E378" s="205"/>
      <c r="F378" s="206" t="s">
        <v>166</v>
      </c>
      <c r="H378" s="207" t="n">
        <v>21.42</v>
      </c>
      <c r="I378" s="208"/>
      <c r="L378" s="204"/>
      <c r="M378" s="209"/>
      <c r="N378" s="210"/>
      <c r="O378" s="210"/>
      <c r="P378" s="210"/>
      <c r="Q378" s="210"/>
      <c r="R378" s="210"/>
      <c r="S378" s="210"/>
      <c r="T378" s="211"/>
      <c r="AT378" s="205" t="s">
        <v>146</v>
      </c>
      <c r="AU378" s="205" t="s">
        <v>79</v>
      </c>
      <c r="AV378" s="203" t="s">
        <v>140</v>
      </c>
      <c r="AW378" s="203" t="s">
        <v>30</v>
      </c>
      <c r="AX378" s="203" t="s">
        <v>77</v>
      </c>
      <c r="AY378" s="205" t="s">
        <v>132</v>
      </c>
    </row>
    <row r="379" s="28" customFormat="true" ht="16.5" hidden="false" customHeight="true" outlineLevel="0" collapsed="false">
      <c r="A379" s="23"/>
      <c r="B379" s="156"/>
      <c r="C379" s="216" t="s">
        <v>720</v>
      </c>
      <c r="D379" s="216" t="s">
        <v>409</v>
      </c>
      <c r="E379" s="217" t="s">
        <v>721</v>
      </c>
      <c r="F379" s="218" t="s">
        <v>722</v>
      </c>
      <c r="G379" s="219" t="s">
        <v>185</v>
      </c>
      <c r="H379" s="220" t="n">
        <v>23.562</v>
      </c>
      <c r="I379" s="221"/>
      <c r="J379" s="222" t="n">
        <f aca="false">ROUND(I379*H379,2)</f>
        <v>0</v>
      </c>
      <c r="K379" s="218"/>
      <c r="L379" s="223"/>
      <c r="M379" s="224"/>
      <c r="N379" s="225" t="s">
        <v>40</v>
      </c>
      <c r="O379" s="56"/>
      <c r="P379" s="166" t="n">
        <f aca="false">O379*H379</f>
        <v>0</v>
      </c>
      <c r="Q379" s="166" t="n">
        <v>0.00653</v>
      </c>
      <c r="R379" s="166" t="n">
        <f aca="false">Q379*H379</f>
        <v>0.15385986</v>
      </c>
      <c r="S379" s="166" t="n">
        <v>0</v>
      </c>
      <c r="T379" s="167" t="n">
        <f aca="false">S379*H379</f>
        <v>0</v>
      </c>
      <c r="U379" s="23"/>
      <c r="V379" s="23"/>
      <c r="W379" s="23"/>
      <c r="X379" s="23"/>
      <c r="Y379" s="23"/>
      <c r="Z379" s="23"/>
      <c r="AA379" s="23"/>
      <c r="AB379" s="23"/>
      <c r="AC379" s="23"/>
      <c r="AD379" s="23"/>
      <c r="AE379" s="23"/>
      <c r="AR379" s="168" t="s">
        <v>498</v>
      </c>
      <c r="AT379" s="168" t="s">
        <v>409</v>
      </c>
      <c r="AU379" s="168" t="s">
        <v>79</v>
      </c>
      <c r="AY379" s="4" t="s">
        <v>132</v>
      </c>
      <c r="BE379" s="169" t="n">
        <f aca="false">IF(N379="základní",J379,0)</f>
        <v>0</v>
      </c>
      <c r="BF379" s="169" t="n">
        <f aca="false">IF(N379="snížená",J379,0)</f>
        <v>0</v>
      </c>
      <c r="BG379" s="169" t="n">
        <f aca="false">IF(N379="zákl. přenesená",J379,0)</f>
        <v>0</v>
      </c>
      <c r="BH379" s="169" t="n">
        <f aca="false">IF(N379="sníž. přenesená",J379,0)</f>
        <v>0</v>
      </c>
      <c r="BI379" s="169" t="n">
        <f aca="false">IF(N379="nulová",J379,0)</f>
        <v>0</v>
      </c>
      <c r="BJ379" s="4" t="s">
        <v>77</v>
      </c>
      <c r="BK379" s="169" t="n">
        <f aca="false">ROUND(I379*H379,2)</f>
        <v>0</v>
      </c>
      <c r="BL379" s="4" t="s">
        <v>202</v>
      </c>
      <c r="BM379" s="168" t="s">
        <v>723</v>
      </c>
    </row>
    <row r="380" s="185" customFormat="true" ht="12.8" hidden="false" customHeight="false" outlineLevel="0" collapsed="false">
      <c r="B380" s="186"/>
      <c r="D380" s="175" t="s">
        <v>146</v>
      </c>
      <c r="F380" s="188" t="s">
        <v>724</v>
      </c>
      <c r="H380" s="189" t="n">
        <v>23.562</v>
      </c>
      <c r="I380" s="190"/>
      <c r="L380" s="186"/>
      <c r="M380" s="191"/>
      <c r="N380" s="192"/>
      <c r="O380" s="192"/>
      <c r="P380" s="192"/>
      <c r="Q380" s="192"/>
      <c r="R380" s="192"/>
      <c r="S380" s="192"/>
      <c r="T380" s="193"/>
      <c r="AT380" s="187" t="s">
        <v>146</v>
      </c>
      <c r="AU380" s="187" t="s">
        <v>79</v>
      </c>
      <c r="AV380" s="185" t="s">
        <v>79</v>
      </c>
      <c r="AW380" s="185" t="s">
        <v>3</v>
      </c>
      <c r="AX380" s="185" t="s">
        <v>77</v>
      </c>
      <c r="AY380" s="187" t="s">
        <v>132</v>
      </c>
    </row>
    <row r="381" s="28" customFormat="true" ht="16.5" hidden="false" customHeight="true" outlineLevel="0" collapsed="false">
      <c r="A381" s="23"/>
      <c r="B381" s="156"/>
      <c r="C381" s="157" t="s">
        <v>725</v>
      </c>
      <c r="D381" s="157" t="s">
        <v>135</v>
      </c>
      <c r="E381" s="158" t="s">
        <v>726</v>
      </c>
      <c r="F381" s="159" t="s">
        <v>727</v>
      </c>
      <c r="G381" s="160" t="s">
        <v>138</v>
      </c>
      <c r="H381" s="161" t="n">
        <v>13.222</v>
      </c>
      <c r="I381" s="162"/>
      <c r="J381" s="163" t="n">
        <f aca="false">ROUND(I381*H381,2)</f>
        <v>0</v>
      </c>
      <c r="K381" s="159" t="s">
        <v>139</v>
      </c>
      <c r="L381" s="24"/>
      <c r="M381" s="164"/>
      <c r="N381" s="165" t="s">
        <v>40</v>
      </c>
      <c r="O381" s="56"/>
      <c r="P381" s="166" t="n">
        <f aca="false">O381*H381</f>
        <v>0</v>
      </c>
      <c r="Q381" s="166" t="n">
        <v>1E-005</v>
      </c>
      <c r="R381" s="166" t="n">
        <f aca="false">Q381*H381</f>
        <v>0.00013222</v>
      </c>
      <c r="S381" s="166" t="n">
        <v>0</v>
      </c>
      <c r="T381" s="167" t="n">
        <f aca="false">S381*H381</f>
        <v>0</v>
      </c>
      <c r="U381" s="23"/>
      <c r="V381" s="23"/>
      <c r="W381" s="23"/>
      <c r="X381" s="23"/>
      <c r="Y381" s="23"/>
      <c r="Z381" s="23"/>
      <c r="AA381" s="23"/>
      <c r="AB381" s="23"/>
      <c r="AC381" s="23"/>
      <c r="AD381" s="23"/>
      <c r="AE381" s="23"/>
      <c r="AR381" s="168" t="s">
        <v>202</v>
      </c>
      <c r="AT381" s="168" t="s">
        <v>135</v>
      </c>
      <c r="AU381" s="168" t="s">
        <v>79</v>
      </c>
      <c r="AY381" s="4" t="s">
        <v>132</v>
      </c>
      <c r="BE381" s="169" t="n">
        <f aca="false">IF(N381="základní",J381,0)</f>
        <v>0</v>
      </c>
      <c r="BF381" s="169" t="n">
        <f aca="false">IF(N381="snížená",J381,0)</f>
        <v>0</v>
      </c>
      <c r="BG381" s="169" t="n">
        <f aca="false">IF(N381="zákl. přenesená",J381,0)</f>
        <v>0</v>
      </c>
      <c r="BH381" s="169" t="n">
        <f aca="false">IF(N381="sníž. přenesená",J381,0)</f>
        <v>0</v>
      </c>
      <c r="BI381" s="169" t="n">
        <f aca="false">IF(N381="nulová",J381,0)</f>
        <v>0</v>
      </c>
      <c r="BJ381" s="4" t="s">
        <v>77</v>
      </c>
      <c r="BK381" s="169" t="n">
        <f aca="false">ROUND(I381*H381,2)</f>
        <v>0</v>
      </c>
      <c r="BL381" s="4" t="s">
        <v>202</v>
      </c>
      <c r="BM381" s="168" t="s">
        <v>728</v>
      </c>
    </row>
    <row r="382" s="28" customFormat="true" ht="12.8" hidden="false" customHeight="false" outlineLevel="0" collapsed="false">
      <c r="A382" s="23"/>
      <c r="B382" s="24"/>
      <c r="C382" s="23"/>
      <c r="D382" s="170" t="s">
        <v>142</v>
      </c>
      <c r="E382" s="23"/>
      <c r="F382" s="171" t="s">
        <v>729</v>
      </c>
      <c r="G382" s="23"/>
      <c r="H382" s="23"/>
      <c r="I382" s="172"/>
      <c r="J382" s="23"/>
      <c r="K382" s="23"/>
      <c r="L382" s="24"/>
      <c r="M382" s="173"/>
      <c r="N382" s="174"/>
      <c r="O382" s="56"/>
      <c r="P382" s="56"/>
      <c r="Q382" s="56"/>
      <c r="R382" s="56"/>
      <c r="S382" s="56"/>
      <c r="T382" s="57"/>
      <c r="U382" s="23"/>
      <c r="V382" s="23"/>
      <c r="W382" s="23"/>
      <c r="X382" s="23"/>
      <c r="Y382" s="23"/>
      <c r="Z382" s="23"/>
      <c r="AA382" s="23"/>
      <c r="AB382" s="23"/>
      <c r="AC382" s="23"/>
      <c r="AD382" s="23"/>
      <c r="AE382" s="23"/>
      <c r="AT382" s="4" t="s">
        <v>142</v>
      </c>
      <c r="AU382" s="4" t="s">
        <v>79</v>
      </c>
    </row>
    <row r="383" s="28" customFormat="true" ht="42" hidden="false" customHeight="false" outlineLevel="0" collapsed="false">
      <c r="A383" s="23"/>
      <c r="B383" s="24"/>
      <c r="C383" s="23"/>
      <c r="D383" s="175" t="s">
        <v>144</v>
      </c>
      <c r="E383" s="23"/>
      <c r="F383" s="176" t="s">
        <v>719</v>
      </c>
      <c r="G383" s="23"/>
      <c r="H383" s="23"/>
      <c r="I383" s="172"/>
      <c r="J383" s="23"/>
      <c r="K383" s="23"/>
      <c r="L383" s="24"/>
      <c r="M383" s="173"/>
      <c r="N383" s="174"/>
      <c r="O383" s="56"/>
      <c r="P383" s="56"/>
      <c r="Q383" s="56"/>
      <c r="R383" s="56"/>
      <c r="S383" s="56"/>
      <c r="T383" s="57"/>
      <c r="U383" s="23"/>
      <c r="V383" s="23"/>
      <c r="W383" s="23"/>
      <c r="X383" s="23"/>
      <c r="Y383" s="23"/>
      <c r="Z383" s="23"/>
      <c r="AA383" s="23"/>
      <c r="AB383" s="23"/>
      <c r="AC383" s="23"/>
      <c r="AD383" s="23"/>
      <c r="AE383" s="23"/>
      <c r="AT383" s="4" t="s">
        <v>144</v>
      </c>
      <c r="AU383" s="4" t="s">
        <v>79</v>
      </c>
    </row>
    <row r="384" s="177" customFormat="true" ht="12.8" hidden="false" customHeight="false" outlineLevel="0" collapsed="false">
      <c r="B384" s="178"/>
      <c r="D384" s="175" t="s">
        <v>146</v>
      </c>
      <c r="E384" s="179"/>
      <c r="F384" s="180" t="s">
        <v>648</v>
      </c>
      <c r="H384" s="179"/>
      <c r="I384" s="181"/>
      <c r="L384" s="178"/>
      <c r="M384" s="182"/>
      <c r="N384" s="183"/>
      <c r="O384" s="183"/>
      <c r="P384" s="183"/>
      <c r="Q384" s="183"/>
      <c r="R384" s="183"/>
      <c r="S384" s="183"/>
      <c r="T384" s="184"/>
      <c r="AT384" s="179" t="s">
        <v>146</v>
      </c>
      <c r="AU384" s="179" t="s">
        <v>79</v>
      </c>
      <c r="AV384" s="177" t="s">
        <v>77</v>
      </c>
      <c r="AW384" s="177" t="s">
        <v>30</v>
      </c>
      <c r="AX384" s="177" t="s">
        <v>69</v>
      </c>
      <c r="AY384" s="179" t="s">
        <v>132</v>
      </c>
    </row>
    <row r="385" s="185" customFormat="true" ht="12.8" hidden="false" customHeight="false" outlineLevel="0" collapsed="false">
      <c r="B385" s="186"/>
      <c r="D385" s="175" t="s">
        <v>146</v>
      </c>
      <c r="E385" s="187"/>
      <c r="F385" s="188" t="s">
        <v>730</v>
      </c>
      <c r="H385" s="189" t="n">
        <v>13.222</v>
      </c>
      <c r="I385" s="190"/>
      <c r="L385" s="186"/>
      <c r="M385" s="191"/>
      <c r="N385" s="192"/>
      <c r="O385" s="192"/>
      <c r="P385" s="192"/>
      <c r="Q385" s="192"/>
      <c r="R385" s="192"/>
      <c r="S385" s="192"/>
      <c r="T385" s="193"/>
      <c r="AT385" s="187" t="s">
        <v>146</v>
      </c>
      <c r="AU385" s="187" t="s">
        <v>79</v>
      </c>
      <c r="AV385" s="185" t="s">
        <v>79</v>
      </c>
      <c r="AW385" s="185" t="s">
        <v>30</v>
      </c>
      <c r="AX385" s="185" t="s">
        <v>69</v>
      </c>
      <c r="AY385" s="187" t="s">
        <v>132</v>
      </c>
    </row>
    <row r="386" s="203" customFormat="true" ht="12.8" hidden="false" customHeight="false" outlineLevel="0" collapsed="false">
      <c r="B386" s="204"/>
      <c r="D386" s="175" t="s">
        <v>146</v>
      </c>
      <c r="E386" s="205"/>
      <c r="F386" s="206" t="s">
        <v>166</v>
      </c>
      <c r="H386" s="207" t="n">
        <v>13.222</v>
      </c>
      <c r="I386" s="208"/>
      <c r="L386" s="204"/>
      <c r="M386" s="209"/>
      <c r="N386" s="210"/>
      <c r="O386" s="210"/>
      <c r="P386" s="210"/>
      <c r="Q386" s="210"/>
      <c r="R386" s="210"/>
      <c r="S386" s="210"/>
      <c r="T386" s="211"/>
      <c r="AT386" s="205" t="s">
        <v>146</v>
      </c>
      <c r="AU386" s="205" t="s">
        <v>79</v>
      </c>
      <c r="AV386" s="203" t="s">
        <v>140</v>
      </c>
      <c r="AW386" s="203" t="s">
        <v>30</v>
      </c>
      <c r="AX386" s="203" t="s">
        <v>77</v>
      </c>
      <c r="AY386" s="205" t="s">
        <v>132</v>
      </c>
    </row>
    <row r="387" s="28" customFormat="true" ht="24.15" hidden="false" customHeight="true" outlineLevel="0" collapsed="false">
      <c r="A387" s="23"/>
      <c r="B387" s="156"/>
      <c r="C387" s="216" t="s">
        <v>731</v>
      </c>
      <c r="D387" s="216" t="s">
        <v>409</v>
      </c>
      <c r="E387" s="217" t="s">
        <v>732</v>
      </c>
      <c r="F387" s="218" t="s">
        <v>733</v>
      </c>
      <c r="G387" s="219" t="s">
        <v>138</v>
      </c>
      <c r="H387" s="220" t="n">
        <v>13.486</v>
      </c>
      <c r="I387" s="221"/>
      <c r="J387" s="222" t="n">
        <f aca="false">ROUND(I387*H387,2)</f>
        <v>0</v>
      </c>
      <c r="K387" s="218"/>
      <c r="L387" s="223"/>
      <c r="M387" s="224"/>
      <c r="N387" s="225" t="s">
        <v>40</v>
      </c>
      <c r="O387" s="56"/>
      <c r="P387" s="166" t="n">
        <f aca="false">O387*H387</f>
        <v>0</v>
      </c>
      <c r="Q387" s="166" t="n">
        <v>0.00027</v>
      </c>
      <c r="R387" s="166" t="n">
        <f aca="false">Q387*H387</f>
        <v>0.00364122</v>
      </c>
      <c r="S387" s="166" t="n">
        <v>0</v>
      </c>
      <c r="T387" s="167" t="n">
        <f aca="false">S387*H387</f>
        <v>0</v>
      </c>
      <c r="U387" s="23"/>
      <c r="V387" s="23"/>
      <c r="W387" s="23"/>
      <c r="X387" s="23"/>
      <c r="Y387" s="23"/>
      <c r="Z387" s="23"/>
      <c r="AA387" s="23"/>
      <c r="AB387" s="23"/>
      <c r="AC387" s="23"/>
      <c r="AD387" s="23"/>
      <c r="AE387" s="23"/>
      <c r="AR387" s="168" t="s">
        <v>498</v>
      </c>
      <c r="AT387" s="168" t="s">
        <v>409</v>
      </c>
      <c r="AU387" s="168" t="s">
        <v>79</v>
      </c>
      <c r="AY387" s="4" t="s">
        <v>132</v>
      </c>
      <c r="BE387" s="169" t="n">
        <f aca="false">IF(N387="základní",J387,0)</f>
        <v>0</v>
      </c>
      <c r="BF387" s="169" t="n">
        <f aca="false">IF(N387="snížená",J387,0)</f>
        <v>0</v>
      </c>
      <c r="BG387" s="169" t="n">
        <f aca="false">IF(N387="zákl. přenesená",J387,0)</f>
        <v>0</v>
      </c>
      <c r="BH387" s="169" t="n">
        <f aca="false">IF(N387="sníž. přenesená",J387,0)</f>
        <v>0</v>
      </c>
      <c r="BI387" s="169" t="n">
        <f aca="false">IF(N387="nulová",J387,0)</f>
        <v>0</v>
      </c>
      <c r="BJ387" s="4" t="s">
        <v>77</v>
      </c>
      <c r="BK387" s="169" t="n">
        <f aca="false">ROUND(I387*H387,2)</f>
        <v>0</v>
      </c>
      <c r="BL387" s="4" t="s">
        <v>202</v>
      </c>
      <c r="BM387" s="168" t="s">
        <v>734</v>
      </c>
    </row>
    <row r="388" s="185" customFormat="true" ht="12.8" hidden="false" customHeight="false" outlineLevel="0" collapsed="false">
      <c r="B388" s="186"/>
      <c r="D388" s="175" t="s">
        <v>146</v>
      </c>
      <c r="F388" s="188" t="s">
        <v>735</v>
      </c>
      <c r="H388" s="189" t="n">
        <v>13.486</v>
      </c>
      <c r="I388" s="190"/>
      <c r="L388" s="186"/>
      <c r="M388" s="191"/>
      <c r="N388" s="192"/>
      <c r="O388" s="192"/>
      <c r="P388" s="192"/>
      <c r="Q388" s="192"/>
      <c r="R388" s="192"/>
      <c r="S388" s="192"/>
      <c r="T388" s="193"/>
      <c r="AT388" s="187" t="s">
        <v>146</v>
      </c>
      <c r="AU388" s="187" t="s">
        <v>79</v>
      </c>
      <c r="AV388" s="185" t="s">
        <v>79</v>
      </c>
      <c r="AW388" s="185" t="s">
        <v>3</v>
      </c>
      <c r="AX388" s="185" t="s">
        <v>77</v>
      </c>
      <c r="AY388" s="187" t="s">
        <v>132</v>
      </c>
    </row>
    <row r="389" s="28" customFormat="true" ht="49.05" hidden="false" customHeight="true" outlineLevel="0" collapsed="false">
      <c r="A389" s="23"/>
      <c r="B389" s="156"/>
      <c r="C389" s="157" t="s">
        <v>736</v>
      </c>
      <c r="D389" s="157" t="s">
        <v>135</v>
      </c>
      <c r="E389" s="158" t="s">
        <v>737</v>
      </c>
      <c r="F389" s="159" t="s">
        <v>738</v>
      </c>
      <c r="G389" s="160" t="s">
        <v>252</v>
      </c>
      <c r="H389" s="161" t="n">
        <v>0.171</v>
      </c>
      <c r="I389" s="162"/>
      <c r="J389" s="163" t="n">
        <f aca="false">ROUND(I389*H389,2)</f>
        <v>0</v>
      </c>
      <c r="K389" s="159" t="s">
        <v>139</v>
      </c>
      <c r="L389" s="24"/>
      <c r="M389" s="164"/>
      <c r="N389" s="165" t="s">
        <v>40</v>
      </c>
      <c r="O389" s="56"/>
      <c r="P389" s="166" t="n">
        <f aca="false">O389*H389</f>
        <v>0</v>
      </c>
      <c r="Q389" s="166" t="n">
        <v>0</v>
      </c>
      <c r="R389" s="166" t="n">
        <f aca="false">Q389*H389</f>
        <v>0</v>
      </c>
      <c r="S389" s="166" t="n">
        <v>0</v>
      </c>
      <c r="T389" s="167" t="n">
        <f aca="false">S389*H389</f>
        <v>0</v>
      </c>
      <c r="U389" s="23"/>
      <c r="V389" s="23"/>
      <c r="W389" s="23"/>
      <c r="X389" s="23"/>
      <c r="Y389" s="23"/>
      <c r="Z389" s="23"/>
      <c r="AA389" s="23"/>
      <c r="AB389" s="23"/>
      <c r="AC389" s="23"/>
      <c r="AD389" s="23"/>
      <c r="AE389" s="23"/>
      <c r="AR389" s="168" t="s">
        <v>202</v>
      </c>
      <c r="AT389" s="168" t="s">
        <v>135</v>
      </c>
      <c r="AU389" s="168" t="s">
        <v>79</v>
      </c>
      <c r="AY389" s="4" t="s">
        <v>132</v>
      </c>
      <c r="BE389" s="169" t="n">
        <f aca="false">IF(N389="základní",J389,0)</f>
        <v>0</v>
      </c>
      <c r="BF389" s="169" t="n">
        <f aca="false">IF(N389="snížená",J389,0)</f>
        <v>0</v>
      </c>
      <c r="BG389" s="169" t="n">
        <f aca="false">IF(N389="zákl. přenesená",J389,0)</f>
        <v>0</v>
      </c>
      <c r="BH389" s="169" t="n">
        <f aca="false">IF(N389="sníž. přenesená",J389,0)</f>
        <v>0</v>
      </c>
      <c r="BI389" s="169" t="n">
        <f aca="false">IF(N389="nulová",J389,0)</f>
        <v>0</v>
      </c>
      <c r="BJ389" s="4" t="s">
        <v>77</v>
      </c>
      <c r="BK389" s="169" t="n">
        <f aca="false">ROUND(I389*H389,2)</f>
        <v>0</v>
      </c>
      <c r="BL389" s="4" t="s">
        <v>202</v>
      </c>
      <c r="BM389" s="168" t="s">
        <v>739</v>
      </c>
    </row>
    <row r="390" s="28" customFormat="true" ht="12.8" hidden="false" customHeight="false" outlineLevel="0" collapsed="false">
      <c r="A390" s="23"/>
      <c r="B390" s="24"/>
      <c r="C390" s="23"/>
      <c r="D390" s="170" t="s">
        <v>142</v>
      </c>
      <c r="E390" s="23"/>
      <c r="F390" s="171" t="s">
        <v>740</v>
      </c>
      <c r="G390" s="23"/>
      <c r="H390" s="23"/>
      <c r="I390" s="172"/>
      <c r="J390" s="23"/>
      <c r="K390" s="23"/>
      <c r="L390" s="24"/>
      <c r="M390" s="173"/>
      <c r="N390" s="174"/>
      <c r="O390" s="56"/>
      <c r="P390" s="56"/>
      <c r="Q390" s="56"/>
      <c r="R390" s="56"/>
      <c r="S390" s="56"/>
      <c r="T390" s="57"/>
      <c r="U390" s="23"/>
      <c r="V390" s="23"/>
      <c r="W390" s="23"/>
      <c r="X390" s="23"/>
      <c r="Y390" s="23"/>
      <c r="Z390" s="23"/>
      <c r="AA390" s="23"/>
      <c r="AB390" s="23"/>
      <c r="AC390" s="23"/>
      <c r="AD390" s="23"/>
      <c r="AE390" s="23"/>
      <c r="AT390" s="4" t="s">
        <v>142</v>
      </c>
      <c r="AU390" s="4" t="s">
        <v>79</v>
      </c>
    </row>
    <row r="391" s="142" customFormat="true" ht="22.8" hidden="false" customHeight="true" outlineLevel="0" collapsed="false">
      <c r="B391" s="143"/>
      <c r="D391" s="144" t="s">
        <v>68</v>
      </c>
      <c r="E391" s="154" t="s">
        <v>741</v>
      </c>
      <c r="F391" s="154" t="s">
        <v>742</v>
      </c>
      <c r="I391" s="146"/>
      <c r="J391" s="155" t="n">
        <f aca="false">BK391</f>
        <v>0</v>
      </c>
      <c r="L391" s="143"/>
      <c r="M391" s="148"/>
      <c r="N391" s="149"/>
      <c r="O391" s="149"/>
      <c r="P391" s="150" t="n">
        <f aca="false">SUM(P392:P471)</f>
        <v>0</v>
      </c>
      <c r="Q391" s="149"/>
      <c r="R391" s="150" t="n">
        <f aca="false">SUM(R392:R471)</f>
        <v>0.111266</v>
      </c>
      <c r="S391" s="149"/>
      <c r="T391" s="151" t="n">
        <f aca="false">SUM(T392:T471)</f>
        <v>0</v>
      </c>
      <c r="AR391" s="144" t="s">
        <v>79</v>
      </c>
      <c r="AT391" s="152" t="s">
        <v>68</v>
      </c>
      <c r="AU391" s="152" t="s">
        <v>77</v>
      </c>
      <c r="AY391" s="144" t="s">
        <v>132</v>
      </c>
      <c r="BK391" s="153" t="n">
        <f aca="false">SUM(BK392:BK471)</f>
        <v>0</v>
      </c>
    </row>
    <row r="392" s="28" customFormat="true" ht="24.15" hidden="false" customHeight="true" outlineLevel="0" collapsed="false">
      <c r="A392" s="23"/>
      <c r="B392" s="156"/>
      <c r="C392" s="157" t="s">
        <v>743</v>
      </c>
      <c r="D392" s="157" t="s">
        <v>135</v>
      </c>
      <c r="E392" s="158" t="s">
        <v>744</v>
      </c>
      <c r="F392" s="159" t="s">
        <v>745</v>
      </c>
      <c r="G392" s="160" t="s">
        <v>185</v>
      </c>
      <c r="H392" s="161" t="n">
        <v>222.532</v>
      </c>
      <c r="I392" s="162"/>
      <c r="J392" s="163" t="n">
        <f aca="false">ROUND(I392*H392,2)</f>
        <v>0</v>
      </c>
      <c r="K392" s="159" t="s">
        <v>139</v>
      </c>
      <c r="L392" s="24"/>
      <c r="M392" s="164"/>
      <c r="N392" s="165" t="s">
        <v>40</v>
      </c>
      <c r="O392" s="56"/>
      <c r="P392" s="166" t="n">
        <f aca="false">O392*H392</f>
        <v>0</v>
      </c>
      <c r="Q392" s="166" t="n">
        <v>0</v>
      </c>
      <c r="R392" s="166" t="n">
        <f aca="false">Q392*H392</f>
        <v>0</v>
      </c>
      <c r="S392" s="166" t="n">
        <v>0</v>
      </c>
      <c r="T392" s="167" t="n">
        <f aca="false">S392*H392</f>
        <v>0</v>
      </c>
      <c r="U392" s="23"/>
      <c r="V392" s="23"/>
      <c r="W392" s="23"/>
      <c r="X392" s="23"/>
      <c r="Y392" s="23"/>
      <c r="Z392" s="23"/>
      <c r="AA392" s="23"/>
      <c r="AB392" s="23"/>
      <c r="AC392" s="23"/>
      <c r="AD392" s="23"/>
      <c r="AE392" s="23"/>
      <c r="AR392" s="168" t="s">
        <v>202</v>
      </c>
      <c r="AT392" s="168" t="s">
        <v>135</v>
      </c>
      <c r="AU392" s="168" t="s">
        <v>79</v>
      </c>
      <c r="AY392" s="4" t="s">
        <v>132</v>
      </c>
      <c r="BE392" s="169" t="n">
        <f aca="false">IF(N392="základní",J392,0)</f>
        <v>0</v>
      </c>
      <c r="BF392" s="169" t="n">
        <f aca="false">IF(N392="snížená",J392,0)</f>
        <v>0</v>
      </c>
      <c r="BG392" s="169" t="n">
        <f aca="false">IF(N392="zákl. přenesená",J392,0)</f>
        <v>0</v>
      </c>
      <c r="BH392" s="169" t="n">
        <f aca="false">IF(N392="sníž. přenesená",J392,0)</f>
        <v>0</v>
      </c>
      <c r="BI392" s="169" t="n">
        <f aca="false">IF(N392="nulová",J392,0)</f>
        <v>0</v>
      </c>
      <c r="BJ392" s="4" t="s">
        <v>77</v>
      </c>
      <c r="BK392" s="169" t="n">
        <f aca="false">ROUND(I392*H392,2)</f>
        <v>0</v>
      </c>
      <c r="BL392" s="4" t="s">
        <v>202</v>
      </c>
      <c r="BM392" s="168" t="s">
        <v>746</v>
      </c>
    </row>
    <row r="393" s="28" customFormat="true" ht="12.8" hidden="false" customHeight="false" outlineLevel="0" collapsed="false">
      <c r="A393" s="23"/>
      <c r="B393" s="24"/>
      <c r="C393" s="23"/>
      <c r="D393" s="170" t="s">
        <v>142</v>
      </c>
      <c r="E393" s="23"/>
      <c r="F393" s="171" t="s">
        <v>747</v>
      </c>
      <c r="G393" s="23"/>
      <c r="H393" s="23"/>
      <c r="I393" s="172"/>
      <c r="J393" s="23"/>
      <c r="K393" s="23"/>
      <c r="L393" s="24"/>
      <c r="M393" s="173"/>
      <c r="N393" s="174"/>
      <c r="O393" s="56"/>
      <c r="P393" s="56"/>
      <c r="Q393" s="56"/>
      <c r="R393" s="56"/>
      <c r="S393" s="56"/>
      <c r="T393" s="57"/>
      <c r="U393" s="23"/>
      <c r="V393" s="23"/>
      <c r="W393" s="23"/>
      <c r="X393" s="23"/>
      <c r="Y393" s="23"/>
      <c r="Z393" s="23"/>
      <c r="AA393" s="23"/>
      <c r="AB393" s="23"/>
      <c r="AC393" s="23"/>
      <c r="AD393" s="23"/>
      <c r="AE393" s="23"/>
      <c r="AT393" s="4" t="s">
        <v>142</v>
      </c>
      <c r="AU393" s="4" t="s">
        <v>79</v>
      </c>
    </row>
    <row r="394" s="177" customFormat="true" ht="12.8" hidden="false" customHeight="false" outlineLevel="0" collapsed="false">
      <c r="B394" s="178"/>
      <c r="D394" s="175" t="s">
        <v>146</v>
      </c>
      <c r="E394" s="179"/>
      <c r="F394" s="180" t="s">
        <v>748</v>
      </c>
      <c r="H394" s="179"/>
      <c r="I394" s="181"/>
      <c r="L394" s="178"/>
      <c r="M394" s="182"/>
      <c r="N394" s="183"/>
      <c r="O394" s="183"/>
      <c r="P394" s="183"/>
      <c r="Q394" s="183"/>
      <c r="R394" s="183"/>
      <c r="S394" s="183"/>
      <c r="T394" s="184"/>
      <c r="AT394" s="179" t="s">
        <v>146</v>
      </c>
      <c r="AU394" s="179" t="s">
        <v>79</v>
      </c>
      <c r="AV394" s="177" t="s">
        <v>77</v>
      </c>
      <c r="AW394" s="177" t="s">
        <v>30</v>
      </c>
      <c r="AX394" s="177" t="s">
        <v>69</v>
      </c>
      <c r="AY394" s="179" t="s">
        <v>132</v>
      </c>
    </row>
    <row r="395" s="185" customFormat="true" ht="12.8" hidden="false" customHeight="false" outlineLevel="0" collapsed="false">
      <c r="B395" s="186"/>
      <c r="D395" s="175" t="s">
        <v>146</v>
      </c>
      <c r="E395" s="187"/>
      <c r="F395" s="188" t="s">
        <v>749</v>
      </c>
      <c r="H395" s="189" t="n">
        <v>13.74</v>
      </c>
      <c r="I395" s="190"/>
      <c r="L395" s="186"/>
      <c r="M395" s="191"/>
      <c r="N395" s="192"/>
      <c r="O395" s="192"/>
      <c r="P395" s="192"/>
      <c r="Q395" s="192"/>
      <c r="R395" s="192"/>
      <c r="S395" s="192"/>
      <c r="T395" s="193"/>
      <c r="AT395" s="187" t="s">
        <v>146</v>
      </c>
      <c r="AU395" s="187" t="s">
        <v>79</v>
      </c>
      <c r="AV395" s="185" t="s">
        <v>79</v>
      </c>
      <c r="AW395" s="185" t="s">
        <v>30</v>
      </c>
      <c r="AX395" s="185" t="s">
        <v>69</v>
      </c>
      <c r="AY395" s="187" t="s">
        <v>132</v>
      </c>
    </row>
    <row r="396" s="177" customFormat="true" ht="12.8" hidden="false" customHeight="false" outlineLevel="0" collapsed="false">
      <c r="B396" s="178"/>
      <c r="D396" s="175" t="s">
        <v>146</v>
      </c>
      <c r="E396" s="179"/>
      <c r="F396" s="180" t="s">
        <v>750</v>
      </c>
      <c r="H396" s="179"/>
      <c r="I396" s="181"/>
      <c r="L396" s="178"/>
      <c r="M396" s="182"/>
      <c r="N396" s="183"/>
      <c r="O396" s="183"/>
      <c r="P396" s="183"/>
      <c r="Q396" s="183"/>
      <c r="R396" s="183"/>
      <c r="S396" s="183"/>
      <c r="T396" s="184"/>
      <c r="AT396" s="179" t="s">
        <v>146</v>
      </c>
      <c r="AU396" s="179" t="s">
        <v>79</v>
      </c>
      <c r="AV396" s="177" t="s">
        <v>77</v>
      </c>
      <c r="AW396" s="177" t="s">
        <v>30</v>
      </c>
      <c r="AX396" s="177" t="s">
        <v>69</v>
      </c>
      <c r="AY396" s="179" t="s">
        <v>132</v>
      </c>
    </row>
    <row r="397" s="185" customFormat="true" ht="12.8" hidden="false" customHeight="false" outlineLevel="0" collapsed="false">
      <c r="B397" s="186"/>
      <c r="D397" s="175" t="s">
        <v>146</v>
      </c>
      <c r="E397" s="187"/>
      <c r="F397" s="188" t="s">
        <v>751</v>
      </c>
      <c r="H397" s="189" t="n">
        <v>5.13</v>
      </c>
      <c r="I397" s="190"/>
      <c r="L397" s="186"/>
      <c r="M397" s="191"/>
      <c r="N397" s="192"/>
      <c r="O397" s="192"/>
      <c r="P397" s="192"/>
      <c r="Q397" s="192"/>
      <c r="R397" s="192"/>
      <c r="S397" s="192"/>
      <c r="T397" s="193"/>
      <c r="AT397" s="187" t="s">
        <v>146</v>
      </c>
      <c r="AU397" s="187" t="s">
        <v>79</v>
      </c>
      <c r="AV397" s="185" t="s">
        <v>79</v>
      </c>
      <c r="AW397" s="185" t="s">
        <v>30</v>
      </c>
      <c r="AX397" s="185" t="s">
        <v>69</v>
      </c>
      <c r="AY397" s="187" t="s">
        <v>132</v>
      </c>
    </row>
    <row r="398" s="194" customFormat="true" ht="12.8" hidden="false" customHeight="false" outlineLevel="0" collapsed="false">
      <c r="B398" s="195"/>
      <c r="D398" s="175" t="s">
        <v>146</v>
      </c>
      <c r="E398" s="196"/>
      <c r="F398" s="197" t="s">
        <v>156</v>
      </c>
      <c r="H398" s="198" t="n">
        <v>18.87</v>
      </c>
      <c r="I398" s="199"/>
      <c r="L398" s="195"/>
      <c r="M398" s="200"/>
      <c r="N398" s="201"/>
      <c r="O398" s="201"/>
      <c r="P398" s="201"/>
      <c r="Q398" s="201"/>
      <c r="R398" s="201"/>
      <c r="S398" s="201"/>
      <c r="T398" s="202"/>
      <c r="AT398" s="196" t="s">
        <v>146</v>
      </c>
      <c r="AU398" s="196" t="s">
        <v>79</v>
      </c>
      <c r="AV398" s="194" t="s">
        <v>98</v>
      </c>
      <c r="AW398" s="194" t="s">
        <v>30</v>
      </c>
      <c r="AX398" s="194" t="s">
        <v>69</v>
      </c>
      <c r="AY398" s="196" t="s">
        <v>132</v>
      </c>
    </row>
    <row r="399" s="177" customFormat="true" ht="12.8" hidden="false" customHeight="false" outlineLevel="0" collapsed="false">
      <c r="B399" s="178"/>
      <c r="D399" s="175" t="s">
        <v>146</v>
      </c>
      <c r="E399" s="179"/>
      <c r="F399" s="180" t="s">
        <v>752</v>
      </c>
      <c r="H399" s="179"/>
      <c r="I399" s="181"/>
      <c r="L399" s="178"/>
      <c r="M399" s="182"/>
      <c r="N399" s="183"/>
      <c r="O399" s="183"/>
      <c r="P399" s="183"/>
      <c r="Q399" s="183"/>
      <c r="R399" s="183"/>
      <c r="S399" s="183"/>
      <c r="T399" s="184"/>
      <c r="AT399" s="179" t="s">
        <v>146</v>
      </c>
      <c r="AU399" s="179" t="s">
        <v>79</v>
      </c>
      <c r="AV399" s="177" t="s">
        <v>77</v>
      </c>
      <c r="AW399" s="177" t="s">
        <v>30</v>
      </c>
      <c r="AX399" s="177" t="s">
        <v>69</v>
      </c>
      <c r="AY399" s="179" t="s">
        <v>132</v>
      </c>
    </row>
    <row r="400" s="185" customFormat="true" ht="12.8" hidden="false" customHeight="false" outlineLevel="0" collapsed="false">
      <c r="B400" s="186"/>
      <c r="D400" s="175" t="s">
        <v>146</v>
      </c>
      <c r="E400" s="187"/>
      <c r="F400" s="188" t="s">
        <v>753</v>
      </c>
      <c r="H400" s="189" t="n">
        <v>12.75</v>
      </c>
      <c r="I400" s="190"/>
      <c r="L400" s="186"/>
      <c r="M400" s="191"/>
      <c r="N400" s="192"/>
      <c r="O400" s="192"/>
      <c r="P400" s="192"/>
      <c r="Q400" s="192"/>
      <c r="R400" s="192"/>
      <c r="S400" s="192"/>
      <c r="T400" s="193"/>
      <c r="AT400" s="187" t="s">
        <v>146</v>
      </c>
      <c r="AU400" s="187" t="s">
        <v>79</v>
      </c>
      <c r="AV400" s="185" t="s">
        <v>79</v>
      </c>
      <c r="AW400" s="185" t="s">
        <v>30</v>
      </c>
      <c r="AX400" s="185" t="s">
        <v>69</v>
      </c>
      <c r="AY400" s="187" t="s">
        <v>132</v>
      </c>
    </row>
    <row r="401" s="177" customFormat="true" ht="12.8" hidden="false" customHeight="false" outlineLevel="0" collapsed="false">
      <c r="B401" s="178"/>
      <c r="D401" s="175" t="s">
        <v>146</v>
      </c>
      <c r="E401" s="179"/>
      <c r="F401" s="180" t="s">
        <v>754</v>
      </c>
      <c r="H401" s="179"/>
      <c r="I401" s="181"/>
      <c r="L401" s="178"/>
      <c r="M401" s="182"/>
      <c r="N401" s="183"/>
      <c r="O401" s="183"/>
      <c r="P401" s="183"/>
      <c r="Q401" s="183"/>
      <c r="R401" s="183"/>
      <c r="S401" s="183"/>
      <c r="T401" s="184"/>
      <c r="AT401" s="179" t="s">
        <v>146</v>
      </c>
      <c r="AU401" s="179" t="s">
        <v>79</v>
      </c>
      <c r="AV401" s="177" t="s">
        <v>77</v>
      </c>
      <c r="AW401" s="177" t="s">
        <v>30</v>
      </c>
      <c r="AX401" s="177" t="s">
        <v>69</v>
      </c>
      <c r="AY401" s="179" t="s">
        <v>132</v>
      </c>
    </row>
    <row r="402" s="185" customFormat="true" ht="19" hidden="false" customHeight="false" outlineLevel="0" collapsed="false">
      <c r="B402" s="186"/>
      <c r="D402" s="175" t="s">
        <v>146</v>
      </c>
      <c r="E402" s="187"/>
      <c r="F402" s="188" t="s">
        <v>755</v>
      </c>
      <c r="H402" s="189" t="n">
        <v>70.418</v>
      </c>
      <c r="I402" s="190"/>
      <c r="L402" s="186"/>
      <c r="M402" s="191"/>
      <c r="N402" s="192"/>
      <c r="O402" s="192"/>
      <c r="P402" s="192"/>
      <c r="Q402" s="192"/>
      <c r="R402" s="192"/>
      <c r="S402" s="192"/>
      <c r="T402" s="193"/>
      <c r="AT402" s="187" t="s">
        <v>146</v>
      </c>
      <c r="AU402" s="187" t="s">
        <v>79</v>
      </c>
      <c r="AV402" s="185" t="s">
        <v>79</v>
      </c>
      <c r="AW402" s="185" t="s">
        <v>30</v>
      </c>
      <c r="AX402" s="185" t="s">
        <v>69</v>
      </c>
      <c r="AY402" s="187" t="s">
        <v>132</v>
      </c>
    </row>
    <row r="403" s="177" customFormat="true" ht="12.8" hidden="false" customHeight="false" outlineLevel="0" collapsed="false">
      <c r="B403" s="178"/>
      <c r="D403" s="175" t="s">
        <v>146</v>
      </c>
      <c r="E403" s="179"/>
      <c r="F403" s="180" t="s">
        <v>756</v>
      </c>
      <c r="H403" s="179"/>
      <c r="I403" s="181"/>
      <c r="L403" s="178"/>
      <c r="M403" s="182"/>
      <c r="N403" s="183"/>
      <c r="O403" s="183"/>
      <c r="P403" s="183"/>
      <c r="Q403" s="183"/>
      <c r="R403" s="183"/>
      <c r="S403" s="183"/>
      <c r="T403" s="184"/>
      <c r="AT403" s="179" t="s">
        <v>146</v>
      </c>
      <c r="AU403" s="179" t="s">
        <v>79</v>
      </c>
      <c r="AV403" s="177" t="s">
        <v>77</v>
      </c>
      <c r="AW403" s="177" t="s">
        <v>30</v>
      </c>
      <c r="AX403" s="177" t="s">
        <v>69</v>
      </c>
      <c r="AY403" s="179" t="s">
        <v>132</v>
      </c>
    </row>
    <row r="404" s="185" customFormat="true" ht="12.8" hidden="false" customHeight="false" outlineLevel="0" collapsed="false">
      <c r="B404" s="186"/>
      <c r="D404" s="175" t="s">
        <v>146</v>
      </c>
      <c r="E404" s="187"/>
      <c r="F404" s="188" t="s">
        <v>757</v>
      </c>
      <c r="H404" s="189" t="n">
        <v>15.773</v>
      </c>
      <c r="I404" s="190"/>
      <c r="L404" s="186"/>
      <c r="M404" s="191"/>
      <c r="N404" s="192"/>
      <c r="O404" s="192"/>
      <c r="P404" s="192"/>
      <c r="Q404" s="192"/>
      <c r="R404" s="192"/>
      <c r="S404" s="192"/>
      <c r="T404" s="193"/>
      <c r="AT404" s="187" t="s">
        <v>146</v>
      </c>
      <c r="AU404" s="187" t="s">
        <v>79</v>
      </c>
      <c r="AV404" s="185" t="s">
        <v>79</v>
      </c>
      <c r="AW404" s="185" t="s">
        <v>30</v>
      </c>
      <c r="AX404" s="185" t="s">
        <v>69</v>
      </c>
      <c r="AY404" s="187" t="s">
        <v>132</v>
      </c>
    </row>
    <row r="405" s="177" customFormat="true" ht="12.8" hidden="false" customHeight="false" outlineLevel="0" collapsed="false">
      <c r="B405" s="178"/>
      <c r="D405" s="175" t="s">
        <v>146</v>
      </c>
      <c r="E405" s="179"/>
      <c r="F405" s="180" t="s">
        <v>758</v>
      </c>
      <c r="H405" s="179"/>
      <c r="I405" s="181"/>
      <c r="L405" s="178"/>
      <c r="M405" s="182"/>
      <c r="N405" s="183"/>
      <c r="O405" s="183"/>
      <c r="P405" s="183"/>
      <c r="Q405" s="183"/>
      <c r="R405" s="183"/>
      <c r="S405" s="183"/>
      <c r="T405" s="184"/>
      <c r="AT405" s="179" t="s">
        <v>146</v>
      </c>
      <c r="AU405" s="179" t="s">
        <v>79</v>
      </c>
      <c r="AV405" s="177" t="s">
        <v>77</v>
      </c>
      <c r="AW405" s="177" t="s">
        <v>30</v>
      </c>
      <c r="AX405" s="177" t="s">
        <v>69</v>
      </c>
      <c r="AY405" s="179" t="s">
        <v>132</v>
      </c>
    </row>
    <row r="406" s="185" customFormat="true" ht="12.8" hidden="false" customHeight="false" outlineLevel="0" collapsed="false">
      <c r="B406" s="186"/>
      <c r="D406" s="175" t="s">
        <v>146</v>
      </c>
      <c r="E406" s="187"/>
      <c r="F406" s="188" t="s">
        <v>759</v>
      </c>
      <c r="H406" s="189" t="n">
        <v>47.667</v>
      </c>
      <c r="I406" s="190"/>
      <c r="L406" s="186"/>
      <c r="M406" s="191"/>
      <c r="N406" s="192"/>
      <c r="O406" s="192"/>
      <c r="P406" s="192"/>
      <c r="Q406" s="192"/>
      <c r="R406" s="192"/>
      <c r="S406" s="192"/>
      <c r="T406" s="193"/>
      <c r="AT406" s="187" t="s">
        <v>146</v>
      </c>
      <c r="AU406" s="187" t="s">
        <v>79</v>
      </c>
      <c r="AV406" s="185" t="s">
        <v>79</v>
      </c>
      <c r="AW406" s="185" t="s">
        <v>30</v>
      </c>
      <c r="AX406" s="185" t="s">
        <v>69</v>
      </c>
      <c r="AY406" s="187" t="s">
        <v>132</v>
      </c>
    </row>
    <row r="407" s="177" customFormat="true" ht="12.8" hidden="false" customHeight="false" outlineLevel="0" collapsed="false">
      <c r="B407" s="178"/>
      <c r="D407" s="175" t="s">
        <v>146</v>
      </c>
      <c r="E407" s="179"/>
      <c r="F407" s="180" t="s">
        <v>760</v>
      </c>
      <c r="H407" s="179"/>
      <c r="I407" s="181"/>
      <c r="L407" s="178"/>
      <c r="M407" s="182"/>
      <c r="N407" s="183"/>
      <c r="O407" s="183"/>
      <c r="P407" s="183"/>
      <c r="Q407" s="183"/>
      <c r="R407" s="183"/>
      <c r="S407" s="183"/>
      <c r="T407" s="184"/>
      <c r="AT407" s="179" t="s">
        <v>146</v>
      </c>
      <c r="AU407" s="179" t="s">
        <v>79</v>
      </c>
      <c r="AV407" s="177" t="s">
        <v>77</v>
      </c>
      <c r="AW407" s="177" t="s">
        <v>30</v>
      </c>
      <c r="AX407" s="177" t="s">
        <v>69</v>
      </c>
      <c r="AY407" s="179" t="s">
        <v>132</v>
      </c>
    </row>
    <row r="408" s="185" customFormat="true" ht="12.8" hidden="false" customHeight="false" outlineLevel="0" collapsed="false">
      <c r="B408" s="186"/>
      <c r="D408" s="175" t="s">
        <v>146</v>
      </c>
      <c r="E408" s="187"/>
      <c r="F408" s="188" t="s">
        <v>761</v>
      </c>
      <c r="H408" s="189" t="n">
        <v>40.224</v>
      </c>
      <c r="I408" s="190"/>
      <c r="L408" s="186"/>
      <c r="M408" s="191"/>
      <c r="N408" s="192"/>
      <c r="O408" s="192"/>
      <c r="P408" s="192"/>
      <c r="Q408" s="192"/>
      <c r="R408" s="192"/>
      <c r="S408" s="192"/>
      <c r="T408" s="193"/>
      <c r="AT408" s="187" t="s">
        <v>146</v>
      </c>
      <c r="AU408" s="187" t="s">
        <v>79</v>
      </c>
      <c r="AV408" s="185" t="s">
        <v>79</v>
      </c>
      <c r="AW408" s="185" t="s">
        <v>30</v>
      </c>
      <c r="AX408" s="185" t="s">
        <v>69</v>
      </c>
      <c r="AY408" s="187" t="s">
        <v>132</v>
      </c>
    </row>
    <row r="409" s="177" customFormat="true" ht="12.8" hidden="false" customHeight="false" outlineLevel="0" collapsed="false">
      <c r="B409" s="178"/>
      <c r="D409" s="175" t="s">
        <v>146</v>
      </c>
      <c r="E409" s="179"/>
      <c r="F409" s="180" t="s">
        <v>762</v>
      </c>
      <c r="H409" s="179"/>
      <c r="I409" s="181"/>
      <c r="L409" s="178"/>
      <c r="M409" s="182"/>
      <c r="N409" s="183"/>
      <c r="O409" s="183"/>
      <c r="P409" s="183"/>
      <c r="Q409" s="183"/>
      <c r="R409" s="183"/>
      <c r="S409" s="183"/>
      <c r="T409" s="184"/>
      <c r="AT409" s="179" t="s">
        <v>146</v>
      </c>
      <c r="AU409" s="179" t="s">
        <v>79</v>
      </c>
      <c r="AV409" s="177" t="s">
        <v>77</v>
      </c>
      <c r="AW409" s="177" t="s">
        <v>30</v>
      </c>
      <c r="AX409" s="177" t="s">
        <v>69</v>
      </c>
      <c r="AY409" s="179" t="s">
        <v>132</v>
      </c>
    </row>
    <row r="410" s="185" customFormat="true" ht="12.8" hidden="false" customHeight="false" outlineLevel="0" collapsed="false">
      <c r="B410" s="186"/>
      <c r="D410" s="175" t="s">
        <v>146</v>
      </c>
      <c r="E410" s="187"/>
      <c r="F410" s="188" t="s">
        <v>763</v>
      </c>
      <c r="H410" s="189" t="n">
        <v>3.06</v>
      </c>
      <c r="I410" s="190"/>
      <c r="L410" s="186"/>
      <c r="M410" s="191"/>
      <c r="N410" s="192"/>
      <c r="O410" s="192"/>
      <c r="P410" s="192"/>
      <c r="Q410" s="192"/>
      <c r="R410" s="192"/>
      <c r="S410" s="192"/>
      <c r="T410" s="193"/>
      <c r="AT410" s="187" t="s">
        <v>146</v>
      </c>
      <c r="AU410" s="187" t="s">
        <v>79</v>
      </c>
      <c r="AV410" s="185" t="s">
        <v>79</v>
      </c>
      <c r="AW410" s="185" t="s">
        <v>30</v>
      </c>
      <c r="AX410" s="185" t="s">
        <v>69</v>
      </c>
      <c r="AY410" s="187" t="s">
        <v>132</v>
      </c>
    </row>
    <row r="411" s="177" customFormat="true" ht="12.8" hidden="false" customHeight="false" outlineLevel="0" collapsed="false">
      <c r="B411" s="178"/>
      <c r="D411" s="175" t="s">
        <v>146</v>
      </c>
      <c r="E411" s="179"/>
      <c r="F411" s="180" t="s">
        <v>764</v>
      </c>
      <c r="H411" s="179"/>
      <c r="I411" s="181"/>
      <c r="L411" s="178"/>
      <c r="M411" s="182"/>
      <c r="N411" s="183"/>
      <c r="O411" s="183"/>
      <c r="P411" s="183"/>
      <c r="Q411" s="183"/>
      <c r="R411" s="183"/>
      <c r="S411" s="183"/>
      <c r="T411" s="184"/>
      <c r="AT411" s="179" t="s">
        <v>146</v>
      </c>
      <c r="AU411" s="179" t="s">
        <v>79</v>
      </c>
      <c r="AV411" s="177" t="s">
        <v>77</v>
      </c>
      <c r="AW411" s="177" t="s">
        <v>30</v>
      </c>
      <c r="AX411" s="177" t="s">
        <v>69</v>
      </c>
      <c r="AY411" s="179" t="s">
        <v>132</v>
      </c>
    </row>
    <row r="412" s="185" customFormat="true" ht="12.8" hidden="false" customHeight="false" outlineLevel="0" collapsed="false">
      <c r="B412" s="186"/>
      <c r="D412" s="175" t="s">
        <v>146</v>
      </c>
      <c r="E412" s="187"/>
      <c r="F412" s="188" t="s">
        <v>765</v>
      </c>
      <c r="H412" s="189" t="n">
        <v>1.8</v>
      </c>
      <c r="I412" s="190"/>
      <c r="L412" s="186"/>
      <c r="M412" s="191"/>
      <c r="N412" s="192"/>
      <c r="O412" s="192"/>
      <c r="P412" s="192"/>
      <c r="Q412" s="192"/>
      <c r="R412" s="192"/>
      <c r="S412" s="192"/>
      <c r="T412" s="193"/>
      <c r="AT412" s="187" t="s">
        <v>146</v>
      </c>
      <c r="AU412" s="187" t="s">
        <v>79</v>
      </c>
      <c r="AV412" s="185" t="s">
        <v>79</v>
      </c>
      <c r="AW412" s="185" t="s">
        <v>30</v>
      </c>
      <c r="AX412" s="185" t="s">
        <v>69</v>
      </c>
      <c r="AY412" s="187" t="s">
        <v>132</v>
      </c>
    </row>
    <row r="413" s="185" customFormat="true" ht="12.8" hidden="false" customHeight="false" outlineLevel="0" collapsed="false">
      <c r="B413" s="186"/>
      <c r="D413" s="175" t="s">
        <v>146</v>
      </c>
      <c r="E413" s="187"/>
      <c r="F413" s="188" t="s">
        <v>766</v>
      </c>
      <c r="H413" s="189" t="n">
        <v>6.93</v>
      </c>
      <c r="I413" s="190"/>
      <c r="L413" s="186"/>
      <c r="M413" s="191"/>
      <c r="N413" s="192"/>
      <c r="O413" s="192"/>
      <c r="P413" s="192"/>
      <c r="Q413" s="192"/>
      <c r="R413" s="192"/>
      <c r="S413" s="192"/>
      <c r="T413" s="193"/>
      <c r="AT413" s="187" t="s">
        <v>146</v>
      </c>
      <c r="AU413" s="187" t="s">
        <v>79</v>
      </c>
      <c r="AV413" s="185" t="s">
        <v>79</v>
      </c>
      <c r="AW413" s="185" t="s">
        <v>30</v>
      </c>
      <c r="AX413" s="185" t="s">
        <v>69</v>
      </c>
      <c r="AY413" s="187" t="s">
        <v>132</v>
      </c>
    </row>
    <row r="414" s="185" customFormat="true" ht="12.8" hidden="false" customHeight="false" outlineLevel="0" collapsed="false">
      <c r="B414" s="186"/>
      <c r="D414" s="175" t="s">
        <v>146</v>
      </c>
      <c r="E414" s="187"/>
      <c r="F414" s="188" t="s">
        <v>767</v>
      </c>
      <c r="H414" s="189" t="n">
        <v>2.1</v>
      </c>
      <c r="I414" s="190"/>
      <c r="L414" s="186"/>
      <c r="M414" s="191"/>
      <c r="N414" s="192"/>
      <c r="O414" s="192"/>
      <c r="P414" s="192"/>
      <c r="Q414" s="192"/>
      <c r="R414" s="192"/>
      <c r="S414" s="192"/>
      <c r="T414" s="193"/>
      <c r="AT414" s="187" t="s">
        <v>146</v>
      </c>
      <c r="AU414" s="187" t="s">
        <v>79</v>
      </c>
      <c r="AV414" s="185" t="s">
        <v>79</v>
      </c>
      <c r="AW414" s="185" t="s">
        <v>30</v>
      </c>
      <c r="AX414" s="185" t="s">
        <v>69</v>
      </c>
      <c r="AY414" s="187" t="s">
        <v>132</v>
      </c>
    </row>
    <row r="415" s="185" customFormat="true" ht="12.8" hidden="false" customHeight="false" outlineLevel="0" collapsed="false">
      <c r="B415" s="186"/>
      <c r="D415" s="175" t="s">
        <v>146</v>
      </c>
      <c r="E415" s="187"/>
      <c r="F415" s="188" t="s">
        <v>768</v>
      </c>
      <c r="H415" s="189" t="n">
        <v>2.94</v>
      </c>
      <c r="I415" s="190"/>
      <c r="L415" s="186"/>
      <c r="M415" s="191"/>
      <c r="N415" s="192"/>
      <c r="O415" s="192"/>
      <c r="P415" s="192"/>
      <c r="Q415" s="192"/>
      <c r="R415" s="192"/>
      <c r="S415" s="192"/>
      <c r="T415" s="193"/>
      <c r="AT415" s="187" t="s">
        <v>146</v>
      </c>
      <c r="AU415" s="187" t="s">
        <v>79</v>
      </c>
      <c r="AV415" s="185" t="s">
        <v>79</v>
      </c>
      <c r="AW415" s="185" t="s">
        <v>30</v>
      </c>
      <c r="AX415" s="185" t="s">
        <v>69</v>
      </c>
      <c r="AY415" s="187" t="s">
        <v>132</v>
      </c>
    </row>
    <row r="416" s="194" customFormat="true" ht="12.8" hidden="false" customHeight="false" outlineLevel="0" collapsed="false">
      <c r="B416" s="195"/>
      <c r="D416" s="175" t="s">
        <v>146</v>
      </c>
      <c r="E416" s="196"/>
      <c r="F416" s="197" t="s">
        <v>156</v>
      </c>
      <c r="H416" s="198" t="n">
        <v>203.662</v>
      </c>
      <c r="I416" s="199"/>
      <c r="L416" s="195"/>
      <c r="M416" s="200"/>
      <c r="N416" s="201"/>
      <c r="O416" s="201"/>
      <c r="P416" s="201"/>
      <c r="Q416" s="201"/>
      <c r="R416" s="201"/>
      <c r="S416" s="201"/>
      <c r="T416" s="202"/>
      <c r="AT416" s="196" t="s">
        <v>146</v>
      </c>
      <c r="AU416" s="196" t="s">
        <v>79</v>
      </c>
      <c r="AV416" s="194" t="s">
        <v>98</v>
      </c>
      <c r="AW416" s="194" t="s">
        <v>30</v>
      </c>
      <c r="AX416" s="194" t="s">
        <v>69</v>
      </c>
      <c r="AY416" s="196" t="s">
        <v>132</v>
      </c>
    </row>
    <row r="417" s="203" customFormat="true" ht="12.8" hidden="false" customHeight="false" outlineLevel="0" collapsed="false">
      <c r="B417" s="204"/>
      <c r="D417" s="175" t="s">
        <v>146</v>
      </c>
      <c r="E417" s="205"/>
      <c r="F417" s="206" t="s">
        <v>166</v>
      </c>
      <c r="H417" s="207" t="n">
        <v>222.532</v>
      </c>
      <c r="I417" s="208"/>
      <c r="L417" s="204"/>
      <c r="M417" s="209"/>
      <c r="N417" s="210"/>
      <c r="O417" s="210"/>
      <c r="P417" s="210"/>
      <c r="Q417" s="210"/>
      <c r="R417" s="210"/>
      <c r="S417" s="210"/>
      <c r="T417" s="211"/>
      <c r="AT417" s="205" t="s">
        <v>146</v>
      </c>
      <c r="AU417" s="205" t="s">
        <v>79</v>
      </c>
      <c r="AV417" s="203" t="s">
        <v>140</v>
      </c>
      <c r="AW417" s="203" t="s">
        <v>30</v>
      </c>
      <c r="AX417" s="203" t="s">
        <v>77</v>
      </c>
      <c r="AY417" s="205" t="s">
        <v>132</v>
      </c>
    </row>
    <row r="418" s="28" customFormat="true" ht="33" hidden="false" customHeight="true" outlineLevel="0" collapsed="false">
      <c r="A418" s="23"/>
      <c r="B418" s="156"/>
      <c r="C418" s="157" t="s">
        <v>769</v>
      </c>
      <c r="D418" s="157" t="s">
        <v>135</v>
      </c>
      <c r="E418" s="158" t="s">
        <v>770</v>
      </c>
      <c r="F418" s="159" t="s">
        <v>771</v>
      </c>
      <c r="G418" s="160" t="s">
        <v>185</v>
      </c>
      <c r="H418" s="161" t="n">
        <v>222.532</v>
      </c>
      <c r="I418" s="162"/>
      <c r="J418" s="163" t="n">
        <f aca="false">ROUND(I418*H418,2)</f>
        <v>0</v>
      </c>
      <c r="K418" s="159" t="s">
        <v>139</v>
      </c>
      <c r="L418" s="24"/>
      <c r="M418" s="164"/>
      <c r="N418" s="165" t="s">
        <v>40</v>
      </c>
      <c r="O418" s="56"/>
      <c r="P418" s="166" t="n">
        <f aca="false">O418*H418</f>
        <v>0</v>
      </c>
      <c r="Q418" s="166" t="n">
        <v>0.00021</v>
      </c>
      <c r="R418" s="166" t="n">
        <f aca="false">Q418*H418</f>
        <v>0.04673172</v>
      </c>
      <c r="S418" s="166" t="n">
        <v>0</v>
      </c>
      <c r="T418" s="167" t="n">
        <f aca="false">S418*H418</f>
        <v>0</v>
      </c>
      <c r="U418" s="23"/>
      <c r="V418" s="23"/>
      <c r="W418" s="23"/>
      <c r="X418" s="23"/>
      <c r="Y418" s="23"/>
      <c r="Z418" s="23"/>
      <c r="AA418" s="23"/>
      <c r="AB418" s="23"/>
      <c r="AC418" s="23"/>
      <c r="AD418" s="23"/>
      <c r="AE418" s="23"/>
      <c r="AR418" s="168" t="s">
        <v>202</v>
      </c>
      <c r="AT418" s="168" t="s">
        <v>135</v>
      </c>
      <c r="AU418" s="168" t="s">
        <v>79</v>
      </c>
      <c r="AY418" s="4" t="s">
        <v>132</v>
      </c>
      <c r="BE418" s="169" t="n">
        <f aca="false">IF(N418="základní",J418,0)</f>
        <v>0</v>
      </c>
      <c r="BF418" s="169" t="n">
        <f aca="false">IF(N418="snížená",J418,0)</f>
        <v>0</v>
      </c>
      <c r="BG418" s="169" t="n">
        <f aca="false">IF(N418="zákl. přenesená",J418,0)</f>
        <v>0</v>
      </c>
      <c r="BH418" s="169" t="n">
        <f aca="false">IF(N418="sníž. přenesená",J418,0)</f>
        <v>0</v>
      </c>
      <c r="BI418" s="169" t="n">
        <f aca="false">IF(N418="nulová",J418,0)</f>
        <v>0</v>
      </c>
      <c r="BJ418" s="4" t="s">
        <v>77</v>
      </c>
      <c r="BK418" s="169" t="n">
        <f aca="false">ROUND(I418*H418,2)</f>
        <v>0</v>
      </c>
      <c r="BL418" s="4" t="s">
        <v>202</v>
      </c>
      <c r="BM418" s="168" t="s">
        <v>772</v>
      </c>
    </row>
    <row r="419" s="28" customFormat="true" ht="12.8" hidden="false" customHeight="false" outlineLevel="0" collapsed="false">
      <c r="A419" s="23"/>
      <c r="B419" s="24"/>
      <c r="C419" s="23"/>
      <c r="D419" s="170" t="s">
        <v>142</v>
      </c>
      <c r="E419" s="23"/>
      <c r="F419" s="171" t="s">
        <v>773</v>
      </c>
      <c r="G419" s="23"/>
      <c r="H419" s="23"/>
      <c r="I419" s="172"/>
      <c r="J419" s="23"/>
      <c r="K419" s="23"/>
      <c r="L419" s="24"/>
      <c r="M419" s="173"/>
      <c r="N419" s="174"/>
      <c r="O419" s="56"/>
      <c r="P419" s="56"/>
      <c r="Q419" s="56"/>
      <c r="R419" s="56"/>
      <c r="S419" s="56"/>
      <c r="T419" s="57"/>
      <c r="U419" s="23"/>
      <c r="V419" s="23"/>
      <c r="W419" s="23"/>
      <c r="X419" s="23"/>
      <c r="Y419" s="23"/>
      <c r="Z419" s="23"/>
      <c r="AA419" s="23"/>
      <c r="AB419" s="23"/>
      <c r="AC419" s="23"/>
      <c r="AD419" s="23"/>
      <c r="AE419" s="23"/>
      <c r="AT419" s="4" t="s">
        <v>142</v>
      </c>
      <c r="AU419" s="4" t="s">
        <v>79</v>
      </c>
    </row>
    <row r="420" s="28" customFormat="true" ht="42" hidden="false" customHeight="false" outlineLevel="0" collapsed="false">
      <c r="A420" s="23"/>
      <c r="B420" s="24"/>
      <c r="C420" s="23"/>
      <c r="D420" s="175" t="s">
        <v>144</v>
      </c>
      <c r="E420" s="23"/>
      <c r="F420" s="176" t="s">
        <v>774</v>
      </c>
      <c r="G420" s="23"/>
      <c r="H420" s="23"/>
      <c r="I420" s="172"/>
      <c r="J420" s="23"/>
      <c r="K420" s="23"/>
      <c r="L420" s="24"/>
      <c r="M420" s="173"/>
      <c r="N420" s="174"/>
      <c r="O420" s="56"/>
      <c r="P420" s="56"/>
      <c r="Q420" s="56"/>
      <c r="R420" s="56"/>
      <c r="S420" s="56"/>
      <c r="T420" s="57"/>
      <c r="U420" s="23"/>
      <c r="V420" s="23"/>
      <c r="W420" s="23"/>
      <c r="X420" s="23"/>
      <c r="Y420" s="23"/>
      <c r="Z420" s="23"/>
      <c r="AA420" s="23"/>
      <c r="AB420" s="23"/>
      <c r="AC420" s="23"/>
      <c r="AD420" s="23"/>
      <c r="AE420" s="23"/>
      <c r="AT420" s="4" t="s">
        <v>144</v>
      </c>
      <c r="AU420" s="4" t="s">
        <v>79</v>
      </c>
    </row>
    <row r="421" s="177" customFormat="true" ht="12.8" hidden="false" customHeight="false" outlineLevel="0" collapsed="false">
      <c r="B421" s="178"/>
      <c r="D421" s="175" t="s">
        <v>146</v>
      </c>
      <c r="E421" s="179"/>
      <c r="F421" s="180" t="s">
        <v>748</v>
      </c>
      <c r="H421" s="179"/>
      <c r="I421" s="181"/>
      <c r="L421" s="178"/>
      <c r="M421" s="182"/>
      <c r="N421" s="183"/>
      <c r="O421" s="183"/>
      <c r="P421" s="183"/>
      <c r="Q421" s="183"/>
      <c r="R421" s="183"/>
      <c r="S421" s="183"/>
      <c r="T421" s="184"/>
      <c r="AT421" s="179" t="s">
        <v>146</v>
      </c>
      <c r="AU421" s="179" t="s">
        <v>79</v>
      </c>
      <c r="AV421" s="177" t="s">
        <v>77</v>
      </c>
      <c r="AW421" s="177" t="s">
        <v>30</v>
      </c>
      <c r="AX421" s="177" t="s">
        <v>69</v>
      </c>
      <c r="AY421" s="179" t="s">
        <v>132</v>
      </c>
    </row>
    <row r="422" s="185" customFormat="true" ht="12.8" hidden="false" customHeight="false" outlineLevel="0" collapsed="false">
      <c r="B422" s="186"/>
      <c r="D422" s="175" t="s">
        <v>146</v>
      </c>
      <c r="E422" s="187"/>
      <c r="F422" s="188" t="s">
        <v>749</v>
      </c>
      <c r="H422" s="189" t="n">
        <v>13.74</v>
      </c>
      <c r="I422" s="190"/>
      <c r="L422" s="186"/>
      <c r="M422" s="191"/>
      <c r="N422" s="192"/>
      <c r="O422" s="192"/>
      <c r="P422" s="192"/>
      <c r="Q422" s="192"/>
      <c r="R422" s="192"/>
      <c r="S422" s="192"/>
      <c r="T422" s="193"/>
      <c r="AT422" s="187" t="s">
        <v>146</v>
      </c>
      <c r="AU422" s="187" t="s">
        <v>79</v>
      </c>
      <c r="AV422" s="185" t="s">
        <v>79</v>
      </c>
      <c r="AW422" s="185" t="s">
        <v>30</v>
      </c>
      <c r="AX422" s="185" t="s">
        <v>69</v>
      </c>
      <c r="AY422" s="187" t="s">
        <v>132</v>
      </c>
    </row>
    <row r="423" s="177" customFormat="true" ht="12.8" hidden="false" customHeight="false" outlineLevel="0" collapsed="false">
      <c r="B423" s="178"/>
      <c r="D423" s="175" t="s">
        <v>146</v>
      </c>
      <c r="E423" s="179"/>
      <c r="F423" s="180" t="s">
        <v>750</v>
      </c>
      <c r="H423" s="179"/>
      <c r="I423" s="181"/>
      <c r="L423" s="178"/>
      <c r="M423" s="182"/>
      <c r="N423" s="183"/>
      <c r="O423" s="183"/>
      <c r="P423" s="183"/>
      <c r="Q423" s="183"/>
      <c r="R423" s="183"/>
      <c r="S423" s="183"/>
      <c r="T423" s="184"/>
      <c r="AT423" s="179" t="s">
        <v>146</v>
      </c>
      <c r="AU423" s="179" t="s">
        <v>79</v>
      </c>
      <c r="AV423" s="177" t="s">
        <v>77</v>
      </c>
      <c r="AW423" s="177" t="s">
        <v>30</v>
      </c>
      <c r="AX423" s="177" t="s">
        <v>69</v>
      </c>
      <c r="AY423" s="179" t="s">
        <v>132</v>
      </c>
    </row>
    <row r="424" s="185" customFormat="true" ht="12.8" hidden="false" customHeight="false" outlineLevel="0" collapsed="false">
      <c r="B424" s="186"/>
      <c r="D424" s="175" t="s">
        <v>146</v>
      </c>
      <c r="E424" s="187"/>
      <c r="F424" s="188" t="s">
        <v>751</v>
      </c>
      <c r="H424" s="189" t="n">
        <v>5.13</v>
      </c>
      <c r="I424" s="190"/>
      <c r="L424" s="186"/>
      <c r="M424" s="191"/>
      <c r="N424" s="192"/>
      <c r="O424" s="192"/>
      <c r="P424" s="192"/>
      <c r="Q424" s="192"/>
      <c r="R424" s="192"/>
      <c r="S424" s="192"/>
      <c r="T424" s="193"/>
      <c r="AT424" s="187" t="s">
        <v>146</v>
      </c>
      <c r="AU424" s="187" t="s">
        <v>79</v>
      </c>
      <c r="AV424" s="185" t="s">
        <v>79</v>
      </c>
      <c r="AW424" s="185" t="s">
        <v>30</v>
      </c>
      <c r="AX424" s="185" t="s">
        <v>69</v>
      </c>
      <c r="AY424" s="187" t="s">
        <v>132</v>
      </c>
    </row>
    <row r="425" s="194" customFormat="true" ht="12.8" hidden="false" customHeight="false" outlineLevel="0" collapsed="false">
      <c r="B425" s="195"/>
      <c r="D425" s="175" t="s">
        <v>146</v>
      </c>
      <c r="E425" s="196"/>
      <c r="F425" s="197" t="s">
        <v>156</v>
      </c>
      <c r="H425" s="198" t="n">
        <v>18.87</v>
      </c>
      <c r="I425" s="199"/>
      <c r="L425" s="195"/>
      <c r="M425" s="200"/>
      <c r="N425" s="201"/>
      <c r="O425" s="201"/>
      <c r="P425" s="201"/>
      <c r="Q425" s="201"/>
      <c r="R425" s="201"/>
      <c r="S425" s="201"/>
      <c r="T425" s="202"/>
      <c r="AT425" s="196" t="s">
        <v>146</v>
      </c>
      <c r="AU425" s="196" t="s">
        <v>79</v>
      </c>
      <c r="AV425" s="194" t="s">
        <v>98</v>
      </c>
      <c r="AW425" s="194" t="s">
        <v>30</v>
      </c>
      <c r="AX425" s="194" t="s">
        <v>69</v>
      </c>
      <c r="AY425" s="196" t="s">
        <v>132</v>
      </c>
    </row>
    <row r="426" s="177" customFormat="true" ht="12.8" hidden="false" customHeight="false" outlineLevel="0" collapsed="false">
      <c r="B426" s="178"/>
      <c r="D426" s="175" t="s">
        <v>146</v>
      </c>
      <c r="E426" s="179"/>
      <c r="F426" s="180" t="s">
        <v>752</v>
      </c>
      <c r="H426" s="179"/>
      <c r="I426" s="181"/>
      <c r="L426" s="178"/>
      <c r="M426" s="182"/>
      <c r="N426" s="183"/>
      <c r="O426" s="183"/>
      <c r="P426" s="183"/>
      <c r="Q426" s="183"/>
      <c r="R426" s="183"/>
      <c r="S426" s="183"/>
      <c r="T426" s="184"/>
      <c r="AT426" s="179" t="s">
        <v>146</v>
      </c>
      <c r="AU426" s="179" t="s">
        <v>79</v>
      </c>
      <c r="AV426" s="177" t="s">
        <v>77</v>
      </c>
      <c r="AW426" s="177" t="s">
        <v>30</v>
      </c>
      <c r="AX426" s="177" t="s">
        <v>69</v>
      </c>
      <c r="AY426" s="179" t="s">
        <v>132</v>
      </c>
    </row>
    <row r="427" s="185" customFormat="true" ht="12.8" hidden="false" customHeight="false" outlineLevel="0" collapsed="false">
      <c r="B427" s="186"/>
      <c r="D427" s="175" t="s">
        <v>146</v>
      </c>
      <c r="E427" s="187"/>
      <c r="F427" s="188" t="s">
        <v>753</v>
      </c>
      <c r="H427" s="189" t="n">
        <v>12.75</v>
      </c>
      <c r="I427" s="190"/>
      <c r="L427" s="186"/>
      <c r="M427" s="191"/>
      <c r="N427" s="192"/>
      <c r="O427" s="192"/>
      <c r="P427" s="192"/>
      <c r="Q427" s="192"/>
      <c r="R427" s="192"/>
      <c r="S427" s="192"/>
      <c r="T427" s="193"/>
      <c r="AT427" s="187" t="s">
        <v>146</v>
      </c>
      <c r="AU427" s="187" t="s">
        <v>79</v>
      </c>
      <c r="AV427" s="185" t="s">
        <v>79</v>
      </c>
      <c r="AW427" s="185" t="s">
        <v>30</v>
      </c>
      <c r="AX427" s="185" t="s">
        <v>69</v>
      </c>
      <c r="AY427" s="187" t="s">
        <v>132</v>
      </c>
    </row>
    <row r="428" s="177" customFormat="true" ht="12.8" hidden="false" customHeight="false" outlineLevel="0" collapsed="false">
      <c r="B428" s="178"/>
      <c r="D428" s="175" t="s">
        <v>146</v>
      </c>
      <c r="E428" s="179"/>
      <c r="F428" s="180" t="s">
        <v>754</v>
      </c>
      <c r="H428" s="179"/>
      <c r="I428" s="181"/>
      <c r="L428" s="178"/>
      <c r="M428" s="182"/>
      <c r="N428" s="183"/>
      <c r="O428" s="183"/>
      <c r="P428" s="183"/>
      <c r="Q428" s="183"/>
      <c r="R428" s="183"/>
      <c r="S428" s="183"/>
      <c r="T428" s="184"/>
      <c r="AT428" s="179" t="s">
        <v>146</v>
      </c>
      <c r="AU428" s="179" t="s">
        <v>79</v>
      </c>
      <c r="AV428" s="177" t="s">
        <v>77</v>
      </c>
      <c r="AW428" s="177" t="s">
        <v>30</v>
      </c>
      <c r="AX428" s="177" t="s">
        <v>69</v>
      </c>
      <c r="AY428" s="179" t="s">
        <v>132</v>
      </c>
    </row>
    <row r="429" s="185" customFormat="true" ht="19" hidden="false" customHeight="false" outlineLevel="0" collapsed="false">
      <c r="B429" s="186"/>
      <c r="D429" s="175" t="s">
        <v>146</v>
      </c>
      <c r="E429" s="187"/>
      <c r="F429" s="188" t="s">
        <v>755</v>
      </c>
      <c r="H429" s="189" t="n">
        <v>70.418</v>
      </c>
      <c r="I429" s="190"/>
      <c r="L429" s="186"/>
      <c r="M429" s="191"/>
      <c r="N429" s="192"/>
      <c r="O429" s="192"/>
      <c r="P429" s="192"/>
      <c r="Q429" s="192"/>
      <c r="R429" s="192"/>
      <c r="S429" s="192"/>
      <c r="T429" s="193"/>
      <c r="AT429" s="187" t="s">
        <v>146</v>
      </c>
      <c r="AU429" s="187" t="s">
        <v>79</v>
      </c>
      <c r="AV429" s="185" t="s">
        <v>79</v>
      </c>
      <c r="AW429" s="185" t="s">
        <v>30</v>
      </c>
      <c r="AX429" s="185" t="s">
        <v>69</v>
      </c>
      <c r="AY429" s="187" t="s">
        <v>132</v>
      </c>
    </row>
    <row r="430" s="177" customFormat="true" ht="12.8" hidden="false" customHeight="false" outlineLevel="0" collapsed="false">
      <c r="B430" s="178"/>
      <c r="D430" s="175" t="s">
        <v>146</v>
      </c>
      <c r="E430" s="179"/>
      <c r="F430" s="180" t="s">
        <v>756</v>
      </c>
      <c r="H430" s="179"/>
      <c r="I430" s="181"/>
      <c r="L430" s="178"/>
      <c r="M430" s="182"/>
      <c r="N430" s="183"/>
      <c r="O430" s="183"/>
      <c r="P430" s="183"/>
      <c r="Q430" s="183"/>
      <c r="R430" s="183"/>
      <c r="S430" s="183"/>
      <c r="T430" s="184"/>
      <c r="AT430" s="179" t="s">
        <v>146</v>
      </c>
      <c r="AU430" s="179" t="s">
        <v>79</v>
      </c>
      <c r="AV430" s="177" t="s">
        <v>77</v>
      </c>
      <c r="AW430" s="177" t="s">
        <v>30</v>
      </c>
      <c r="AX430" s="177" t="s">
        <v>69</v>
      </c>
      <c r="AY430" s="179" t="s">
        <v>132</v>
      </c>
    </row>
    <row r="431" s="185" customFormat="true" ht="12.8" hidden="false" customHeight="false" outlineLevel="0" collapsed="false">
      <c r="B431" s="186"/>
      <c r="D431" s="175" t="s">
        <v>146</v>
      </c>
      <c r="E431" s="187"/>
      <c r="F431" s="188" t="s">
        <v>757</v>
      </c>
      <c r="H431" s="189" t="n">
        <v>15.773</v>
      </c>
      <c r="I431" s="190"/>
      <c r="L431" s="186"/>
      <c r="M431" s="191"/>
      <c r="N431" s="192"/>
      <c r="O431" s="192"/>
      <c r="P431" s="192"/>
      <c r="Q431" s="192"/>
      <c r="R431" s="192"/>
      <c r="S431" s="192"/>
      <c r="T431" s="193"/>
      <c r="AT431" s="187" t="s">
        <v>146</v>
      </c>
      <c r="AU431" s="187" t="s">
        <v>79</v>
      </c>
      <c r="AV431" s="185" t="s">
        <v>79</v>
      </c>
      <c r="AW431" s="185" t="s">
        <v>30</v>
      </c>
      <c r="AX431" s="185" t="s">
        <v>69</v>
      </c>
      <c r="AY431" s="187" t="s">
        <v>132</v>
      </c>
    </row>
    <row r="432" s="177" customFormat="true" ht="12.8" hidden="false" customHeight="false" outlineLevel="0" collapsed="false">
      <c r="B432" s="178"/>
      <c r="D432" s="175" t="s">
        <v>146</v>
      </c>
      <c r="E432" s="179"/>
      <c r="F432" s="180" t="s">
        <v>758</v>
      </c>
      <c r="H432" s="179"/>
      <c r="I432" s="181"/>
      <c r="L432" s="178"/>
      <c r="M432" s="182"/>
      <c r="N432" s="183"/>
      <c r="O432" s="183"/>
      <c r="P432" s="183"/>
      <c r="Q432" s="183"/>
      <c r="R432" s="183"/>
      <c r="S432" s="183"/>
      <c r="T432" s="184"/>
      <c r="AT432" s="179" t="s">
        <v>146</v>
      </c>
      <c r="AU432" s="179" t="s">
        <v>79</v>
      </c>
      <c r="AV432" s="177" t="s">
        <v>77</v>
      </c>
      <c r="AW432" s="177" t="s">
        <v>30</v>
      </c>
      <c r="AX432" s="177" t="s">
        <v>69</v>
      </c>
      <c r="AY432" s="179" t="s">
        <v>132</v>
      </c>
    </row>
    <row r="433" s="185" customFormat="true" ht="12.8" hidden="false" customHeight="false" outlineLevel="0" collapsed="false">
      <c r="B433" s="186"/>
      <c r="D433" s="175" t="s">
        <v>146</v>
      </c>
      <c r="E433" s="187"/>
      <c r="F433" s="188" t="s">
        <v>759</v>
      </c>
      <c r="H433" s="189" t="n">
        <v>47.667</v>
      </c>
      <c r="I433" s="190"/>
      <c r="L433" s="186"/>
      <c r="M433" s="191"/>
      <c r="N433" s="192"/>
      <c r="O433" s="192"/>
      <c r="P433" s="192"/>
      <c r="Q433" s="192"/>
      <c r="R433" s="192"/>
      <c r="S433" s="192"/>
      <c r="T433" s="193"/>
      <c r="AT433" s="187" t="s">
        <v>146</v>
      </c>
      <c r="AU433" s="187" t="s">
        <v>79</v>
      </c>
      <c r="AV433" s="185" t="s">
        <v>79</v>
      </c>
      <c r="AW433" s="185" t="s">
        <v>30</v>
      </c>
      <c r="AX433" s="185" t="s">
        <v>69</v>
      </c>
      <c r="AY433" s="187" t="s">
        <v>132</v>
      </c>
    </row>
    <row r="434" s="177" customFormat="true" ht="12.8" hidden="false" customHeight="false" outlineLevel="0" collapsed="false">
      <c r="B434" s="178"/>
      <c r="D434" s="175" t="s">
        <v>146</v>
      </c>
      <c r="E434" s="179"/>
      <c r="F434" s="180" t="s">
        <v>760</v>
      </c>
      <c r="H434" s="179"/>
      <c r="I434" s="181"/>
      <c r="L434" s="178"/>
      <c r="M434" s="182"/>
      <c r="N434" s="183"/>
      <c r="O434" s="183"/>
      <c r="P434" s="183"/>
      <c r="Q434" s="183"/>
      <c r="R434" s="183"/>
      <c r="S434" s="183"/>
      <c r="T434" s="184"/>
      <c r="AT434" s="179" t="s">
        <v>146</v>
      </c>
      <c r="AU434" s="179" t="s">
        <v>79</v>
      </c>
      <c r="AV434" s="177" t="s">
        <v>77</v>
      </c>
      <c r="AW434" s="177" t="s">
        <v>30</v>
      </c>
      <c r="AX434" s="177" t="s">
        <v>69</v>
      </c>
      <c r="AY434" s="179" t="s">
        <v>132</v>
      </c>
    </row>
    <row r="435" s="185" customFormat="true" ht="12.8" hidden="false" customHeight="false" outlineLevel="0" collapsed="false">
      <c r="B435" s="186"/>
      <c r="D435" s="175" t="s">
        <v>146</v>
      </c>
      <c r="E435" s="187"/>
      <c r="F435" s="188" t="s">
        <v>761</v>
      </c>
      <c r="H435" s="189" t="n">
        <v>40.224</v>
      </c>
      <c r="I435" s="190"/>
      <c r="L435" s="186"/>
      <c r="M435" s="191"/>
      <c r="N435" s="192"/>
      <c r="O435" s="192"/>
      <c r="P435" s="192"/>
      <c r="Q435" s="192"/>
      <c r="R435" s="192"/>
      <c r="S435" s="192"/>
      <c r="T435" s="193"/>
      <c r="AT435" s="187" t="s">
        <v>146</v>
      </c>
      <c r="AU435" s="187" t="s">
        <v>79</v>
      </c>
      <c r="AV435" s="185" t="s">
        <v>79</v>
      </c>
      <c r="AW435" s="185" t="s">
        <v>30</v>
      </c>
      <c r="AX435" s="185" t="s">
        <v>69</v>
      </c>
      <c r="AY435" s="187" t="s">
        <v>132</v>
      </c>
    </row>
    <row r="436" s="177" customFormat="true" ht="12.8" hidden="false" customHeight="false" outlineLevel="0" collapsed="false">
      <c r="B436" s="178"/>
      <c r="D436" s="175" t="s">
        <v>146</v>
      </c>
      <c r="E436" s="179"/>
      <c r="F436" s="180" t="s">
        <v>762</v>
      </c>
      <c r="H436" s="179"/>
      <c r="I436" s="181"/>
      <c r="L436" s="178"/>
      <c r="M436" s="182"/>
      <c r="N436" s="183"/>
      <c r="O436" s="183"/>
      <c r="P436" s="183"/>
      <c r="Q436" s="183"/>
      <c r="R436" s="183"/>
      <c r="S436" s="183"/>
      <c r="T436" s="184"/>
      <c r="AT436" s="179" t="s">
        <v>146</v>
      </c>
      <c r="AU436" s="179" t="s">
        <v>79</v>
      </c>
      <c r="AV436" s="177" t="s">
        <v>77</v>
      </c>
      <c r="AW436" s="177" t="s">
        <v>30</v>
      </c>
      <c r="AX436" s="177" t="s">
        <v>69</v>
      </c>
      <c r="AY436" s="179" t="s">
        <v>132</v>
      </c>
    </row>
    <row r="437" s="185" customFormat="true" ht="12.8" hidden="false" customHeight="false" outlineLevel="0" collapsed="false">
      <c r="B437" s="186"/>
      <c r="D437" s="175" t="s">
        <v>146</v>
      </c>
      <c r="E437" s="187"/>
      <c r="F437" s="188" t="s">
        <v>763</v>
      </c>
      <c r="H437" s="189" t="n">
        <v>3.06</v>
      </c>
      <c r="I437" s="190"/>
      <c r="L437" s="186"/>
      <c r="M437" s="191"/>
      <c r="N437" s="192"/>
      <c r="O437" s="192"/>
      <c r="P437" s="192"/>
      <c r="Q437" s="192"/>
      <c r="R437" s="192"/>
      <c r="S437" s="192"/>
      <c r="T437" s="193"/>
      <c r="AT437" s="187" t="s">
        <v>146</v>
      </c>
      <c r="AU437" s="187" t="s">
        <v>79</v>
      </c>
      <c r="AV437" s="185" t="s">
        <v>79</v>
      </c>
      <c r="AW437" s="185" t="s">
        <v>30</v>
      </c>
      <c r="AX437" s="185" t="s">
        <v>69</v>
      </c>
      <c r="AY437" s="187" t="s">
        <v>132</v>
      </c>
    </row>
    <row r="438" s="177" customFormat="true" ht="12.8" hidden="false" customHeight="false" outlineLevel="0" collapsed="false">
      <c r="B438" s="178"/>
      <c r="D438" s="175" t="s">
        <v>146</v>
      </c>
      <c r="E438" s="179"/>
      <c r="F438" s="180" t="s">
        <v>764</v>
      </c>
      <c r="H438" s="179"/>
      <c r="I438" s="181"/>
      <c r="L438" s="178"/>
      <c r="M438" s="182"/>
      <c r="N438" s="183"/>
      <c r="O438" s="183"/>
      <c r="P438" s="183"/>
      <c r="Q438" s="183"/>
      <c r="R438" s="183"/>
      <c r="S438" s="183"/>
      <c r="T438" s="184"/>
      <c r="AT438" s="179" t="s">
        <v>146</v>
      </c>
      <c r="AU438" s="179" t="s">
        <v>79</v>
      </c>
      <c r="AV438" s="177" t="s">
        <v>77</v>
      </c>
      <c r="AW438" s="177" t="s">
        <v>30</v>
      </c>
      <c r="AX438" s="177" t="s">
        <v>69</v>
      </c>
      <c r="AY438" s="179" t="s">
        <v>132</v>
      </c>
    </row>
    <row r="439" s="185" customFormat="true" ht="12.8" hidden="false" customHeight="false" outlineLevel="0" collapsed="false">
      <c r="B439" s="186"/>
      <c r="D439" s="175" t="s">
        <v>146</v>
      </c>
      <c r="E439" s="187"/>
      <c r="F439" s="188" t="s">
        <v>765</v>
      </c>
      <c r="H439" s="189" t="n">
        <v>1.8</v>
      </c>
      <c r="I439" s="190"/>
      <c r="L439" s="186"/>
      <c r="M439" s="191"/>
      <c r="N439" s="192"/>
      <c r="O439" s="192"/>
      <c r="P439" s="192"/>
      <c r="Q439" s="192"/>
      <c r="R439" s="192"/>
      <c r="S439" s="192"/>
      <c r="T439" s="193"/>
      <c r="AT439" s="187" t="s">
        <v>146</v>
      </c>
      <c r="AU439" s="187" t="s">
        <v>79</v>
      </c>
      <c r="AV439" s="185" t="s">
        <v>79</v>
      </c>
      <c r="AW439" s="185" t="s">
        <v>30</v>
      </c>
      <c r="AX439" s="185" t="s">
        <v>69</v>
      </c>
      <c r="AY439" s="187" t="s">
        <v>132</v>
      </c>
    </row>
    <row r="440" s="185" customFormat="true" ht="12.8" hidden="false" customHeight="false" outlineLevel="0" collapsed="false">
      <c r="B440" s="186"/>
      <c r="D440" s="175" t="s">
        <v>146</v>
      </c>
      <c r="E440" s="187"/>
      <c r="F440" s="188" t="s">
        <v>766</v>
      </c>
      <c r="H440" s="189" t="n">
        <v>6.93</v>
      </c>
      <c r="I440" s="190"/>
      <c r="L440" s="186"/>
      <c r="M440" s="191"/>
      <c r="N440" s="192"/>
      <c r="O440" s="192"/>
      <c r="P440" s="192"/>
      <c r="Q440" s="192"/>
      <c r="R440" s="192"/>
      <c r="S440" s="192"/>
      <c r="T440" s="193"/>
      <c r="AT440" s="187" t="s">
        <v>146</v>
      </c>
      <c r="AU440" s="187" t="s">
        <v>79</v>
      </c>
      <c r="AV440" s="185" t="s">
        <v>79</v>
      </c>
      <c r="AW440" s="185" t="s">
        <v>30</v>
      </c>
      <c r="AX440" s="185" t="s">
        <v>69</v>
      </c>
      <c r="AY440" s="187" t="s">
        <v>132</v>
      </c>
    </row>
    <row r="441" s="185" customFormat="true" ht="12.8" hidden="false" customHeight="false" outlineLevel="0" collapsed="false">
      <c r="B441" s="186"/>
      <c r="D441" s="175" t="s">
        <v>146</v>
      </c>
      <c r="E441" s="187"/>
      <c r="F441" s="188" t="s">
        <v>767</v>
      </c>
      <c r="H441" s="189" t="n">
        <v>2.1</v>
      </c>
      <c r="I441" s="190"/>
      <c r="L441" s="186"/>
      <c r="M441" s="191"/>
      <c r="N441" s="192"/>
      <c r="O441" s="192"/>
      <c r="P441" s="192"/>
      <c r="Q441" s="192"/>
      <c r="R441" s="192"/>
      <c r="S441" s="192"/>
      <c r="T441" s="193"/>
      <c r="AT441" s="187" t="s">
        <v>146</v>
      </c>
      <c r="AU441" s="187" t="s">
        <v>79</v>
      </c>
      <c r="AV441" s="185" t="s">
        <v>79</v>
      </c>
      <c r="AW441" s="185" t="s">
        <v>30</v>
      </c>
      <c r="AX441" s="185" t="s">
        <v>69</v>
      </c>
      <c r="AY441" s="187" t="s">
        <v>132</v>
      </c>
    </row>
    <row r="442" s="185" customFormat="true" ht="12.8" hidden="false" customHeight="false" outlineLevel="0" collapsed="false">
      <c r="B442" s="186"/>
      <c r="D442" s="175" t="s">
        <v>146</v>
      </c>
      <c r="E442" s="187"/>
      <c r="F442" s="188" t="s">
        <v>768</v>
      </c>
      <c r="H442" s="189" t="n">
        <v>2.94</v>
      </c>
      <c r="I442" s="190"/>
      <c r="L442" s="186"/>
      <c r="M442" s="191"/>
      <c r="N442" s="192"/>
      <c r="O442" s="192"/>
      <c r="P442" s="192"/>
      <c r="Q442" s="192"/>
      <c r="R442" s="192"/>
      <c r="S442" s="192"/>
      <c r="T442" s="193"/>
      <c r="AT442" s="187" t="s">
        <v>146</v>
      </c>
      <c r="AU442" s="187" t="s">
        <v>79</v>
      </c>
      <c r="AV442" s="185" t="s">
        <v>79</v>
      </c>
      <c r="AW442" s="185" t="s">
        <v>30</v>
      </c>
      <c r="AX442" s="185" t="s">
        <v>69</v>
      </c>
      <c r="AY442" s="187" t="s">
        <v>132</v>
      </c>
    </row>
    <row r="443" s="194" customFormat="true" ht="12.8" hidden="false" customHeight="false" outlineLevel="0" collapsed="false">
      <c r="B443" s="195"/>
      <c r="D443" s="175" t="s">
        <v>146</v>
      </c>
      <c r="E443" s="196"/>
      <c r="F443" s="197" t="s">
        <v>156</v>
      </c>
      <c r="H443" s="198" t="n">
        <v>203.662</v>
      </c>
      <c r="I443" s="199"/>
      <c r="L443" s="195"/>
      <c r="M443" s="200"/>
      <c r="N443" s="201"/>
      <c r="O443" s="201"/>
      <c r="P443" s="201"/>
      <c r="Q443" s="201"/>
      <c r="R443" s="201"/>
      <c r="S443" s="201"/>
      <c r="T443" s="202"/>
      <c r="AT443" s="196" t="s">
        <v>146</v>
      </c>
      <c r="AU443" s="196" t="s">
        <v>79</v>
      </c>
      <c r="AV443" s="194" t="s">
        <v>98</v>
      </c>
      <c r="AW443" s="194" t="s">
        <v>30</v>
      </c>
      <c r="AX443" s="194" t="s">
        <v>69</v>
      </c>
      <c r="AY443" s="196" t="s">
        <v>132</v>
      </c>
    </row>
    <row r="444" s="203" customFormat="true" ht="12.8" hidden="false" customHeight="false" outlineLevel="0" collapsed="false">
      <c r="B444" s="204"/>
      <c r="D444" s="175" t="s">
        <v>146</v>
      </c>
      <c r="E444" s="205"/>
      <c r="F444" s="206" t="s">
        <v>166</v>
      </c>
      <c r="H444" s="207" t="n">
        <v>222.532</v>
      </c>
      <c r="I444" s="208"/>
      <c r="L444" s="204"/>
      <c r="M444" s="209"/>
      <c r="N444" s="210"/>
      <c r="O444" s="210"/>
      <c r="P444" s="210"/>
      <c r="Q444" s="210"/>
      <c r="R444" s="210"/>
      <c r="S444" s="210"/>
      <c r="T444" s="211"/>
      <c r="AT444" s="205" t="s">
        <v>146</v>
      </c>
      <c r="AU444" s="205" t="s">
        <v>79</v>
      </c>
      <c r="AV444" s="203" t="s">
        <v>140</v>
      </c>
      <c r="AW444" s="203" t="s">
        <v>30</v>
      </c>
      <c r="AX444" s="203" t="s">
        <v>77</v>
      </c>
      <c r="AY444" s="205" t="s">
        <v>132</v>
      </c>
    </row>
    <row r="445" s="28" customFormat="true" ht="37.8" hidden="false" customHeight="true" outlineLevel="0" collapsed="false">
      <c r="A445" s="23"/>
      <c r="B445" s="156"/>
      <c r="C445" s="157" t="s">
        <v>775</v>
      </c>
      <c r="D445" s="157" t="s">
        <v>135</v>
      </c>
      <c r="E445" s="158" t="s">
        <v>776</v>
      </c>
      <c r="F445" s="159" t="s">
        <v>777</v>
      </c>
      <c r="G445" s="160" t="s">
        <v>185</v>
      </c>
      <c r="H445" s="161" t="n">
        <v>222.532</v>
      </c>
      <c r="I445" s="162"/>
      <c r="J445" s="163" t="n">
        <f aca="false">ROUND(I445*H445,2)</f>
        <v>0</v>
      </c>
      <c r="K445" s="159" t="s">
        <v>139</v>
      </c>
      <c r="L445" s="24"/>
      <c r="M445" s="164"/>
      <c r="N445" s="165" t="s">
        <v>40</v>
      </c>
      <c r="O445" s="56"/>
      <c r="P445" s="166" t="n">
        <f aca="false">O445*H445</f>
        <v>0</v>
      </c>
      <c r="Q445" s="166" t="n">
        <v>0.00029</v>
      </c>
      <c r="R445" s="166" t="n">
        <f aca="false">Q445*H445</f>
        <v>0.06453428</v>
      </c>
      <c r="S445" s="166" t="n">
        <v>0</v>
      </c>
      <c r="T445" s="167" t="n">
        <f aca="false">S445*H445</f>
        <v>0</v>
      </c>
      <c r="U445" s="23"/>
      <c r="V445" s="23"/>
      <c r="W445" s="23"/>
      <c r="X445" s="23"/>
      <c r="Y445" s="23"/>
      <c r="Z445" s="23"/>
      <c r="AA445" s="23"/>
      <c r="AB445" s="23"/>
      <c r="AC445" s="23"/>
      <c r="AD445" s="23"/>
      <c r="AE445" s="23"/>
      <c r="AR445" s="168" t="s">
        <v>202</v>
      </c>
      <c r="AT445" s="168" t="s">
        <v>135</v>
      </c>
      <c r="AU445" s="168" t="s">
        <v>79</v>
      </c>
      <c r="AY445" s="4" t="s">
        <v>132</v>
      </c>
      <c r="BE445" s="169" t="n">
        <f aca="false">IF(N445="základní",J445,0)</f>
        <v>0</v>
      </c>
      <c r="BF445" s="169" t="n">
        <f aca="false">IF(N445="snížená",J445,0)</f>
        <v>0</v>
      </c>
      <c r="BG445" s="169" t="n">
        <f aca="false">IF(N445="zákl. přenesená",J445,0)</f>
        <v>0</v>
      </c>
      <c r="BH445" s="169" t="n">
        <f aca="false">IF(N445="sníž. přenesená",J445,0)</f>
        <v>0</v>
      </c>
      <c r="BI445" s="169" t="n">
        <f aca="false">IF(N445="nulová",J445,0)</f>
        <v>0</v>
      </c>
      <c r="BJ445" s="4" t="s">
        <v>77</v>
      </c>
      <c r="BK445" s="169" t="n">
        <f aca="false">ROUND(I445*H445,2)</f>
        <v>0</v>
      </c>
      <c r="BL445" s="4" t="s">
        <v>202</v>
      </c>
      <c r="BM445" s="168" t="s">
        <v>778</v>
      </c>
    </row>
    <row r="446" s="28" customFormat="true" ht="12.8" hidden="false" customHeight="false" outlineLevel="0" collapsed="false">
      <c r="A446" s="23"/>
      <c r="B446" s="24"/>
      <c r="C446" s="23"/>
      <c r="D446" s="170" t="s">
        <v>142</v>
      </c>
      <c r="E446" s="23"/>
      <c r="F446" s="171" t="s">
        <v>779</v>
      </c>
      <c r="G446" s="23"/>
      <c r="H446" s="23"/>
      <c r="I446" s="172"/>
      <c r="J446" s="23"/>
      <c r="K446" s="23"/>
      <c r="L446" s="24"/>
      <c r="M446" s="173"/>
      <c r="N446" s="174"/>
      <c r="O446" s="56"/>
      <c r="P446" s="56"/>
      <c r="Q446" s="56"/>
      <c r="R446" s="56"/>
      <c r="S446" s="56"/>
      <c r="T446" s="57"/>
      <c r="U446" s="23"/>
      <c r="V446" s="23"/>
      <c r="W446" s="23"/>
      <c r="X446" s="23"/>
      <c r="Y446" s="23"/>
      <c r="Z446" s="23"/>
      <c r="AA446" s="23"/>
      <c r="AB446" s="23"/>
      <c r="AC446" s="23"/>
      <c r="AD446" s="23"/>
      <c r="AE446" s="23"/>
      <c r="AT446" s="4" t="s">
        <v>142</v>
      </c>
      <c r="AU446" s="4" t="s">
        <v>79</v>
      </c>
    </row>
    <row r="447" s="28" customFormat="true" ht="122" hidden="false" customHeight="false" outlineLevel="0" collapsed="false">
      <c r="A447" s="23"/>
      <c r="B447" s="24"/>
      <c r="C447" s="23"/>
      <c r="D447" s="175" t="s">
        <v>144</v>
      </c>
      <c r="E447" s="23"/>
      <c r="F447" s="176" t="s">
        <v>780</v>
      </c>
      <c r="G447" s="23"/>
      <c r="H447" s="23"/>
      <c r="I447" s="172"/>
      <c r="J447" s="23"/>
      <c r="K447" s="23"/>
      <c r="L447" s="24"/>
      <c r="M447" s="173"/>
      <c r="N447" s="174"/>
      <c r="O447" s="56"/>
      <c r="P447" s="56"/>
      <c r="Q447" s="56"/>
      <c r="R447" s="56"/>
      <c r="S447" s="56"/>
      <c r="T447" s="57"/>
      <c r="U447" s="23"/>
      <c r="V447" s="23"/>
      <c r="W447" s="23"/>
      <c r="X447" s="23"/>
      <c r="Y447" s="23"/>
      <c r="Z447" s="23"/>
      <c r="AA447" s="23"/>
      <c r="AB447" s="23"/>
      <c r="AC447" s="23"/>
      <c r="AD447" s="23"/>
      <c r="AE447" s="23"/>
      <c r="AT447" s="4" t="s">
        <v>144</v>
      </c>
      <c r="AU447" s="4" t="s">
        <v>79</v>
      </c>
    </row>
    <row r="448" s="177" customFormat="true" ht="12.8" hidden="false" customHeight="false" outlineLevel="0" collapsed="false">
      <c r="B448" s="178"/>
      <c r="D448" s="175" t="s">
        <v>146</v>
      </c>
      <c r="E448" s="179"/>
      <c r="F448" s="180" t="s">
        <v>748</v>
      </c>
      <c r="H448" s="179"/>
      <c r="I448" s="181"/>
      <c r="L448" s="178"/>
      <c r="M448" s="182"/>
      <c r="N448" s="183"/>
      <c r="O448" s="183"/>
      <c r="P448" s="183"/>
      <c r="Q448" s="183"/>
      <c r="R448" s="183"/>
      <c r="S448" s="183"/>
      <c r="T448" s="184"/>
      <c r="AT448" s="179" t="s">
        <v>146</v>
      </c>
      <c r="AU448" s="179" t="s">
        <v>79</v>
      </c>
      <c r="AV448" s="177" t="s">
        <v>77</v>
      </c>
      <c r="AW448" s="177" t="s">
        <v>30</v>
      </c>
      <c r="AX448" s="177" t="s">
        <v>69</v>
      </c>
      <c r="AY448" s="179" t="s">
        <v>132</v>
      </c>
    </row>
    <row r="449" s="185" customFormat="true" ht="12.8" hidden="false" customHeight="false" outlineLevel="0" collapsed="false">
      <c r="B449" s="186"/>
      <c r="D449" s="175" t="s">
        <v>146</v>
      </c>
      <c r="E449" s="187"/>
      <c r="F449" s="188" t="s">
        <v>749</v>
      </c>
      <c r="H449" s="189" t="n">
        <v>13.74</v>
      </c>
      <c r="I449" s="190"/>
      <c r="L449" s="186"/>
      <c r="M449" s="191"/>
      <c r="N449" s="192"/>
      <c r="O449" s="192"/>
      <c r="P449" s="192"/>
      <c r="Q449" s="192"/>
      <c r="R449" s="192"/>
      <c r="S449" s="192"/>
      <c r="T449" s="193"/>
      <c r="AT449" s="187" t="s">
        <v>146</v>
      </c>
      <c r="AU449" s="187" t="s">
        <v>79</v>
      </c>
      <c r="AV449" s="185" t="s">
        <v>79</v>
      </c>
      <c r="AW449" s="185" t="s">
        <v>30</v>
      </c>
      <c r="AX449" s="185" t="s">
        <v>69</v>
      </c>
      <c r="AY449" s="187" t="s">
        <v>132</v>
      </c>
    </row>
    <row r="450" s="177" customFormat="true" ht="12.8" hidden="false" customHeight="false" outlineLevel="0" collapsed="false">
      <c r="B450" s="178"/>
      <c r="D450" s="175" t="s">
        <v>146</v>
      </c>
      <c r="E450" s="179"/>
      <c r="F450" s="180" t="s">
        <v>750</v>
      </c>
      <c r="H450" s="179"/>
      <c r="I450" s="181"/>
      <c r="L450" s="178"/>
      <c r="M450" s="182"/>
      <c r="N450" s="183"/>
      <c r="O450" s="183"/>
      <c r="P450" s="183"/>
      <c r="Q450" s="183"/>
      <c r="R450" s="183"/>
      <c r="S450" s="183"/>
      <c r="T450" s="184"/>
      <c r="AT450" s="179" t="s">
        <v>146</v>
      </c>
      <c r="AU450" s="179" t="s">
        <v>79</v>
      </c>
      <c r="AV450" s="177" t="s">
        <v>77</v>
      </c>
      <c r="AW450" s="177" t="s">
        <v>30</v>
      </c>
      <c r="AX450" s="177" t="s">
        <v>69</v>
      </c>
      <c r="AY450" s="179" t="s">
        <v>132</v>
      </c>
    </row>
    <row r="451" s="185" customFormat="true" ht="12.8" hidden="false" customHeight="false" outlineLevel="0" collapsed="false">
      <c r="B451" s="186"/>
      <c r="D451" s="175" t="s">
        <v>146</v>
      </c>
      <c r="E451" s="187"/>
      <c r="F451" s="188" t="s">
        <v>751</v>
      </c>
      <c r="H451" s="189" t="n">
        <v>5.13</v>
      </c>
      <c r="I451" s="190"/>
      <c r="L451" s="186"/>
      <c r="M451" s="191"/>
      <c r="N451" s="192"/>
      <c r="O451" s="192"/>
      <c r="P451" s="192"/>
      <c r="Q451" s="192"/>
      <c r="R451" s="192"/>
      <c r="S451" s="192"/>
      <c r="T451" s="193"/>
      <c r="AT451" s="187" t="s">
        <v>146</v>
      </c>
      <c r="AU451" s="187" t="s">
        <v>79</v>
      </c>
      <c r="AV451" s="185" t="s">
        <v>79</v>
      </c>
      <c r="AW451" s="185" t="s">
        <v>30</v>
      </c>
      <c r="AX451" s="185" t="s">
        <v>69</v>
      </c>
      <c r="AY451" s="187" t="s">
        <v>132</v>
      </c>
    </row>
    <row r="452" s="194" customFormat="true" ht="12.8" hidden="false" customHeight="false" outlineLevel="0" collapsed="false">
      <c r="B452" s="195"/>
      <c r="D452" s="175" t="s">
        <v>146</v>
      </c>
      <c r="E452" s="196"/>
      <c r="F452" s="197" t="s">
        <v>156</v>
      </c>
      <c r="H452" s="198" t="n">
        <v>18.87</v>
      </c>
      <c r="I452" s="199"/>
      <c r="L452" s="195"/>
      <c r="M452" s="200"/>
      <c r="N452" s="201"/>
      <c r="O452" s="201"/>
      <c r="P452" s="201"/>
      <c r="Q452" s="201"/>
      <c r="R452" s="201"/>
      <c r="S452" s="201"/>
      <c r="T452" s="202"/>
      <c r="AT452" s="196" t="s">
        <v>146</v>
      </c>
      <c r="AU452" s="196" t="s">
        <v>79</v>
      </c>
      <c r="AV452" s="194" t="s">
        <v>98</v>
      </c>
      <c r="AW452" s="194" t="s">
        <v>30</v>
      </c>
      <c r="AX452" s="194" t="s">
        <v>69</v>
      </c>
      <c r="AY452" s="196" t="s">
        <v>132</v>
      </c>
    </row>
    <row r="453" s="177" customFormat="true" ht="12.8" hidden="false" customHeight="false" outlineLevel="0" collapsed="false">
      <c r="B453" s="178"/>
      <c r="D453" s="175" t="s">
        <v>146</v>
      </c>
      <c r="E453" s="179"/>
      <c r="F453" s="180" t="s">
        <v>752</v>
      </c>
      <c r="H453" s="179"/>
      <c r="I453" s="181"/>
      <c r="L453" s="178"/>
      <c r="M453" s="182"/>
      <c r="N453" s="183"/>
      <c r="O453" s="183"/>
      <c r="P453" s="183"/>
      <c r="Q453" s="183"/>
      <c r="R453" s="183"/>
      <c r="S453" s="183"/>
      <c r="T453" s="184"/>
      <c r="AT453" s="179" t="s">
        <v>146</v>
      </c>
      <c r="AU453" s="179" t="s">
        <v>79</v>
      </c>
      <c r="AV453" s="177" t="s">
        <v>77</v>
      </c>
      <c r="AW453" s="177" t="s">
        <v>30</v>
      </c>
      <c r="AX453" s="177" t="s">
        <v>69</v>
      </c>
      <c r="AY453" s="179" t="s">
        <v>132</v>
      </c>
    </row>
    <row r="454" s="185" customFormat="true" ht="12.8" hidden="false" customHeight="false" outlineLevel="0" collapsed="false">
      <c r="B454" s="186"/>
      <c r="D454" s="175" t="s">
        <v>146</v>
      </c>
      <c r="E454" s="187"/>
      <c r="F454" s="188" t="s">
        <v>753</v>
      </c>
      <c r="H454" s="189" t="n">
        <v>12.75</v>
      </c>
      <c r="I454" s="190"/>
      <c r="L454" s="186"/>
      <c r="M454" s="191"/>
      <c r="N454" s="192"/>
      <c r="O454" s="192"/>
      <c r="P454" s="192"/>
      <c r="Q454" s="192"/>
      <c r="R454" s="192"/>
      <c r="S454" s="192"/>
      <c r="T454" s="193"/>
      <c r="AT454" s="187" t="s">
        <v>146</v>
      </c>
      <c r="AU454" s="187" t="s">
        <v>79</v>
      </c>
      <c r="AV454" s="185" t="s">
        <v>79</v>
      </c>
      <c r="AW454" s="185" t="s">
        <v>30</v>
      </c>
      <c r="AX454" s="185" t="s">
        <v>69</v>
      </c>
      <c r="AY454" s="187" t="s">
        <v>132</v>
      </c>
    </row>
    <row r="455" s="177" customFormat="true" ht="12.8" hidden="false" customHeight="false" outlineLevel="0" collapsed="false">
      <c r="B455" s="178"/>
      <c r="D455" s="175" t="s">
        <v>146</v>
      </c>
      <c r="E455" s="179"/>
      <c r="F455" s="180" t="s">
        <v>754</v>
      </c>
      <c r="H455" s="179"/>
      <c r="I455" s="181"/>
      <c r="L455" s="178"/>
      <c r="M455" s="182"/>
      <c r="N455" s="183"/>
      <c r="O455" s="183"/>
      <c r="P455" s="183"/>
      <c r="Q455" s="183"/>
      <c r="R455" s="183"/>
      <c r="S455" s="183"/>
      <c r="T455" s="184"/>
      <c r="AT455" s="179" t="s">
        <v>146</v>
      </c>
      <c r="AU455" s="179" t="s">
        <v>79</v>
      </c>
      <c r="AV455" s="177" t="s">
        <v>77</v>
      </c>
      <c r="AW455" s="177" t="s">
        <v>30</v>
      </c>
      <c r="AX455" s="177" t="s">
        <v>69</v>
      </c>
      <c r="AY455" s="179" t="s">
        <v>132</v>
      </c>
    </row>
    <row r="456" s="185" customFormat="true" ht="19" hidden="false" customHeight="false" outlineLevel="0" collapsed="false">
      <c r="B456" s="186"/>
      <c r="D456" s="175" t="s">
        <v>146</v>
      </c>
      <c r="E456" s="187"/>
      <c r="F456" s="188" t="s">
        <v>755</v>
      </c>
      <c r="H456" s="189" t="n">
        <v>70.418</v>
      </c>
      <c r="I456" s="190"/>
      <c r="L456" s="186"/>
      <c r="M456" s="191"/>
      <c r="N456" s="192"/>
      <c r="O456" s="192"/>
      <c r="P456" s="192"/>
      <c r="Q456" s="192"/>
      <c r="R456" s="192"/>
      <c r="S456" s="192"/>
      <c r="T456" s="193"/>
      <c r="AT456" s="187" t="s">
        <v>146</v>
      </c>
      <c r="AU456" s="187" t="s">
        <v>79</v>
      </c>
      <c r="AV456" s="185" t="s">
        <v>79</v>
      </c>
      <c r="AW456" s="185" t="s">
        <v>30</v>
      </c>
      <c r="AX456" s="185" t="s">
        <v>69</v>
      </c>
      <c r="AY456" s="187" t="s">
        <v>132</v>
      </c>
    </row>
    <row r="457" s="177" customFormat="true" ht="12.8" hidden="false" customHeight="false" outlineLevel="0" collapsed="false">
      <c r="B457" s="178"/>
      <c r="D457" s="175" t="s">
        <v>146</v>
      </c>
      <c r="E457" s="179"/>
      <c r="F457" s="180" t="s">
        <v>756</v>
      </c>
      <c r="H457" s="179"/>
      <c r="I457" s="181"/>
      <c r="L457" s="178"/>
      <c r="M457" s="182"/>
      <c r="N457" s="183"/>
      <c r="O457" s="183"/>
      <c r="P457" s="183"/>
      <c r="Q457" s="183"/>
      <c r="R457" s="183"/>
      <c r="S457" s="183"/>
      <c r="T457" s="184"/>
      <c r="AT457" s="179" t="s">
        <v>146</v>
      </c>
      <c r="AU457" s="179" t="s">
        <v>79</v>
      </c>
      <c r="AV457" s="177" t="s">
        <v>77</v>
      </c>
      <c r="AW457" s="177" t="s">
        <v>30</v>
      </c>
      <c r="AX457" s="177" t="s">
        <v>69</v>
      </c>
      <c r="AY457" s="179" t="s">
        <v>132</v>
      </c>
    </row>
    <row r="458" s="185" customFormat="true" ht="12.8" hidden="false" customHeight="false" outlineLevel="0" collapsed="false">
      <c r="B458" s="186"/>
      <c r="D458" s="175" t="s">
        <v>146</v>
      </c>
      <c r="E458" s="187"/>
      <c r="F458" s="188" t="s">
        <v>757</v>
      </c>
      <c r="H458" s="189" t="n">
        <v>15.773</v>
      </c>
      <c r="I458" s="190"/>
      <c r="L458" s="186"/>
      <c r="M458" s="191"/>
      <c r="N458" s="192"/>
      <c r="O458" s="192"/>
      <c r="P458" s="192"/>
      <c r="Q458" s="192"/>
      <c r="R458" s="192"/>
      <c r="S458" s="192"/>
      <c r="T458" s="193"/>
      <c r="AT458" s="187" t="s">
        <v>146</v>
      </c>
      <c r="AU458" s="187" t="s">
        <v>79</v>
      </c>
      <c r="AV458" s="185" t="s">
        <v>79</v>
      </c>
      <c r="AW458" s="185" t="s">
        <v>30</v>
      </c>
      <c r="AX458" s="185" t="s">
        <v>69</v>
      </c>
      <c r="AY458" s="187" t="s">
        <v>132</v>
      </c>
    </row>
    <row r="459" s="177" customFormat="true" ht="12.8" hidden="false" customHeight="false" outlineLevel="0" collapsed="false">
      <c r="B459" s="178"/>
      <c r="D459" s="175" t="s">
        <v>146</v>
      </c>
      <c r="E459" s="179"/>
      <c r="F459" s="180" t="s">
        <v>758</v>
      </c>
      <c r="H459" s="179"/>
      <c r="I459" s="181"/>
      <c r="L459" s="178"/>
      <c r="M459" s="182"/>
      <c r="N459" s="183"/>
      <c r="O459" s="183"/>
      <c r="P459" s="183"/>
      <c r="Q459" s="183"/>
      <c r="R459" s="183"/>
      <c r="S459" s="183"/>
      <c r="T459" s="184"/>
      <c r="AT459" s="179" t="s">
        <v>146</v>
      </c>
      <c r="AU459" s="179" t="s">
        <v>79</v>
      </c>
      <c r="AV459" s="177" t="s">
        <v>77</v>
      </c>
      <c r="AW459" s="177" t="s">
        <v>30</v>
      </c>
      <c r="AX459" s="177" t="s">
        <v>69</v>
      </c>
      <c r="AY459" s="179" t="s">
        <v>132</v>
      </c>
    </row>
    <row r="460" s="185" customFormat="true" ht="12.8" hidden="false" customHeight="false" outlineLevel="0" collapsed="false">
      <c r="B460" s="186"/>
      <c r="D460" s="175" t="s">
        <v>146</v>
      </c>
      <c r="E460" s="187"/>
      <c r="F460" s="188" t="s">
        <v>759</v>
      </c>
      <c r="H460" s="189" t="n">
        <v>47.667</v>
      </c>
      <c r="I460" s="190"/>
      <c r="L460" s="186"/>
      <c r="M460" s="191"/>
      <c r="N460" s="192"/>
      <c r="O460" s="192"/>
      <c r="P460" s="192"/>
      <c r="Q460" s="192"/>
      <c r="R460" s="192"/>
      <c r="S460" s="192"/>
      <c r="T460" s="193"/>
      <c r="AT460" s="187" t="s">
        <v>146</v>
      </c>
      <c r="AU460" s="187" t="s">
        <v>79</v>
      </c>
      <c r="AV460" s="185" t="s">
        <v>79</v>
      </c>
      <c r="AW460" s="185" t="s">
        <v>30</v>
      </c>
      <c r="AX460" s="185" t="s">
        <v>69</v>
      </c>
      <c r="AY460" s="187" t="s">
        <v>132</v>
      </c>
    </row>
    <row r="461" s="177" customFormat="true" ht="12.8" hidden="false" customHeight="false" outlineLevel="0" collapsed="false">
      <c r="B461" s="178"/>
      <c r="D461" s="175" t="s">
        <v>146</v>
      </c>
      <c r="E461" s="179"/>
      <c r="F461" s="180" t="s">
        <v>760</v>
      </c>
      <c r="H461" s="179"/>
      <c r="I461" s="181"/>
      <c r="L461" s="178"/>
      <c r="M461" s="182"/>
      <c r="N461" s="183"/>
      <c r="O461" s="183"/>
      <c r="P461" s="183"/>
      <c r="Q461" s="183"/>
      <c r="R461" s="183"/>
      <c r="S461" s="183"/>
      <c r="T461" s="184"/>
      <c r="AT461" s="179" t="s">
        <v>146</v>
      </c>
      <c r="AU461" s="179" t="s">
        <v>79</v>
      </c>
      <c r="AV461" s="177" t="s">
        <v>77</v>
      </c>
      <c r="AW461" s="177" t="s">
        <v>30</v>
      </c>
      <c r="AX461" s="177" t="s">
        <v>69</v>
      </c>
      <c r="AY461" s="179" t="s">
        <v>132</v>
      </c>
    </row>
    <row r="462" s="185" customFormat="true" ht="12.8" hidden="false" customHeight="false" outlineLevel="0" collapsed="false">
      <c r="B462" s="186"/>
      <c r="D462" s="175" t="s">
        <v>146</v>
      </c>
      <c r="E462" s="187"/>
      <c r="F462" s="188" t="s">
        <v>761</v>
      </c>
      <c r="H462" s="189" t="n">
        <v>40.224</v>
      </c>
      <c r="I462" s="190"/>
      <c r="L462" s="186"/>
      <c r="M462" s="191"/>
      <c r="N462" s="192"/>
      <c r="O462" s="192"/>
      <c r="P462" s="192"/>
      <c r="Q462" s="192"/>
      <c r="R462" s="192"/>
      <c r="S462" s="192"/>
      <c r="T462" s="193"/>
      <c r="AT462" s="187" t="s">
        <v>146</v>
      </c>
      <c r="AU462" s="187" t="s">
        <v>79</v>
      </c>
      <c r="AV462" s="185" t="s">
        <v>79</v>
      </c>
      <c r="AW462" s="185" t="s">
        <v>30</v>
      </c>
      <c r="AX462" s="185" t="s">
        <v>69</v>
      </c>
      <c r="AY462" s="187" t="s">
        <v>132</v>
      </c>
    </row>
    <row r="463" s="177" customFormat="true" ht="12.8" hidden="false" customHeight="false" outlineLevel="0" collapsed="false">
      <c r="B463" s="178"/>
      <c r="D463" s="175" t="s">
        <v>146</v>
      </c>
      <c r="E463" s="179"/>
      <c r="F463" s="180" t="s">
        <v>762</v>
      </c>
      <c r="H463" s="179"/>
      <c r="I463" s="181"/>
      <c r="L463" s="178"/>
      <c r="M463" s="182"/>
      <c r="N463" s="183"/>
      <c r="O463" s="183"/>
      <c r="P463" s="183"/>
      <c r="Q463" s="183"/>
      <c r="R463" s="183"/>
      <c r="S463" s="183"/>
      <c r="T463" s="184"/>
      <c r="AT463" s="179" t="s">
        <v>146</v>
      </c>
      <c r="AU463" s="179" t="s">
        <v>79</v>
      </c>
      <c r="AV463" s="177" t="s">
        <v>77</v>
      </c>
      <c r="AW463" s="177" t="s">
        <v>30</v>
      </c>
      <c r="AX463" s="177" t="s">
        <v>69</v>
      </c>
      <c r="AY463" s="179" t="s">
        <v>132</v>
      </c>
    </row>
    <row r="464" s="185" customFormat="true" ht="12.8" hidden="false" customHeight="false" outlineLevel="0" collapsed="false">
      <c r="B464" s="186"/>
      <c r="D464" s="175" t="s">
        <v>146</v>
      </c>
      <c r="E464" s="187"/>
      <c r="F464" s="188" t="s">
        <v>763</v>
      </c>
      <c r="H464" s="189" t="n">
        <v>3.06</v>
      </c>
      <c r="I464" s="190"/>
      <c r="L464" s="186"/>
      <c r="M464" s="191"/>
      <c r="N464" s="192"/>
      <c r="O464" s="192"/>
      <c r="P464" s="192"/>
      <c r="Q464" s="192"/>
      <c r="R464" s="192"/>
      <c r="S464" s="192"/>
      <c r="T464" s="193"/>
      <c r="AT464" s="187" t="s">
        <v>146</v>
      </c>
      <c r="AU464" s="187" t="s">
        <v>79</v>
      </c>
      <c r="AV464" s="185" t="s">
        <v>79</v>
      </c>
      <c r="AW464" s="185" t="s">
        <v>30</v>
      </c>
      <c r="AX464" s="185" t="s">
        <v>69</v>
      </c>
      <c r="AY464" s="187" t="s">
        <v>132</v>
      </c>
    </row>
    <row r="465" s="177" customFormat="true" ht="12.8" hidden="false" customHeight="false" outlineLevel="0" collapsed="false">
      <c r="B465" s="178"/>
      <c r="D465" s="175" t="s">
        <v>146</v>
      </c>
      <c r="E465" s="179"/>
      <c r="F465" s="180" t="s">
        <v>764</v>
      </c>
      <c r="H465" s="179"/>
      <c r="I465" s="181"/>
      <c r="L465" s="178"/>
      <c r="M465" s="182"/>
      <c r="N465" s="183"/>
      <c r="O465" s="183"/>
      <c r="P465" s="183"/>
      <c r="Q465" s="183"/>
      <c r="R465" s="183"/>
      <c r="S465" s="183"/>
      <c r="T465" s="184"/>
      <c r="AT465" s="179" t="s">
        <v>146</v>
      </c>
      <c r="AU465" s="179" t="s">
        <v>79</v>
      </c>
      <c r="AV465" s="177" t="s">
        <v>77</v>
      </c>
      <c r="AW465" s="177" t="s">
        <v>30</v>
      </c>
      <c r="AX465" s="177" t="s">
        <v>69</v>
      </c>
      <c r="AY465" s="179" t="s">
        <v>132</v>
      </c>
    </row>
    <row r="466" s="185" customFormat="true" ht="12.8" hidden="false" customHeight="false" outlineLevel="0" collapsed="false">
      <c r="B466" s="186"/>
      <c r="D466" s="175" t="s">
        <v>146</v>
      </c>
      <c r="E466" s="187"/>
      <c r="F466" s="188" t="s">
        <v>765</v>
      </c>
      <c r="H466" s="189" t="n">
        <v>1.8</v>
      </c>
      <c r="I466" s="190"/>
      <c r="L466" s="186"/>
      <c r="M466" s="191"/>
      <c r="N466" s="192"/>
      <c r="O466" s="192"/>
      <c r="P466" s="192"/>
      <c r="Q466" s="192"/>
      <c r="R466" s="192"/>
      <c r="S466" s="192"/>
      <c r="T466" s="193"/>
      <c r="AT466" s="187" t="s">
        <v>146</v>
      </c>
      <c r="AU466" s="187" t="s">
        <v>79</v>
      </c>
      <c r="AV466" s="185" t="s">
        <v>79</v>
      </c>
      <c r="AW466" s="185" t="s">
        <v>30</v>
      </c>
      <c r="AX466" s="185" t="s">
        <v>69</v>
      </c>
      <c r="AY466" s="187" t="s">
        <v>132</v>
      </c>
    </row>
    <row r="467" s="185" customFormat="true" ht="12.8" hidden="false" customHeight="false" outlineLevel="0" collapsed="false">
      <c r="B467" s="186"/>
      <c r="D467" s="175" t="s">
        <v>146</v>
      </c>
      <c r="E467" s="187"/>
      <c r="F467" s="188" t="s">
        <v>766</v>
      </c>
      <c r="H467" s="189" t="n">
        <v>6.93</v>
      </c>
      <c r="I467" s="190"/>
      <c r="L467" s="186"/>
      <c r="M467" s="191"/>
      <c r="N467" s="192"/>
      <c r="O467" s="192"/>
      <c r="P467" s="192"/>
      <c r="Q467" s="192"/>
      <c r="R467" s="192"/>
      <c r="S467" s="192"/>
      <c r="T467" s="193"/>
      <c r="AT467" s="187" t="s">
        <v>146</v>
      </c>
      <c r="AU467" s="187" t="s">
        <v>79</v>
      </c>
      <c r="AV467" s="185" t="s">
        <v>79</v>
      </c>
      <c r="AW467" s="185" t="s">
        <v>30</v>
      </c>
      <c r="AX467" s="185" t="s">
        <v>69</v>
      </c>
      <c r="AY467" s="187" t="s">
        <v>132</v>
      </c>
    </row>
    <row r="468" s="185" customFormat="true" ht="12.8" hidden="false" customHeight="false" outlineLevel="0" collapsed="false">
      <c r="B468" s="186"/>
      <c r="D468" s="175" t="s">
        <v>146</v>
      </c>
      <c r="E468" s="187"/>
      <c r="F468" s="188" t="s">
        <v>767</v>
      </c>
      <c r="H468" s="189" t="n">
        <v>2.1</v>
      </c>
      <c r="I468" s="190"/>
      <c r="L468" s="186"/>
      <c r="M468" s="191"/>
      <c r="N468" s="192"/>
      <c r="O468" s="192"/>
      <c r="P468" s="192"/>
      <c r="Q468" s="192"/>
      <c r="R468" s="192"/>
      <c r="S468" s="192"/>
      <c r="T468" s="193"/>
      <c r="AT468" s="187" t="s">
        <v>146</v>
      </c>
      <c r="AU468" s="187" t="s">
        <v>79</v>
      </c>
      <c r="AV468" s="185" t="s">
        <v>79</v>
      </c>
      <c r="AW468" s="185" t="s">
        <v>30</v>
      </c>
      <c r="AX468" s="185" t="s">
        <v>69</v>
      </c>
      <c r="AY468" s="187" t="s">
        <v>132</v>
      </c>
    </row>
    <row r="469" s="185" customFormat="true" ht="12.8" hidden="false" customHeight="false" outlineLevel="0" collapsed="false">
      <c r="B469" s="186"/>
      <c r="D469" s="175" t="s">
        <v>146</v>
      </c>
      <c r="E469" s="187"/>
      <c r="F469" s="188" t="s">
        <v>768</v>
      </c>
      <c r="H469" s="189" t="n">
        <v>2.94</v>
      </c>
      <c r="I469" s="190"/>
      <c r="L469" s="186"/>
      <c r="M469" s="191"/>
      <c r="N469" s="192"/>
      <c r="O469" s="192"/>
      <c r="P469" s="192"/>
      <c r="Q469" s="192"/>
      <c r="R469" s="192"/>
      <c r="S469" s="192"/>
      <c r="T469" s="193"/>
      <c r="AT469" s="187" t="s">
        <v>146</v>
      </c>
      <c r="AU469" s="187" t="s">
        <v>79</v>
      </c>
      <c r="AV469" s="185" t="s">
        <v>79</v>
      </c>
      <c r="AW469" s="185" t="s">
        <v>30</v>
      </c>
      <c r="AX469" s="185" t="s">
        <v>69</v>
      </c>
      <c r="AY469" s="187" t="s">
        <v>132</v>
      </c>
    </row>
    <row r="470" s="194" customFormat="true" ht="12.8" hidden="false" customHeight="false" outlineLevel="0" collapsed="false">
      <c r="B470" s="195"/>
      <c r="D470" s="175" t="s">
        <v>146</v>
      </c>
      <c r="E470" s="196"/>
      <c r="F470" s="197" t="s">
        <v>156</v>
      </c>
      <c r="H470" s="198" t="n">
        <v>203.662</v>
      </c>
      <c r="I470" s="199"/>
      <c r="L470" s="195"/>
      <c r="M470" s="200"/>
      <c r="N470" s="201"/>
      <c r="O470" s="201"/>
      <c r="P470" s="201"/>
      <c r="Q470" s="201"/>
      <c r="R470" s="201"/>
      <c r="S470" s="201"/>
      <c r="T470" s="202"/>
      <c r="AT470" s="196" t="s">
        <v>146</v>
      </c>
      <c r="AU470" s="196" t="s">
        <v>79</v>
      </c>
      <c r="AV470" s="194" t="s">
        <v>98</v>
      </c>
      <c r="AW470" s="194" t="s">
        <v>30</v>
      </c>
      <c r="AX470" s="194" t="s">
        <v>69</v>
      </c>
      <c r="AY470" s="196" t="s">
        <v>132</v>
      </c>
    </row>
    <row r="471" s="203" customFormat="true" ht="12.8" hidden="false" customHeight="false" outlineLevel="0" collapsed="false">
      <c r="B471" s="204"/>
      <c r="D471" s="175" t="s">
        <v>146</v>
      </c>
      <c r="E471" s="205"/>
      <c r="F471" s="206" t="s">
        <v>166</v>
      </c>
      <c r="H471" s="207" t="n">
        <v>222.532</v>
      </c>
      <c r="I471" s="208"/>
      <c r="L471" s="204"/>
      <c r="M471" s="213"/>
      <c r="N471" s="214"/>
      <c r="O471" s="214"/>
      <c r="P471" s="214"/>
      <c r="Q471" s="214"/>
      <c r="R471" s="214"/>
      <c r="S471" s="214"/>
      <c r="T471" s="215"/>
      <c r="AT471" s="205" t="s">
        <v>146</v>
      </c>
      <c r="AU471" s="205" t="s">
        <v>79</v>
      </c>
      <c r="AV471" s="203" t="s">
        <v>140</v>
      </c>
      <c r="AW471" s="203" t="s">
        <v>30</v>
      </c>
      <c r="AX471" s="203" t="s">
        <v>77</v>
      </c>
      <c r="AY471" s="205" t="s">
        <v>132</v>
      </c>
    </row>
    <row r="472" s="28" customFormat="true" ht="6.95" hidden="false" customHeight="true" outlineLevel="0" collapsed="false">
      <c r="A472" s="23"/>
      <c r="B472" s="40"/>
      <c r="C472" s="41"/>
      <c r="D472" s="41"/>
      <c r="E472" s="41"/>
      <c r="F472" s="41"/>
      <c r="G472" s="41"/>
      <c r="H472" s="41"/>
      <c r="I472" s="41"/>
      <c r="J472" s="41"/>
      <c r="K472" s="41"/>
      <c r="L472" s="24"/>
      <c r="M472" s="23"/>
      <c r="O472" s="23"/>
      <c r="P472" s="23"/>
      <c r="Q472" s="23"/>
      <c r="R472" s="23"/>
      <c r="S472" s="23"/>
      <c r="T472" s="23"/>
      <c r="U472" s="23"/>
      <c r="V472" s="23"/>
      <c r="W472" s="23"/>
      <c r="X472" s="23"/>
      <c r="Y472" s="23"/>
      <c r="Z472" s="23"/>
      <c r="AA472" s="23"/>
      <c r="AB472" s="23"/>
      <c r="AC472" s="23"/>
      <c r="AD472" s="23"/>
      <c r="AE472" s="23"/>
    </row>
  </sheetData>
  <autoFilter ref="C92:K471"/>
  <mergeCells count="9">
    <mergeCell ref="L2:V2"/>
    <mergeCell ref="E7:H7"/>
    <mergeCell ref="E9:H9"/>
    <mergeCell ref="E18:H18"/>
    <mergeCell ref="E27:H27"/>
    <mergeCell ref="E48:H48"/>
    <mergeCell ref="E50:H50"/>
    <mergeCell ref="E83:H83"/>
    <mergeCell ref="E85:H85"/>
  </mergeCells>
  <hyperlinks>
    <hyperlink ref="F97" r:id="rId1" display="https://podminky.urs.cz/item/CS_URS_2024_02/317941121"/>
    <hyperlink ref="F104" r:id="rId2" display="https://podminky.urs.cz/item/CS_URS_2024_02/346244381"/>
    <hyperlink ref="F110" r:id="rId3" display="https://podminky.urs.cz/item/CS_URS_2024_02/953943211"/>
    <hyperlink ref="F114" r:id="rId4" display="https://podminky.urs.cz/item/CS_URS_2024_02/973031325"/>
    <hyperlink ref="F120" r:id="rId5" display="https://podminky.urs.cz/item/CS_URS_2024_02/997013111"/>
    <hyperlink ref="F122" r:id="rId6" display="https://podminky.urs.cz/item/CS_URS_2024_02/997013501"/>
    <hyperlink ref="F124" r:id="rId7" display="https://podminky.urs.cz/item/CS_URS_2024_02/997013509"/>
    <hyperlink ref="F127" r:id="rId8" display="https://podminky.urs.cz/item/CS_URS_2024_02/997013631"/>
    <hyperlink ref="F130" r:id="rId9" display="https://podminky.urs.cz/item/CS_URS_2024_02/998011001"/>
    <hyperlink ref="F137" r:id="rId10" display="VV0002"/>
    <hyperlink ref="F139" r:id="rId11" display="https://podminky.urs.cz/item/CS_URS_2024_02/763111720"/>
    <hyperlink ref="F147" r:id="rId12" display="VV0003"/>
    <hyperlink ref="F149" r:id="rId13" display="https://podminky.urs.cz/item/CS_URS_2024_02/763111722"/>
    <hyperlink ref="F183" r:id="rId14" display="https://podminky.urs.cz/item/CS_URS_2024_02/763181311"/>
    <hyperlink ref="F190" r:id="rId15" display="https://podminky.urs.cz/item/CS_URS_2024_02/763181421"/>
    <hyperlink ref="F195" r:id="rId16" display="https://podminky.urs.cz/item/CS_URS_2024_02/998763301"/>
    <hyperlink ref="F203" r:id="rId17" display="https://podminky.urs.cz/item/CS_URS_2024_02/998764101"/>
    <hyperlink ref="F206" r:id="rId18" display="https://podminky.urs.cz/item/CS_URS_2024_02/766622116"/>
    <hyperlink ref="F221" r:id="rId19" display="https://podminky.urs.cz/item/CS_URS_2024_02/766622131"/>
    <hyperlink ref="F228" r:id="rId20" display="https://podminky.urs.cz/item/CS_URS_2024_02/766660002"/>
    <hyperlink ref="F235" r:id="rId21" display="https://podminky.urs.cz/item/CS_URS_2024_02/766660411"/>
    <hyperlink ref="F257" r:id="rId22" display="https://podminky.urs.cz/item/CS_URS_2024_02/766660451"/>
    <hyperlink ref="F267" r:id="rId23" display="https://podminky.urs.cz/item/CS_URS_2024_02/998766101"/>
    <hyperlink ref="F270" r:id="rId24" display="https://podminky.urs.cz/item/CS_URS_2024_02/767531121"/>
    <hyperlink ref="F278" r:id="rId25" display="https://podminky.urs.cz/item/CS_URS_2024_02/767531215"/>
    <hyperlink ref="F286" r:id="rId26" display="https://podminky.urs.cz/item/CS_URS_2024_02/998767101"/>
    <hyperlink ref="F289" r:id="rId27" display="https://podminky.urs.cz/item/CS_URS_2024_02/771111011"/>
    <hyperlink ref="F297" r:id="rId28" display="https://podminky.urs.cz/item/CS_URS_2024_02/771121011"/>
    <hyperlink ref="F303" r:id="rId29" display="https://podminky.urs.cz/item/CS_URS_2024_02/771151026"/>
    <hyperlink ref="F313" r:id="rId30" display="https://podminky.urs.cz/item/CS_URS_2024_02/998771101"/>
    <hyperlink ref="F316" r:id="rId31" display="https://podminky.urs.cz/item/CS_URS_2024_02/772421135"/>
    <hyperlink ref="F321" r:id="rId32" display="VV0001"/>
    <hyperlink ref="F323" r:id="rId33" display="https://podminky.urs.cz/item/CS_URS_2024_02/772521240"/>
    <hyperlink ref="F329" r:id="rId34" display="https://podminky.urs.cz/item/CS_URS_2024_02/772523941"/>
    <hyperlink ref="F335" r:id="rId35" display="https://podminky.urs.cz/item/CS_URS_2024_02/772991111"/>
    <hyperlink ref="F341" r:id="rId36" display="https://podminky.urs.cz/item/CS_URS_2024_02/772991115"/>
    <hyperlink ref="F344" r:id="rId37" display="VV0001"/>
    <hyperlink ref="F347" r:id="rId38" display="https://podminky.urs.cz/item/CS_URS_2024_02/772991411"/>
    <hyperlink ref="F353" r:id="rId39" display="https://podminky.urs.cz/item/CS_URS_2024_02/772991431"/>
    <hyperlink ref="F359" r:id="rId40" display="https://podminky.urs.cz/item/CS_URS_2024_02/998772101"/>
    <hyperlink ref="F362" r:id="rId41" display="https://podminky.urs.cz/item/CS_URS_2024_02/776111311"/>
    <hyperlink ref="F368" r:id="rId42" display="https://podminky.urs.cz/item/CS_URS_2024_02/776121112"/>
    <hyperlink ref="F374" r:id="rId43" display="https://podminky.urs.cz/item/CS_URS_2024_02/776261111"/>
    <hyperlink ref="F382" r:id="rId44" display="https://podminky.urs.cz/item/CS_URS_2024_02/776421111"/>
    <hyperlink ref="F390" r:id="rId45" display="https://podminky.urs.cz/item/CS_URS_2024_02/998776101"/>
    <hyperlink ref="F393" r:id="rId46" display="https://podminky.urs.cz/item/CS_URS_2024_02/784111001"/>
    <hyperlink ref="F419" r:id="rId47" display="https://podminky.urs.cz/item/CS_URS_2024_02/784181101"/>
    <hyperlink ref="F446" r:id="rId48" display="https://podminky.urs.cz/item/CS_URS_2024_02/784211101"/>
  </hyperlinks>
  <printOptions headings="false" gridLines="false" gridLinesSet="true" horizontalCentered="false" verticalCentered="false"/>
  <pageMargins left="0.39375" right="0.39375" top="0.39375" bottom="0.39375" header="0.511811023622047" footer="0"/>
  <pageSetup paperSize="9" scale="100" fitToWidth="1" fitToHeight="100" pageOrder="downThenOver" orientation="portrait" blackAndWhite="false" draft="false" cellComments="none" horizontalDpi="300" verticalDpi="300" copies="1"/>
  <headerFooter differentFirst="false" differentOddEven="false">
    <oddHeader/>
    <oddFooter>&amp;CStrana &amp;P z &amp;N</oddFooter>
  </headerFooter>
  <drawing r:id="rId4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BM121"/>
  <sheetViews>
    <sheetView showFormulas="false" showGridLines="false" showRowColHeaders="true" showZeros="true" rightToLeft="false" tabSelected="false" showOutlineSymbols="true" defaultGridColor="true" view="normal" topLeftCell="A92" colorId="64" zoomScale="100" zoomScaleNormal="100" zoomScalePageLayoutView="100" workbookViewId="0">
      <selection pane="topLeft" activeCell="A1" activeCellId="1" sqref="F102:F105 A1"/>
    </sheetView>
  </sheetViews>
  <sheetFormatPr defaultColWidth="8.5078125" defaultRowHeight="12.8" zeroHeight="false" outlineLevelRow="0" outlineLevelCol="0"/>
  <cols>
    <col collapsed="false" customWidth="true" hidden="false" outlineLevel="0" max="1" min="1" style="1" width="8.34"/>
    <col collapsed="false" customWidth="true" hidden="false" outlineLevel="0" max="2" min="2" style="1" width="1.17"/>
    <col collapsed="false" customWidth="true" hidden="false" outlineLevel="0" max="3" min="3" style="1" width="4.16"/>
    <col collapsed="false" customWidth="true" hidden="false" outlineLevel="0" max="4" min="4" style="1" width="4.34"/>
    <col collapsed="false" customWidth="true" hidden="false" outlineLevel="0" max="5" min="5" style="1" width="17.15"/>
    <col collapsed="false" customWidth="true" hidden="false" outlineLevel="0" max="6" min="6" style="1" width="50.83"/>
    <col collapsed="false" customWidth="true" hidden="false" outlineLevel="0" max="7" min="7" style="1" width="7.5"/>
    <col collapsed="false" customWidth="true" hidden="false" outlineLevel="0" max="8" min="8" style="1" width="14"/>
    <col collapsed="false" customWidth="true" hidden="false" outlineLevel="0" max="9" min="9" style="1" width="15.83"/>
    <col collapsed="false" customWidth="true" hidden="false" outlineLevel="0" max="11" min="10" style="1" width="22.34"/>
    <col collapsed="false" customWidth="true" hidden="false" outlineLevel="0" max="12" min="12" style="1" width="9.34"/>
    <col collapsed="false" customWidth="true" hidden="true" outlineLevel="0" max="13" min="13" style="1" width="10.83"/>
    <col collapsed="false" customWidth="true" hidden="true" outlineLevel="0" max="14" min="14" style="1" width="9.34"/>
    <col collapsed="false" customWidth="true" hidden="true" outlineLevel="0" max="20" min="15" style="1" width="14.16"/>
    <col collapsed="false" customWidth="true" hidden="true" outlineLevel="0" max="21" min="21" style="1" width="16.34"/>
    <col collapsed="false" customWidth="true" hidden="false" outlineLevel="0" max="22" min="22" style="1" width="12.34"/>
    <col collapsed="false" customWidth="true" hidden="false" outlineLevel="0" max="23" min="23" style="1" width="16.34"/>
    <col collapsed="false" customWidth="true" hidden="false" outlineLevel="0" max="24" min="24" style="1" width="12.34"/>
    <col collapsed="false" customWidth="true" hidden="false" outlineLevel="0" max="25" min="25" style="1" width="15"/>
    <col collapsed="false" customWidth="true" hidden="false" outlineLevel="0" max="26" min="26" style="1" width="11"/>
    <col collapsed="false" customWidth="true" hidden="false" outlineLevel="0" max="27" min="27" style="1" width="15"/>
    <col collapsed="false" customWidth="true" hidden="false" outlineLevel="0" max="28" min="28" style="1" width="16.34"/>
    <col collapsed="false" customWidth="true" hidden="false" outlineLevel="0" max="29" min="29" style="1" width="11"/>
    <col collapsed="false" customWidth="true" hidden="false" outlineLevel="0" max="30" min="30" style="1" width="15"/>
    <col collapsed="false" customWidth="true" hidden="false" outlineLevel="0" max="31" min="31" style="1" width="16.34"/>
    <col collapsed="false" customWidth="true" hidden="true" outlineLevel="0" max="65" min="44" style="1" width="9.34"/>
  </cols>
  <sheetData>
    <row r="2" customFormat="false" ht="36.95" hidden="false" customHeight="true" outlineLevel="0" collapsed="false">
      <c r="L2" s="3" t="s">
        <v>5</v>
      </c>
      <c r="M2" s="3"/>
      <c r="N2" s="3"/>
      <c r="O2" s="3"/>
      <c r="P2" s="3"/>
      <c r="Q2" s="3"/>
      <c r="R2" s="3"/>
      <c r="S2" s="3"/>
      <c r="T2" s="3"/>
      <c r="U2" s="3"/>
      <c r="V2" s="3"/>
      <c r="AT2" s="4" t="s">
        <v>85</v>
      </c>
    </row>
    <row r="3" customFormat="false" ht="6.95" hidden="false" customHeight="true" outlineLevel="0" collapsed="false">
      <c r="B3" s="5"/>
      <c r="C3" s="6"/>
      <c r="D3" s="6"/>
      <c r="E3" s="6"/>
      <c r="F3" s="6"/>
      <c r="G3" s="6"/>
      <c r="H3" s="6"/>
      <c r="I3" s="6"/>
      <c r="J3" s="6"/>
      <c r="K3" s="6"/>
      <c r="L3" s="7"/>
      <c r="AT3" s="4" t="s">
        <v>79</v>
      </c>
    </row>
    <row r="4" customFormat="false" ht="24.95" hidden="false" customHeight="true" outlineLevel="0" collapsed="false">
      <c r="B4" s="7"/>
      <c r="D4" s="8" t="s">
        <v>99</v>
      </c>
      <c r="L4" s="7"/>
      <c r="M4" s="100" t="s">
        <v>10</v>
      </c>
      <c r="AT4" s="4" t="s">
        <v>3</v>
      </c>
    </row>
    <row r="5" customFormat="false" ht="6.95" hidden="false" customHeight="true" outlineLevel="0" collapsed="false">
      <c r="B5" s="7"/>
      <c r="L5" s="7"/>
    </row>
    <row r="6" customFormat="false" ht="12" hidden="false" customHeight="true" outlineLevel="0" collapsed="false">
      <c r="B6" s="7"/>
      <c r="D6" s="16" t="s">
        <v>16</v>
      </c>
      <c r="L6" s="7"/>
    </row>
    <row r="7" customFormat="false" ht="16.5" hidden="false" customHeight="true" outlineLevel="0" collapsed="false">
      <c r="B7" s="7"/>
      <c r="E7" s="101" t="str">
        <f aca="false">'Rekapitulace stavby'!K6</f>
        <v>Foyer ZŠ Šumperk</v>
      </c>
      <c r="F7" s="101"/>
      <c r="G7" s="101"/>
      <c r="H7" s="101"/>
      <c r="L7" s="7"/>
    </row>
    <row r="8" s="28" customFormat="true" ht="12" hidden="false" customHeight="true" outlineLevel="0" collapsed="false">
      <c r="A8" s="23"/>
      <c r="B8" s="24"/>
      <c r="C8" s="23"/>
      <c r="D8" s="16" t="s">
        <v>100</v>
      </c>
      <c r="E8" s="23"/>
      <c r="F8" s="23"/>
      <c r="G8" s="23"/>
      <c r="H8" s="23"/>
      <c r="I8" s="23"/>
      <c r="J8" s="23"/>
      <c r="K8" s="23"/>
      <c r="L8" s="102"/>
      <c r="S8" s="23"/>
      <c r="T8" s="23"/>
      <c r="U8" s="23"/>
      <c r="V8" s="23"/>
      <c r="W8" s="23"/>
      <c r="X8" s="23"/>
      <c r="Y8" s="23"/>
      <c r="Z8" s="23"/>
      <c r="AA8" s="23"/>
      <c r="AB8" s="23"/>
      <c r="AC8" s="23"/>
      <c r="AD8" s="23"/>
      <c r="AE8" s="23"/>
    </row>
    <row r="9" s="28" customFormat="true" ht="16.5" hidden="false" customHeight="true" outlineLevel="0" collapsed="false">
      <c r="A9" s="23"/>
      <c r="B9" s="24"/>
      <c r="C9" s="23"/>
      <c r="D9" s="23"/>
      <c r="E9" s="103" t="s">
        <v>781</v>
      </c>
      <c r="F9" s="103"/>
      <c r="G9" s="103"/>
      <c r="H9" s="103"/>
      <c r="I9" s="23"/>
      <c r="J9" s="23"/>
      <c r="K9" s="23"/>
      <c r="L9" s="102"/>
      <c r="S9" s="23"/>
      <c r="T9" s="23"/>
      <c r="U9" s="23"/>
      <c r="V9" s="23"/>
      <c r="W9" s="23"/>
      <c r="X9" s="23"/>
      <c r="Y9" s="23"/>
      <c r="Z9" s="23"/>
      <c r="AA9" s="23"/>
      <c r="AB9" s="23"/>
      <c r="AC9" s="23"/>
      <c r="AD9" s="23"/>
      <c r="AE9" s="23"/>
    </row>
    <row r="10" s="28" customFormat="true" ht="12.8" hidden="false" customHeight="false" outlineLevel="0" collapsed="false">
      <c r="A10" s="23"/>
      <c r="B10" s="24"/>
      <c r="C10" s="23"/>
      <c r="D10" s="23"/>
      <c r="E10" s="23"/>
      <c r="F10" s="23"/>
      <c r="G10" s="23"/>
      <c r="H10" s="23"/>
      <c r="I10" s="23"/>
      <c r="J10" s="23"/>
      <c r="K10" s="23"/>
      <c r="L10" s="102"/>
      <c r="S10" s="23"/>
      <c r="T10" s="23"/>
      <c r="U10" s="23"/>
      <c r="V10" s="23"/>
      <c r="W10" s="23"/>
      <c r="X10" s="23"/>
      <c r="Y10" s="23"/>
      <c r="Z10" s="23"/>
      <c r="AA10" s="23"/>
      <c r="AB10" s="23"/>
      <c r="AC10" s="23"/>
      <c r="AD10" s="23"/>
      <c r="AE10" s="23"/>
    </row>
    <row r="11" s="28" customFormat="true" ht="12" hidden="false" customHeight="true" outlineLevel="0" collapsed="false">
      <c r="A11" s="23"/>
      <c r="B11" s="24"/>
      <c r="C11" s="23"/>
      <c r="D11" s="16" t="s">
        <v>18</v>
      </c>
      <c r="E11" s="23"/>
      <c r="F11" s="17"/>
      <c r="G11" s="23"/>
      <c r="H11" s="23"/>
      <c r="I11" s="16" t="s">
        <v>19</v>
      </c>
      <c r="J11" s="17"/>
      <c r="K11" s="23"/>
      <c r="L11" s="102"/>
      <c r="S11" s="23"/>
      <c r="T11" s="23"/>
      <c r="U11" s="23"/>
      <c r="V11" s="23"/>
      <c r="W11" s="23"/>
      <c r="X11" s="23"/>
      <c r="Y11" s="23"/>
      <c r="Z11" s="23"/>
      <c r="AA11" s="23"/>
      <c r="AB11" s="23"/>
      <c r="AC11" s="23"/>
      <c r="AD11" s="23"/>
      <c r="AE11" s="23"/>
    </row>
    <row r="12" s="28" customFormat="true" ht="12" hidden="false" customHeight="true" outlineLevel="0" collapsed="false">
      <c r="A12" s="23"/>
      <c r="B12" s="24"/>
      <c r="C12" s="23"/>
      <c r="D12" s="16" t="s">
        <v>20</v>
      </c>
      <c r="E12" s="23"/>
      <c r="F12" s="17" t="s">
        <v>21</v>
      </c>
      <c r="G12" s="23"/>
      <c r="H12" s="23"/>
      <c r="I12" s="16" t="s">
        <v>22</v>
      </c>
      <c r="J12" s="104" t="str">
        <f aca="false">'Rekapitulace stavby'!AN8</f>
        <v>31. 10. 2024</v>
      </c>
      <c r="K12" s="23"/>
      <c r="L12" s="102"/>
      <c r="S12" s="23"/>
      <c r="T12" s="23"/>
      <c r="U12" s="23"/>
      <c r="V12" s="23"/>
      <c r="W12" s="23"/>
      <c r="X12" s="23"/>
      <c r="Y12" s="23"/>
      <c r="Z12" s="23"/>
      <c r="AA12" s="23"/>
      <c r="AB12" s="23"/>
      <c r="AC12" s="23"/>
      <c r="AD12" s="23"/>
      <c r="AE12" s="23"/>
    </row>
    <row r="13" s="28" customFormat="true" ht="10.8" hidden="false" customHeight="true" outlineLevel="0" collapsed="false">
      <c r="A13" s="23"/>
      <c r="B13" s="24"/>
      <c r="C13" s="23"/>
      <c r="D13" s="23"/>
      <c r="E13" s="23"/>
      <c r="F13" s="23"/>
      <c r="G13" s="23"/>
      <c r="H13" s="23"/>
      <c r="I13" s="23"/>
      <c r="J13" s="23"/>
      <c r="K13" s="23"/>
      <c r="L13" s="102"/>
      <c r="S13" s="23"/>
      <c r="T13" s="23"/>
      <c r="U13" s="23"/>
      <c r="V13" s="23"/>
      <c r="W13" s="23"/>
      <c r="X13" s="23"/>
      <c r="Y13" s="23"/>
      <c r="Z13" s="23"/>
      <c r="AA13" s="23"/>
      <c r="AB13" s="23"/>
      <c r="AC13" s="23"/>
      <c r="AD13" s="23"/>
      <c r="AE13" s="23"/>
    </row>
    <row r="14" s="28" customFormat="true" ht="12" hidden="false" customHeight="true" outlineLevel="0" collapsed="false">
      <c r="A14" s="23"/>
      <c r="B14" s="24"/>
      <c r="C14" s="23"/>
      <c r="D14" s="16" t="s">
        <v>24</v>
      </c>
      <c r="E14" s="23"/>
      <c r="F14" s="23"/>
      <c r="G14" s="23"/>
      <c r="H14" s="23"/>
      <c r="I14" s="16" t="s">
        <v>25</v>
      </c>
      <c r="J14" s="17" t="str">
        <f aca="false">IF('Rekapitulace stavby'!AN10="","",'Rekapitulace stavby'!AN10)</f>
        <v/>
      </c>
      <c r="K14" s="23"/>
      <c r="L14" s="102"/>
      <c r="S14" s="23"/>
      <c r="T14" s="23"/>
      <c r="U14" s="23"/>
      <c r="V14" s="23"/>
      <c r="W14" s="23"/>
      <c r="X14" s="23"/>
      <c r="Y14" s="23"/>
      <c r="Z14" s="23"/>
      <c r="AA14" s="23"/>
      <c r="AB14" s="23"/>
      <c r="AC14" s="23"/>
      <c r="AD14" s="23"/>
      <c r="AE14" s="23"/>
    </row>
    <row r="15" s="28" customFormat="true" ht="18" hidden="false" customHeight="true" outlineLevel="0" collapsed="false">
      <c r="A15" s="23"/>
      <c r="B15" s="24"/>
      <c r="C15" s="23"/>
      <c r="D15" s="23"/>
      <c r="E15" s="17" t="str">
        <f aca="false">IF('Rekapitulace stavby'!E11="","",'Rekapitulace stavby'!E11)</f>
        <v> </v>
      </c>
      <c r="F15" s="23"/>
      <c r="G15" s="23"/>
      <c r="H15" s="23"/>
      <c r="I15" s="16" t="s">
        <v>26</v>
      </c>
      <c r="J15" s="17" t="str">
        <f aca="false">IF('Rekapitulace stavby'!AN11="","",'Rekapitulace stavby'!AN11)</f>
        <v/>
      </c>
      <c r="K15" s="23"/>
      <c r="L15" s="102"/>
      <c r="S15" s="23"/>
      <c r="T15" s="23"/>
      <c r="U15" s="23"/>
      <c r="V15" s="23"/>
      <c r="W15" s="23"/>
      <c r="X15" s="23"/>
      <c r="Y15" s="23"/>
      <c r="Z15" s="23"/>
      <c r="AA15" s="23"/>
      <c r="AB15" s="23"/>
      <c r="AC15" s="23"/>
      <c r="AD15" s="23"/>
      <c r="AE15" s="23"/>
    </row>
    <row r="16" s="28" customFormat="true" ht="6.95" hidden="false" customHeight="true" outlineLevel="0" collapsed="false">
      <c r="A16" s="23"/>
      <c r="B16" s="24"/>
      <c r="C16" s="23"/>
      <c r="D16" s="23"/>
      <c r="E16" s="23"/>
      <c r="F16" s="23"/>
      <c r="G16" s="23"/>
      <c r="H16" s="23"/>
      <c r="I16" s="23"/>
      <c r="J16" s="23"/>
      <c r="K16" s="23"/>
      <c r="L16" s="102"/>
      <c r="S16" s="23"/>
      <c r="T16" s="23"/>
      <c r="U16" s="23"/>
      <c r="V16" s="23"/>
      <c r="W16" s="23"/>
      <c r="X16" s="23"/>
      <c r="Y16" s="23"/>
      <c r="Z16" s="23"/>
      <c r="AA16" s="23"/>
      <c r="AB16" s="23"/>
      <c r="AC16" s="23"/>
      <c r="AD16" s="23"/>
      <c r="AE16" s="23"/>
    </row>
    <row r="17" s="28" customFormat="true" ht="12" hidden="false" customHeight="true" outlineLevel="0" collapsed="false">
      <c r="A17" s="23"/>
      <c r="B17" s="24"/>
      <c r="C17" s="23"/>
      <c r="D17" s="16" t="s">
        <v>27</v>
      </c>
      <c r="E17" s="23"/>
      <c r="F17" s="23"/>
      <c r="G17" s="23"/>
      <c r="H17" s="23"/>
      <c r="I17" s="16" t="s">
        <v>25</v>
      </c>
      <c r="J17" s="18" t="str">
        <f aca="false">'Rekapitulace stavby'!AN13</f>
        <v>Vyplň údaj</v>
      </c>
      <c r="K17" s="23"/>
      <c r="L17" s="102"/>
      <c r="S17" s="23"/>
      <c r="T17" s="23"/>
      <c r="U17" s="23"/>
      <c r="V17" s="23"/>
      <c r="W17" s="23"/>
      <c r="X17" s="23"/>
      <c r="Y17" s="23"/>
      <c r="Z17" s="23"/>
      <c r="AA17" s="23"/>
      <c r="AB17" s="23"/>
      <c r="AC17" s="23"/>
      <c r="AD17" s="23"/>
      <c r="AE17" s="23"/>
    </row>
    <row r="18" s="28" customFormat="true" ht="18" hidden="false" customHeight="true" outlineLevel="0" collapsed="false">
      <c r="A18" s="23"/>
      <c r="B18" s="24"/>
      <c r="C18" s="23"/>
      <c r="D18" s="23"/>
      <c r="E18" s="105" t="str">
        <f aca="false">'Rekapitulace stavby'!E14</f>
        <v>Vyplň údaj</v>
      </c>
      <c r="F18" s="105"/>
      <c r="G18" s="105"/>
      <c r="H18" s="105"/>
      <c r="I18" s="16" t="s">
        <v>26</v>
      </c>
      <c r="J18" s="18" t="str">
        <f aca="false">'Rekapitulace stavby'!AN14</f>
        <v>Vyplň údaj</v>
      </c>
      <c r="K18" s="23"/>
      <c r="L18" s="102"/>
      <c r="S18" s="23"/>
      <c r="T18" s="23"/>
      <c r="U18" s="23"/>
      <c r="V18" s="23"/>
      <c r="W18" s="23"/>
      <c r="X18" s="23"/>
      <c r="Y18" s="23"/>
      <c r="Z18" s="23"/>
      <c r="AA18" s="23"/>
      <c r="AB18" s="23"/>
      <c r="AC18" s="23"/>
      <c r="AD18" s="23"/>
      <c r="AE18" s="23"/>
    </row>
    <row r="19" s="28" customFormat="true" ht="6.95" hidden="false" customHeight="true" outlineLevel="0" collapsed="false">
      <c r="A19" s="23"/>
      <c r="B19" s="24"/>
      <c r="C19" s="23"/>
      <c r="D19" s="23"/>
      <c r="E19" s="23"/>
      <c r="F19" s="23"/>
      <c r="G19" s="23"/>
      <c r="H19" s="23"/>
      <c r="I19" s="23"/>
      <c r="J19" s="23"/>
      <c r="K19" s="23"/>
      <c r="L19" s="102"/>
      <c r="S19" s="23"/>
      <c r="T19" s="23"/>
      <c r="U19" s="23"/>
      <c r="V19" s="23"/>
      <c r="W19" s="23"/>
      <c r="X19" s="23"/>
      <c r="Y19" s="23"/>
      <c r="Z19" s="23"/>
      <c r="AA19" s="23"/>
      <c r="AB19" s="23"/>
      <c r="AC19" s="23"/>
      <c r="AD19" s="23"/>
      <c r="AE19" s="23"/>
    </row>
    <row r="20" s="28" customFormat="true" ht="12" hidden="false" customHeight="true" outlineLevel="0" collapsed="false">
      <c r="A20" s="23"/>
      <c r="B20" s="24"/>
      <c r="C20" s="23"/>
      <c r="D20" s="16" t="s">
        <v>29</v>
      </c>
      <c r="E20" s="23"/>
      <c r="F20" s="23"/>
      <c r="G20" s="23"/>
      <c r="H20" s="23"/>
      <c r="I20" s="16" t="s">
        <v>25</v>
      </c>
      <c r="J20" s="17" t="str">
        <f aca="false">IF('Rekapitulace stavby'!AN16="","",'Rekapitulace stavby'!AN16)</f>
        <v/>
      </c>
      <c r="K20" s="23"/>
      <c r="L20" s="102"/>
      <c r="S20" s="23"/>
      <c r="T20" s="23"/>
      <c r="U20" s="23"/>
      <c r="V20" s="23"/>
      <c r="W20" s="23"/>
      <c r="X20" s="23"/>
      <c r="Y20" s="23"/>
      <c r="Z20" s="23"/>
      <c r="AA20" s="23"/>
      <c r="AB20" s="23"/>
      <c r="AC20" s="23"/>
      <c r="AD20" s="23"/>
      <c r="AE20" s="23"/>
    </row>
    <row r="21" s="28" customFormat="true" ht="18" hidden="false" customHeight="true" outlineLevel="0" collapsed="false">
      <c r="A21" s="23"/>
      <c r="B21" s="24"/>
      <c r="C21" s="23"/>
      <c r="D21" s="23"/>
      <c r="E21" s="17" t="str">
        <f aca="false">IF('Rekapitulace stavby'!E17="","",'Rekapitulace stavby'!E17)</f>
        <v> </v>
      </c>
      <c r="F21" s="23"/>
      <c r="G21" s="23"/>
      <c r="H21" s="23"/>
      <c r="I21" s="16" t="s">
        <v>26</v>
      </c>
      <c r="J21" s="17" t="str">
        <f aca="false">IF('Rekapitulace stavby'!AN17="","",'Rekapitulace stavby'!AN17)</f>
        <v/>
      </c>
      <c r="K21" s="23"/>
      <c r="L21" s="102"/>
      <c r="S21" s="23"/>
      <c r="T21" s="23"/>
      <c r="U21" s="23"/>
      <c r="V21" s="23"/>
      <c r="W21" s="23"/>
      <c r="X21" s="23"/>
      <c r="Y21" s="23"/>
      <c r="Z21" s="23"/>
      <c r="AA21" s="23"/>
      <c r="AB21" s="23"/>
      <c r="AC21" s="23"/>
      <c r="AD21" s="23"/>
      <c r="AE21" s="23"/>
    </row>
    <row r="22" s="28" customFormat="true" ht="6.95" hidden="false" customHeight="true" outlineLevel="0" collapsed="false">
      <c r="A22" s="23"/>
      <c r="B22" s="24"/>
      <c r="C22" s="23"/>
      <c r="D22" s="23"/>
      <c r="E22" s="23"/>
      <c r="F22" s="23"/>
      <c r="G22" s="23"/>
      <c r="H22" s="23"/>
      <c r="I22" s="23"/>
      <c r="J22" s="23"/>
      <c r="K22" s="23"/>
      <c r="L22" s="102"/>
      <c r="S22" s="23"/>
      <c r="T22" s="23"/>
      <c r="U22" s="23"/>
      <c r="V22" s="23"/>
      <c r="W22" s="23"/>
      <c r="X22" s="23"/>
      <c r="Y22" s="23"/>
      <c r="Z22" s="23"/>
      <c r="AA22" s="23"/>
      <c r="AB22" s="23"/>
      <c r="AC22" s="23"/>
      <c r="AD22" s="23"/>
      <c r="AE22" s="23"/>
    </row>
    <row r="23" s="28" customFormat="true" ht="12" hidden="false" customHeight="true" outlineLevel="0" collapsed="false">
      <c r="A23" s="23"/>
      <c r="B23" s="24"/>
      <c r="C23" s="23"/>
      <c r="D23" s="16" t="s">
        <v>31</v>
      </c>
      <c r="E23" s="23"/>
      <c r="F23" s="23"/>
      <c r="G23" s="23"/>
      <c r="H23" s="23"/>
      <c r="I23" s="16" t="s">
        <v>25</v>
      </c>
      <c r="J23" s="17" t="str">
        <f aca="false">IF('Rekapitulace stavby'!AN19="","",'Rekapitulace stavby'!AN19)</f>
        <v/>
      </c>
      <c r="K23" s="23"/>
      <c r="L23" s="102"/>
      <c r="S23" s="23"/>
      <c r="T23" s="23"/>
      <c r="U23" s="23"/>
      <c r="V23" s="23"/>
      <c r="W23" s="23"/>
      <c r="X23" s="23"/>
      <c r="Y23" s="23"/>
      <c r="Z23" s="23"/>
      <c r="AA23" s="23"/>
      <c r="AB23" s="23"/>
      <c r="AC23" s="23"/>
      <c r="AD23" s="23"/>
      <c r="AE23" s="23"/>
    </row>
    <row r="24" s="28" customFormat="true" ht="18" hidden="false" customHeight="true" outlineLevel="0" collapsed="false">
      <c r="A24" s="23"/>
      <c r="B24" s="24"/>
      <c r="C24" s="23"/>
      <c r="D24" s="23"/>
      <c r="E24" s="17" t="str">
        <f aca="false">IF('Rekapitulace stavby'!E20="","",'Rekapitulace stavby'!E20)</f>
        <v>Bc. Kateřina Vaculíková</v>
      </c>
      <c r="F24" s="23"/>
      <c r="G24" s="23"/>
      <c r="H24" s="23"/>
      <c r="I24" s="16" t="s">
        <v>26</v>
      </c>
      <c r="J24" s="17" t="str">
        <f aca="false">IF('Rekapitulace stavby'!AN20="","",'Rekapitulace stavby'!AN20)</f>
        <v/>
      </c>
      <c r="K24" s="23"/>
      <c r="L24" s="102"/>
      <c r="S24" s="23"/>
      <c r="T24" s="23"/>
      <c r="U24" s="23"/>
      <c r="V24" s="23"/>
      <c r="W24" s="23"/>
      <c r="X24" s="23"/>
      <c r="Y24" s="23"/>
      <c r="Z24" s="23"/>
      <c r="AA24" s="23"/>
      <c r="AB24" s="23"/>
      <c r="AC24" s="23"/>
      <c r="AD24" s="23"/>
      <c r="AE24" s="23"/>
    </row>
    <row r="25" s="28" customFormat="true" ht="6.95" hidden="false" customHeight="true" outlineLevel="0" collapsed="false">
      <c r="A25" s="23"/>
      <c r="B25" s="24"/>
      <c r="C25" s="23"/>
      <c r="D25" s="23"/>
      <c r="E25" s="23"/>
      <c r="F25" s="23"/>
      <c r="G25" s="23"/>
      <c r="H25" s="23"/>
      <c r="I25" s="23"/>
      <c r="J25" s="23"/>
      <c r="K25" s="23"/>
      <c r="L25" s="102"/>
      <c r="S25" s="23"/>
      <c r="T25" s="23"/>
      <c r="U25" s="23"/>
      <c r="V25" s="23"/>
      <c r="W25" s="23"/>
      <c r="X25" s="23"/>
      <c r="Y25" s="23"/>
      <c r="Z25" s="23"/>
      <c r="AA25" s="23"/>
      <c r="AB25" s="23"/>
      <c r="AC25" s="23"/>
      <c r="AD25" s="23"/>
      <c r="AE25" s="23"/>
    </row>
    <row r="26" s="28" customFormat="true" ht="12" hidden="false" customHeight="true" outlineLevel="0" collapsed="false">
      <c r="A26" s="23"/>
      <c r="B26" s="24"/>
      <c r="C26" s="23"/>
      <c r="D26" s="16" t="s">
        <v>33</v>
      </c>
      <c r="E26" s="23"/>
      <c r="F26" s="23"/>
      <c r="G26" s="23"/>
      <c r="H26" s="23"/>
      <c r="I26" s="23"/>
      <c r="J26" s="23"/>
      <c r="K26" s="23"/>
      <c r="L26" s="102"/>
      <c r="S26" s="23"/>
      <c r="T26" s="23"/>
      <c r="U26" s="23"/>
      <c r="V26" s="23"/>
      <c r="W26" s="23"/>
      <c r="X26" s="23"/>
      <c r="Y26" s="23"/>
      <c r="Z26" s="23"/>
      <c r="AA26" s="23"/>
      <c r="AB26" s="23"/>
      <c r="AC26" s="23"/>
      <c r="AD26" s="23"/>
      <c r="AE26" s="23"/>
    </row>
    <row r="27" s="28" customFormat="true" ht="23.25" hidden="false" customHeight="true" outlineLevel="0" collapsed="false">
      <c r="A27" s="23"/>
      <c r="B27" s="24"/>
      <c r="C27" s="23"/>
      <c r="D27" s="23"/>
      <c r="E27" s="21" t="s">
        <v>782</v>
      </c>
      <c r="F27" s="21"/>
      <c r="G27" s="21"/>
      <c r="H27" s="21"/>
      <c r="I27" s="23"/>
      <c r="J27" s="23"/>
      <c r="K27" s="23"/>
      <c r="L27" s="102"/>
      <c r="S27" s="23"/>
      <c r="T27" s="23"/>
      <c r="U27" s="23"/>
      <c r="V27" s="23"/>
      <c r="W27" s="23"/>
      <c r="X27" s="23"/>
      <c r="Y27" s="23"/>
      <c r="Z27" s="23"/>
      <c r="AA27" s="23"/>
      <c r="AB27" s="23"/>
      <c r="AC27" s="23"/>
      <c r="AD27" s="23"/>
      <c r="AE27" s="23"/>
    </row>
    <row r="28" s="28" customFormat="true" ht="6.95" hidden="false" customHeight="true" outlineLevel="0" collapsed="false">
      <c r="A28" s="23"/>
      <c r="B28" s="24"/>
      <c r="C28" s="23"/>
      <c r="D28" s="23"/>
      <c r="E28" s="23"/>
      <c r="F28" s="23"/>
      <c r="G28" s="23"/>
      <c r="H28" s="23"/>
      <c r="I28" s="23"/>
      <c r="J28" s="23"/>
      <c r="K28" s="23"/>
      <c r="L28" s="102"/>
      <c r="S28" s="23"/>
      <c r="T28" s="23"/>
      <c r="U28" s="23"/>
      <c r="V28" s="23"/>
      <c r="W28" s="23"/>
      <c r="X28" s="23"/>
      <c r="Y28" s="23"/>
      <c r="Z28" s="23"/>
      <c r="AA28" s="23"/>
      <c r="AB28" s="23"/>
      <c r="AC28" s="23"/>
      <c r="AD28" s="23"/>
      <c r="AE28" s="23"/>
    </row>
    <row r="29" s="28" customFormat="true" ht="6.95" hidden="false" customHeight="true" outlineLevel="0" collapsed="false">
      <c r="A29" s="23"/>
      <c r="B29" s="24"/>
      <c r="C29" s="23"/>
      <c r="D29" s="67"/>
      <c r="E29" s="67"/>
      <c r="F29" s="67"/>
      <c r="G29" s="67"/>
      <c r="H29" s="67"/>
      <c r="I29" s="67"/>
      <c r="J29" s="67"/>
      <c r="K29" s="67"/>
      <c r="L29" s="102"/>
      <c r="S29" s="23"/>
      <c r="T29" s="23"/>
      <c r="U29" s="23"/>
      <c r="V29" s="23"/>
      <c r="W29" s="23"/>
      <c r="X29" s="23"/>
      <c r="Y29" s="23"/>
      <c r="Z29" s="23"/>
      <c r="AA29" s="23"/>
      <c r="AB29" s="23"/>
      <c r="AC29" s="23"/>
      <c r="AD29" s="23"/>
      <c r="AE29" s="23"/>
    </row>
    <row r="30" s="28" customFormat="true" ht="25.45" hidden="false" customHeight="true" outlineLevel="0" collapsed="false">
      <c r="A30" s="23"/>
      <c r="B30" s="24"/>
      <c r="C30" s="23"/>
      <c r="D30" s="106" t="s">
        <v>35</v>
      </c>
      <c r="E30" s="23"/>
      <c r="F30" s="23"/>
      <c r="G30" s="23"/>
      <c r="H30" s="23"/>
      <c r="I30" s="23"/>
      <c r="J30" s="107" t="n">
        <f aca="false">ROUND(J82, 2)</f>
        <v>0</v>
      </c>
      <c r="K30" s="23"/>
      <c r="L30" s="102"/>
      <c r="S30" s="23"/>
      <c r="T30" s="23"/>
      <c r="U30" s="23"/>
      <c r="V30" s="23"/>
      <c r="W30" s="23"/>
      <c r="X30" s="23"/>
      <c r="Y30" s="23"/>
      <c r="Z30" s="23"/>
      <c r="AA30" s="23"/>
      <c r="AB30" s="23"/>
      <c r="AC30" s="23"/>
      <c r="AD30" s="23"/>
      <c r="AE30" s="23"/>
    </row>
    <row r="31" s="28" customFormat="true" ht="6.95" hidden="false" customHeight="true" outlineLevel="0" collapsed="false">
      <c r="A31" s="23"/>
      <c r="B31" s="24"/>
      <c r="C31" s="23"/>
      <c r="D31" s="67"/>
      <c r="E31" s="67"/>
      <c r="F31" s="67"/>
      <c r="G31" s="67"/>
      <c r="H31" s="67"/>
      <c r="I31" s="67"/>
      <c r="J31" s="67"/>
      <c r="K31" s="67"/>
      <c r="L31" s="102"/>
      <c r="S31" s="23"/>
      <c r="T31" s="23"/>
      <c r="U31" s="23"/>
      <c r="V31" s="23"/>
      <c r="W31" s="23"/>
      <c r="X31" s="23"/>
      <c r="Y31" s="23"/>
      <c r="Z31" s="23"/>
      <c r="AA31" s="23"/>
      <c r="AB31" s="23"/>
      <c r="AC31" s="23"/>
      <c r="AD31" s="23"/>
      <c r="AE31" s="23"/>
    </row>
    <row r="32" s="28" customFormat="true" ht="14.4" hidden="false" customHeight="true" outlineLevel="0" collapsed="false">
      <c r="A32" s="23"/>
      <c r="B32" s="24"/>
      <c r="C32" s="23"/>
      <c r="D32" s="23"/>
      <c r="E32" s="23"/>
      <c r="F32" s="108" t="s">
        <v>37</v>
      </c>
      <c r="G32" s="23"/>
      <c r="H32" s="23"/>
      <c r="I32" s="108" t="s">
        <v>36</v>
      </c>
      <c r="J32" s="108" t="s">
        <v>38</v>
      </c>
      <c r="K32" s="23"/>
      <c r="L32" s="102"/>
      <c r="S32" s="23"/>
      <c r="T32" s="23"/>
      <c r="U32" s="23"/>
      <c r="V32" s="23"/>
      <c r="W32" s="23"/>
      <c r="X32" s="23"/>
      <c r="Y32" s="23"/>
      <c r="Z32" s="23"/>
      <c r="AA32" s="23"/>
      <c r="AB32" s="23"/>
      <c r="AC32" s="23"/>
      <c r="AD32" s="23"/>
      <c r="AE32" s="23"/>
    </row>
    <row r="33" s="28" customFormat="true" ht="14.4" hidden="false" customHeight="true" outlineLevel="0" collapsed="false">
      <c r="A33" s="23"/>
      <c r="B33" s="24"/>
      <c r="C33" s="23"/>
      <c r="D33" s="109" t="s">
        <v>39</v>
      </c>
      <c r="E33" s="16" t="s">
        <v>40</v>
      </c>
      <c r="F33" s="110" t="n">
        <f aca="false">ROUND((SUM(BE82:BE120)),  2)</f>
        <v>0</v>
      </c>
      <c r="G33" s="23"/>
      <c r="H33" s="23"/>
      <c r="I33" s="111" t="n">
        <v>0.21</v>
      </c>
      <c r="J33" s="110" t="n">
        <f aca="false">ROUND(((SUM(BE82:BE120))*I33),  2)</f>
        <v>0</v>
      </c>
      <c r="K33" s="23"/>
      <c r="L33" s="102"/>
      <c r="S33" s="23"/>
      <c r="T33" s="23"/>
      <c r="U33" s="23"/>
      <c r="V33" s="23"/>
      <c r="W33" s="23"/>
      <c r="X33" s="23"/>
      <c r="Y33" s="23"/>
      <c r="Z33" s="23"/>
      <c r="AA33" s="23"/>
      <c r="AB33" s="23"/>
      <c r="AC33" s="23"/>
      <c r="AD33" s="23"/>
      <c r="AE33" s="23"/>
    </row>
    <row r="34" s="28" customFormat="true" ht="14.4" hidden="false" customHeight="true" outlineLevel="0" collapsed="false">
      <c r="A34" s="23"/>
      <c r="B34" s="24"/>
      <c r="C34" s="23"/>
      <c r="D34" s="23"/>
      <c r="E34" s="16" t="s">
        <v>41</v>
      </c>
      <c r="F34" s="110" t="n">
        <f aca="false">ROUND((SUM(BF82:BF120)),  2)</f>
        <v>0</v>
      </c>
      <c r="G34" s="23"/>
      <c r="H34" s="23"/>
      <c r="I34" s="111" t="n">
        <v>0.12</v>
      </c>
      <c r="J34" s="110" t="n">
        <f aca="false">ROUND(((SUM(BF82:BF120))*I34),  2)</f>
        <v>0</v>
      </c>
      <c r="K34" s="23"/>
      <c r="L34" s="102"/>
      <c r="S34" s="23"/>
      <c r="T34" s="23"/>
      <c r="U34" s="23"/>
      <c r="V34" s="23"/>
      <c r="W34" s="23"/>
      <c r="X34" s="23"/>
      <c r="Y34" s="23"/>
      <c r="Z34" s="23"/>
      <c r="AA34" s="23"/>
      <c r="AB34" s="23"/>
      <c r="AC34" s="23"/>
      <c r="AD34" s="23"/>
      <c r="AE34" s="23"/>
    </row>
    <row r="35" s="28" customFormat="true" ht="14.4" hidden="true" customHeight="true" outlineLevel="0" collapsed="false">
      <c r="A35" s="23"/>
      <c r="B35" s="24"/>
      <c r="C35" s="23"/>
      <c r="D35" s="23"/>
      <c r="E35" s="16" t="s">
        <v>42</v>
      </c>
      <c r="F35" s="110" t="n">
        <f aca="false">ROUND((SUM(BG82:BG120)),  2)</f>
        <v>0</v>
      </c>
      <c r="G35" s="23"/>
      <c r="H35" s="23"/>
      <c r="I35" s="111" t="n">
        <v>0.21</v>
      </c>
      <c r="J35" s="110" t="n">
        <f aca="false">0</f>
        <v>0</v>
      </c>
      <c r="K35" s="23"/>
      <c r="L35" s="102"/>
      <c r="S35" s="23"/>
      <c r="T35" s="23"/>
      <c r="U35" s="23"/>
      <c r="V35" s="23"/>
      <c r="W35" s="23"/>
      <c r="X35" s="23"/>
      <c r="Y35" s="23"/>
      <c r="Z35" s="23"/>
      <c r="AA35" s="23"/>
      <c r="AB35" s="23"/>
      <c r="AC35" s="23"/>
      <c r="AD35" s="23"/>
      <c r="AE35" s="23"/>
    </row>
    <row r="36" s="28" customFormat="true" ht="14.4" hidden="true" customHeight="true" outlineLevel="0" collapsed="false">
      <c r="A36" s="23"/>
      <c r="B36" s="24"/>
      <c r="C36" s="23"/>
      <c r="D36" s="23"/>
      <c r="E36" s="16" t="s">
        <v>43</v>
      </c>
      <c r="F36" s="110" t="n">
        <f aca="false">ROUND((SUM(BH82:BH120)),  2)</f>
        <v>0</v>
      </c>
      <c r="G36" s="23"/>
      <c r="H36" s="23"/>
      <c r="I36" s="111" t="n">
        <v>0.12</v>
      </c>
      <c r="J36" s="110" t="n">
        <f aca="false">0</f>
        <v>0</v>
      </c>
      <c r="K36" s="23"/>
      <c r="L36" s="102"/>
      <c r="S36" s="23"/>
      <c r="T36" s="23"/>
      <c r="U36" s="23"/>
      <c r="V36" s="23"/>
      <c r="W36" s="23"/>
      <c r="X36" s="23"/>
      <c r="Y36" s="23"/>
      <c r="Z36" s="23"/>
      <c r="AA36" s="23"/>
      <c r="AB36" s="23"/>
      <c r="AC36" s="23"/>
      <c r="AD36" s="23"/>
      <c r="AE36" s="23"/>
    </row>
    <row r="37" s="28" customFormat="true" ht="14.4" hidden="true" customHeight="true" outlineLevel="0" collapsed="false">
      <c r="A37" s="23"/>
      <c r="B37" s="24"/>
      <c r="C37" s="23"/>
      <c r="D37" s="23"/>
      <c r="E37" s="16" t="s">
        <v>44</v>
      </c>
      <c r="F37" s="110" t="n">
        <f aca="false">ROUND((SUM(BI82:BI120)),  2)</f>
        <v>0</v>
      </c>
      <c r="G37" s="23"/>
      <c r="H37" s="23"/>
      <c r="I37" s="111" t="n">
        <v>0</v>
      </c>
      <c r="J37" s="110" t="n">
        <f aca="false">0</f>
        <v>0</v>
      </c>
      <c r="K37" s="23"/>
      <c r="L37" s="102"/>
      <c r="S37" s="23"/>
      <c r="T37" s="23"/>
      <c r="U37" s="23"/>
      <c r="V37" s="23"/>
      <c r="W37" s="23"/>
      <c r="X37" s="23"/>
      <c r="Y37" s="23"/>
      <c r="Z37" s="23"/>
      <c r="AA37" s="23"/>
      <c r="AB37" s="23"/>
      <c r="AC37" s="23"/>
      <c r="AD37" s="23"/>
      <c r="AE37" s="23"/>
    </row>
    <row r="38" s="28" customFormat="true" ht="6.95" hidden="false" customHeight="true" outlineLevel="0" collapsed="false">
      <c r="A38" s="23"/>
      <c r="B38" s="24"/>
      <c r="C38" s="23"/>
      <c r="D38" s="23"/>
      <c r="E38" s="23"/>
      <c r="F38" s="23"/>
      <c r="G38" s="23"/>
      <c r="H38" s="23"/>
      <c r="I38" s="23"/>
      <c r="J38" s="23"/>
      <c r="K38" s="23"/>
      <c r="L38" s="102"/>
      <c r="S38" s="23"/>
      <c r="T38" s="23"/>
      <c r="U38" s="23"/>
      <c r="V38" s="23"/>
      <c r="W38" s="23"/>
      <c r="X38" s="23"/>
      <c r="Y38" s="23"/>
      <c r="Z38" s="23"/>
      <c r="AA38" s="23"/>
      <c r="AB38" s="23"/>
      <c r="AC38" s="23"/>
      <c r="AD38" s="23"/>
      <c r="AE38" s="23"/>
    </row>
    <row r="39" s="28" customFormat="true" ht="25.45" hidden="false" customHeight="true" outlineLevel="0" collapsed="false">
      <c r="A39" s="23"/>
      <c r="B39" s="24"/>
      <c r="C39" s="112"/>
      <c r="D39" s="113" t="s">
        <v>45</v>
      </c>
      <c r="E39" s="59"/>
      <c r="F39" s="59"/>
      <c r="G39" s="114" t="s">
        <v>46</v>
      </c>
      <c r="H39" s="115" t="s">
        <v>47</v>
      </c>
      <c r="I39" s="59"/>
      <c r="J39" s="116" t="n">
        <f aca="false">SUM(J30:J37)</f>
        <v>0</v>
      </c>
      <c r="K39" s="117"/>
      <c r="L39" s="102"/>
      <c r="S39" s="23"/>
      <c r="T39" s="23"/>
      <c r="U39" s="23"/>
      <c r="V39" s="23"/>
      <c r="W39" s="23"/>
      <c r="X39" s="23"/>
      <c r="Y39" s="23"/>
      <c r="Z39" s="23"/>
      <c r="AA39" s="23"/>
      <c r="AB39" s="23"/>
      <c r="AC39" s="23"/>
      <c r="AD39" s="23"/>
      <c r="AE39" s="23"/>
    </row>
    <row r="40" s="28" customFormat="true" ht="14.4" hidden="false" customHeight="true" outlineLevel="0" collapsed="false">
      <c r="A40" s="23"/>
      <c r="B40" s="40"/>
      <c r="C40" s="41"/>
      <c r="D40" s="41"/>
      <c r="E40" s="41"/>
      <c r="F40" s="41"/>
      <c r="G40" s="41"/>
      <c r="H40" s="41"/>
      <c r="I40" s="41"/>
      <c r="J40" s="41"/>
      <c r="K40" s="41"/>
      <c r="L40" s="102"/>
      <c r="S40" s="23"/>
      <c r="T40" s="23"/>
      <c r="U40" s="23"/>
      <c r="V40" s="23"/>
      <c r="W40" s="23"/>
      <c r="X40" s="23"/>
      <c r="Y40" s="23"/>
      <c r="Z40" s="23"/>
      <c r="AA40" s="23"/>
      <c r="AB40" s="23"/>
      <c r="AC40" s="23"/>
      <c r="AD40" s="23"/>
      <c r="AE40" s="23"/>
    </row>
    <row r="44" s="28" customFormat="true" ht="6.95" hidden="false" customHeight="true" outlineLevel="0" collapsed="false">
      <c r="A44" s="23"/>
      <c r="B44" s="42"/>
      <c r="C44" s="43"/>
      <c r="D44" s="43"/>
      <c r="E44" s="43"/>
      <c r="F44" s="43"/>
      <c r="G44" s="43"/>
      <c r="H44" s="43"/>
      <c r="I44" s="43"/>
      <c r="J44" s="43"/>
      <c r="K44" s="43"/>
      <c r="L44" s="102"/>
      <c r="S44" s="23"/>
      <c r="T44" s="23"/>
      <c r="U44" s="23"/>
      <c r="V44" s="23"/>
      <c r="W44" s="23"/>
      <c r="X44" s="23"/>
      <c r="Y44" s="23"/>
      <c r="Z44" s="23"/>
      <c r="AA44" s="23"/>
      <c r="AB44" s="23"/>
      <c r="AC44" s="23"/>
      <c r="AD44" s="23"/>
      <c r="AE44" s="23"/>
    </row>
    <row r="45" s="28" customFormat="true" ht="24.95" hidden="false" customHeight="true" outlineLevel="0" collapsed="false">
      <c r="A45" s="23"/>
      <c r="B45" s="24"/>
      <c r="C45" s="8" t="s">
        <v>102</v>
      </c>
      <c r="D45" s="23"/>
      <c r="E45" s="23"/>
      <c r="F45" s="23"/>
      <c r="G45" s="23"/>
      <c r="H45" s="23"/>
      <c r="I45" s="23"/>
      <c r="J45" s="23"/>
      <c r="K45" s="23"/>
      <c r="L45" s="102"/>
      <c r="S45" s="23"/>
      <c r="T45" s="23"/>
      <c r="U45" s="23"/>
      <c r="V45" s="23"/>
      <c r="W45" s="23"/>
      <c r="X45" s="23"/>
      <c r="Y45" s="23"/>
      <c r="Z45" s="23"/>
      <c r="AA45" s="23"/>
      <c r="AB45" s="23"/>
      <c r="AC45" s="23"/>
      <c r="AD45" s="23"/>
      <c r="AE45" s="23"/>
    </row>
    <row r="46" s="28" customFormat="true" ht="6.95" hidden="false" customHeight="true" outlineLevel="0" collapsed="false">
      <c r="A46" s="23"/>
      <c r="B46" s="24"/>
      <c r="C46" s="23"/>
      <c r="D46" s="23"/>
      <c r="E46" s="23"/>
      <c r="F46" s="23"/>
      <c r="G46" s="23"/>
      <c r="H46" s="23"/>
      <c r="I46" s="23"/>
      <c r="J46" s="23"/>
      <c r="K46" s="23"/>
      <c r="L46" s="102"/>
      <c r="S46" s="23"/>
      <c r="T46" s="23"/>
      <c r="U46" s="23"/>
      <c r="V46" s="23"/>
      <c r="W46" s="23"/>
      <c r="X46" s="23"/>
      <c r="Y46" s="23"/>
      <c r="Z46" s="23"/>
      <c r="AA46" s="23"/>
      <c r="AB46" s="23"/>
      <c r="AC46" s="23"/>
      <c r="AD46" s="23"/>
      <c r="AE46" s="23"/>
    </row>
    <row r="47" s="28" customFormat="true" ht="12" hidden="false" customHeight="true" outlineLevel="0" collapsed="false">
      <c r="A47" s="23"/>
      <c r="B47" s="24"/>
      <c r="C47" s="16" t="s">
        <v>16</v>
      </c>
      <c r="D47" s="23"/>
      <c r="E47" s="23"/>
      <c r="F47" s="23"/>
      <c r="G47" s="23"/>
      <c r="H47" s="23"/>
      <c r="I47" s="23"/>
      <c r="J47" s="23"/>
      <c r="K47" s="23"/>
      <c r="L47" s="102"/>
      <c r="S47" s="23"/>
      <c r="T47" s="23"/>
      <c r="U47" s="23"/>
      <c r="V47" s="23"/>
      <c r="W47" s="23"/>
      <c r="X47" s="23"/>
      <c r="Y47" s="23"/>
      <c r="Z47" s="23"/>
      <c r="AA47" s="23"/>
      <c r="AB47" s="23"/>
      <c r="AC47" s="23"/>
      <c r="AD47" s="23"/>
      <c r="AE47" s="23"/>
    </row>
    <row r="48" s="28" customFormat="true" ht="16.5" hidden="false" customHeight="true" outlineLevel="0" collapsed="false">
      <c r="A48" s="23"/>
      <c r="B48" s="24"/>
      <c r="C48" s="23"/>
      <c r="D48" s="23"/>
      <c r="E48" s="101" t="str">
        <f aca="false">E7</f>
        <v>Foyer ZŠ Šumperk</v>
      </c>
      <c r="F48" s="101"/>
      <c r="G48" s="101"/>
      <c r="H48" s="101"/>
      <c r="I48" s="23"/>
      <c r="J48" s="23"/>
      <c r="K48" s="23"/>
      <c r="L48" s="102"/>
      <c r="S48" s="23"/>
      <c r="T48" s="23"/>
      <c r="U48" s="23"/>
      <c r="V48" s="23"/>
      <c r="W48" s="23"/>
      <c r="X48" s="23"/>
      <c r="Y48" s="23"/>
      <c r="Z48" s="23"/>
      <c r="AA48" s="23"/>
      <c r="AB48" s="23"/>
      <c r="AC48" s="23"/>
      <c r="AD48" s="23"/>
      <c r="AE48" s="23"/>
    </row>
    <row r="49" s="28" customFormat="true" ht="12" hidden="false" customHeight="true" outlineLevel="0" collapsed="false">
      <c r="A49" s="23"/>
      <c r="B49" s="24"/>
      <c r="C49" s="16" t="s">
        <v>100</v>
      </c>
      <c r="D49" s="23"/>
      <c r="E49" s="23"/>
      <c r="F49" s="23"/>
      <c r="G49" s="23"/>
      <c r="H49" s="23"/>
      <c r="I49" s="23"/>
      <c r="J49" s="23"/>
      <c r="K49" s="23"/>
      <c r="L49" s="102"/>
      <c r="S49" s="23"/>
      <c r="T49" s="23"/>
      <c r="U49" s="23"/>
      <c r="V49" s="23"/>
      <c r="W49" s="23"/>
      <c r="X49" s="23"/>
      <c r="Y49" s="23"/>
      <c r="Z49" s="23"/>
      <c r="AA49" s="23"/>
      <c r="AB49" s="23"/>
      <c r="AC49" s="23"/>
      <c r="AD49" s="23"/>
      <c r="AE49" s="23"/>
    </row>
    <row r="50" s="28" customFormat="true" ht="16.5" hidden="false" customHeight="true" outlineLevel="0" collapsed="false">
      <c r="A50" s="23"/>
      <c r="B50" s="24"/>
      <c r="C50" s="23"/>
      <c r="D50" s="23"/>
      <c r="E50" s="103" t="str">
        <f aca="false">E9</f>
        <v>2024/038/c - VZT</v>
      </c>
      <c r="F50" s="103"/>
      <c r="G50" s="103"/>
      <c r="H50" s="103"/>
      <c r="I50" s="23"/>
      <c r="J50" s="23"/>
      <c r="K50" s="23"/>
      <c r="L50" s="102"/>
      <c r="S50" s="23"/>
      <c r="T50" s="23"/>
      <c r="U50" s="23"/>
      <c r="V50" s="23"/>
      <c r="W50" s="23"/>
      <c r="X50" s="23"/>
      <c r="Y50" s="23"/>
      <c r="Z50" s="23"/>
      <c r="AA50" s="23"/>
      <c r="AB50" s="23"/>
      <c r="AC50" s="23"/>
      <c r="AD50" s="23"/>
      <c r="AE50" s="23"/>
    </row>
    <row r="51" s="28" customFormat="true" ht="6.95" hidden="false" customHeight="true" outlineLevel="0" collapsed="false">
      <c r="A51" s="23"/>
      <c r="B51" s="24"/>
      <c r="C51" s="23"/>
      <c r="D51" s="23"/>
      <c r="E51" s="23"/>
      <c r="F51" s="23"/>
      <c r="G51" s="23"/>
      <c r="H51" s="23"/>
      <c r="I51" s="23"/>
      <c r="J51" s="23"/>
      <c r="K51" s="23"/>
      <c r="L51" s="102"/>
      <c r="S51" s="23"/>
      <c r="T51" s="23"/>
      <c r="U51" s="23"/>
      <c r="V51" s="23"/>
      <c r="W51" s="23"/>
      <c r="X51" s="23"/>
      <c r="Y51" s="23"/>
      <c r="Z51" s="23"/>
      <c r="AA51" s="23"/>
      <c r="AB51" s="23"/>
      <c r="AC51" s="23"/>
      <c r="AD51" s="23"/>
      <c r="AE51" s="23"/>
    </row>
    <row r="52" s="28" customFormat="true" ht="12" hidden="false" customHeight="true" outlineLevel="0" collapsed="false">
      <c r="A52" s="23"/>
      <c r="B52" s="24"/>
      <c r="C52" s="16" t="s">
        <v>20</v>
      </c>
      <c r="D52" s="23"/>
      <c r="E52" s="23"/>
      <c r="F52" s="17" t="str">
        <f aca="false">F12</f>
        <v> </v>
      </c>
      <c r="G52" s="23"/>
      <c r="H52" s="23"/>
      <c r="I52" s="16" t="s">
        <v>22</v>
      </c>
      <c r="J52" s="104" t="str">
        <f aca="false">IF(J12="","",J12)</f>
        <v>31. 10. 2024</v>
      </c>
      <c r="K52" s="23"/>
      <c r="L52" s="102"/>
      <c r="S52" s="23"/>
      <c r="T52" s="23"/>
      <c r="U52" s="23"/>
      <c r="V52" s="23"/>
      <c r="W52" s="23"/>
      <c r="X52" s="23"/>
      <c r="Y52" s="23"/>
      <c r="Z52" s="23"/>
      <c r="AA52" s="23"/>
      <c r="AB52" s="23"/>
      <c r="AC52" s="23"/>
      <c r="AD52" s="23"/>
      <c r="AE52" s="23"/>
    </row>
    <row r="53" s="28" customFormat="true" ht="6.95" hidden="false" customHeight="true" outlineLevel="0" collapsed="false">
      <c r="A53" s="23"/>
      <c r="B53" s="24"/>
      <c r="C53" s="23"/>
      <c r="D53" s="23"/>
      <c r="E53" s="23"/>
      <c r="F53" s="23"/>
      <c r="G53" s="23"/>
      <c r="H53" s="23"/>
      <c r="I53" s="23"/>
      <c r="J53" s="23"/>
      <c r="K53" s="23"/>
      <c r="L53" s="102"/>
      <c r="S53" s="23"/>
      <c r="T53" s="23"/>
      <c r="U53" s="23"/>
      <c r="V53" s="23"/>
      <c r="W53" s="23"/>
      <c r="X53" s="23"/>
      <c r="Y53" s="23"/>
      <c r="Z53" s="23"/>
      <c r="AA53" s="23"/>
      <c r="AB53" s="23"/>
      <c r="AC53" s="23"/>
      <c r="AD53" s="23"/>
      <c r="AE53" s="23"/>
    </row>
    <row r="54" s="28" customFormat="true" ht="15.15" hidden="false" customHeight="true" outlineLevel="0" collapsed="false">
      <c r="A54" s="23"/>
      <c r="B54" s="24"/>
      <c r="C54" s="16" t="s">
        <v>24</v>
      </c>
      <c r="D54" s="23"/>
      <c r="E54" s="23"/>
      <c r="F54" s="17" t="str">
        <f aca="false">E15</f>
        <v> </v>
      </c>
      <c r="G54" s="23"/>
      <c r="H54" s="23"/>
      <c r="I54" s="16" t="s">
        <v>29</v>
      </c>
      <c r="J54" s="17" t="str">
        <f aca="false">E21</f>
        <v> </v>
      </c>
      <c r="K54" s="23"/>
      <c r="L54" s="102"/>
      <c r="S54" s="23"/>
      <c r="T54" s="23"/>
      <c r="U54" s="23"/>
      <c r="V54" s="23"/>
      <c r="W54" s="23"/>
      <c r="X54" s="23"/>
      <c r="Y54" s="23"/>
      <c r="Z54" s="23"/>
      <c r="AA54" s="23"/>
      <c r="AB54" s="23"/>
      <c r="AC54" s="23"/>
      <c r="AD54" s="23"/>
      <c r="AE54" s="23"/>
    </row>
    <row r="55" s="28" customFormat="true" ht="25.65" hidden="false" customHeight="true" outlineLevel="0" collapsed="false">
      <c r="A55" s="23"/>
      <c r="B55" s="24"/>
      <c r="C55" s="16" t="s">
        <v>27</v>
      </c>
      <c r="D55" s="23"/>
      <c r="E55" s="23"/>
      <c r="F55" s="17" t="str">
        <f aca="false">IF(E18="","",E18)</f>
        <v>Vyplň údaj</v>
      </c>
      <c r="G55" s="23"/>
      <c r="H55" s="23"/>
      <c r="I55" s="16" t="s">
        <v>31</v>
      </c>
      <c r="J55" s="17" t="str">
        <f aca="false">E24</f>
        <v>Bc. Kateřina Vaculíková</v>
      </c>
      <c r="K55" s="23"/>
      <c r="L55" s="102"/>
      <c r="S55" s="23"/>
      <c r="T55" s="23"/>
      <c r="U55" s="23"/>
      <c r="V55" s="23"/>
      <c r="W55" s="23"/>
      <c r="X55" s="23"/>
      <c r="Y55" s="23"/>
      <c r="Z55" s="23"/>
      <c r="AA55" s="23"/>
      <c r="AB55" s="23"/>
      <c r="AC55" s="23"/>
      <c r="AD55" s="23"/>
      <c r="AE55" s="23"/>
    </row>
    <row r="56" s="28" customFormat="true" ht="10.3" hidden="false" customHeight="true" outlineLevel="0" collapsed="false">
      <c r="A56" s="23"/>
      <c r="B56" s="24"/>
      <c r="C56" s="23"/>
      <c r="D56" s="23"/>
      <c r="E56" s="23"/>
      <c r="F56" s="23"/>
      <c r="G56" s="23"/>
      <c r="H56" s="23"/>
      <c r="I56" s="23"/>
      <c r="J56" s="23"/>
      <c r="K56" s="23"/>
      <c r="L56" s="102"/>
      <c r="S56" s="23"/>
      <c r="T56" s="23"/>
      <c r="U56" s="23"/>
      <c r="V56" s="23"/>
      <c r="W56" s="23"/>
      <c r="X56" s="23"/>
      <c r="Y56" s="23"/>
      <c r="Z56" s="23"/>
      <c r="AA56" s="23"/>
      <c r="AB56" s="23"/>
      <c r="AC56" s="23"/>
      <c r="AD56" s="23"/>
      <c r="AE56" s="23"/>
    </row>
    <row r="57" s="28" customFormat="true" ht="29.3" hidden="false" customHeight="true" outlineLevel="0" collapsed="false">
      <c r="A57" s="23"/>
      <c r="B57" s="24"/>
      <c r="C57" s="118" t="s">
        <v>103</v>
      </c>
      <c r="D57" s="112"/>
      <c r="E57" s="112"/>
      <c r="F57" s="112"/>
      <c r="G57" s="112"/>
      <c r="H57" s="112"/>
      <c r="I57" s="112"/>
      <c r="J57" s="119" t="s">
        <v>104</v>
      </c>
      <c r="K57" s="112"/>
      <c r="L57" s="102"/>
      <c r="S57" s="23"/>
      <c r="T57" s="23"/>
      <c r="U57" s="23"/>
      <c r="V57" s="23"/>
      <c r="W57" s="23"/>
      <c r="X57" s="23"/>
      <c r="Y57" s="23"/>
      <c r="Z57" s="23"/>
      <c r="AA57" s="23"/>
      <c r="AB57" s="23"/>
      <c r="AC57" s="23"/>
      <c r="AD57" s="23"/>
      <c r="AE57" s="23"/>
    </row>
    <row r="58" s="28" customFormat="true" ht="10.3" hidden="false" customHeight="true" outlineLevel="0" collapsed="false">
      <c r="A58" s="23"/>
      <c r="B58" s="24"/>
      <c r="C58" s="23"/>
      <c r="D58" s="23"/>
      <c r="E58" s="23"/>
      <c r="F58" s="23"/>
      <c r="G58" s="23"/>
      <c r="H58" s="23"/>
      <c r="I58" s="23"/>
      <c r="J58" s="23"/>
      <c r="K58" s="23"/>
      <c r="L58" s="102"/>
      <c r="S58" s="23"/>
      <c r="T58" s="23"/>
      <c r="U58" s="23"/>
      <c r="V58" s="23"/>
      <c r="W58" s="23"/>
      <c r="X58" s="23"/>
      <c r="Y58" s="23"/>
      <c r="Z58" s="23"/>
      <c r="AA58" s="23"/>
      <c r="AB58" s="23"/>
      <c r="AC58" s="23"/>
      <c r="AD58" s="23"/>
      <c r="AE58" s="23"/>
    </row>
    <row r="59" s="28" customFormat="true" ht="22.8" hidden="false" customHeight="true" outlineLevel="0" collapsed="false">
      <c r="A59" s="23"/>
      <c r="B59" s="24"/>
      <c r="C59" s="120" t="s">
        <v>67</v>
      </c>
      <c r="D59" s="23"/>
      <c r="E59" s="23"/>
      <c r="F59" s="23"/>
      <c r="G59" s="23"/>
      <c r="H59" s="23"/>
      <c r="I59" s="23"/>
      <c r="J59" s="107" t="n">
        <f aca="false">J82</f>
        <v>0</v>
      </c>
      <c r="K59" s="23"/>
      <c r="L59" s="102"/>
      <c r="S59" s="23"/>
      <c r="T59" s="23"/>
      <c r="U59" s="23"/>
      <c r="V59" s="23"/>
      <c r="W59" s="23"/>
      <c r="X59" s="23"/>
      <c r="Y59" s="23"/>
      <c r="Z59" s="23"/>
      <c r="AA59" s="23"/>
      <c r="AB59" s="23"/>
      <c r="AC59" s="23"/>
      <c r="AD59" s="23"/>
      <c r="AE59" s="23"/>
      <c r="AU59" s="4" t="s">
        <v>105</v>
      </c>
    </row>
    <row r="60" s="121" customFormat="true" ht="24.95" hidden="false" customHeight="true" outlineLevel="0" collapsed="false">
      <c r="B60" s="122"/>
      <c r="D60" s="123" t="s">
        <v>783</v>
      </c>
      <c r="E60" s="124"/>
      <c r="F60" s="124"/>
      <c r="G60" s="124"/>
      <c r="H60" s="124"/>
      <c r="I60" s="124"/>
      <c r="J60" s="125" t="n">
        <f aca="false">J83</f>
        <v>0</v>
      </c>
      <c r="L60" s="122"/>
    </row>
    <row r="61" s="126" customFormat="true" ht="19.9" hidden="false" customHeight="true" outlineLevel="0" collapsed="false">
      <c r="B61" s="127"/>
      <c r="D61" s="128" t="s">
        <v>784</v>
      </c>
      <c r="E61" s="129"/>
      <c r="F61" s="129"/>
      <c r="G61" s="129"/>
      <c r="H61" s="129"/>
      <c r="I61" s="129"/>
      <c r="J61" s="130" t="n">
        <f aca="false">J94</f>
        <v>0</v>
      </c>
      <c r="L61" s="127"/>
    </row>
    <row r="62" s="126" customFormat="true" ht="19.9" hidden="false" customHeight="true" outlineLevel="0" collapsed="false">
      <c r="B62" s="127"/>
      <c r="D62" s="128" t="s">
        <v>785</v>
      </c>
      <c r="E62" s="129"/>
      <c r="F62" s="129"/>
      <c r="G62" s="129"/>
      <c r="H62" s="129"/>
      <c r="I62" s="129"/>
      <c r="J62" s="130" t="n">
        <f aca="false">J114</f>
        <v>0</v>
      </c>
      <c r="L62" s="127"/>
    </row>
    <row r="63" s="28" customFormat="true" ht="21.85" hidden="false" customHeight="true" outlineLevel="0" collapsed="false">
      <c r="A63" s="23"/>
      <c r="B63" s="24"/>
      <c r="C63" s="23"/>
      <c r="D63" s="23"/>
      <c r="E63" s="23"/>
      <c r="F63" s="23"/>
      <c r="G63" s="23"/>
      <c r="H63" s="23"/>
      <c r="I63" s="23"/>
      <c r="J63" s="23"/>
      <c r="K63" s="23"/>
      <c r="L63" s="102"/>
      <c r="S63" s="23"/>
      <c r="T63" s="23"/>
      <c r="U63" s="23"/>
      <c r="V63" s="23"/>
      <c r="W63" s="23"/>
      <c r="X63" s="23"/>
      <c r="Y63" s="23"/>
      <c r="Z63" s="23"/>
      <c r="AA63" s="23"/>
      <c r="AB63" s="23"/>
      <c r="AC63" s="23"/>
      <c r="AD63" s="23"/>
      <c r="AE63" s="23"/>
    </row>
    <row r="64" s="28" customFormat="true" ht="6.95" hidden="false" customHeight="true" outlineLevel="0" collapsed="false">
      <c r="A64" s="23"/>
      <c r="B64" s="40"/>
      <c r="C64" s="41"/>
      <c r="D64" s="41"/>
      <c r="E64" s="41"/>
      <c r="F64" s="41"/>
      <c r="G64" s="41"/>
      <c r="H64" s="41"/>
      <c r="I64" s="41"/>
      <c r="J64" s="41"/>
      <c r="K64" s="41"/>
      <c r="L64" s="102"/>
      <c r="S64" s="23"/>
      <c r="T64" s="23"/>
      <c r="U64" s="23"/>
      <c r="V64" s="23"/>
      <c r="W64" s="23"/>
      <c r="X64" s="23"/>
      <c r="Y64" s="23"/>
      <c r="Z64" s="23"/>
      <c r="AA64" s="23"/>
      <c r="AB64" s="23"/>
      <c r="AC64" s="23"/>
      <c r="AD64" s="23"/>
      <c r="AE64" s="23"/>
    </row>
    <row r="68" s="28" customFormat="true" ht="6.95" hidden="false" customHeight="true" outlineLevel="0" collapsed="false">
      <c r="A68" s="23"/>
      <c r="B68" s="42"/>
      <c r="C68" s="43"/>
      <c r="D68" s="43"/>
      <c r="E68" s="43"/>
      <c r="F68" s="43"/>
      <c r="G68" s="43"/>
      <c r="H68" s="43"/>
      <c r="I68" s="43"/>
      <c r="J68" s="43"/>
      <c r="K68" s="43"/>
      <c r="L68" s="102"/>
      <c r="S68" s="23"/>
      <c r="T68" s="23"/>
      <c r="U68" s="23"/>
      <c r="V68" s="23"/>
      <c r="W68" s="23"/>
      <c r="X68" s="23"/>
      <c r="Y68" s="23"/>
      <c r="Z68" s="23"/>
      <c r="AA68" s="23"/>
      <c r="AB68" s="23"/>
      <c r="AC68" s="23"/>
      <c r="AD68" s="23"/>
      <c r="AE68" s="23"/>
    </row>
    <row r="69" s="28" customFormat="true" ht="24.95" hidden="false" customHeight="true" outlineLevel="0" collapsed="false">
      <c r="A69" s="23"/>
      <c r="B69" s="24"/>
      <c r="C69" s="8" t="s">
        <v>117</v>
      </c>
      <c r="D69" s="23"/>
      <c r="E69" s="23"/>
      <c r="F69" s="23"/>
      <c r="G69" s="23"/>
      <c r="H69" s="23"/>
      <c r="I69" s="23"/>
      <c r="J69" s="23"/>
      <c r="K69" s="23"/>
      <c r="L69" s="102"/>
      <c r="S69" s="23"/>
      <c r="T69" s="23"/>
      <c r="U69" s="23"/>
      <c r="V69" s="23"/>
      <c r="W69" s="23"/>
      <c r="X69" s="23"/>
      <c r="Y69" s="23"/>
      <c r="Z69" s="23"/>
      <c r="AA69" s="23"/>
      <c r="AB69" s="23"/>
      <c r="AC69" s="23"/>
      <c r="AD69" s="23"/>
      <c r="AE69" s="23"/>
    </row>
    <row r="70" s="28" customFormat="true" ht="6.95" hidden="false" customHeight="true" outlineLevel="0" collapsed="false">
      <c r="A70" s="23"/>
      <c r="B70" s="24"/>
      <c r="C70" s="23"/>
      <c r="D70" s="23"/>
      <c r="E70" s="23"/>
      <c r="F70" s="23"/>
      <c r="G70" s="23"/>
      <c r="H70" s="23"/>
      <c r="I70" s="23"/>
      <c r="J70" s="23"/>
      <c r="K70" s="23"/>
      <c r="L70" s="102"/>
      <c r="S70" s="23"/>
      <c r="T70" s="23"/>
      <c r="U70" s="23"/>
      <c r="V70" s="23"/>
      <c r="W70" s="23"/>
      <c r="X70" s="23"/>
      <c r="Y70" s="23"/>
      <c r="Z70" s="23"/>
      <c r="AA70" s="23"/>
      <c r="AB70" s="23"/>
      <c r="AC70" s="23"/>
      <c r="AD70" s="23"/>
      <c r="AE70" s="23"/>
    </row>
    <row r="71" s="28" customFormat="true" ht="12" hidden="false" customHeight="true" outlineLevel="0" collapsed="false">
      <c r="A71" s="23"/>
      <c r="B71" s="24"/>
      <c r="C71" s="16" t="s">
        <v>16</v>
      </c>
      <c r="D71" s="23"/>
      <c r="E71" s="23"/>
      <c r="F71" s="23"/>
      <c r="G71" s="23"/>
      <c r="H71" s="23"/>
      <c r="I71" s="23"/>
      <c r="J71" s="23"/>
      <c r="K71" s="23"/>
      <c r="L71" s="102"/>
      <c r="S71" s="23"/>
      <c r="T71" s="23"/>
      <c r="U71" s="23"/>
      <c r="V71" s="23"/>
      <c r="W71" s="23"/>
      <c r="X71" s="23"/>
      <c r="Y71" s="23"/>
      <c r="Z71" s="23"/>
      <c r="AA71" s="23"/>
      <c r="AB71" s="23"/>
      <c r="AC71" s="23"/>
      <c r="AD71" s="23"/>
      <c r="AE71" s="23"/>
    </row>
    <row r="72" s="28" customFormat="true" ht="16.5" hidden="false" customHeight="true" outlineLevel="0" collapsed="false">
      <c r="A72" s="23"/>
      <c r="B72" s="24"/>
      <c r="C72" s="23"/>
      <c r="D72" s="23"/>
      <c r="E72" s="101" t="str">
        <f aca="false">E7</f>
        <v>Foyer ZŠ Šumperk</v>
      </c>
      <c r="F72" s="101"/>
      <c r="G72" s="101"/>
      <c r="H72" s="101"/>
      <c r="I72" s="23"/>
      <c r="J72" s="23"/>
      <c r="K72" s="23"/>
      <c r="L72" s="102"/>
      <c r="S72" s="23"/>
      <c r="T72" s="23"/>
      <c r="U72" s="23"/>
      <c r="V72" s="23"/>
      <c r="W72" s="23"/>
      <c r="X72" s="23"/>
      <c r="Y72" s="23"/>
      <c r="Z72" s="23"/>
      <c r="AA72" s="23"/>
      <c r="AB72" s="23"/>
      <c r="AC72" s="23"/>
      <c r="AD72" s="23"/>
      <c r="AE72" s="23"/>
    </row>
    <row r="73" s="28" customFormat="true" ht="12" hidden="false" customHeight="true" outlineLevel="0" collapsed="false">
      <c r="A73" s="23"/>
      <c r="B73" s="24"/>
      <c r="C73" s="16" t="s">
        <v>100</v>
      </c>
      <c r="D73" s="23"/>
      <c r="E73" s="23"/>
      <c r="F73" s="23"/>
      <c r="G73" s="23"/>
      <c r="H73" s="23"/>
      <c r="I73" s="23"/>
      <c r="J73" s="23"/>
      <c r="K73" s="23"/>
      <c r="L73" s="102"/>
      <c r="S73" s="23"/>
      <c r="T73" s="23"/>
      <c r="U73" s="23"/>
      <c r="V73" s="23"/>
      <c r="W73" s="23"/>
      <c r="X73" s="23"/>
      <c r="Y73" s="23"/>
      <c r="Z73" s="23"/>
      <c r="AA73" s="23"/>
      <c r="AB73" s="23"/>
      <c r="AC73" s="23"/>
      <c r="AD73" s="23"/>
      <c r="AE73" s="23"/>
    </row>
    <row r="74" s="28" customFormat="true" ht="16.5" hidden="false" customHeight="true" outlineLevel="0" collapsed="false">
      <c r="A74" s="23"/>
      <c r="B74" s="24"/>
      <c r="C74" s="23"/>
      <c r="D74" s="23"/>
      <c r="E74" s="103" t="str">
        <f aca="false">E9</f>
        <v>2024/038/c - VZT</v>
      </c>
      <c r="F74" s="103"/>
      <c r="G74" s="103"/>
      <c r="H74" s="103"/>
      <c r="I74" s="23"/>
      <c r="J74" s="23"/>
      <c r="K74" s="23"/>
      <c r="L74" s="102"/>
      <c r="S74" s="23"/>
      <c r="T74" s="23"/>
      <c r="U74" s="23"/>
      <c r="V74" s="23"/>
      <c r="W74" s="23"/>
      <c r="X74" s="23"/>
      <c r="Y74" s="23"/>
      <c r="Z74" s="23"/>
      <c r="AA74" s="23"/>
      <c r="AB74" s="23"/>
      <c r="AC74" s="23"/>
      <c r="AD74" s="23"/>
      <c r="AE74" s="23"/>
    </row>
    <row r="75" s="28" customFormat="true" ht="6.95" hidden="false" customHeight="true" outlineLevel="0" collapsed="false">
      <c r="A75" s="23"/>
      <c r="B75" s="24"/>
      <c r="C75" s="23"/>
      <c r="D75" s="23"/>
      <c r="E75" s="23"/>
      <c r="F75" s="23"/>
      <c r="G75" s="23"/>
      <c r="H75" s="23"/>
      <c r="I75" s="23"/>
      <c r="J75" s="23"/>
      <c r="K75" s="23"/>
      <c r="L75" s="102"/>
      <c r="S75" s="23"/>
      <c r="T75" s="23"/>
      <c r="U75" s="23"/>
      <c r="V75" s="23"/>
      <c r="W75" s="23"/>
      <c r="X75" s="23"/>
      <c r="Y75" s="23"/>
      <c r="Z75" s="23"/>
      <c r="AA75" s="23"/>
      <c r="AB75" s="23"/>
      <c r="AC75" s="23"/>
      <c r="AD75" s="23"/>
      <c r="AE75" s="23"/>
    </row>
    <row r="76" s="28" customFormat="true" ht="12" hidden="false" customHeight="true" outlineLevel="0" collapsed="false">
      <c r="A76" s="23"/>
      <c r="B76" s="24"/>
      <c r="C76" s="16" t="s">
        <v>20</v>
      </c>
      <c r="D76" s="23"/>
      <c r="E76" s="23"/>
      <c r="F76" s="17" t="str">
        <f aca="false">F12</f>
        <v> </v>
      </c>
      <c r="G76" s="23"/>
      <c r="H76" s="23"/>
      <c r="I76" s="16" t="s">
        <v>22</v>
      </c>
      <c r="J76" s="104" t="str">
        <f aca="false">IF(J12="","",J12)</f>
        <v>31. 10. 2024</v>
      </c>
      <c r="K76" s="23"/>
      <c r="L76" s="102"/>
      <c r="S76" s="23"/>
      <c r="T76" s="23"/>
      <c r="U76" s="23"/>
      <c r="V76" s="23"/>
      <c r="W76" s="23"/>
      <c r="X76" s="23"/>
      <c r="Y76" s="23"/>
      <c r="Z76" s="23"/>
      <c r="AA76" s="23"/>
      <c r="AB76" s="23"/>
      <c r="AC76" s="23"/>
      <c r="AD76" s="23"/>
      <c r="AE76" s="23"/>
    </row>
    <row r="77" s="28" customFormat="true" ht="6.95" hidden="false" customHeight="true" outlineLevel="0" collapsed="false">
      <c r="A77" s="23"/>
      <c r="B77" s="24"/>
      <c r="C77" s="23"/>
      <c r="D77" s="23"/>
      <c r="E77" s="23"/>
      <c r="F77" s="23"/>
      <c r="G77" s="23"/>
      <c r="H77" s="23"/>
      <c r="I77" s="23"/>
      <c r="J77" s="23"/>
      <c r="K77" s="23"/>
      <c r="L77" s="102"/>
      <c r="S77" s="23"/>
      <c r="T77" s="23"/>
      <c r="U77" s="23"/>
      <c r="V77" s="23"/>
      <c r="W77" s="23"/>
      <c r="X77" s="23"/>
      <c r="Y77" s="23"/>
      <c r="Z77" s="23"/>
      <c r="AA77" s="23"/>
      <c r="AB77" s="23"/>
      <c r="AC77" s="23"/>
      <c r="AD77" s="23"/>
      <c r="AE77" s="23"/>
    </row>
    <row r="78" s="28" customFormat="true" ht="15.15" hidden="false" customHeight="true" outlineLevel="0" collapsed="false">
      <c r="A78" s="23"/>
      <c r="B78" s="24"/>
      <c r="C78" s="16" t="s">
        <v>24</v>
      </c>
      <c r="D78" s="23"/>
      <c r="E78" s="23"/>
      <c r="F78" s="17" t="str">
        <f aca="false">E15</f>
        <v> </v>
      </c>
      <c r="G78" s="23"/>
      <c r="H78" s="23"/>
      <c r="I78" s="16" t="s">
        <v>29</v>
      </c>
      <c r="J78" s="17" t="str">
        <f aca="false">E21</f>
        <v> </v>
      </c>
      <c r="K78" s="23"/>
      <c r="L78" s="102"/>
      <c r="S78" s="23"/>
      <c r="T78" s="23"/>
      <c r="U78" s="23"/>
      <c r="V78" s="23"/>
      <c r="W78" s="23"/>
      <c r="X78" s="23"/>
      <c r="Y78" s="23"/>
      <c r="Z78" s="23"/>
      <c r="AA78" s="23"/>
      <c r="AB78" s="23"/>
      <c r="AC78" s="23"/>
      <c r="AD78" s="23"/>
      <c r="AE78" s="23"/>
    </row>
    <row r="79" s="28" customFormat="true" ht="25.65" hidden="false" customHeight="true" outlineLevel="0" collapsed="false">
      <c r="A79" s="23"/>
      <c r="B79" s="24"/>
      <c r="C79" s="16" t="s">
        <v>27</v>
      </c>
      <c r="D79" s="23"/>
      <c r="E79" s="23"/>
      <c r="F79" s="17" t="str">
        <f aca="false">IF(E18="","",E18)</f>
        <v>Vyplň údaj</v>
      </c>
      <c r="G79" s="23"/>
      <c r="H79" s="23"/>
      <c r="I79" s="16" t="s">
        <v>31</v>
      </c>
      <c r="J79" s="17" t="str">
        <f aca="false">E24</f>
        <v>Bc. Kateřina Vaculíková</v>
      </c>
      <c r="K79" s="23"/>
      <c r="L79" s="102"/>
      <c r="S79" s="23"/>
      <c r="T79" s="23"/>
      <c r="U79" s="23"/>
      <c r="V79" s="23"/>
      <c r="W79" s="23"/>
      <c r="X79" s="23"/>
      <c r="Y79" s="23"/>
      <c r="Z79" s="23"/>
      <c r="AA79" s="23"/>
      <c r="AB79" s="23"/>
      <c r="AC79" s="23"/>
      <c r="AD79" s="23"/>
      <c r="AE79" s="23"/>
    </row>
    <row r="80" s="28" customFormat="true" ht="10.3" hidden="false" customHeight="true" outlineLevel="0" collapsed="false">
      <c r="A80" s="23"/>
      <c r="B80" s="24"/>
      <c r="C80" s="23"/>
      <c r="D80" s="23"/>
      <c r="E80" s="23"/>
      <c r="F80" s="23"/>
      <c r="G80" s="23"/>
      <c r="H80" s="23"/>
      <c r="I80" s="23"/>
      <c r="J80" s="23"/>
      <c r="K80" s="23"/>
      <c r="L80" s="102"/>
      <c r="S80" s="23"/>
      <c r="T80" s="23"/>
      <c r="U80" s="23"/>
      <c r="V80" s="23"/>
      <c r="W80" s="23"/>
      <c r="X80" s="23"/>
      <c r="Y80" s="23"/>
      <c r="Z80" s="23"/>
      <c r="AA80" s="23"/>
      <c r="AB80" s="23"/>
      <c r="AC80" s="23"/>
      <c r="AD80" s="23"/>
      <c r="AE80" s="23"/>
    </row>
    <row r="81" s="137" customFormat="true" ht="29.3" hidden="false" customHeight="true" outlineLevel="0" collapsed="false">
      <c r="A81" s="131"/>
      <c r="B81" s="132"/>
      <c r="C81" s="133" t="s">
        <v>118</v>
      </c>
      <c r="D81" s="134" t="s">
        <v>54</v>
      </c>
      <c r="E81" s="134" t="s">
        <v>50</v>
      </c>
      <c r="F81" s="134" t="s">
        <v>51</v>
      </c>
      <c r="G81" s="134" t="s">
        <v>119</v>
      </c>
      <c r="H81" s="134" t="s">
        <v>120</v>
      </c>
      <c r="I81" s="134" t="s">
        <v>121</v>
      </c>
      <c r="J81" s="134" t="s">
        <v>104</v>
      </c>
      <c r="K81" s="135" t="s">
        <v>122</v>
      </c>
      <c r="L81" s="136"/>
      <c r="M81" s="63"/>
      <c r="N81" s="64" t="s">
        <v>39</v>
      </c>
      <c r="O81" s="64" t="s">
        <v>123</v>
      </c>
      <c r="P81" s="64" t="s">
        <v>124</v>
      </c>
      <c r="Q81" s="64" t="s">
        <v>125</v>
      </c>
      <c r="R81" s="64" t="s">
        <v>126</v>
      </c>
      <c r="S81" s="64" t="s">
        <v>127</v>
      </c>
      <c r="T81" s="65" t="s">
        <v>128</v>
      </c>
      <c r="U81" s="131"/>
      <c r="V81" s="131"/>
      <c r="W81" s="131"/>
      <c r="X81" s="131"/>
      <c r="Y81" s="131"/>
      <c r="Z81" s="131"/>
      <c r="AA81" s="131"/>
      <c r="AB81" s="131"/>
      <c r="AC81" s="131"/>
      <c r="AD81" s="131"/>
      <c r="AE81" s="131"/>
    </row>
    <row r="82" s="28" customFormat="true" ht="22.8" hidden="false" customHeight="true" outlineLevel="0" collapsed="false">
      <c r="A82" s="23"/>
      <c r="B82" s="24"/>
      <c r="C82" s="71" t="s">
        <v>129</v>
      </c>
      <c r="D82" s="23"/>
      <c r="E82" s="23"/>
      <c r="F82" s="23"/>
      <c r="G82" s="23"/>
      <c r="H82" s="23"/>
      <c r="I82" s="23"/>
      <c r="J82" s="138" t="n">
        <f aca="false">BK82</f>
        <v>0</v>
      </c>
      <c r="K82" s="23"/>
      <c r="L82" s="24"/>
      <c r="M82" s="66"/>
      <c r="N82" s="54"/>
      <c r="O82" s="67"/>
      <c r="P82" s="139" t="n">
        <f aca="false">P83</f>
        <v>0</v>
      </c>
      <c r="Q82" s="67"/>
      <c r="R82" s="139" t="n">
        <f aca="false">R83</f>
        <v>0</v>
      </c>
      <c r="S82" s="67"/>
      <c r="T82" s="140" t="n">
        <f aca="false">T83</f>
        <v>0</v>
      </c>
      <c r="U82" s="23"/>
      <c r="V82" s="23"/>
      <c r="W82" s="23"/>
      <c r="X82" s="23"/>
      <c r="Y82" s="23"/>
      <c r="Z82" s="23"/>
      <c r="AA82" s="23"/>
      <c r="AB82" s="23"/>
      <c r="AC82" s="23"/>
      <c r="AD82" s="23"/>
      <c r="AE82" s="23"/>
      <c r="AT82" s="4" t="s">
        <v>68</v>
      </c>
      <c r="AU82" s="4" t="s">
        <v>105</v>
      </c>
      <c r="BK82" s="141" t="n">
        <f aca="false">BK83</f>
        <v>0</v>
      </c>
    </row>
    <row r="83" s="142" customFormat="true" ht="25.9" hidden="false" customHeight="true" outlineLevel="0" collapsed="false">
      <c r="B83" s="143"/>
      <c r="D83" s="144" t="s">
        <v>68</v>
      </c>
      <c r="E83" s="145" t="s">
        <v>786</v>
      </c>
      <c r="F83" s="145" t="s">
        <v>787</v>
      </c>
      <c r="I83" s="146"/>
      <c r="J83" s="147" t="n">
        <f aca="false">BK83</f>
        <v>0</v>
      </c>
      <c r="L83" s="143"/>
      <c r="M83" s="148"/>
      <c r="N83" s="149"/>
      <c r="O83" s="149"/>
      <c r="P83" s="150" t="n">
        <f aca="false">P84+SUM(P85:P94)+P114</f>
        <v>0</v>
      </c>
      <c r="Q83" s="149"/>
      <c r="R83" s="150" t="n">
        <f aca="false">R84+SUM(R85:R94)+R114</f>
        <v>0</v>
      </c>
      <c r="S83" s="149"/>
      <c r="T83" s="151" t="n">
        <f aca="false">T84+SUM(T85:T94)+T114</f>
        <v>0</v>
      </c>
      <c r="AR83" s="144" t="s">
        <v>77</v>
      </c>
      <c r="AT83" s="152" t="s">
        <v>68</v>
      </c>
      <c r="AU83" s="152" t="s">
        <v>69</v>
      </c>
      <c r="AY83" s="144" t="s">
        <v>132</v>
      </c>
      <c r="BK83" s="153" t="n">
        <f aca="false">BK84+SUM(BK85:BK94)+BK114</f>
        <v>0</v>
      </c>
    </row>
    <row r="84" s="28" customFormat="true" ht="55.5" hidden="false" customHeight="true" outlineLevel="0" collapsed="false">
      <c r="A84" s="23"/>
      <c r="B84" s="156"/>
      <c r="C84" s="157" t="s">
        <v>77</v>
      </c>
      <c r="D84" s="157" t="s">
        <v>135</v>
      </c>
      <c r="E84" s="158" t="s">
        <v>788</v>
      </c>
      <c r="F84" s="159" t="s">
        <v>789</v>
      </c>
      <c r="G84" s="160" t="s">
        <v>790</v>
      </c>
      <c r="H84" s="161" t="n">
        <v>1</v>
      </c>
      <c r="I84" s="162"/>
      <c r="J84" s="163" t="n">
        <f aca="false">ROUND(I84*H84,2)</f>
        <v>0</v>
      </c>
      <c r="K84" s="159"/>
      <c r="L84" s="24"/>
      <c r="M84" s="164"/>
      <c r="N84" s="165" t="s">
        <v>40</v>
      </c>
      <c r="O84" s="56"/>
      <c r="P84" s="166" t="n">
        <f aca="false">O84*H84</f>
        <v>0</v>
      </c>
      <c r="Q84" s="166" t="n">
        <v>0</v>
      </c>
      <c r="R84" s="166" t="n">
        <f aca="false">Q84*H84</f>
        <v>0</v>
      </c>
      <c r="S84" s="166" t="n">
        <v>0</v>
      </c>
      <c r="T84" s="167" t="n">
        <f aca="false">S84*H84</f>
        <v>0</v>
      </c>
      <c r="U84" s="23"/>
      <c r="V84" s="23"/>
      <c r="W84" s="23"/>
      <c r="X84" s="23"/>
      <c r="Y84" s="23"/>
      <c r="Z84" s="23"/>
      <c r="AA84" s="23"/>
      <c r="AB84" s="23"/>
      <c r="AC84" s="23"/>
      <c r="AD84" s="23"/>
      <c r="AE84" s="23"/>
      <c r="AR84" s="168" t="s">
        <v>140</v>
      </c>
      <c r="AT84" s="168" t="s">
        <v>135</v>
      </c>
      <c r="AU84" s="168" t="s">
        <v>77</v>
      </c>
      <c r="AY84" s="4" t="s">
        <v>132</v>
      </c>
      <c r="BE84" s="169" t="n">
        <f aca="false">IF(N84="základní",J84,0)</f>
        <v>0</v>
      </c>
      <c r="BF84" s="169" t="n">
        <f aca="false">IF(N84="snížená",J84,0)</f>
        <v>0</v>
      </c>
      <c r="BG84" s="169" t="n">
        <f aca="false">IF(N84="zákl. přenesená",J84,0)</f>
        <v>0</v>
      </c>
      <c r="BH84" s="169" t="n">
        <f aca="false">IF(N84="sníž. přenesená",J84,0)</f>
        <v>0</v>
      </c>
      <c r="BI84" s="169" t="n">
        <f aca="false">IF(N84="nulová",J84,0)</f>
        <v>0</v>
      </c>
      <c r="BJ84" s="4" t="s">
        <v>77</v>
      </c>
      <c r="BK84" s="169" t="n">
        <f aca="false">ROUND(I84*H84,2)</f>
        <v>0</v>
      </c>
      <c r="BL84" s="4" t="s">
        <v>140</v>
      </c>
      <c r="BM84" s="168" t="s">
        <v>79</v>
      </c>
    </row>
    <row r="85" s="28" customFormat="true" ht="16.5" hidden="false" customHeight="true" outlineLevel="0" collapsed="false">
      <c r="A85" s="23"/>
      <c r="B85" s="156"/>
      <c r="C85" s="157" t="s">
        <v>79</v>
      </c>
      <c r="D85" s="157" t="s">
        <v>135</v>
      </c>
      <c r="E85" s="158" t="s">
        <v>791</v>
      </c>
      <c r="F85" s="159" t="s">
        <v>792</v>
      </c>
      <c r="G85" s="160" t="s">
        <v>790</v>
      </c>
      <c r="H85" s="161" t="n">
        <v>1</v>
      </c>
      <c r="I85" s="162"/>
      <c r="J85" s="163" t="n">
        <f aca="false">ROUND(I85*H85,2)</f>
        <v>0</v>
      </c>
      <c r="K85" s="159"/>
      <c r="L85" s="24"/>
      <c r="M85" s="164"/>
      <c r="N85" s="165" t="s">
        <v>40</v>
      </c>
      <c r="O85" s="56"/>
      <c r="P85" s="166" t="n">
        <f aca="false">O85*H85</f>
        <v>0</v>
      </c>
      <c r="Q85" s="166" t="n">
        <v>0</v>
      </c>
      <c r="R85" s="166" t="n">
        <f aca="false">Q85*H85</f>
        <v>0</v>
      </c>
      <c r="S85" s="166" t="n">
        <v>0</v>
      </c>
      <c r="T85" s="167" t="n">
        <f aca="false">S85*H85</f>
        <v>0</v>
      </c>
      <c r="U85" s="23"/>
      <c r="V85" s="23"/>
      <c r="W85" s="23"/>
      <c r="X85" s="23"/>
      <c r="Y85" s="23"/>
      <c r="Z85" s="23"/>
      <c r="AA85" s="23"/>
      <c r="AB85" s="23"/>
      <c r="AC85" s="23"/>
      <c r="AD85" s="23"/>
      <c r="AE85" s="23"/>
      <c r="AR85" s="168" t="s">
        <v>140</v>
      </c>
      <c r="AT85" s="168" t="s">
        <v>135</v>
      </c>
      <c r="AU85" s="168" t="s">
        <v>77</v>
      </c>
      <c r="AY85" s="4" t="s">
        <v>132</v>
      </c>
      <c r="BE85" s="169" t="n">
        <f aca="false">IF(N85="základní",J85,0)</f>
        <v>0</v>
      </c>
      <c r="BF85" s="169" t="n">
        <f aca="false">IF(N85="snížená",J85,0)</f>
        <v>0</v>
      </c>
      <c r="BG85" s="169" t="n">
        <f aca="false">IF(N85="zákl. přenesená",J85,0)</f>
        <v>0</v>
      </c>
      <c r="BH85" s="169" t="n">
        <f aca="false">IF(N85="sníž. přenesená",J85,0)</f>
        <v>0</v>
      </c>
      <c r="BI85" s="169" t="n">
        <f aca="false">IF(N85="nulová",J85,0)</f>
        <v>0</v>
      </c>
      <c r="BJ85" s="4" t="s">
        <v>77</v>
      </c>
      <c r="BK85" s="169" t="n">
        <f aca="false">ROUND(I85*H85,2)</f>
        <v>0</v>
      </c>
      <c r="BL85" s="4" t="s">
        <v>140</v>
      </c>
      <c r="BM85" s="168" t="s">
        <v>140</v>
      </c>
    </row>
    <row r="86" s="28" customFormat="true" ht="24.15" hidden="false" customHeight="true" outlineLevel="0" collapsed="false">
      <c r="A86" s="23"/>
      <c r="B86" s="156"/>
      <c r="C86" s="157" t="s">
        <v>98</v>
      </c>
      <c r="D86" s="157" t="s">
        <v>135</v>
      </c>
      <c r="E86" s="158" t="s">
        <v>793</v>
      </c>
      <c r="F86" s="159" t="s">
        <v>794</v>
      </c>
      <c r="G86" s="160" t="s">
        <v>790</v>
      </c>
      <c r="H86" s="161" t="n">
        <v>1</v>
      </c>
      <c r="I86" s="162"/>
      <c r="J86" s="163" t="n">
        <f aca="false">ROUND(I86*H86,2)</f>
        <v>0</v>
      </c>
      <c r="K86" s="159"/>
      <c r="L86" s="24"/>
      <c r="M86" s="164"/>
      <c r="N86" s="165" t="s">
        <v>40</v>
      </c>
      <c r="O86" s="56"/>
      <c r="P86" s="166" t="n">
        <f aca="false">O86*H86</f>
        <v>0</v>
      </c>
      <c r="Q86" s="166" t="n">
        <v>0</v>
      </c>
      <c r="R86" s="166" t="n">
        <f aca="false">Q86*H86</f>
        <v>0</v>
      </c>
      <c r="S86" s="166" t="n">
        <v>0</v>
      </c>
      <c r="T86" s="167" t="n">
        <f aca="false">S86*H86</f>
        <v>0</v>
      </c>
      <c r="U86" s="23"/>
      <c r="V86" s="23"/>
      <c r="W86" s="23"/>
      <c r="X86" s="23"/>
      <c r="Y86" s="23"/>
      <c r="Z86" s="23"/>
      <c r="AA86" s="23"/>
      <c r="AB86" s="23"/>
      <c r="AC86" s="23"/>
      <c r="AD86" s="23"/>
      <c r="AE86" s="23"/>
      <c r="AR86" s="168" t="s">
        <v>140</v>
      </c>
      <c r="AT86" s="168" t="s">
        <v>135</v>
      </c>
      <c r="AU86" s="168" t="s">
        <v>77</v>
      </c>
      <c r="AY86" s="4" t="s">
        <v>132</v>
      </c>
      <c r="BE86" s="169" t="n">
        <f aca="false">IF(N86="základní",J86,0)</f>
        <v>0</v>
      </c>
      <c r="BF86" s="169" t="n">
        <f aca="false">IF(N86="snížená",J86,0)</f>
        <v>0</v>
      </c>
      <c r="BG86" s="169" t="n">
        <f aca="false">IF(N86="zákl. přenesená",J86,0)</f>
        <v>0</v>
      </c>
      <c r="BH86" s="169" t="n">
        <f aca="false">IF(N86="sníž. přenesená",J86,0)</f>
        <v>0</v>
      </c>
      <c r="BI86" s="169" t="n">
        <f aca="false">IF(N86="nulová",J86,0)</f>
        <v>0</v>
      </c>
      <c r="BJ86" s="4" t="s">
        <v>77</v>
      </c>
      <c r="BK86" s="169" t="n">
        <f aca="false">ROUND(I86*H86,2)</f>
        <v>0</v>
      </c>
      <c r="BL86" s="4" t="s">
        <v>140</v>
      </c>
      <c r="BM86" s="168" t="s">
        <v>133</v>
      </c>
    </row>
    <row r="87" s="28" customFormat="true" ht="16.5" hidden="false" customHeight="true" outlineLevel="0" collapsed="false">
      <c r="A87" s="23"/>
      <c r="B87" s="156"/>
      <c r="C87" s="157" t="s">
        <v>140</v>
      </c>
      <c r="D87" s="157" t="s">
        <v>135</v>
      </c>
      <c r="E87" s="158" t="s">
        <v>795</v>
      </c>
      <c r="F87" s="159" t="s">
        <v>796</v>
      </c>
      <c r="G87" s="160" t="s">
        <v>790</v>
      </c>
      <c r="H87" s="161" t="n">
        <v>1</v>
      </c>
      <c r="I87" s="162"/>
      <c r="J87" s="163" t="n">
        <f aca="false">ROUND(I87*H87,2)</f>
        <v>0</v>
      </c>
      <c r="K87" s="159"/>
      <c r="L87" s="24"/>
      <c r="M87" s="164"/>
      <c r="N87" s="165" t="s">
        <v>40</v>
      </c>
      <c r="O87" s="56"/>
      <c r="P87" s="166" t="n">
        <f aca="false">O87*H87</f>
        <v>0</v>
      </c>
      <c r="Q87" s="166" t="n">
        <v>0</v>
      </c>
      <c r="R87" s="166" t="n">
        <f aca="false">Q87*H87</f>
        <v>0</v>
      </c>
      <c r="S87" s="166" t="n">
        <v>0</v>
      </c>
      <c r="T87" s="167" t="n">
        <f aca="false">S87*H87</f>
        <v>0</v>
      </c>
      <c r="U87" s="23"/>
      <c r="V87" s="23"/>
      <c r="W87" s="23"/>
      <c r="X87" s="23"/>
      <c r="Y87" s="23"/>
      <c r="Z87" s="23"/>
      <c r="AA87" s="23"/>
      <c r="AB87" s="23"/>
      <c r="AC87" s="23"/>
      <c r="AD87" s="23"/>
      <c r="AE87" s="23"/>
      <c r="AR87" s="168" t="s">
        <v>140</v>
      </c>
      <c r="AT87" s="168" t="s">
        <v>135</v>
      </c>
      <c r="AU87" s="168" t="s">
        <v>77</v>
      </c>
      <c r="AY87" s="4" t="s">
        <v>132</v>
      </c>
      <c r="BE87" s="169" t="n">
        <f aca="false">IF(N87="základní",J87,0)</f>
        <v>0</v>
      </c>
      <c r="BF87" s="169" t="n">
        <f aca="false">IF(N87="snížená",J87,0)</f>
        <v>0</v>
      </c>
      <c r="BG87" s="169" t="n">
        <f aca="false">IF(N87="zákl. přenesená",J87,0)</f>
        <v>0</v>
      </c>
      <c r="BH87" s="169" t="n">
        <f aca="false">IF(N87="sníž. přenesená",J87,0)</f>
        <v>0</v>
      </c>
      <c r="BI87" s="169" t="n">
        <f aca="false">IF(N87="nulová",J87,0)</f>
        <v>0</v>
      </c>
      <c r="BJ87" s="4" t="s">
        <v>77</v>
      </c>
      <c r="BK87" s="169" t="n">
        <f aca="false">ROUND(I87*H87,2)</f>
        <v>0</v>
      </c>
      <c r="BL87" s="4" t="s">
        <v>140</v>
      </c>
      <c r="BM87" s="168" t="s">
        <v>218</v>
      </c>
    </row>
    <row r="88" s="28" customFormat="true" ht="24.15" hidden="false" customHeight="true" outlineLevel="0" collapsed="false">
      <c r="A88" s="23"/>
      <c r="B88" s="156"/>
      <c r="C88" s="157" t="s">
        <v>191</v>
      </c>
      <c r="D88" s="157" t="s">
        <v>135</v>
      </c>
      <c r="E88" s="158" t="s">
        <v>797</v>
      </c>
      <c r="F88" s="159" t="s">
        <v>798</v>
      </c>
      <c r="G88" s="160" t="s">
        <v>790</v>
      </c>
      <c r="H88" s="161" t="n">
        <v>2</v>
      </c>
      <c r="I88" s="162"/>
      <c r="J88" s="163" t="n">
        <f aca="false">ROUND(I88*H88,2)</f>
        <v>0</v>
      </c>
      <c r="K88" s="159"/>
      <c r="L88" s="24"/>
      <c r="M88" s="164"/>
      <c r="N88" s="165" t="s">
        <v>40</v>
      </c>
      <c r="O88" s="56"/>
      <c r="P88" s="166" t="n">
        <f aca="false">O88*H88</f>
        <v>0</v>
      </c>
      <c r="Q88" s="166" t="n">
        <v>0</v>
      </c>
      <c r="R88" s="166" t="n">
        <f aca="false">Q88*H88</f>
        <v>0</v>
      </c>
      <c r="S88" s="166" t="n">
        <v>0</v>
      </c>
      <c r="T88" s="167" t="n">
        <f aca="false">S88*H88</f>
        <v>0</v>
      </c>
      <c r="U88" s="23"/>
      <c r="V88" s="23"/>
      <c r="W88" s="23"/>
      <c r="X88" s="23"/>
      <c r="Y88" s="23"/>
      <c r="Z88" s="23"/>
      <c r="AA88" s="23"/>
      <c r="AB88" s="23"/>
      <c r="AC88" s="23"/>
      <c r="AD88" s="23"/>
      <c r="AE88" s="23"/>
      <c r="AR88" s="168" t="s">
        <v>140</v>
      </c>
      <c r="AT88" s="168" t="s">
        <v>135</v>
      </c>
      <c r="AU88" s="168" t="s">
        <v>77</v>
      </c>
      <c r="AY88" s="4" t="s">
        <v>132</v>
      </c>
      <c r="BE88" s="169" t="n">
        <f aca="false">IF(N88="základní",J88,0)</f>
        <v>0</v>
      </c>
      <c r="BF88" s="169" t="n">
        <f aca="false">IF(N88="snížená",J88,0)</f>
        <v>0</v>
      </c>
      <c r="BG88" s="169" t="n">
        <f aca="false">IF(N88="zákl. přenesená",J88,0)</f>
        <v>0</v>
      </c>
      <c r="BH88" s="169" t="n">
        <f aca="false">IF(N88="sníž. přenesená",J88,0)</f>
        <v>0</v>
      </c>
      <c r="BI88" s="169" t="n">
        <f aca="false">IF(N88="nulová",J88,0)</f>
        <v>0</v>
      </c>
      <c r="BJ88" s="4" t="s">
        <v>77</v>
      </c>
      <c r="BK88" s="169" t="n">
        <f aca="false">ROUND(I88*H88,2)</f>
        <v>0</v>
      </c>
      <c r="BL88" s="4" t="s">
        <v>140</v>
      </c>
      <c r="BM88" s="168" t="s">
        <v>233</v>
      </c>
    </row>
    <row r="89" s="28" customFormat="true" ht="24.15" hidden="false" customHeight="true" outlineLevel="0" collapsed="false">
      <c r="A89" s="23"/>
      <c r="B89" s="156"/>
      <c r="C89" s="157" t="s">
        <v>133</v>
      </c>
      <c r="D89" s="157" t="s">
        <v>135</v>
      </c>
      <c r="E89" s="158" t="s">
        <v>799</v>
      </c>
      <c r="F89" s="159" t="s">
        <v>800</v>
      </c>
      <c r="G89" s="160" t="s">
        <v>790</v>
      </c>
      <c r="H89" s="161" t="n">
        <v>4</v>
      </c>
      <c r="I89" s="162"/>
      <c r="J89" s="163" t="n">
        <f aca="false">ROUND(I89*H89,2)</f>
        <v>0</v>
      </c>
      <c r="K89" s="159"/>
      <c r="L89" s="24"/>
      <c r="M89" s="164"/>
      <c r="N89" s="165" t="s">
        <v>40</v>
      </c>
      <c r="O89" s="56"/>
      <c r="P89" s="166" t="n">
        <f aca="false">O89*H89</f>
        <v>0</v>
      </c>
      <c r="Q89" s="166" t="n">
        <v>0</v>
      </c>
      <c r="R89" s="166" t="n">
        <f aca="false">Q89*H89</f>
        <v>0</v>
      </c>
      <c r="S89" s="166" t="n">
        <v>0</v>
      </c>
      <c r="T89" s="167" t="n">
        <f aca="false">S89*H89</f>
        <v>0</v>
      </c>
      <c r="U89" s="23"/>
      <c r="V89" s="23"/>
      <c r="W89" s="23"/>
      <c r="X89" s="23"/>
      <c r="Y89" s="23"/>
      <c r="Z89" s="23"/>
      <c r="AA89" s="23"/>
      <c r="AB89" s="23"/>
      <c r="AC89" s="23"/>
      <c r="AD89" s="23"/>
      <c r="AE89" s="23"/>
      <c r="AR89" s="168" t="s">
        <v>140</v>
      </c>
      <c r="AT89" s="168" t="s">
        <v>135</v>
      </c>
      <c r="AU89" s="168" t="s">
        <v>77</v>
      </c>
      <c r="AY89" s="4" t="s">
        <v>132</v>
      </c>
      <c r="BE89" s="169" t="n">
        <f aca="false">IF(N89="základní",J89,0)</f>
        <v>0</v>
      </c>
      <c r="BF89" s="169" t="n">
        <f aca="false">IF(N89="snížená",J89,0)</f>
        <v>0</v>
      </c>
      <c r="BG89" s="169" t="n">
        <f aca="false">IF(N89="zákl. přenesená",J89,0)</f>
        <v>0</v>
      </c>
      <c r="BH89" s="169" t="n">
        <f aca="false">IF(N89="sníž. přenesená",J89,0)</f>
        <v>0</v>
      </c>
      <c r="BI89" s="169" t="n">
        <f aca="false">IF(N89="nulová",J89,0)</f>
        <v>0</v>
      </c>
      <c r="BJ89" s="4" t="s">
        <v>77</v>
      </c>
      <c r="BK89" s="169" t="n">
        <f aca="false">ROUND(I89*H89,2)</f>
        <v>0</v>
      </c>
      <c r="BL89" s="4" t="s">
        <v>140</v>
      </c>
      <c r="BM89" s="168" t="s">
        <v>8</v>
      </c>
    </row>
    <row r="90" s="28" customFormat="true" ht="16.5" hidden="false" customHeight="true" outlineLevel="0" collapsed="false">
      <c r="A90" s="23"/>
      <c r="B90" s="156"/>
      <c r="C90" s="157" t="s">
        <v>208</v>
      </c>
      <c r="D90" s="157" t="s">
        <v>135</v>
      </c>
      <c r="E90" s="158" t="s">
        <v>801</v>
      </c>
      <c r="F90" s="159" t="s">
        <v>802</v>
      </c>
      <c r="G90" s="160" t="s">
        <v>790</v>
      </c>
      <c r="H90" s="161" t="n">
        <v>2</v>
      </c>
      <c r="I90" s="162"/>
      <c r="J90" s="163" t="n">
        <f aca="false">ROUND(I90*H90,2)</f>
        <v>0</v>
      </c>
      <c r="K90" s="159"/>
      <c r="L90" s="24"/>
      <c r="M90" s="164"/>
      <c r="N90" s="165" t="s">
        <v>40</v>
      </c>
      <c r="O90" s="56"/>
      <c r="P90" s="166" t="n">
        <f aca="false">O90*H90</f>
        <v>0</v>
      </c>
      <c r="Q90" s="166" t="n">
        <v>0</v>
      </c>
      <c r="R90" s="166" t="n">
        <f aca="false">Q90*H90</f>
        <v>0</v>
      </c>
      <c r="S90" s="166" t="n">
        <v>0</v>
      </c>
      <c r="T90" s="167" t="n">
        <f aca="false">S90*H90</f>
        <v>0</v>
      </c>
      <c r="U90" s="23"/>
      <c r="V90" s="23"/>
      <c r="W90" s="23"/>
      <c r="X90" s="23"/>
      <c r="Y90" s="23"/>
      <c r="Z90" s="23"/>
      <c r="AA90" s="23"/>
      <c r="AB90" s="23"/>
      <c r="AC90" s="23"/>
      <c r="AD90" s="23"/>
      <c r="AE90" s="23"/>
      <c r="AR90" s="168" t="s">
        <v>140</v>
      </c>
      <c r="AT90" s="168" t="s">
        <v>135</v>
      </c>
      <c r="AU90" s="168" t="s">
        <v>77</v>
      </c>
      <c r="AY90" s="4" t="s">
        <v>132</v>
      </c>
      <c r="BE90" s="169" t="n">
        <f aca="false">IF(N90="základní",J90,0)</f>
        <v>0</v>
      </c>
      <c r="BF90" s="169" t="n">
        <f aca="false">IF(N90="snížená",J90,0)</f>
        <v>0</v>
      </c>
      <c r="BG90" s="169" t="n">
        <f aca="false">IF(N90="zákl. přenesená",J90,0)</f>
        <v>0</v>
      </c>
      <c r="BH90" s="169" t="n">
        <f aca="false">IF(N90="sníž. přenesená",J90,0)</f>
        <v>0</v>
      </c>
      <c r="BI90" s="169" t="n">
        <f aca="false">IF(N90="nulová",J90,0)</f>
        <v>0</v>
      </c>
      <c r="BJ90" s="4" t="s">
        <v>77</v>
      </c>
      <c r="BK90" s="169" t="n">
        <f aca="false">ROUND(I90*H90,2)</f>
        <v>0</v>
      </c>
      <c r="BL90" s="4" t="s">
        <v>140</v>
      </c>
      <c r="BM90" s="168" t="s">
        <v>259</v>
      </c>
    </row>
    <row r="91" s="28" customFormat="true" ht="16.5" hidden="false" customHeight="true" outlineLevel="0" collapsed="false">
      <c r="A91" s="23"/>
      <c r="B91" s="156"/>
      <c r="C91" s="157" t="s">
        <v>218</v>
      </c>
      <c r="D91" s="157" t="s">
        <v>135</v>
      </c>
      <c r="E91" s="158" t="s">
        <v>803</v>
      </c>
      <c r="F91" s="159" t="s">
        <v>804</v>
      </c>
      <c r="G91" s="160" t="s">
        <v>790</v>
      </c>
      <c r="H91" s="161" t="n">
        <v>2</v>
      </c>
      <c r="I91" s="162"/>
      <c r="J91" s="163" t="n">
        <f aca="false">ROUND(I91*H91,2)</f>
        <v>0</v>
      </c>
      <c r="K91" s="159"/>
      <c r="L91" s="24"/>
      <c r="M91" s="164"/>
      <c r="N91" s="165" t="s">
        <v>40</v>
      </c>
      <c r="O91" s="56"/>
      <c r="P91" s="166" t="n">
        <f aca="false">O91*H91</f>
        <v>0</v>
      </c>
      <c r="Q91" s="166" t="n">
        <v>0</v>
      </c>
      <c r="R91" s="166" t="n">
        <f aca="false">Q91*H91</f>
        <v>0</v>
      </c>
      <c r="S91" s="166" t="n">
        <v>0</v>
      </c>
      <c r="T91" s="167" t="n">
        <f aca="false">S91*H91</f>
        <v>0</v>
      </c>
      <c r="U91" s="23"/>
      <c r="V91" s="23"/>
      <c r="W91" s="23"/>
      <c r="X91" s="23"/>
      <c r="Y91" s="23"/>
      <c r="Z91" s="23"/>
      <c r="AA91" s="23"/>
      <c r="AB91" s="23"/>
      <c r="AC91" s="23"/>
      <c r="AD91" s="23"/>
      <c r="AE91" s="23"/>
      <c r="AR91" s="168" t="s">
        <v>140</v>
      </c>
      <c r="AT91" s="168" t="s">
        <v>135</v>
      </c>
      <c r="AU91" s="168" t="s">
        <v>77</v>
      </c>
      <c r="AY91" s="4" t="s">
        <v>132</v>
      </c>
      <c r="BE91" s="169" t="n">
        <f aca="false">IF(N91="základní",J91,0)</f>
        <v>0</v>
      </c>
      <c r="BF91" s="169" t="n">
        <f aca="false">IF(N91="snížená",J91,0)</f>
        <v>0</v>
      </c>
      <c r="BG91" s="169" t="n">
        <f aca="false">IF(N91="zákl. přenesená",J91,0)</f>
        <v>0</v>
      </c>
      <c r="BH91" s="169" t="n">
        <f aca="false">IF(N91="sníž. přenesená",J91,0)</f>
        <v>0</v>
      </c>
      <c r="BI91" s="169" t="n">
        <f aca="false">IF(N91="nulová",J91,0)</f>
        <v>0</v>
      </c>
      <c r="BJ91" s="4" t="s">
        <v>77</v>
      </c>
      <c r="BK91" s="169" t="n">
        <f aca="false">ROUND(I91*H91,2)</f>
        <v>0</v>
      </c>
      <c r="BL91" s="4" t="s">
        <v>140</v>
      </c>
      <c r="BM91" s="168" t="s">
        <v>202</v>
      </c>
    </row>
    <row r="92" s="28" customFormat="true" ht="21.75" hidden="false" customHeight="true" outlineLevel="0" collapsed="false">
      <c r="A92" s="23"/>
      <c r="B92" s="156"/>
      <c r="C92" s="157" t="s">
        <v>181</v>
      </c>
      <c r="D92" s="157" t="s">
        <v>135</v>
      </c>
      <c r="E92" s="158" t="s">
        <v>805</v>
      </c>
      <c r="F92" s="159" t="s">
        <v>806</v>
      </c>
      <c r="G92" s="160" t="s">
        <v>790</v>
      </c>
      <c r="H92" s="161" t="n">
        <v>2</v>
      </c>
      <c r="I92" s="162"/>
      <c r="J92" s="163" t="n">
        <f aca="false">ROUND(I92*H92,2)</f>
        <v>0</v>
      </c>
      <c r="K92" s="159"/>
      <c r="L92" s="24"/>
      <c r="M92" s="164"/>
      <c r="N92" s="165" t="s">
        <v>40</v>
      </c>
      <c r="O92" s="56"/>
      <c r="P92" s="166" t="n">
        <f aca="false">O92*H92</f>
        <v>0</v>
      </c>
      <c r="Q92" s="166" t="n">
        <v>0</v>
      </c>
      <c r="R92" s="166" t="n">
        <f aca="false">Q92*H92</f>
        <v>0</v>
      </c>
      <c r="S92" s="166" t="n">
        <v>0</v>
      </c>
      <c r="T92" s="167" t="n">
        <f aca="false">S92*H92</f>
        <v>0</v>
      </c>
      <c r="U92" s="23"/>
      <c r="V92" s="23"/>
      <c r="W92" s="23"/>
      <c r="X92" s="23"/>
      <c r="Y92" s="23"/>
      <c r="Z92" s="23"/>
      <c r="AA92" s="23"/>
      <c r="AB92" s="23"/>
      <c r="AC92" s="23"/>
      <c r="AD92" s="23"/>
      <c r="AE92" s="23"/>
      <c r="AR92" s="168" t="s">
        <v>140</v>
      </c>
      <c r="AT92" s="168" t="s">
        <v>135</v>
      </c>
      <c r="AU92" s="168" t="s">
        <v>77</v>
      </c>
      <c r="AY92" s="4" t="s">
        <v>132</v>
      </c>
      <c r="BE92" s="169" t="n">
        <f aca="false">IF(N92="základní",J92,0)</f>
        <v>0</v>
      </c>
      <c r="BF92" s="169" t="n">
        <f aca="false">IF(N92="snížená",J92,0)</f>
        <v>0</v>
      </c>
      <c r="BG92" s="169" t="n">
        <f aca="false">IF(N92="zákl. přenesená",J92,0)</f>
        <v>0</v>
      </c>
      <c r="BH92" s="169" t="n">
        <f aca="false">IF(N92="sníž. přenesená",J92,0)</f>
        <v>0</v>
      </c>
      <c r="BI92" s="169" t="n">
        <f aca="false">IF(N92="nulová",J92,0)</f>
        <v>0</v>
      </c>
      <c r="BJ92" s="4" t="s">
        <v>77</v>
      </c>
      <c r="BK92" s="169" t="n">
        <f aca="false">ROUND(I92*H92,2)</f>
        <v>0</v>
      </c>
      <c r="BL92" s="4" t="s">
        <v>140</v>
      </c>
      <c r="BM92" s="168" t="s">
        <v>289</v>
      </c>
    </row>
    <row r="93" s="28" customFormat="true" ht="16.5" hidden="false" customHeight="true" outlineLevel="0" collapsed="false">
      <c r="A93" s="23"/>
      <c r="B93" s="156"/>
      <c r="C93" s="157" t="s">
        <v>233</v>
      </c>
      <c r="D93" s="157" t="s">
        <v>135</v>
      </c>
      <c r="E93" s="158" t="s">
        <v>807</v>
      </c>
      <c r="F93" s="159" t="s">
        <v>808</v>
      </c>
      <c r="G93" s="160" t="s">
        <v>790</v>
      </c>
      <c r="H93" s="161" t="n">
        <v>2</v>
      </c>
      <c r="I93" s="162"/>
      <c r="J93" s="163" t="n">
        <f aca="false">ROUND(I93*H93,2)</f>
        <v>0</v>
      </c>
      <c r="K93" s="159"/>
      <c r="L93" s="24"/>
      <c r="M93" s="164"/>
      <c r="N93" s="165" t="s">
        <v>40</v>
      </c>
      <c r="O93" s="56"/>
      <c r="P93" s="166" t="n">
        <f aca="false">O93*H93</f>
        <v>0</v>
      </c>
      <c r="Q93" s="166" t="n">
        <v>0</v>
      </c>
      <c r="R93" s="166" t="n">
        <f aca="false">Q93*H93</f>
        <v>0</v>
      </c>
      <c r="S93" s="166" t="n">
        <v>0</v>
      </c>
      <c r="T93" s="167" t="n">
        <f aca="false">S93*H93</f>
        <v>0</v>
      </c>
      <c r="U93" s="23"/>
      <c r="V93" s="23"/>
      <c r="W93" s="23"/>
      <c r="X93" s="23"/>
      <c r="Y93" s="23"/>
      <c r="Z93" s="23"/>
      <c r="AA93" s="23"/>
      <c r="AB93" s="23"/>
      <c r="AC93" s="23"/>
      <c r="AD93" s="23"/>
      <c r="AE93" s="23"/>
      <c r="AR93" s="168" t="s">
        <v>140</v>
      </c>
      <c r="AT93" s="168" t="s">
        <v>135</v>
      </c>
      <c r="AU93" s="168" t="s">
        <v>77</v>
      </c>
      <c r="AY93" s="4" t="s">
        <v>132</v>
      </c>
      <c r="BE93" s="169" t="n">
        <f aca="false">IF(N93="základní",J93,0)</f>
        <v>0</v>
      </c>
      <c r="BF93" s="169" t="n">
        <f aca="false">IF(N93="snížená",J93,0)</f>
        <v>0</v>
      </c>
      <c r="BG93" s="169" t="n">
        <f aca="false">IF(N93="zákl. přenesená",J93,0)</f>
        <v>0</v>
      </c>
      <c r="BH93" s="169" t="n">
        <f aca="false">IF(N93="sníž. přenesená",J93,0)</f>
        <v>0</v>
      </c>
      <c r="BI93" s="169" t="n">
        <f aca="false">IF(N93="nulová",J93,0)</f>
        <v>0</v>
      </c>
      <c r="BJ93" s="4" t="s">
        <v>77</v>
      </c>
      <c r="BK93" s="169" t="n">
        <f aca="false">ROUND(I93*H93,2)</f>
        <v>0</v>
      </c>
      <c r="BL93" s="4" t="s">
        <v>140</v>
      </c>
      <c r="BM93" s="168" t="s">
        <v>215</v>
      </c>
    </row>
    <row r="94" s="142" customFormat="true" ht="22.8" hidden="false" customHeight="true" outlineLevel="0" collapsed="false">
      <c r="B94" s="143"/>
      <c r="D94" s="144" t="s">
        <v>68</v>
      </c>
      <c r="E94" s="154" t="s">
        <v>809</v>
      </c>
      <c r="F94" s="154" t="s">
        <v>810</v>
      </c>
      <c r="I94" s="146"/>
      <c r="J94" s="155" t="n">
        <f aca="false">BK94</f>
        <v>0</v>
      </c>
      <c r="L94" s="143"/>
      <c r="M94" s="148"/>
      <c r="N94" s="149"/>
      <c r="O94" s="149"/>
      <c r="P94" s="150" t="n">
        <f aca="false">SUM(P95:P113)</f>
        <v>0</v>
      </c>
      <c r="Q94" s="149"/>
      <c r="R94" s="150" t="n">
        <f aca="false">SUM(R95:R113)</f>
        <v>0</v>
      </c>
      <c r="S94" s="149"/>
      <c r="T94" s="151" t="n">
        <f aca="false">SUM(T95:T113)</f>
        <v>0</v>
      </c>
      <c r="AR94" s="144" t="s">
        <v>77</v>
      </c>
      <c r="AT94" s="152" t="s">
        <v>68</v>
      </c>
      <c r="AU94" s="152" t="s">
        <v>77</v>
      </c>
      <c r="AY94" s="144" t="s">
        <v>132</v>
      </c>
      <c r="BK94" s="153" t="n">
        <f aca="false">SUM(BK95:BK113)</f>
        <v>0</v>
      </c>
    </row>
    <row r="95" s="28" customFormat="true" ht="16.5" hidden="false" customHeight="true" outlineLevel="0" collapsed="false">
      <c r="A95" s="23"/>
      <c r="B95" s="156"/>
      <c r="C95" s="157" t="s">
        <v>241</v>
      </c>
      <c r="D95" s="157" t="s">
        <v>135</v>
      </c>
      <c r="E95" s="158" t="s">
        <v>811</v>
      </c>
      <c r="F95" s="159" t="s">
        <v>812</v>
      </c>
      <c r="G95" s="160" t="s">
        <v>813</v>
      </c>
      <c r="H95" s="161" t="n">
        <v>3</v>
      </c>
      <c r="I95" s="162"/>
      <c r="J95" s="163" t="n">
        <f aca="false">ROUND(I95*H95,2)</f>
        <v>0</v>
      </c>
      <c r="K95" s="159"/>
      <c r="L95" s="24"/>
      <c r="M95" s="164"/>
      <c r="N95" s="165" t="s">
        <v>40</v>
      </c>
      <c r="O95" s="56"/>
      <c r="P95" s="166" t="n">
        <f aca="false">O95*H95</f>
        <v>0</v>
      </c>
      <c r="Q95" s="166" t="n">
        <v>0</v>
      </c>
      <c r="R95" s="166" t="n">
        <f aca="false">Q95*H95</f>
        <v>0</v>
      </c>
      <c r="S95" s="166" t="n">
        <v>0</v>
      </c>
      <c r="T95" s="167" t="n">
        <f aca="false">S95*H95</f>
        <v>0</v>
      </c>
      <c r="U95" s="23"/>
      <c r="V95" s="23"/>
      <c r="W95" s="23"/>
      <c r="X95" s="23"/>
      <c r="Y95" s="23"/>
      <c r="Z95" s="23"/>
      <c r="AA95" s="23"/>
      <c r="AB95" s="23"/>
      <c r="AC95" s="23"/>
      <c r="AD95" s="23"/>
      <c r="AE95" s="23"/>
      <c r="AR95" s="168" t="s">
        <v>140</v>
      </c>
      <c r="AT95" s="168" t="s">
        <v>135</v>
      </c>
      <c r="AU95" s="168" t="s">
        <v>79</v>
      </c>
      <c r="AY95" s="4" t="s">
        <v>132</v>
      </c>
      <c r="BE95" s="169" t="n">
        <f aca="false">IF(N95="základní",J95,0)</f>
        <v>0</v>
      </c>
      <c r="BF95" s="169" t="n">
        <f aca="false">IF(N95="snížená",J95,0)</f>
        <v>0</v>
      </c>
      <c r="BG95" s="169" t="n">
        <f aca="false">IF(N95="zákl. přenesená",J95,0)</f>
        <v>0</v>
      </c>
      <c r="BH95" s="169" t="n">
        <f aca="false">IF(N95="sníž. přenesená",J95,0)</f>
        <v>0</v>
      </c>
      <c r="BI95" s="169" t="n">
        <f aca="false">IF(N95="nulová",J95,0)</f>
        <v>0</v>
      </c>
      <c r="BJ95" s="4" t="s">
        <v>77</v>
      </c>
      <c r="BK95" s="169" t="n">
        <f aca="false">ROUND(I95*H95,2)</f>
        <v>0</v>
      </c>
      <c r="BL95" s="4" t="s">
        <v>140</v>
      </c>
      <c r="BM95" s="168" t="s">
        <v>317</v>
      </c>
    </row>
    <row r="96" s="28" customFormat="true" ht="16.5" hidden="false" customHeight="true" outlineLevel="0" collapsed="false">
      <c r="A96" s="23"/>
      <c r="B96" s="156"/>
      <c r="C96" s="157" t="s">
        <v>8</v>
      </c>
      <c r="D96" s="157" t="s">
        <v>135</v>
      </c>
      <c r="E96" s="158" t="s">
        <v>814</v>
      </c>
      <c r="F96" s="159" t="s">
        <v>815</v>
      </c>
      <c r="G96" s="160" t="s">
        <v>813</v>
      </c>
      <c r="H96" s="161" t="n">
        <v>3</v>
      </c>
      <c r="I96" s="162"/>
      <c r="J96" s="163" t="n">
        <f aca="false">ROUND(I96*H96,2)</f>
        <v>0</v>
      </c>
      <c r="K96" s="159"/>
      <c r="L96" s="24"/>
      <c r="M96" s="164"/>
      <c r="N96" s="165" t="s">
        <v>40</v>
      </c>
      <c r="O96" s="56"/>
      <c r="P96" s="166" t="n">
        <f aca="false">O96*H96</f>
        <v>0</v>
      </c>
      <c r="Q96" s="166" t="n">
        <v>0</v>
      </c>
      <c r="R96" s="166" t="n">
        <f aca="false">Q96*H96</f>
        <v>0</v>
      </c>
      <c r="S96" s="166" t="n">
        <v>0</v>
      </c>
      <c r="T96" s="167" t="n">
        <f aca="false">S96*H96</f>
        <v>0</v>
      </c>
      <c r="U96" s="23"/>
      <c r="V96" s="23"/>
      <c r="W96" s="23"/>
      <c r="X96" s="23"/>
      <c r="Y96" s="23"/>
      <c r="Z96" s="23"/>
      <c r="AA96" s="23"/>
      <c r="AB96" s="23"/>
      <c r="AC96" s="23"/>
      <c r="AD96" s="23"/>
      <c r="AE96" s="23"/>
      <c r="AR96" s="168" t="s">
        <v>140</v>
      </c>
      <c r="AT96" s="168" t="s">
        <v>135</v>
      </c>
      <c r="AU96" s="168" t="s">
        <v>79</v>
      </c>
      <c r="AY96" s="4" t="s">
        <v>132</v>
      </c>
      <c r="BE96" s="169" t="n">
        <f aca="false">IF(N96="základní",J96,0)</f>
        <v>0</v>
      </c>
      <c r="BF96" s="169" t="n">
        <f aca="false">IF(N96="snížená",J96,0)</f>
        <v>0</v>
      </c>
      <c r="BG96" s="169" t="n">
        <f aca="false">IF(N96="zákl. přenesená",J96,0)</f>
        <v>0</v>
      </c>
      <c r="BH96" s="169" t="n">
        <f aca="false">IF(N96="sníž. přenesená",J96,0)</f>
        <v>0</v>
      </c>
      <c r="BI96" s="169" t="n">
        <f aca="false">IF(N96="nulová",J96,0)</f>
        <v>0</v>
      </c>
      <c r="BJ96" s="4" t="s">
        <v>77</v>
      </c>
      <c r="BK96" s="169" t="n">
        <f aca="false">ROUND(I96*H96,2)</f>
        <v>0</v>
      </c>
      <c r="BL96" s="4" t="s">
        <v>140</v>
      </c>
      <c r="BM96" s="168" t="s">
        <v>333</v>
      </c>
    </row>
    <row r="97" s="28" customFormat="true" ht="16.5" hidden="false" customHeight="true" outlineLevel="0" collapsed="false">
      <c r="A97" s="23"/>
      <c r="B97" s="156"/>
      <c r="C97" s="157" t="s">
        <v>217</v>
      </c>
      <c r="D97" s="157" t="s">
        <v>135</v>
      </c>
      <c r="E97" s="158" t="s">
        <v>816</v>
      </c>
      <c r="F97" s="159" t="s">
        <v>817</v>
      </c>
      <c r="G97" s="160" t="s">
        <v>813</v>
      </c>
      <c r="H97" s="161" t="n">
        <v>4</v>
      </c>
      <c r="I97" s="162"/>
      <c r="J97" s="163" t="n">
        <f aca="false">ROUND(I97*H97,2)</f>
        <v>0</v>
      </c>
      <c r="K97" s="159"/>
      <c r="L97" s="24"/>
      <c r="M97" s="164"/>
      <c r="N97" s="165" t="s">
        <v>40</v>
      </c>
      <c r="O97" s="56"/>
      <c r="P97" s="166" t="n">
        <f aca="false">O97*H97</f>
        <v>0</v>
      </c>
      <c r="Q97" s="166" t="n">
        <v>0</v>
      </c>
      <c r="R97" s="166" t="n">
        <f aca="false">Q97*H97</f>
        <v>0</v>
      </c>
      <c r="S97" s="166" t="n">
        <v>0</v>
      </c>
      <c r="T97" s="167" t="n">
        <f aca="false">S97*H97</f>
        <v>0</v>
      </c>
      <c r="U97" s="23"/>
      <c r="V97" s="23"/>
      <c r="W97" s="23"/>
      <c r="X97" s="23"/>
      <c r="Y97" s="23"/>
      <c r="Z97" s="23"/>
      <c r="AA97" s="23"/>
      <c r="AB97" s="23"/>
      <c r="AC97" s="23"/>
      <c r="AD97" s="23"/>
      <c r="AE97" s="23"/>
      <c r="AR97" s="168" t="s">
        <v>140</v>
      </c>
      <c r="AT97" s="168" t="s">
        <v>135</v>
      </c>
      <c r="AU97" s="168" t="s">
        <v>79</v>
      </c>
      <c r="AY97" s="4" t="s">
        <v>132</v>
      </c>
      <c r="BE97" s="169" t="n">
        <f aca="false">IF(N97="základní",J97,0)</f>
        <v>0</v>
      </c>
      <c r="BF97" s="169" t="n">
        <f aca="false">IF(N97="snížená",J97,0)</f>
        <v>0</v>
      </c>
      <c r="BG97" s="169" t="n">
        <f aca="false">IF(N97="zákl. přenesená",J97,0)</f>
        <v>0</v>
      </c>
      <c r="BH97" s="169" t="n">
        <f aca="false">IF(N97="sníž. přenesená",J97,0)</f>
        <v>0</v>
      </c>
      <c r="BI97" s="169" t="n">
        <f aca="false">IF(N97="nulová",J97,0)</f>
        <v>0</v>
      </c>
      <c r="BJ97" s="4" t="s">
        <v>77</v>
      </c>
      <c r="BK97" s="169" t="n">
        <f aca="false">ROUND(I97*H97,2)</f>
        <v>0</v>
      </c>
      <c r="BL97" s="4" t="s">
        <v>140</v>
      </c>
      <c r="BM97" s="168" t="s">
        <v>349</v>
      </c>
    </row>
    <row r="98" s="28" customFormat="true" ht="16.5" hidden="false" customHeight="true" outlineLevel="0" collapsed="false">
      <c r="A98" s="23"/>
      <c r="B98" s="156"/>
      <c r="C98" s="157" t="s">
        <v>259</v>
      </c>
      <c r="D98" s="157" t="s">
        <v>135</v>
      </c>
      <c r="E98" s="158" t="s">
        <v>818</v>
      </c>
      <c r="F98" s="159" t="s">
        <v>819</v>
      </c>
      <c r="G98" s="160" t="s">
        <v>813</v>
      </c>
      <c r="H98" s="161" t="n">
        <v>5</v>
      </c>
      <c r="I98" s="162"/>
      <c r="J98" s="163" t="n">
        <f aca="false">ROUND(I98*H98,2)</f>
        <v>0</v>
      </c>
      <c r="K98" s="159"/>
      <c r="L98" s="24"/>
      <c r="M98" s="164"/>
      <c r="N98" s="165" t="s">
        <v>40</v>
      </c>
      <c r="O98" s="56"/>
      <c r="P98" s="166" t="n">
        <f aca="false">O98*H98</f>
        <v>0</v>
      </c>
      <c r="Q98" s="166" t="n">
        <v>0</v>
      </c>
      <c r="R98" s="166" t="n">
        <f aca="false">Q98*H98</f>
        <v>0</v>
      </c>
      <c r="S98" s="166" t="n">
        <v>0</v>
      </c>
      <c r="T98" s="167" t="n">
        <f aca="false">S98*H98</f>
        <v>0</v>
      </c>
      <c r="U98" s="23"/>
      <c r="V98" s="23"/>
      <c r="W98" s="23"/>
      <c r="X98" s="23"/>
      <c r="Y98" s="23"/>
      <c r="Z98" s="23"/>
      <c r="AA98" s="23"/>
      <c r="AB98" s="23"/>
      <c r="AC98" s="23"/>
      <c r="AD98" s="23"/>
      <c r="AE98" s="23"/>
      <c r="AR98" s="168" t="s">
        <v>140</v>
      </c>
      <c r="AT98" s="168" t="s">
        <v>135</v>
      </c>
      <c r="AU98" s="168" t="s">
        <v>79</v>
      </c>
      <c r="AY98" s="4" t="s">
        <v>132</v>
      </c>
      <c r="BE98" s="169" t="n">
        <f aca="false">IF(N98="základní",J98,0)</f>
        <v>0</v>
      </c>
      <c r="BF98" s="169" t="n">
        <f aca="false">IF(N98="snížená",J98,0)</f>
        <v>0</v>
      </c>
      <c r="BG98" s="169" t="n">
        <f aca="false">IF(N98="zákl. přenesená",J98,0)</f>
        <v>0</v>
      </c>
      <c r="BH98" s="169" t="n">
        <f aca="false">IF(N98="sníž. přenesená",J98,0)</f>
        <v>0</v>
      </c>
      <c r="BI98" s="169" t="n">
        <f aca="false">IF(N98="nulová",J98,0)</f>
        <v>0</v>
      </c>
      <c r="BJ98" s="4" t="s">
        <v>77</v>
      </c>
      <c r="BK98" s="169" t="n">
        <f aca="false">ROUND(I98*H98,2)</f>
        <v>0</v>
      </c>
      <c r="BL98" s="4" t="s">
        <v>140</v>
      </c>
      <c r="BM98" s="168" t="s">
        <v>365</v>
      </c>
    </row>
    <row r="99" s="28" customFormat="true" ht="21.75" hidden="false" customHeight="true" outlineLevel="0" collapsed="false">
      <c r="A99" s="23"/>
      <c r="B99" s="156"/>
      <c r="C99" s="157" t="s">
        <v>265</v>
      </c>
      <c r="D99" s="157" t="s">
        <v>135</v>
      </c>
      <c r="E99" s="158" t="s">
        <v>820</v>
      </c>
      <c r="F99" s="159" t="s">
        <v>821</v>
      </c>
      <c r="G99" s="160" t="s">
        <v>813</v>
      </c>
      <c r="H99" s="161" t="n">
        <v>6</v>
      </c>
      <c r="I99" s="162"/>
      <c r="J99" s="163" t="n">
        <f aca="false">ROUND(I99*H99,2)</f>
        <v>0</v>
      </c>
      <c r="K99" s="159"/>
      <c r="L99" s="24"/>
      <c r="M99" s="164"/>
      <c r="N99" s="165" t="s">
        <v>40</v>
      </c>
      <c r="O99" s="56"/>
      <c r="P99" s="166" t="n">
        <f aca="false">O99*H99</f>
        <v>0</v>
      </c>
      <c r="Q99" s="166" t="n">
        <v>0</v>
      </c>
      <c r="R99" s="166" t="n">
        <f aca="false">Q99*H99</f>
        <v>0</v>
      </c>
      <c r="S99" s="166" t="n">
        <v>0</v>
      </c>
      <c r="T99" s="167" t="n">
        <f aca="false">S99*H99</f>
        <v>0</v>
      </c>
      <c r="U99" s="23"/>
      <c r="V99" s="23"/>
      <c r="W99" s="23"/>
      <c r="X99" s="23"/>
      <c r="Y99" s="23"/>
      <c r="Z99" s="23"/>
      <c r="AA99" s="23"/>
      <c r="AB99" s="23"/>
      <c r="AC99" s="23"/>
      <c r="AD99" s="23"/>
      <c r="AE99" s="23"/>
      <c r="AR99" s="168" t="s">
        <v>140</v>
      </c>
      <c r="AT99" s="168" t="s">
        <v>135</v>
      </c>
      <c r="AU99" s="168" t="s">
        <v>79</v>
      </c>
      <c r="AY99" s="4" t="s">
        <v>132</v>
      </c>
      <c r="BE99" s="169" t="n">
        <f aca="false">IF(N99="základní",J99,0)</f>
        <v>0</v>
      </c>
      <c r="BF99" s="169" t="n">
        <f aca="false">IF(N99="snížená",J99,0)</f>
        <v>0</v>
      </c>
      <c r="BG99" s="169" t="n">
        <f aca="false">IF(N99="zákl. přenesená",J99,0)</f>
        <v>0</v>
      </c>
      <c r="BH99" s="169" t="n">
        <f aca="false">IF(N99="sníž. přenesená",J99,0)</f>
        <v>0</v>
      </c>
      <c r="BI99" s="169" t="n">
        <f aca="false">IF(N99="nulová",J99,0)</f>
        <v>0</v>
      </c>
      <c r="BJ99" s="4" t="s">
        <v>77</v>
      </c>
      <c r="BK99" s="169" t="n">
        <f aca="false">ROUND(I99*H99,2)</f>
        <v>0</v>
      </c>
      <c r="BL99" s="4" t="s">
        <v>140</v>
      </c>
      <c r="BM99" s="168" t="s">
        <v>381</v>
      </c>
    </row>
    <row r="100" s="28" customFormat="true" ht="16.5" hidden="false" customHeight="true" outlineLevel="0" collapsed="false">
      <c r="A100" s="23"/>
      <c r="B100" s="156"/>
      <c r="C100" s="157" t="s">
        <v>202</v>
      </c>
      <c r="D100" s="157" t="s">
        <v>135</v>
      </c>
      <c r="E100" s="158" t="s">
        <v>822</v>
      </c>
      <c r="F100" s="159" t="s">
        <v>823</v>
      </c>
      <c r="G100" s="160" t="s">
        <v>813</v>
      </c>
      <c r="H100" s="161" t="n">
        <v>3</v>
      </c>
      <c r="I100" s="162"/>
      <c r="J100" s="163" t="n">
        <f aca="false">ROUND(I100*H100,2)</f>
        <v>0</v>
      </c>
      <c r="K100" s="159"/>
      <c r="L100" s="24"/>
      <c r="M100" s="164"/>
      <c r="N100" s="165" t="s">
        <v>40</v>
      </c>
      <c r="O100" s="56"/>
      <c r="P100" s="166" t="n">
        <f aca="false">O100*H100</f>
        <v>0</v>
      </c>
      <c r="Q100" s="166" t="n">
        <v>0</v>
      </c>
      <c r="R100" s="166" t="n">
        <f aca="false">Q100*H100</f>
        <v>0</v>
      </c>
      <c r="S100" s="166" t="n">
        <v>0</v>
      </c>
      <c r="T100" s="167" t="n">
        <f aca="false">S100*H100</f>
        <v>0</v>
      </c>
      <c r="U100" s="23"/>
      <c r="V100" s="23"/>
      <c r="W100" s="23"/>
      <c r="X100" s="23"/>
      <c r="Y100" s="23"/>
      <c r="Z100" s="23"/>
      <c r="AA100" s="23"/>
      <c r="AB100" s="23"/>
      <c r="AC100" s="23"/>
      <c r="AD100" s="23"/>
      <c r="AE100" s="23"/>
      <c r="AR100" s="168" t="s">
        <v>140</v>
      </c>
      <c r="AT100" s="168" t="s">
        <v>135</v>
      </c>
      <c r="AU100" s="168" t="s">
        <v>79</v>
      </c>
      <c r="AY100" s="4" t="s">
        <v>132</v>
      </c>
      <c r="BE100" s="169" t="n">
        <f aca="false">IF(N100="základní",J100,0)</f>
        <v>0</v>
      </c>
      <c r="BF100" s="169" t="n">
        <f aca="false">IF(N100="snížená",J100,0)</f>
        <v>0</v>
      </c>
      <c r="BG100" s="169" t="n">
        <f aca="false">IF(N100="zákl. přenesená",J100,0)</f>
        <v>0</v>
      </c>
      <c r="BH100" s="169" t="n">
        <f aca="false">IF(N100="sníž. přenesená",J100,0)</f>
        <v>0</v>
      </c>
      <c r="BI100" s="169" t="n">
        <f aca="false">IF(N100="nulová",J100,0)</f>
        <v>0</v>
      </c>
      <c r="BJ100" s="4" t="s">
        <v>77</v>
      </c>
      <c r="BK100" s="169" t="n">
        <f aca="false">ROUND(I100*H100,2)</f>
        <v>0</v>
      </c>
      <c r="BL100" s="4" t="s">
        <v>140</v>
      </c>
      <c r="BM100" s="168" t="s">
        <v>498</v>
      </c>
    </row>
    <row r="101" s="28" customFormat="true" ht="21.75" hidden="false" customHeight="true" outlineLevel="0" collapsed="false">
      <c r="A101" s="23"/>
      <c r="B101" s="156"/>
      <c r="C101" s="157" t="s">
        <v>280</v>
      </c>
      <c r="D101" s="157" t="s">
        <v>135</v>
      </c>
      <c r="E101" s="158" t="s">
        <v>824</v>
      </c>
      <c r="F101" s="159" t="s">
        <v>825</v>
      </c>
      <c r="G101" s="160" t="s">
        <v>790</v>
      </c>
      <c r="H101" s="161" t="n">
        <v>2</v>
      </c>
      <c r="I101" s="162"/>
      <c r="J101" s="163" t="n">
        <f aca="false">ROUND(I101*H101,2)</f>
        <v>0</v>
      </c>
      <c r="K101" s="159"/>
      <c r="L101" s="24"/>
      <c r="M101" s="164"/>
      <c r="N101" s="165" t="s">
        <v>40</v>
      </c>
      <c r="O101" s="56"/>
      <c r="P101" s="166" t="n">
        <f aca="false">O101*H101</f>
        <v>0</v>
      </c>
      <c r="Q101" s="166" t="n">
        <v>0</v>
      </c>
      <c r="R101" s="166" t="n">
        <f aca="false">Q101*H101</f>
        <v>0</v>
      </c>
      <c r="S101" s="166" t="n">
        <v>0</v>
      </c>
      <c r="T101" s="167" t="n">
        <f aca="false">S101*H101</f>
        <v>0</v>
      </c>
      <c r="U101" s="23"/>
      <c r="V101" s="23"/>
      <c r="W101" s="23"/>
      <c r="X101" s="23"/>
      <c r="Y101" s="23"/>
      <c r="Z101" s="23"/>
      <c r="AA101" s="23"/>
      <c r="AB101" s="23"/>
      <c r="AC101" s="23"/>
      <c r="AD101" s="23"/>
      <c r="AE101" s="23"/>
      <c r="AR101" s="168" t="s">
        <v>140</v>
      </c>
      <c r="AT101" s="168" t="s">
        <v>135</v>
      </c>
      <c r="AU101" s="168" t="s">
        <v>79</v>
      </c>
      <c r="AY101" s="4" t="s">
        <v>132</v>
      </c>
      <c r="BE101" s="169" t="n">
        <f aca="false">IF(N101="základní",J101,0)</f>
        <v>0</v>
      </c>
      <c r="BF101" s="169" t="n">
        <f aca="false">IF(N101="snížená",J101,0)</f>
        <v>0</v>
      </c>
      <c r="BG101" s="169" t="n">
        <f aca="false">IF(N101="zákl. přenesená",J101,0)</f>
        <v>0</v>
      </c>
      <c r="BH101" s="169" t="n">
        <f aca="false">IF(N101="sníž. přenesená",J101,0)</f>
        <v>0</v>
      </c>
      <c r="BI101" s="169" t="n">
        <f aca="false">IF(N101="nulová",J101,0)</f>
        <v>0</v>
      </c>
      <c r="BJ101" s="4" t="s">
        <v>77</v>
      </c>
      <c r="BK101" s="169" t="n">
        <f aca="false">ROUND(I101*H101,2)</f>
        <v>0</v>
      </c>
      <c r="BL101" s="4" t="s">
        <v>140</v>
      </c>
      <c r="BM101" s="168" t="s">
        <v>577</v>
      </c>
    </row>
    <row r="102" s="28" customFormat="true" ht="16.5" hidden="false" customHeight="true" outlineLevel="0" collapsed="false">
      <c r="A102" s="23"/>
      <c r="B102" s="156"/>
      <c r="C102" s="157" t="s">
        <v>289</v>
      </c>
      <c r="D102" s="157" t="s">
        <v>135</v>
      </c>
      <c r="E102" s="158" t="s">
        <v>826</v>
      </c>
      <c r="F102" s="159" t="s">
        <v>827</v>
      </c>
      <c r="G102" s="160" t="s">
        <v>790</v>
      </c>
      <c r="H102" s="161" t="n">
        <v>4</v>
      </c>
      <c r="I102" s="162"/>
      <c r="J102" s="163" t="n">
        <f aca="false">ROUND(I102*H102,2)</f>
        <v>0</v>
      </c>
      <c r="K102" s="159"/>
      <c r="L102" s="24"/>
      <c r="M102" s="164"/>
      <c r="N102" s="165" t="s">
        <v>40</v>
      </c>
      <c r="O102" s="56"/>
      <c r="P102" s="166" t="n">
        <f aca="false">O102*H102</f>
        <v>0</v>
      </c>
      <c r="Q102" s="166" t="n">
        <v>0</v>
      </c>
      <c r="R102" s="166" t="n">
        <f aca="false">Q102*H102</f>
        <v>0</v>
      </c>
      <c r="S102" s="166" t="n">
        <v>0</v>
      </c>
      <c r="T102" s="167" t="n">
        <f aca="false">S102*H102</f>
        <v>0</v>
      </c>
      <c r="U102" s="23"/>
      <c r="V102" s="23"/>
      <c r="W102" s="23"/>
      <c r="X102" s="23"/>
      <c r="Y102" s="23"/>
      <c r="Z102" s="23"/>
      <c r="AA102" s="23"/>
      <c r="AB102" s="23"/>
      <c r="AC102" s="23"/>
      <c r="AD102" s="23"/>
      <c r="AE102" s="23"/>
      <c r="AR102" s="168" t="s">
        <v>140</v>
      </c>
      <c r="AT102" s="168" t="s">
        <v>135</v>
      </c>
      <c r="AU102" s="168" t="s">
        <v>79</v>
      </c>
      <c r="AY102" s="4" t="s">
        <v>132</v>
      </c>
      <c r="BE102" s="169" t="n">
        <f aca="false">IF(N102="základní",J102,0)</f>
        <v>0</v>
      </c>
      <c r="BF102" s="169" t="n">
        <f aca="false">IF(N102="snížená",J102,0)</f>
        <v>0</v>
      </c>
      <c r="BG102" s="169" t="n">
        <f aca="false">IF(N102="zákl. přenesená",J102,0)</f>
        <v>0</v>
      </c>
      <c r="BH102" s="169" t="n">
        <f aca="false">IF(N102="sníž. přenesená",J102,0)</f>
        <v>0</v>
      </c>
      <c r="BI102" s="169" t="n">
        <f aca="false">IF(N102="nulová",J102,0)</f>
        <v>0</v>
      </c>
      <c r="BJ102" s="4" t="s">
        <v>77</v>
      </c>
      <c r="BK102" s="169" t="n">
        <f aca="false">ROUND(I102*H102,2)</f>
        <v>0</v>
      </c>
      <c r="BL102" s="4" t="s">
        <v>140</v>
      </c>
      <c r="BM102" s="168" t="s">
        <v>590</v>
      </c>
    </row>
    <row r="103" s="28" customFormat="true" ht="16.5" hidden="false" customHeight="true" outlineLevel="0" collapsed="false">
      <c r="A103" s="23"/>
      <c r="B103" s="156"/>
      <c r="C103" s="157" t="s">
        <v>297</v>
      </c>
      <c r="D103" s="157" t="s">
        <v>135</v>
      </c>
      <c r="E103" s="158" t="s">
        <v>828</v>
      </c>
      <c r="F103" s="159" t="s">
        <v>829</v>
      </c>
      <c r="G103" s="160" t="s">
        <v>790</v>
      </c>
      <c r="H103" s="161" t="n">
        <v>6</v>
      </c>
      <c r="I103" s="162"/>
      <c r="J103" s="163" t="n">
        <f aca="false">ROUND(I103*H103,2)</f>
        <v>0</v>
      </c>
      <c r="K103" s="159"/>
      <c r="L103" s="24"/>
      <c r="M103" s="164"/>
      <c r="N103" s="165" t="s">
        <v>40</v>
      </c>
      <c r="O103" s="56"/>
      <c r="P103" s="166" t="n">
        <f aca="false">O103*H103</f>
        <v>0</v>
      </c>
      <c r="Q103" s="166" t="n">
        <v>0</v>
      </c>
      <c r="R103" s="166" t="n">
        <f aca="false">Q103*H103</f>
        <v>0</v>
      </c>
      <c r="S103" s="166" t="n">
        <v>0</v>
      </c>
      <c r="T103" s="167" t="n">
        <f aca="false">S103*H103</f>
        <v>0</v>
      </c>
      <c r="U103" s="23"/>
      <c r="V103" s="23"/>
      <c r="W103" s="23"/>
      <c r="X103" s="23"/>
      <c r="Y103" s="23"/>
      <c r="Z103" s="23"/>
      <c r="AA103" s="23"/>
      <c r="AB103" s="23"/>
      <c r="AC103" s="23"/>
      <c r="AD103" s="23"/>
      <c r="AE103" s="23"/>
      <c r="AR103" s="168" t="s">
        <v>140</v>
      </c>
      <c r="AT103" s="168" t="s">
        <v>135</v>
      </c>
      <c r="AU103" s="168" t="s">
        <v>79</v>
      </c>
      <c r="AY103" s="4" t="s">
        <v>132</v>
      </c>
      <c r="BE103" s="169" t="n">
        <f aca="false">IF(N103="základní",J103,0)</f>
        <v>0</v>
      </c>
      <c r="BF103" s="169" t="n">
        <f aca="false">IF(N103="snížená",J103,0)</f>
        <v>0</v>
      </c>
      <c r="BG103" s="169" t="n">
        <f aca="false">IF(N103="zákl. přenesená",J103,0)</f>
        <v>0</v>
      </c>
      <c r="BH103" s="169" t="n">
        <f aca="false">IF(N103="sníž. přenesená",J103,0)</f>
        <v>0</v>
      </c>
      <c r="BI103" s="169" t="n">
        <f aca="false">IF(N103="nulová",J103,0)</f>
        <v>0</v>
      </c>
      <c r="BJ103" s="4" t="s">
        <v>77</v>
      </c>
      <c r="BK103" s="169" t="n">
        <f aca="false">ROUND(I103*H103,2)</f>
        <v>0</v>
      </c>
      <c r="BL103" s="4" t="s">
        <v>140</v>
      </c>
      <c r="BM103" s="168" t="s">
        <v>600</v>
      </c>
    </row>
    <row r="104" s="28" customFormat="true" ht="16.5" hidden="false" customHeight="true" outlineLevel="0" collapsed="false">
      <c r="A104" s="23"/>
      <c r="B104" s="156"/>
      <c r="C104" s="157" t="s">
        <v>215</v>
      </c>
      <c r="D104" s="157" t="s">
        <v>135</v>
      </c>
      <c r="E104" s="158" t="s">
        <v>830</v>
      </c>
      <c r="F104" s="159" t="s">
        <v>831</v>
      </c>
      <c r="G104" s="160" t="s">
        <v>790</v>
      </c>
      <c r="H104" s="161" t="n">
        <v>4</v>
      </c>
      <c r="I104" s="162"/>
      <c r="J104" s="163" t="n">
        <f aca="false">ROUND(I104*H104,2)</f>
        <v>0</v>
      </c>
      <c r="K104" s="159"/>
      <c r="L104" s="24"/>
      <c r="M104" s="164"/>
      <c r="N104" s="165" t="s">
        <v>40</v>
      </c>
      <c r="O104" s="56"/>
      <c r="P104" s="166" t="n">
        <f aca="false">O104*H104</f>
        <v>0</v>
      </c>
      <c r="Q104" s="166" t="n">
        <v>0</v>
      </c>
      <c r="R104" s="166" t="n">
        <f aca="false">Q104*H104</f>
        <v>0</v>
      </c>
      <c r="S104" s="166" t="n">
        <v>0</v>
      </c>
      <c r="T104" s="167" t="n">
        <f aca="false">S104*H104</f>
        <v>0</v>
      </c>
      <c r="U104" s="23"/>
      <c r="V104" s="23"/>
      <c r="W104" s="23"/>
      <c r="X104" s="23"/>
      <c r="Y104" s="23"/>
      <c r="Z104" s="23"/>
      <c r="AA104" s="23"/>
      <c r="AB104" s="23"/>
      <c r="AC104" s="23"/>
      <c r="AD104" s="23"/>
      <c r="AE104" s="23"/>
      <c r="AR104" s="168" t="s">
        <v>140</v>
      </c>
      <c r="AT104" s="168" t="s">
        <v>135</v>
      </c>
      <c r="AU104" s="168" t="s">
        <v>79</v>
      </c>
      <c r="AY104" s="4" t="s">
        <v>132</v>
      </c>
      <c r="BE104" s="169" t="n">
        <f aca="false">IF(N104="základní",J104,0)</f>
        <v>0</v>
      </c>
      <c r="BF104" s="169" t="n">
        <f aca="false">IF(N104="snížená",J104,0)</f>
        <v>0</v>
      </c>
      <c r="BG104" s="169" t="n">
        <f aca="false">IF(N104="zákl. přenesená",J104,0)</f>
        <v>0</v>
      </c>
      <c r="BH104" s="169" t="n">
        <f aca="false">IF(N104="sníž. přenesená",J104,0)</f>
        <v>0</v>
      </c>
      <c r="BI104" s="169" t="n">
        <f aca="false">IF(N104="nulová",J104,0)</f>
        <v>0</v>
      </c>
      <c r="BJ104" s="4" t="s">
        <v>77</v>
      </c>
      <c r="BK104" s="169" t="n">
        <f aca="false">ROUND(I104*H104,2)</f>
        <v>0</v>
      </c>
      <c r="BL104" s="4" t="s">
        <v>140</v>
      </c>
      <c r="BM104" s="168" t="s">
        <v>613</v>
      </c>
    </row>
    <row r="105" s="28" customFormat="true" ht="16.5" hidden="false" customHeight="true" outlineLevel="0" collapsed="false">
      <c r="A105" s="23"/>
      <c r="B105" s="156"/>
      <c r="C105" s="157" t="s">
        <v>7</v>
      </c>
      <c r="D105" s="157" t="s">
        <v>135</v>
      </c>
      <c r="E105" s="158" t="s">
        <v>832</v>
      </c>
      <c r="F105" s="159" t="s">
        <v>833</v>
      </c>
      <c r="G105" s="160" t="s">
        <v>790</v>
      </c>
      <c r="H105" s="161" t="n">
        <v>7</v>
      </c>
      <c r="I105" s="162"/>
      <c r="J105" s="163" t="n">
        <f aca="false">ROUND(I105*H105,2)</f>
        <v>0</v>
      </c>
      <c r="K105" s="159"/>
      <c r="L105" s="24"/>
      <c r="M105" s="164"/>
      <c r="N105" s="165" t="s">
        <v>40</v>
      </c>
      <c r="O105" s="56"/>
      <c r="P105" s="166" t="n">
        <f aca="false">O105*H105</f>
        <v>0</v>
      </c>
      <c r="Q105" s="166" t="n">
        <v>0</v>
      </c>
      <c r="R105" s="166" t="n">
        <f aca="false">Q105*H105</f>
        <v>0</v>
      </c>
      <c r="S105" s="166" t="n">
        <v>0</v>
      </c>
      <c r="T105" s="167" t="n">
        <f aca="false">S105*H105</f>
        <v>0</v>
      </c>
      <c r="U105" s="23"/>
      <c r="V105" s="23"/>
      <c r="W105" s="23"/>
      <c r="X105" s="23"/>
      <c r="Y105" s="23"/>
      <c r="Z105" s="23"/>
      <c r="AA105" s="23"/>
      <c r="AB105" s="23"/>
      <c r="AC105" s="23"/>
      <c r="AD105" s="23"/>
      <c r="AE105" s="23"/>
      <c r="AR105" s="168" t="s">
        <v>140</v>
      </c>
      <c r="AT105" s="168" t="s">
        <v>135</v>
      </c>
      <c r="AU105" s="168" t="s">
        <v>79</v>
      </c>
      <c r="AY105" s="4" t="s">
        <v>132</v>
      </c>
      <c r="BE105" s="169" t="n">
        <f aca="false">IF(N105="základní",J105,0)</f>
        <v>0</v>
      </c>
      <c r="BF105" s="169" t="n">
        <f aca="false">IF(N105="snížená",J105,0)</f>
        <v>0</v>
      </c>
      <c r="BG105" s="169" t="n">
        <f aca="false">IF(N105="zákl. přenesená",J105,0)</f>
        <v>0</v>
      </c>
      <c r="BH105" s="169" t="n">
        <f aca="false">IF(N105="sníž. přenesená",J105,0)</f>
        <v>0</v>
      </c>
      <c r="BI105" s="169" t="n">
        <f aca="false">IF(N105="nulová",J105,0)</f>
        <v>0</v>
      </c>
      <c r="BJ105" s="4" t="s">
        <v>77</v>
      </c>
      <c r="BK105" s="169" t="n">
        <f aca="false">ROUND(I105*H105,2)</f>
        <v>0</v>
      </c>
      <c r="BL105" s="4" t="s">
        <v>140</v>
      </c>
      <c r="BM105" s="168" t="s">
        <v>624</v>
      </c>
    </row>
    <row r="106" s="28" customFormat="true" ht="16.5" hidden="false" customHeight="true" outlineLevel="0" collapsed="false">
      <c r="A106" s="23"/>
      <c r="B106" s="156"/>
      <c r="C106" s="157" t="s">
        <v>317</v>
      </c>
      <c r="D106" s="157" t="s">
        <v>135</v>
      </c>
      <c r="E106" s="158" t="s">
        <v>834</v>
      </c>
      <c r="F106" s="159" t="s">
        <v>835</v>
      </c>
      <c r="G106" s="160" t="s">
        <v>790</v>
      </c>
      <c r="H106" s="161" t="n">
        <v>4</v>
      </c>
      <c r="I106" s="162"/>
      <c r="J106" s="163" t="n">
        <f aca="false">ROUND(I106*H106,2)</f>
        <v>0</v>
      </c>
      <c r="K106" s="159"/>
      <c r="L106" s="24"/>
      <c r="M106" s="164"/>
      <c r="N106" s="165" t="s">
        <v>40</v>
      </c>
      <c r="O106" s="56"/>
      <c r="P106" s="166" t="n">
        <f aca="false">O106*H106</f>
        <v>0</v>
      </c>
      <c r="Q106" s="166" t="n">
        <v>0</v>
      </c>
      <c r="R106" s="166" t="n">
        <f aca="false">Q106*H106</f>
        <v>0</v>
      </c>
      <c r="S106" s="166" t="n">
        <v>0</v>
      </c>
      <c r="T106" s="167" t="n">
        <f aca="false">S106*H106</f>
        <v>0</v>
      </c>
      <c r="U106" s="23"/>
      <c r="V106" s="23"/>
      <c r="W106" s="23"/>
      <c r="X106" s="23"/>
      <c r="Y106" s="23"/>
      <c r="Z106" s="23"/>
      <c r="AA106" s="23"/>
      <c r="AB106" s="23"/>
      <c r="AC106" s="23"/>
      <c r="AD106" s="23"/>
      <c r="AE106" s="23"/>
      <c r="AR106" s="168" t="s">
        <v>140</v>
      </c>
      <c r="AT106" s="168" t="s">
        <v>135</v>
      </c>
      <c r="AU106" s="168" t="s">
        <v>79</v>
      </c>
      <c r="AY106" s="4" t="s">
        <v>132</v>
      </c>
      <c r="BE106" s="169" t="n">
        <f aca="false">IF(N106="základní",J106,0)</f>
        <v>0</v>
      </c>
      <c r="BF106" s="169" t="n">
        <f aca="false">IF(N106="snížená",J106,0)</f>
        <v>0</v>
      </c>
      <c r="BG106" s="169" t="n">
        <f aca="false">IF(N106="zákl. přenesená",J106,0)</f>
        <v>0</v>
      </c>
      <c r="BH106" s="169" t="n">
        <f aca="false">IF(N106="sníž. přenesená",J106,0)</f>
        <v>0</v>
      </c>
      <c r="BI106" s="169" t="n">
        <f aca="false">IF(N106="nulová",J106,0)</f>
        <v>0</v>
      </c>
      <c r="BJ106" s="4" t="s">
        <v>77</v>
      </c>
      <c r="BK106" s="169" t="n">
        <f aca="false">ROUND(I106*H106,2)</f>
        <v>0</v>
      </c>
      <c r="BL106" s="4" t="s">
        <v>140</v>
      </c>
      <c r="BM106" s="168" t="s">
        <v>637</v>
      </c>
    </row>
    <row r="107" s="28" customFormat="true" ht="16.5" hidden="false" customHeight="true" outlineLevel="0" collapsed="false">
      <c r="A107" s="23"/>
      <c r="B107" s="156"/>
      <c r="C107" s="157" t="s">
        <v>325</v>
      </c>
      <c r="D107" s="157" t="s">
        <v>135</v>
      </c>
      <c r="E107" s="158" t="s">
        <v>836</v>
      </c>
      <c r="F107" s="159" t="s">
        <v>837</v>
      </c>
      <c r="G107" s="160" t="s">
        <v>790</v>
      </c>
      <c r="H107" s="161" t="n">
        <v>4</v>
      </c>
      <c r="I107" s="162"/>
      <c r="J107" s="163" t="n">
        <f aca="false">ROUND(I107*H107,2)</f>
        <v>0</v>
      </c>
      <c r="K107" s="159"/>
      <c r="L107" s="24"/>
      <c r="M107" s="164"/>
      <c r="N107" s="165" t="s">
        <v>40</v>
      </c>
      <c r="O107" s="56"/>
      <c r="P107" s="166" t="n">
        <f aca="false">O107*H107</f>
        <v>0</v>
      </c>
      <c r="Q107" s="166" t="n">
        <v>0</v>
      </c>
      <c r="R107" s="166" t="n">
        <f aca="false">Q107*H107</f>
        <v>0</v>
      </c>
      <c r="S107" s="166" t="n">
        <v>0</v>
      </c>
      <c r="T107" s="167" t="n">
        <f aca="false">S107*H107</f>
        <v>0</v>
      </c>
      <c r="U107" s="23"/>
      <c r="V107" s="23"/>
      <c r="W107" s="23"/>
      <c r="X107" s="23"/>
      <c r="Y107" s="23"/>
      <c r="Z107" s="23"/>
      <c r="AA107" s="23"/>
      <c r="AB107" s="23"/>
      <c r="AC107" s="23"/>
      <c r="AD107" s="23"/>
      <c r="AE107" s="23"/>
      <c r="AR107" s="168" t="s">
        <v>140</v>
      </c>
      <c r="AT107" s="168" t="s">
        <v>135</v>
      </c>
      <c r="AU107" s="168" t="s">
        <v>79</v>
      </c>
      <c r="AY107" s="4" t="s">
        <v>132</v>
      </c>
      <c r="BE107" s="169" t="n">
        <f aca="false">IF(N107="základní",J107,0)</f>
        <v>0</v>
      </c>
      <c r="BF107" s="169" t="n">
        <f aca="false">IF(N107="snížená",J107,0)</f>
        <v>0</v>
      </c>
      <c r="BG107" s="169" t="n">
        <f aca="false">IF(N107="zákl. přenesená",J107,0)</f>
        <v>0</v>
      </c>
      <c r="BH107" s="169" t="n">
        <f aca="false">IF(N107="sníž. přenesená",J107,0)</f>
        <v>0</v>
      </c>
      <c r="BI107" s="169" t="n">
        <f aca="false">IF(N107="nulová",J107,0)</f>
        <v>0</v>
      </c>
      <c r="BJ107" s="4" t="s">
        <v>77</v>
      </c>
      <c r="BK107" s="169" t="n">
        <f aca="false">ROUND(I107*H107,2)</f>
        <v>0</v>
      </c>
      <c r="BL107" s="4" t="s">
        <v>140</v>
      </c>
      <c r="BM107" s="168" t="s">
        <v>650</v>
      </c>
    </row>
    <row r="108" s="28" customFormat="true" ht="16.5" hidden="false" customHeight="true" outlineLevel="0" collapsed="false">
      <c r="A108" s="23"/>
      <c r="B108" s="156"/>
      <c r="C108" s="157" t="s">
        <v>333</v>
      </c>
      <c r="D108" s="157" t="s">
        <v>135</v>
      </c>
      <c r="E108" s="158" t="s">
        <v>838</v>
      </c>
      <c r="F108" s="159" t="s">
        <v>839</v>
      </c>
      <c r="G108" s="160" t="s">
        <v>185</v>
      </c>
      <c r="H108" s="161" t="n">
        <v>2</v>
      </c>
      <c r="I108" s="162"/>
      <c r="J108" s="163" t="n">
        <f aca="false">ROUND(I108*H108,2)</f>
        <v>0</v>
      </c>
      <c r="K108" s="159"/>
      <c r="L108" s="24"/>
      <c r="M108" s="164"/>
      <c r="N108" s="165" t="s">
        <v>40</v>
      </c>
      <c r="O108" s="56"/>
      <c r="P108" s="166" t="n">
        <f aca="false">O108*H108</f>
        <v>0</v>
      </c>
      <c r="Q108" s="166" t="n">
        <v>0</v>
      </c>
      <c r="R108" s="166" t="n">
        <f aca="false">Q108*H108</f>
        <v>0</v>
      </c>
      <c r="S108" s="166" t="n">
        <v>0</v>
      </c>
      <c r="T108" s="167" t="n">
        <f aca="false">S108*H108</f>
        <v>0</v>
      </c>
      <c r="U108" s="23"/>
      <c r="V108" s="23"/>
      <c r="W108" s="23"/>
      <c r="X108" s="23"/>
      <c r="Y108" s="23"/>
      <c r="Z108" s="23"/>
      <c r="AA108" s="23"/>
      <c r="AB108" s="23"/>
      <c r="AC108" s="23"/>
      <c r="AD108" s="23"/>
      <c r="AE108" s="23"/>
      <c r="AR108" s="168" t="s">
        <v>140</v>
      </c>
      <c r="AT108" s="168" t="s">
        <v>135</v>
      </c>
      <c r="AU108" s="168" t="s">
        <v>79</v>
      </c>
      <c r="AY108" s="4" t="s">
        <v>132</v>
      </c>
      <c r="BE108" s="169" t="n">
        <f aca="false">IF(N108="základní",J108,0)</f>
        <v>0</v>
      </c>
      <c r="BF108" s="169" t="n">
        <f aca="false">IF(N108="snížená",J108,0)</f>
        <v>0</v>
      </c>
      <c r="BG108" s="169" t="n">
        <f aca="false">IF(N108="zákl. přenesená",J108,0)</f>
        <v>0</v>
      </c>
      <c r="BH108" s="169" t="n">
        <f aca="false">IF(N108="sníž. přenesená",J108,0)</f>
        <v>0</v>
      </c>
      <c r="BI108" s="169" t="n">
        <f aca="false">IF(N108="nulová",J108,0)</f>
        <v>0</v>
      </c>
      <c r="BJ108" s="4" t="s">
        <v>77</v>
      </c>
      <c r="BK108" s="169" t="n">
        <f aca="false">ROUND(I108*H108,2)</f>
        <v>0</v>
      </c>
      <c r="BL108" s="4" t="s">
        <v>140</v>
      </c>
      <c r="BM108" s="168" t="s">
        <v>663</v>
      </c>
    </row>
    <row r="109" s="28" customFormat="true" ht="16.5" hidden="false" customHeight="true" outlineLevel="0" collapsed="false">
      <c r="A109" s="23"/>
      <c r="B109" s="156"/>
      <c r="C109" s="157" t="s">
        <v>341</v>
      </c>
      <c r="D109" s="157" t="s">
        <v>135</v>
      </c>
      <c r="E109" s="158" t="s">
        <v>840</v>
      </c>
      <c r="F109" s="159" t="s">
        <v>841</v>
      </c>
      <c r="G109" s="160" t="s">
        <v>790</v>
      </c>
      <c r="H109" s="161" t="n">
        <v>2</v>
      </c>
      <c r="I109" s="162"/>
      <c r="J109" s="163" t="n">
        <f aca="false">ROUND(I109*H109,2)</f>
        <v>0</v>
      </c>
      <c r="K109" s="159"/>
      <c r="L109" s="24"/>
      <c r="M109" s="164"/>
      <c r="N109" s="165" t="s">
        <v>40</v>
      </c>
      <c r="O109" s="56"/>
      <c r="P109" s="166" t="n">
        <f aca="false">O109*H109</f>
        <v>0</v>
      </c>
      <c r="Q109" s="166" t="n">
        <v>0</v>
      </c>
      <c r="R109" s="166" t="n">
        <f aca="false">Q109*H109</f>
        <v>0</v>
      </c>
      <c r="S109" s="166" t="n">
        <v>0</v>
      </c>
      <c r="T109" s="167" t="n">
        <f aca="false">S109*H109</f>
        <v>0</v>
      </c>
      <c r="U109" s="23"/>
      <c r="V109" s="23"/>
      <c r="W109" s="23"/>
      <c r="X109" s="23"/>
      <c r="Y109" s="23"/>
      <c r="Z109" s="23"/>
      <c r="AA109" s="23"/>
      <c r="AB109" s="23"/>
      <c r="AC109" s="23"/>
      <c r="AD109" s="23"/>
      <c r="AE109" s="23"/>
      <c r="AR109" s="168" t="s">
        <v>140</v>
      </c>
      <c r="AT109" s="168" t="s">
        <v>135</v>
      </c>
      <c r="AU109" s="168" t="s">
        <v>79</v>
      </c>
      <c r="AY109" s="4" t="s">
        <v>132</v>
      </c>
      <c r="BE109" s="169" t="n">
        <f aca="false">IF(N109="základní",J109,0)</f>
        <v>0</v>
      </c>
      <c r="BF109" s="169" t="n">
        <f aca="false">IF(N109="snížená",J109,0)</f>
        <v>0</v>
      </c>
      <c r="BG109" s="169" t="n">
        <f aca="false">IF(N109="zákl. přenesená",J109,0)</f>
        <v>0</v>
      </c>
      <c r="BH109" s="169" t="n">
        <f aca="false">IF(N109="sníž. přenesená",J109,0)</f>
        <v>0</v>
      </c>
      <c r="BI109" s="169" t="n">
        <f aca="false">IF(N109="nulová",J109,0)</f>
        <v>0</v>
      </c>
      <c r="BJ109" s="4" t="s">
        <v>77</v>
      </c>
      <c r="BK109" s="169" t="n">
        <f aca="false">ROUND(I109*H109,2)</f>
        <v>0</v>
      </c>
      <c r="BL109" s="4" t="s">
        <v>140</v>
      </c>
      <c r="BM109" s="168" t="s">
        <v>675</v>
      </c>
    </row>
    <row r="110" s="28" customFormat="true" ht="16.5" hidden="false" customHeight="true" outlineLevel="0" collapsed="false">
      <c r="A110" s="23"/>
      <c r="B110" s="156"/>
      <c r="C110" s="157" t="s">
        <v>349</v>
      </c>
      <c r="D110" s="157" t="s">
        <v>135</v>
      </c>
      <c r="E110" s="158" t="s">
        <v>842</v>
      </c>
      <c r="F110" s="159" t="s">
        <v>843</v>
      </c>
      <c r="G110" s="160" t="s">
        <v>790</v>
      </c>
      <c r="H110" s="161" t="n">
        <v>10</v>
      </c>
      <c r="I110" s="162"/>
      <c r="J110" s="163" t="n">
        <f aca="false">ROUND(I110*H110,2)</f>
        <v>0</v>
      </c>
      <c r="K110" s="159"/>
      <c r="L110" s="24"/>
      <c r="M110" s="164"/>
      <c r="N110" s="165" t="s">
        <v>40</v>
      </c>
      <c r="O110" s="56"/>
      <c r="P110" s="166" t="n">
        <f aca="false">O110*H110</f>
        <v>0</v>
      </c>
      <c r="Q110" s="166" t="n">
        <v>0</v>
      </c>
      <c r="R110" s="166" t="n">
        <f aca="false">Q110*H110</f>
        <v>0</v>
      </c>
      <c r="S110" s="166" t="n">
        <v>0</v>
      </c>
      <c r="T110" s="167" t="n">
        <f aca="false">S110*H110</f>
        <v>0</v>
      </c>
      <c r="U110" s="23"/>
      <c r="V110" s="23"/>
      <c r="W110" s="23"/>
      <c r="X110" s="23"/>
      <c r="Y110" s="23"/>
      <c r="Z110" s="23"/>
      <c r="AA110" s="23"/>
      <c r="AB110" s="23"/>
      <c r="AC110" s="23"/>
      <c r="AD110" s="23"/>
      <c r="AE110" s="23"/>
      <c r="AR110" s="168" t="s">
        <v>140</v>
      </c>
      <c r="AT110" s="168" t="s">
        <v>135</v>
      </c>
      <c r="AU110" s="168" t="s">
        <v>79</v>
      </c>
      <c r="AY110" s="4" t="s">
        <v>132</v>
      </c>
      <c r="BE110" s="169" t="n">
        <f aca="false">IF(N110="základní",J110,0)</f>
        <v>0</v>
      </c>
      <c r="BF110" s="169" t="n">
        <f aca="false">IF(N110="snížená",J110,0)</f>
        <v>0</v>
      </c>
      <c r="BG110" s="169" t="n">
        <f aca="false">IF(N110="zákl. přenesená",J110,0)</f>
        <v>0</v>
      </c>
      <c r="BH110" s="169" t="n">
        <f aca="false">IF(N110="sníž. přenesená",J110,0)</f>
        <v>0</v>
      </c>
      <c r="BI110" s="169" t="n">
        <f aca="false">IF(N110="nulová",J110,0)</f>
        <v>0</v>
      </c>
      <c r="BJ110" s="4" t="s">
        <v>77</v>
      </c>
      <c r="BK110" s="169" t="n">
        <f aca="false">ROUND(I110*H110,2)</f>
        <v>0</v>
      </c>
      <c r="BL110" s="4" t="s">
        <v>140</v>
      </c>
      <c r="BM110" s="168" t="s">
        <v>686</v>
      </c>
    </row>
    <row r="111" s="28" customFormat="true" ht="16.5" hidden="false" customHeight="true" outlineLevel="0" collapsed="false">
      <c r="A111" s="23"/>
      <c r="B111" s="156"/>
      <c r="C111" s="157" t="s">
        <v>358</v>
      </c>
      <c r="D111" s="157" t="s">
        <v>135</v>
      </c>
      <c r="E111" s="158" t="s">
        <v>844</v>
      </c>
      <c r="F111" s="159" t="s">
        <v>845</v>
      </c>
      <c r="G111" s="160" t="s">
        <v>790</v>
      </c>
      <c r="H111" s="161" t="n">
        <v>6</v>
      </c>
      <c r="I111" s="162"/>
      <c r="J111" s="163" t="n">
        <f aca="false">ROUND(I111*H111,2)</f>
        <v>0</v>
      </c>
      <c r="K111" s="159"/>
      <c r="L111" s="24"/>
      <c r="M111" s="164"/>
      <c r="N111" s="165" t="s">
        <v>40</v>
      </c>
      <c r="O111" s="56"/>
      <c r="P111" s="166" t="n">
        <f aca="false">O111*H111</f>
        <v>0</v>
      </c>
      <c r="Q111" s="166" t="n">
        <v>0</v>
      </c>
      <c r="R111" s="166" t="n">
        <f aca="false">Q111*H111</f>
        <v>0</v>
      </c>
      <c r="S111" s="166" t="n">
        <v>0</v>
      </c>
      <c r="T111" s="167" t="n">
        <f aca="false">S111*H111</f>
        <v>0</v>
      </c>
      <c r="U111" s="23"/>
      <c r="V111" s="23"/>
      <c r="W111" s="23"/>
      <c r="X111" s="23"/>
      <c r="Y111" s="23"/>
      <c r="Z111" s="23"/>
      <c r="AA111" s="23"/>
      <c r="AB111" s="23"/>
      <c r="AC111" s="23"/>
      <c r="AD111" s="23"/>
      <c r="AE111" s="23"/>
      <c r="AR111" s="168" t="s">
        <v>140</v>
      </c>
      <c r="AT111" s="168" t="s">
        <v>135</v>
      </c>
      <c r="AU111" s="168" t="s">
        <v>79</v>
      </c>
      <c r="AY111" s="4" t="s">
        <v>132</v>
      </c>
      <c r="BE111" s="169" t="n">
        <f aca="false">IF(N111="základní",J111,0)</f>
        <v>0</v>
      </c>
      <c r="BF111" s="169" t="n">
        <f aca="false">IF(N111="snížená",J111,0)</f>
        <v>0</v>
      </c>
      <c r="BG111" s="169" t="n">
        <f aca="false">IF(N111="zákl. přenesená",J111,0)</f>
        <v>0</v>
      </c>
      <c r="BH111" s="169" t="n">
        <f aca="false">IF(N111="sníž. přenesená",J111,0)</f>
        <v>0</v>
      </c>
      <c r="BI111" s="169" t="n">
        <f aca="false">IF(N111="nulová",J111,0)</f>
        <v>0</v>
      </c>
      <c r="BJ111" s="4" t="s">
        <v>77</v>
      </c>
      <c r="BK111" s="169" t="n">
        <f aca="false">ROUND(I111*H111,2)</f>
        <v>0</v>
      </c>
      <c r="BL111" s="4" t="s">
        <v>140</v>
      </c>
      <c r="BM111" s="168" t="s">
        <v>696</v>
      </c>
    </row>
    <row r="112" s="28" customFormat="true" ht="16.5" hidden="false" customHeight="true" outlineLevel="0" collapsed="false">
      <c r="A112" s="23"/>
      <c r="B112" s="156"/>
      <c r="C112" s="157" t="s">
        <v>365</v>
      </c>
      <c r="D112" s="157" t="s">
        <v>135</v>
      </c>
      <c r="E112" s="158" t="s">
        <v>846</v>
      </c>
      <c r="F112" s="159" t="s">
        <v>847</v>
      </c>
      <c r="G112" s="160" t="s">
        <v>790</v>
      </c>
      <c r="H112" s="161" t="n">
        <v>6</v>
      </c>
      <c r="I112" s="162"/>
      <c r="J112" s="163" t="n">
        <f aca="false">ROUND(I112*H112,2)</f>
        <v>0</v>
      </c>
      <c r="K112" s="159"/>
      <c r="L112" s="24"/>
      <c r="M112" s="164"/>
      <c r="N112" s="165" t="s">
        <v>40</v>
      </c>
      <c r="O112" s="56"/>
      <c r="P112" s="166" t="n">
        <f aca="false">O112*H112</f>
        <v>0</v>
      </c>
      <c r="Q112" s="166" t="n">
        <v>0</v>
      </c>
      <c r="R112" s="166" t="n">
        <f aca="false">Q112*H112</f>
        <v>0</v>
      </c>
      <c r="S112" s="166" t="n">
        <v>0</v>
      </c>
      <c r="T112" s="167" t="n">
        <f aca="false">S112*H112</f>
        <v>0</v>
      </c>
      <c r="U112" s="23"/>
      <c r="V112" s="23"/>
      <c r="W112" s="23"/>
      <c r="X112" s="23"/>
      <c r="Y112" s="23"/>
      <c r="Z112" s="23"/>
      <c r="AA112" s="23"/>
      <c r="AB112" s="23"/>
      <c r="AC112" s="23"/>
      <c r="AD112" s="23"/>
      <c r="AE112" s="23"/>
      <c r="AR112" s="168" t="s">
        <v>140</v>
      </c>
      <c r="AT112" s="168" t="s">
        <v>135</v>
      </c>
      <c r="AU112" s="168" t="s">
        <v>79</v>
      </c>
      <c r="AY112" s="4" t="s">
        <v>132</v>
      </c>
      <c r="BE112" s="169" t="n">
        <f aca="false">IF(N112="základní",J112,0)</f>
        <v>0</v>
      </c>
      <c r="BF112" s="169" t="n">
        <f aca="false">IF(N112="snížená",J112,0)</f>
        <v>0</v>
      </c>
      <c r="BG112" s="169" t="n">
        <f aca="false">IF(N112="zákl. přenesená",J112,0)</f>
        <v>0</v>
      </c>
      <c r="BH112" s="169" t="n">
        <f aca="false">IF(N112="sníž. přenesená",J112,0)</f>
        <v>0</v>
      </c>
      <c r="BI112" s="169" t="n">
        <f aca="false">IF(N112="nulová",J112,0)</f>
        <v>0</v>
      </c>
      <c r="BJ112" s="4" t="s">
        <v>77</v>
      </c>
      <c r="BK112" s="169" t="n">
        <f aca="false">ROUND(I112*H112,2)</f>
        <v>0</v>
      </c>
      <c r="BL112" s="4" t="s">
        <v>140</v>
      </c>
      <c r="BM112" s="168" t="s">
        <v>709</v>
      </c>
    </row>
    <row r="113" s="28" customFormat="true" ht="16.5" hidden="false" customHeight="true" outlineLevel="0" collapsed="false">
      <c r="A113" s="23"/>
      <c r="B113" s="156"/>
      <c r="C113" s="157" t="s">
        <v>373</v>
      </c>
      <c r="D113" s="157" t="s">
        <v>135</v>
      </c>
      <c r="E113" s="158" t="s">
        <v>848</v>
      </c>
      <c r="F113" s="159" t="s">
        <v>849</v>
      </c>
      <c r="G113" s="160" t="s">
        <v>850</v>
      </c>
      <c r="H113" s="161" t="n">
        <v>1</v>
      </c>
      <c r="I113" s="162"/>
      <c r="J113" s="163" t="n">
        <f aca="false">ROUND(I113*H113,2)</f>
        <v>0</v>
      </c>
      <c r="K113" s="159"/>
      <c r="L113" s="24"/>
      <c r="M113" s="164"/>
      <c r="N113" s="165" t="s">
        <v>40</v>
      </c>
      <c r="O113" s="56"/>
      <c r="P113" s="166" t="n">
        <f aca="false">O113*H113</f>
        <v>0</v>
      </c>
      <c r="Q113" s="166" t="n">
        <v>0</v>
      </c>
      <c r="R113" s="166" t="n">
        <f aca="false">Q113*H113</f>
        <v>0</v>
      </c>
      <c r="S113" s="166" t="n">
        <v>0</v>
      </c>
      <c r="T113" s="167" t="n">
        <f aca="false">S113*H113</f>
        <v>0</v>
      </c>
      <c r="U113" s="23"/>
      <c r="V113" s="23"/>
      <c r="W113" s="23"/>
      <c r="X113" s="23"/>
      <c r="Y113" s="23"/>
      <c r="Z113" s="23"/>
      <c r="AA113" s="23"/>
      <c r="AB113" s="23"/>
      <c r="AC113" s="23"/>
      <c r="AD113" s="23"/>
      <c r="AE113" s="23"/>
      <c r="AR113" s="168" t="s">
        <v>140</v>
      </c>
      <c r="AT113" s="168" t="s">
        <v>135</v>
      </c>
      <c r="AU113" s="168" t="s">
        <v>79</v>
      </c>
      <c r="AY113" s="4" t="s">
        <v>132</v>
      </c>
      <c r="BE113" s="169" t="n">
        <f aca="false">IF(N113="základní",J113,0)</f>
        <v>0</v>
      </c>
      <c r="BF113" s="169" t="n">
        <f aca="false">IF(N113="snížená",J113,0)</f>
        <v>0</v>
      </c>
      <c r="BG113" s="169" t="n">
        <f aca="false">IF(N113="zákl. přenesená",J113,0)</f>
        <v>0</v>
      </c>
      <c r="BH113" s="169" t="n">
        <f aca="false">IF(N113="sníž. přenesená",J113,0)</f>
        <v>0</v>
      </c>
      <c r="BI113" s="169" t="n">
        <f aca="false">IF(N113="nulová",J113,0)</f>
        <v>0</v>
      </c>
      <c r="BJ113" s="4" t="s">
        <v>77</v>
      </c>
      <c r="BK113" s="169" t="n">
        <f aca="false">ROUND(I113*H113,2)</f>
        <v>0</v>
      </c>
      <c r="BL113" s="4" t="s">
        <v>140</v>
      </c>
      <c r="BM113" s="168" t="s">
        <v>720</v>
      </c>
    </row>
    <row r="114" s="142" customFormat="true" ht="22.8" hidden="false" customHeight="true" outlineLevel="0" collapsed="false">
      <c r="B114" s="143"/>
      <c r="D114" s="144" t="s">
        <v>68</v>
      </c>
      <c r="E114" s="154" t="s">
        <v>851</v>
      </c>
      <c r="F114" s="154" t="s">
        <v>852</v>
      </c>
      <c r="I114" s="146"/>
      <c r="J114" s="155" t="n">
        <f aca="false">BK114</f>
        <v>0</v>
      </c>
      <c r="L114" s="143"/>
      <c r="M114" s="148"/>
      <c r="N114" s="149"/>
      <c r="O114" s="149"/>
      <c r="P114" s="150" t="n">
        <f aca="false">SUM(P115:P120)</f>
        <v>0</v>
      </c>
      <c r="Q114" s="149"/>
      <c r="R114" s="150" t="n">
        <f aca="false">SUM(R115:R120)</f>
        <v>0</v>
      </c>
      <c r="S114" s="149"/>
      <c r="T114" s="151" t="n">
        <f aca="false">SUM(T115:T120)</f>
        <v>0</v>
      </c>
      <c r="AR114" s="144" t="s">
        <v>77</v>
      </c>
      <c r="AT114" s="152" t="s">
        <v>68</v>
      </c>
      <c r="AU114" s="152" t="s">
        <v>77</v>
      </c>
      <c r="AY114" s="144" t="s">
        <v>132</v>
      </c>
      <c r="BK114" s="153" t="n">
        <f aca="false">SUM(BK115:BK120)</f>
        <v>0</v>
      </c>
    </row>
    <row r="115" s="28" customFormat="true" ht="16.5" hidden="false" customHeight="true" outlineLevel="0" collapsed="false">
      <c r="A115" s="23"/>
      <c r="B115" s="156"/>
      <c r="C115" s="157" t="s">
        <v>381</v>
      </c>
      <c r="D115" s="157" t="s">
        <v>135</v>
      </c>
      <c r="E115" s="158" t="s">
        <v>853</v>
      </c>
      <c r="F115" s="159" t="s">
        <v>854</v>
      </c>
      <c r="G115" s="160" t="s">
        <v>855</v>
      </c>
      <c r="H115" s="161" t="n">
        <v>1</v>
      </c>
      <c r="I115" s="162"/>
      <c r="J115" s="163" t="n">
        <f aca="false">ROUND(I115*H115,2)</f>
        <v>0</v>
      </c>
      <c r="K115" s="159"/>
      <c r="L115" s="24"/>
      <c r="M115" s="164"/>
      <c r="N115" s="165" t="s">
        <v>40</v>
      </c>
      <c r="O115" s="56"/>
      <c r="P115" s="166" t="n">
        <f aca="false">O115*H115</f>
        <v>0</v>
      </c>
      <c r="Q115" s="166" t="n">
        <v>0</v>
      </c>
      <c r="R115" s="166" t="n">
        <f aca="false">Q115*H115</f>
        <v>0</v>
      </c>
      <c r="S115" s="166" t="n">
        <v>0</v>
      </c>
      <c r="T115" s="167" t="n">
        <f aca="false">S115*H115</f>
        <v>0</v>
      </c>
      <c r="U115" s="23"/>
      <c r="V115" s="23"/>
      <c r="W115" s="23"/>
      <c r="X115" s="23"/>
      <c r="Y115" s="23"/>
      <c r="Z115" s="23"/>
      <c r="AA115" s="23"/>
      <c r="AB115" s="23"/>
      <c r="AC115" s="23"/>
      <c r="AD115" s="23"/>
      <c r="AE115" s="23"/>
      <c r="AR115" s="168" t="s">
        <v>140</v>
      </c>
      <c r="AT115" s="168" t="s">
        <v>135</v>
      </c>
      <c r="AU115" s="168" t="s">
        <v>79</v>
      </c>
      <c r="AY115" s="4" t="s">
        <v>132</v>
      </c>
      <c r="BE115" s="169" t="n">
        <f aca="false">IF(N115="základní",J115,0)</f>
        <v>0</v>
      </c>
      <c r="BF115" s="169" t="n">
        <f aca="false">IF(N115="snížená",J115,0)</f>
        <v>0</v>
      </c>
      <c r="BG115" s="169" t="n">
        <f aca="false">IF(N115="zákl. přenesená",J115,0)</f>
        <v>0</v>
      </c>
      <c r="BH115" s="169" t="n">
        <f aca="false">IF(N115="sníž. přenesená",J115,0)</f>
        <v>0</v>
      </c>
      <c r="BI115" s="169" t="n">
        <f aca="false">IF(N115="nulová",J115,0)</f>
        <v>0</v>
      </c>
      <c r="BJ115" s="4" t="s">
        <v>77</v>
      </c>
      <c r="BK115" s="169" t="n">
        <f aca="false">ROUND(I115*H115,2)</f>
        <v>0</v>
      </c>
      <c r="BL115" s="4" t="s">
        <v>140</v>
      </c>
      <c r="BM115" s="168" t="s">
        <v>731</v>
      </c>
    </row>
    <row r="116" s="28" customFormat="true" ht="16.5" hidden="false" customHeight="true" outlineLevel="0" collapsed="false">
      <c r="A116" s="23"/>
      <c r="B116" s="156"/>
      <c r="C116" s="157" t="s">
        <v>557</v>
      </c>
      <c r="D116" s="157" t="s">
        <v>135</v>
      </c>
      <c r="E116" s="158" t="s">
        <v>856</v>
      </c>
      <c r="F116" s="159" t="s">
        <v>857</v>
      </c>
      <c r="G116" s="160" t="s">
        <v>850</v>
      </c>
      <c r="H116" s="161" t="n">
        <v>1</v>
      </c>
      <c r="I116" s="162"/>
      <c r="J116" s="163" t="n">
        <f aca="false">ROUND(I116*H116,2)</f>
        <v>0</v>
      </c>
      <c r="K116" s="159"/>
      <c r="L116" s="24"/>
      <c r="M116" s="164"/>
      <c r="N116" s="165" t="s">
        <v>40</v>
      </c>
      <c r="O116" s="56"/>
      <c r="P116" s="166" t="n">
        <f aca="false">O116*H116</f>
        <v>0</v>
      </c>
      <c r="Q116" s="166" t="n">
        <v>0</v>
      </c>
      <c r="R116" s="166" t="n">
        <f aca="false">Q116*H116</f>
        <v>0</v>
      </c>
      <c r="S116" s="166" t="n">
        <v>0</v>
      </c>
      <c r="T116" s="167" t="n">
        <f aca="false">S116*H116</f>
        <v>0</v>
      </c>
      <c r="U116" s="23"/>
      <c r="V116" s="23"/>
      <c r="W116" s="23"/>
      <c r="X116" s="23"/>
      <c r="Y116" s="23"/>
      <c r="Z116" s="23"/>
      <c r="AA116" s="23"/>
      <c r="AB116" s="23"/>
      <c r="AC116" s="23"/>
      <c r="AD116" s="23"/>
      <c r="AE116" s="23"/>
      <c r="AR116" s="168" t="s">
        <v>140</v>
      </c>
      <c r="AT116" s="168" t="s">
        <v>135</v>
      </c>
      <c r="AU116" s="168" t="s">
        <v>79</v>
      </c>
      <c r="AY116" s="4" t="s">
        <v>132</v>
      </c>
      <c r="BE116" s="169" t="n">
        <f aca="false">IF(N116="základní",J116,0)</f>
        <v>0</v>
      </c>
      <c r="BF116" s="169" t="n">
        <f aca="false">IF(N116="snížená",J116,0)</f>
        <v>0</v>
      </c>
      <c r="BG116" s="169" t="n">
        <f aca="false">IF(N116="zákl. přenesená",J116,0)</f>
        <v>0</v>
      </c>
      <c r="BH116" s="169" t="n">
        <f aca="false">IF(N116="sníž. přenesená",J116,0)</f>
        <v>0</v>
      </c>
      <c r="BI116" s="169" t="n">
        <f aca="false">IF(N116="nulová",J116,0)</f>
        <v>0</v>
      </c>
      <c r="BJ116" s="4" t="s">
        <v>77</v>
      </c>
      <c r="BK116" s="169" t="n">
        <f aca="false">ROUND(I116*H116,2)</f>
        <v>0</v>
      </c>
      <c r="BL116" s="4" t="s">
        <v>140</v>
      </c>
      <c r="BM116" s="168" t="s">
        <v>775</v>
      </c>
    </row>
    <row r="117" s="28" customFormat="true" ht="16.5" hidden="false" customHeight="true" outlineLevel="0" collapsed="false">
      <c r="A117" s="23"/>
      <c r="B117" s="156"/>
      <c r="C117" s="157" t="s">
        <v>498</v>
      </c>
      <c r="D117" s="157" t="s">
        <v>135</v>
      </c>
      <c r="E117" s="158" t="s">
        <v>858</v>
      </c>
      <c r="F117" s="159" t="s">
        <v>859</v>
      </c>
      <c r="G117" s="160" t="s">
        <v>850</v>
      </c>
      <c r="H117" s="161" t="n">
        <v>1</v>
      </c>
      <c r="I117" s="162"/>
      <c r="J117" s="163" t="n">
        <f aca="false">ROUND(I117*H117,2)</f>
        <v>0</v>
      </c>
      <c r="K117" s="159"/>
      <c r="L117" s="24"/>
      <c r="M117" s="164"/>
      <c r="N117" s="165" t="s">
        <v>40</v>
      </c>
      <c r="O117" s="56"/>
      <c r="P117" s="166" t="n">
        <f aca="false">O117*H117</f>
        <v>0</v>
      </c>
      <c r="Q117" s="166" t="n">
        <v>0</v>
      </c>
      <c r="R117" s="166" t="n">
        <f aca="false">Q117*H117</f>
        <v>0</v>
      </c>
      <c r="S117" s="166" t="n">
        <v>0</v>
      </c>
      <c r="T117" s="167" t="n">
        <f aca="false">S117*H117</f>
        <v>0</v>
      </c>
      <c r="U117" s="23"/>
      <c r="V117" s="23"/>
      <c r="W117" s="23"/>
      <c r="X117" s="23"/>
      <c r="Y117" s="23"/>
      <c r="Z117" s="23"/>
      <c r="AA117" s="23"/>
      <c r="AB117" s="23"/>
      <c r="AC117" s="23"/>
      <c r="AD117" s="23"/>
      <c r="AE117" s="23"/>
      <c r="AR117" s="168" t="s">
        <v>140</v>
      </c>
      <c r="AT117" s="168" t="s">
        <v>135</v>
      </c>
      <c r="AU117" s="168" t="s">
        <v>79</v>
      </c>
      <c r="AY117" s="4" t="s">
        <v>132</v>
      </c>
      <c r="BE117" s="169" t="n">
        <f aca="false">IF(N117="základní",J117,0)</f>
        <v>0</v>
      </c>
      <c r="BF117" s="169" t="n">
        <f aca="false">IF(N117="snížená",J117,0)</f>
        <v>0</v>
      </c>
      <c r="BG117" s="169" t="n">
        <f aca="false">IF(N117="zákl. přenesená",J117,0)</f>
        <v>0</v>
      </c>
      <c r="BH117" s="169" t="n">
        <f aca="false">IF(N117="sníž. přenesená",J117,0)</f>
        <v>0</v>
      </c>
      <c r="BI117" s="169" t="n">
        <f aca="false">IF(N117="nulová",J117,0)</f>
        <v>0</v>
      </c>
      <c r="BJ117" s="4" t="s">
        <v>77</v>
      </c>
      <c r="BK117" s="169" t="n">
        <f aca="false">ROUND(I117*H117,2)</f>
        <v>0</v>
      </c>
      <c r="BL117" s="4" t="s">
        <v>140</v>
      </c>
      <c r="BM117" s="168" t="s">
        <v>860</v>
      </c>
    </row>
    <row r="118" s="28" customFormat="true" ht="24.15" hidden="false" customHeight="true" outlineLevel="0" collapsed="false">
      <c r="A118" s="23"/>
      <c r="B118" s="156"/>
      <c r="C118" s="157" t="s">
        <v>567</v>
      </c>
      <c r="D118" s="157" t="s">
        <v>135</v>
      </c>
      <c r="E118" s="158" t="s">
        <v>861</v>
      </c>
      <c r="F118" s="159" t="s">
        <v>862</v>
      </c>
      <c r="G118" s="160" t="s">
        <v>863</v>
      </c>
      <c r="H118" s="161" t="n">
        <v>1</v>
      </c>
      <c r="I118" s="162"/>
      <c r="J118" s="163" t="n">
        <f aca="false">ROUND(I118*H118,2)</f>
        <v>0</v>
      </c>
      <c r="K118" s="159"/>
      <c r="L118" s="24"/>
      <c r="M118" s="164"/>
      <c r="N118" s="165" t="s">
        <v>40</v>
      </c>
      <c r="O118" s="56"/>
      <c r="P118" s="166" t="n">
        <f aca="false">O118*H118</f>
        <v>0</v>
      </c>
      <c r="Q118" s="166" t="n">
        <v>0</v>
      </c>
      <c r="R118" s="166" t="n">
        <f aca="false">Q118*H118</f>
        <v>0</v>
      </c>
      <c r="S118" s="166" t="n">
        <v>0</v>
      </c>
      <c r="T118" s="167" t="n">
        <f aca="false">S118*H118</f>
        <v>0</v>
      </c>
      <c r="U118" s="23"/>
      <c r="V118" s="23"/>
      <c r="W118" s="23"/>
      <c r="X118" s="23"/>
      <c r="Y118" s="23"/>
      <c r="Z118" s="23"/>
      <c r="AA118" s="23"/>
      <c r="AB118" s="23"/>
      <c r="AC118" s="23"/>
      <c r="AD118" s="23"/>
      <c r="AE118" s="23"/>
      <c r="AR118" s="168" t="s">
        <v>140</v>
      </c>
      <c r="AT118" s="168" t="s">
        <v>135</v>
      </c>
      <c r="AU118" s="168" t="s">
        <v>79</v>
      </c>
      <c r="AY118" s="4" t="s">
        <v>132</v>
      </c>
      <c r="BE118" s="169" t="n">
        <f aca="false">IF(N118="základní",J118,0)</f>
        <v>0</v>
      </c>
      <c r="BF118" s="169" t="n">
        <f aca="false">IF(N118="snížená",J118,0)</f>
        <v>0</v>
      </c>
      <c r="BG118" s="169" t="n">
        <f aca="false">IF(N118="zákl. přenesená",J118,0)</f>
        <v>0</v>
      </c>
      <c r="BH118" s="169" t="n">
        <f aca="false">IF(N118="sníž. přenesená",J118,0)</f>
        <v>0</v>
      </c>
      <c r="BI118" s="169" t="n">
        <f aca="false">IF(N118="nulová",J118,0)</f>
        <v>0</v>
      </c>
      <c r="BJ118" s="4" t="s">
        <v>77</v>
      </c>
      <c r="BK118" s="169" t="n">
        <f aca="false">ROUND(I118*H118,2)</f>
        <v>0</v>
      </c>
      <c r="BL118" s="4" t="s">
        <v>140</v>
      </c>
      <c r="BM118" s="168" t="s">
        <v>864</v>
      </c>
    </row>
    <row r="119" s="28" customFormat="true" ht="16.5" hidden="false" customHeight="true" outlineLevel="0" collapsed="false">
      <c r="A119" s="23"/>
      <c r="B119" s="156"/>
      <c r="C119" s="157" t="s">
        <v>577</v>
      </c>
      <c r="D119" s="157" t="s">
        <v>135</v>
      </c>
      <c r="E119" s="158" t="s">
        <v>865</v>
      </c>
      <c r="F119" s="159" t="s">
        <v>866</v>
      </c>
      <c r="G119" s="160" t="s">
        <v>867</v>
      </c>
      <c r="H119" s="161" t="n">
        <v>1</v>
      </c>
      <c r="I119" s="162"/>
      <c r="J119" s="163" t="n">
        <f aca="false">ROUND(I119*H119,2)</f>
        <v>0</v>
      </c>
      <c r="K119" s="159"/>
      <c r="L119" s="24"/>
      <c r="M119" s="164"/>
      <c r="N119" s="165" t="s">
        <v>40</v>
      </c>
      <c r="O119" s="56"/>
      <c r="P119" s="166" t="n">
        <f aca="false">O119*H119</f>
        <v>0</v>
      </c>
      <c r="Q119" s="166" t="n">
        <v>0</v>
      </c>
      <c r="R119" s="166" t="n">
        <f aca="false">Q119*H119</f>
        <v>0</v>
      </c>
      <c r="S119" s="166" t="n">
        <v>0</v>
      </c>
      <c r="T119" s="167" t="n">
        <f aca="false">S119*H119</f>
        <v>0</v>
      </c>
      <c r="U119" s="23"/>
      <c r="V119" s="23"/>
      <c r="W119" s="23"/>
      <c r="X119" s="23"/>
      <c r="Y119" s="23"/>
      <c r="Z119" s="23"/>
      <c r="AA119" s="23"/>
      <c r="AB119" s="23"/>
      <c r="AC119" s="23"/>
      <c r="AD119" s="23"/>
      <c r="AE119" s="23"/>
      <c r="AR119" s="168" t="s">
        <v>140</v>
      </c>
      <c r="AT119" s="168" t="s">
        <v>135</v>
      </c>
      <c r="AU119" s="168" t="s">
        <v>79</v>
      </c>
      <c r="AY119" s="4" t="s">
        <v>132</v>
      </c>
      <c r="BE119" s="169" t="n">
        <f aca="false">IF(N119="základní",J119,0)</f>
        <v>0</v>
      </c>
      <c r="BF119" s="169" t="n">
        <f aca="false">IF(N119="snížená",J119,0)</f>
        <v>0</v>
      </c>
      <c r="BG119" s="169" t="n">
        <f aca="false">IF(N119="zákl. přenesená",J119,0)</f>
        <v>0</v>
      </c>
      <c r="BH119" s="169" t="n">
        <f aca="false">IF(N119="sníž. přenesená",J119,0)</f>
        <v>0</v>
      </c>
      <c r="BI119" s="169" t="n">
        <f aca="false">IF(N119="nulová",J119,0)</f>
        <v>0</v>
      </c>
      <c r="BJ119" s="4" t="s">
        <v>77</v>
      </c>
      <c r="BK119" s="169" t="n">
        <f aca="false">ROUND(I119*H119,2)</f>
        <v>0</v>
      </c>
      <c r="BL119" s="4" t="s">
        <v>140</v>
      </c>
      <c r="BM119" s="168" t="s">
        <v>868</v>
      </c>
    </row>
    <row r="120" s="28" customFormat="true" ht="16.5" hidden="false" customHeight="true" outlineLevel="0" collapsed="false">
      <c r="A120" s="23"/>
      <c r="B120" s="156"/>
      <c r="C120" s="157" t="s">
        <v>583</v>
      </c>
      <c r="D120" s="157" t="s">
        <v>135</v>
      </c>
      <c r="E120" s="158" t="s">
        <v>869</v>
      </c>
      <c r="F120" s="159" t="s">
        <v>870</v>
      </c>
      <c r="G120" s="160" t="s">
        <v>867</v>
      </c>
      <c r="H120" s="161" t="n">
        <v>1</v>
      </c>
      <c r="I120" s="162"/>
      <c r="J120" s="163" t="n">
        <f aca="false">ROUND(I120*H120,2)</f>
        <v>0</v>
      </c>
      <c r="K120" s="159"/>
      <c r="L120" s="24"/>
      <c r="M120" s="226"/>
      <c r="N120" s="227" t="s">
        <v>40</v>
      </c>
      <c r="O120" s="228"/>
      <c r="P120" s="229" t="n">
        <f aca="false">O120*H120</f>
        <v>0</v>
      </c>
      <c r="Q120" s="229" t="n">
        <v>0</v>
      </c>
      <c r="R120" s="229" t="n">
        <f aca="false">Q120*H120</f>
        <v>0</v>
      </c>
      <c r="S120" s="229" t="n">
        <v>0</v>
      </c>
      <c r="T120" s="230" t="n">
        <f aca="false">S120*H120</f>
        <v>0</v>
      </c>
      <c r="U120" s="23"/>
      <c r="V120" s="23"/>
      <c r="W120" s="23"/>
      <c r="X120" s="23"/>
      <c r="Y120" s="23"/>
      <c r="Z120" s="23"/>
      <c r="AA120" s="23"/>
      <c r="AB120" s="23"/>
      <c r="AC120" s="23"/>
      <c r="AD120" s="23"/>
      <c r="AE120" s="23"/>
      <c r="AR120" s="168" t="s">
        <v>140</v>
      </c>
      <c r="AT120" s="168" t="s">
        <v>135</v>
      </c>
      <c r="AU120" s="168" t="s">
        <v>79</v>
      </c>
      <c r="AY120" s="4" t="s">
        <v>132</v>
      </c>
      <c r="BE120" s="169" t="n">
        <f aca="false">IF(N120="základní",J120,0)</f>
        <v>0</v>
      </c>
      <c r="BF120" s="169" t="n">
        <f aca="false">IF(N120="snížená",J120,0)</f>
        <v>0</v>
      </c>
      <c r="BG120" s="169" t="n">
        <f aca="false">IF(N120="zákl. přenesená",J120,0)</f>
        <v>0</v>
      </c>
      <c r="BH120" s="169" t="n">
        <f aca="false">IF(N120="sníž. přenesená",J120,0)</f>
        <v>0</v>
      </c>
      <c r="BI120" s="169" t="n">
        <f aca="false">IF(N120="nulová",J120,0)</f>
        <v>0</v>
      </c>
      <c r="BJ120" s="4" t="s">
        <v>77</v>
      </c>
      <c r="BK120" s="169" t="n">
        <f aca="false">ROUND(I120*H120,2)</f>
        <v>0</v>
      </c>
      <c r="BL120" s="4" t="s">
        <v>140</v>
      </c>
      <c r="BM120" s="168" t="s">
        <v>871</v>
      </c>
    </row>
    <row r="121" s="28" customFormat="true" ht="6.95" hidden="false" customHeight="true" outlineLevel="0" collapsed="false">
      <c r="A121" s="23"/>
      <c r="B121" s="40"/>
      <c r="C121" s="41"/>
      <c r="D121" s="41"/>
      <c r="E121" s="41"/>
      <c r="F121" s="41"/>
      <c r="G121" s="41"/>
      <c r="H121" s="41"/>
      <c r="I121" s="41"/>
      <c r="J121" s="41"/>
      <c r="K121" s="41"/>
      <c r="L121" s="24"/>
      <c r="M121" s="23"/>
      <c r="O121" s="23"/>
      <c r="P121" s="23"/>
      <c r="Q121" s="23"/>
      <c r="R121" s="23"/>
      <c r="S121" s="23"/>
      <c r="T121" s="23"/>
      <c r="U121" s="23"/>
      <c r="V121" s="23"/>
      <c r="W121" s="23"/>
      <c r="X121" s="23"/>
      <c r="Y121" s="23"/>
      <c r="Z121" s="23"/>
      <c r="AA121" s="23"/>
      <c r="AB121" s="23"/>
      <c r="AC121" s="23"/>
      <c r="AD121" s="23"/>
      <c r="AE121" s="23"/>
    </row>
  </sheetData>
  <autoFilter ref="C81:K120"/>
  <mergeCells count="9">
    <mergeCell ref="L2:V2"/>
    <mergeCell ref="E7:H7"/>
    <mergeCell ref="E9:H9"/>
    <mergeCell ref="E18:H18"/>
    <mergeCell ref="E27:H27"/>
    <mergeCell ref="E48:H48"/>
    <mergeCell ref="E50:H50"/>
    <mergeCell ref="E72:H72"/>
    <mergeCell ref="E74:H74"/>
  </mergeCells>
  <printOptions headings="false" gridLines="false" gridLinesSet="true" horizontalCentered="false" verticalCentered="false"/>
  <pageMargins left="0.39375" right="0.39375" top="0.39375" bottom="0.39375" header="0.511811023622047" footer="0"/>
  <pageSetup paperSize="9" scale="100" fitToWidth="1" fitToHeight="100" pageOrder="downThenOver" orientation="portrait" blackAndWhite="false" draft="false" cellComments="none" horizontalDpi="300" verticalDpi="300" copies="1"/>
  <headerFooter differentFirst="false" differentOddEven="false">
    <oddHead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BM137"/>
  <sheetViews>
    <sheetView showFormulas="false" showGridLines="false" showRowColHeaders="true" showZeros="true" rightToLeft="false" tabSelected="false" showOutlineSymbols="true" defaultGridColor="true" view="normal" topLeftCell="A95" colorId="64" zoomScale="100" zoomScaleNormal="100" zoomScalePageLayoutView="100" workbookViewId="0">
      <selection pane="topLeft" activeCell="A1" activeCellId="1" sqref="F102:F105 A1"/>
    </sheetView>
  </sheetViews>
  <sheetFormatPr defaultColWidth="8.5078125" defaultRowHeight="12.8" zeroHeight="false" outlineLevelRow="0" outlineLevelCol="0"/>
  <cols>
    <col collapsed="false" customWidth="true" hidden="false" outlineLevel="0" max="1" min="1" style="1" width="8.34"/>
    <col collapsed="false" customWidth="true" hidden="false" outlineLevel="0" max="2" min="2" style="1" width="1.17"/>
    <col collapsed="false" customWidth="true" hidden="false" outlineLevel="0" max="3" min="3" style="1" width="4.16"/>
    <col collapsed="false" customWidth="true" hidden="false" outlineLevel="0" max="4" min="4" style="1" width="4.34"/>
    <col collapsed="false" customWidth="true" hidden="false" outlineLevel="0" max="5" min="5" style="1" width="17.15"/>
    <col collapsed="false" customWidth="true" hidden="false" outlineLevel="0" max="6" min="6" style="1" width="50.83"/>
    <col collapsed="false" customWidth="true" hidden="false" outlineLevel="0" max="7" min="7" style="1" width="7.5"/>
    <col collapsed="false" customWidth="true" hidden="false" outlineLevel="0" max="8" min="8" style="1" width="14"/>
    <col collapsed="false" customWidth="true" hidden="false" outlineLevel="0" max="9" min="9" style="1" width="15.83"/>
    <col collapsed="false" customWidth="true" hidden="false" outlineLevel="0" max="11" min="10" style="1" width="22.34"/>
    <col collapsed="false" customWidth="true" hidden="false" outlineLevel="0" max="12" min="12" style="1" width="9.34"/>
    <col collapsed="false" customWidth="true" hidden="true" outlineLevel="0" max="13" min="13" style="1" width="10.83"/>
    <col collapsed="false" customWidth="true" hidden="true" outlineLevel="0" max="14" min="14" style="1" width="9.34"/>
    <col collapsed="false" customWidth="true" hidden="true" outlineLevel="0" max="20" min="15" style="1" width="14.16"/>
    <col collapsed="false" customWidth="true" hidden="true" outlineLevel="0" max="21" min="21" style="1" width="16.34"/>
    <col collapsed="false" customWidth="true" hidden="false" outlineLevel="0" max="22" min="22" style="1" width="12.34"/>
    <col collapsed="false" customWidth="true" hidden="false" outlineLevel="0" max="23" min="23" style="1" width="16.34"/>
    <col collapsed="false" customWidth="true" hidden="false" outlineLevel="0" max="24" min="24" style="1" width="12.34"/>
    <col collapsed="false" customWidth="true" hidden="false" outlineLevel="0" max="25" min="25" style="1" width="15"/>
    <col collapsed="false" customWidth="true" hidden="false" outlineLevel="0" max="26" min="26" style="1" width="11"/>
    <col collapsed="false" customWidth="true" hidden="false" outlineLevel="0" max="27" min="27" style="1" width="15"/>
    <col collapsed="false" customWidth="true" hidden="false" outlineLevel="0" max="28" min="28" style="1" width="16.34"/>
    <col collapsed="false" customWidth="true" hidden="false" outlineLevel="0" max="29" min="29" style="1" width="11"/>
    <col collapsed="false" customWidth="true" hidden="false" outlineLevel="0" max="30" min="30" style="1" width="15"/>
    <col collapsed="false" customWidth="true" hidden="false" outlineLevel="0" max="31" min="31" style="1" width="16.34"/>
    <col collapsed="false" customWidth="true" hidden="true" outlineLevel="0" max="65" min="44" style="1" width="9.34"/>
  </cols>
  <sheetData>
    <row r="2" customFormat="false" ht="36.95" hidden="false" customHeight="true" outlineLevel="0" collapsed="false">
      <c r="L2" s="3" t="s">
        <v>5</v>
      </c>
      <c r="M2" s="3"/>
      <c r="N2" s="3"/>
      <c r="O2" s="3"/>
      <c r="P2" s="3"/>
      <c r="Q2" s="3"/>
      <c r="R2" s="3"/>
      <c r="S2" s="3"/>
      <c r="T2" s="3"/>
      <c r="U2" s="3"/>
      <c r="V2" s="3"/>
      <c r="AT2" s="4" t="s">
        <v>88</v>
      </c>
    </row>
    <row r="3" customFormat="false" ht="6.95" hidden="false" customHeight="true" outlineLevel="0" collapsed="false">
      <c r="B3" s="5"/>
      <c r="C3" s="6"/>
      <c r="D3" s="6"/>
      <c r="E3" s="6"/>
      <c r="F3" s="6"/>
      <c r="G3" s="6"/>
      <c r="H3" s="6"/>
      <c r="I3" s="6"/>
      <c r="J3" s="6"/>
      <c r="K3" s="6"/>
      <c r="L3" s="7"/>
      <c r="AT3" s="4" t="s">
        <v>79</v>
      </c>
    </row>
    <row r="4" customFormat="false" ht="24.95" hidden="false" customHeight="true" outlineLevel="0" collapsed="false">
      <c r="B4" s="7"/>
      <c r="D4" s="8" t="s">
        <v>99</v>
      </c>
      <c r="L4" s="7"/>
      <c r="M4" s="100" t="s">
        <v>10</v>
      </c>
      <c r="AT4" s="4" t="s">
        <v>3</v>
      </c>
    </row>
    <row r="5" customFormat="false" ht="6.95" hidden="false" customHeight="true" outlineLevel="0" collapsed="false">
      <c r="B5" s="7"/>
      <c r="L5" s="7"/>
    </row>
    <row r="6" customFormat="false" ht="12" hidden="false" customHeight="true" outlineLevel="0" collapsed="false">
      <c r="B6" s="7"/>
      <c r="D6" s="16" t="s">
        <v>16</v>
      </c>
      <c r="L6" s="7"/>
    </row>
    <row r="7" customFormat="false" ht="16.5" hidden="false" customHeight="true" outlineLevel="0" collapsed="false">
      <c r="B7" s="7"/>
      <c r="E7" s="101" t="str">
        <f aca="false">'Rekapitulace stavby'!K6</f>
        <v>Foyer ZŠ Šumperk</v>
      </c>
      <c r="F7" s="101"/>
      <c r="G7" s="101"/>
      <c r="H7" s="101"/>
      <c r="L7" s="7"/>
    </row>
    <row r="8" s="28" customFormat="true" ht="12" hidden="false" customHeight="true" outlineLevel="0" collapsed="false">
      <c r="A8" s="23"/>
      <c r="B8" s="24"/>
      <c r="C8" s="23"/>
      <c r="D8" s="16" t="s">
        <v>100</v>
      </c>
      <c r="E8" s="23"/>
      <c r="F8" s="23"/>
      <c r="G8" s="23"/>
      <c r="H8" s="23"/>
      <c r="I8" s="23"/>
      <c r="J8" s="23"/>
      <c r="K8" s="23"/>
      <c r="L8" s="102"/>
      <c r="S8" s="23"/>
      <c r="T8" s="23"/>
      <c r="U8" s="23"/>
      <c r="V8" s="23"/>
      <c r="W8" s="23"/>
      <c r="X8" s="23"/>
      <c r="Y8" s="23"/>
      <c r="Z8" s="23"/>
      <c r="AA8" s="23"/>
      <c r="AB8" s="23"/>
      <c r="AC8" s="23"/>
      <c r="AD8" s="23"/>
      <c r="AE8" s="23"/>
    </row>
    <row r="9" s="28" customFormat="true" ht="16.5" hidden="false" customHeight="true" outlineLevel="0" collapsed="false">
      <c r="A9" s="23"/>
      <c r="B9" s="24"/>
      <c r="C9" s="23"/>
      <c r="D9" s="23"/>
      <c r="E9" s="103" t="s">
        <v>872</v>
      </c>
      <c r="F9" s="103"/>
      <c r="G9" s="103"/>
      <c r="H9" s="103"/>
      <c r="I9" s="23"/>
      <c r="J9" s="23"/>
      <c r="K9" s="23"/>
      <c r="L9" s="102"/>
      <c r="S9" s="23"/>
      <c r="T9" s="23"/>
      <c r="U9" s="23"/>
      <c r="V9" s="23"/>
      <c r="W9" s="23"/>
      <c r="X9" s="23"/>
      <c r="Y9" s="23"/>
      <c r="Z9" s="23"/>
      <c r="AA9" s="23"/>
      <c r="AB9" s="23"/>
      <c r="AC9" s="23"/>
      <c r="AD9" s="23"/>
      <c r="AE9" s="23"/>
    </row>
    <row r="10" s="28" customFormat="true" ht="12.8" hidden="false" customHeight="false" outlineLevel="0" collapsed="false">
      <c r="A10" s="23"/>
      <c r="B10" s="24"/>
      <c r="C10" s="23"/>
      <c r="D10" s="23"/>
      <c r="E10" s="23"/>
      <c r="F10" s="23"/>
      <c r="G10" s="23"/>
      <c r="H10" s="23"/>
      <c r="I10" s="23"/>
      <c r="J10" s="23"/>
      <c r="K10" s="23"/>
      <c r="L10" s="102"/>
      <c r="S10" s="23"/>
      <c r="T10" s="23"/>
      <c r="U10" s="23"/>
      <c r="V10" s="23"/>
      <c r="W10" s="23"/>
      <c r="X10" s="23"/>
      <c r="Y10" s="23"/>
      <c r="Z10" s="23"/>
      <c r="AA10" s="23"/>
      <c r="AB10" s="23"/>
      <c r="AC10" s="23"/>
      <c r="AD10" s="23"/>
      <c r="AE10" s="23"/>
    </row>
    <row r="11" s="28" customFormat="true" ht="12" hidden="false" customHeight="true" outlineLevel="0" collapsed="false">
      <c r="A11" s="23"/>
      <c r="B11" s="24"/>
      <c r="C11" s="23"/>
      <c r="D11" s="16" t="s">
        <v>18</v>
      </c>
      <c r="E11" s="23"/>
      <c r="F11" s="17"/>
      <c r="G11" s="23"/>
      <c r="H11" s="23"/>
      <c r="I11" s="16" t="s">
        <v>19</v>
      </c>
      <c r="J11" s="17"/>
      <c r="K11" s="23"/>
      <c r="L11" s="102"/>
      <c r="S11" s="23"/>
      <c r="T11" s="23"/>
      <c r="U11" s="23"/>
      <c r="V11" s="23"/>
      <c r="W11" s="23"/>
      <c r="X11" s="23"/>
      <c r="Y11" s="23"/>
      <c r="Z11" s="23"/>
      <c r="AA11" s="23"/>
      <c r="AB11" s="23"/>
      <c r="AC11" s="23"/>
      <c r="AD11" s="23"/>
      <c r="AE11" s="23"/>
    </row>
    <row r="12" s="28" customFormat="true" ht="12" hidden="false" customHeight="true" outlineLevel="0" collapsed="false">
      <c r="A12" s="23"/>
      <c r="B12" s="24"/>
      <c r="C12" s="23"/>
      <c r="D12" s="16" t="s">
        <v>20</v>
      </c>
      <c r="E12" s="23"/>
      <c r="F12" s="17" t="s">
        <v>21</v>
      </c>
      <c r="G12" s="23"/>
      <c r="H12" s="23"/>
      <c r="I12" s="16" t="s">
        <v>22</v>
      </c>
      <c r="J12" s="104" t="str">
        <f aca="false">'Rekapitulace stavby'!AN8</f>
        <v>31. 10. 2024</v>
      </c>
      <c r="K12" s="23"/>
      <c r="L12" s="102"/>
      <c r="S12" s="23"/>
      <c r="T12" s="23"/>
      <c r="U12" s="23"/>
      <c r="V12" s="23"/>
      <c r="W12" s="23"/>
      <c r="X12" s="23"/>
      <c r="Y12" s="23"/>
      <c r="Z12" s="23"/>
      <c r="AA12" s="23"/>
      <c r="AB12" s="23"/>
      <c r="AC12" s="23"/>
      <c r="AD12" s="23"/>
      <c r="AE12" s="23"/>
    </row>
    <row r="13" s="28" customFormat="true" ht="10.8" hidden="false" customHeight="true" outlineLevel="0" collapsed="false">
      <c r="A13" s="23"/>
      <c r="B13" s="24"/>
      <c r="C13" s="23"/>
      <c r="D13" s="23"/>
      <c r="E13" s="23"/>
      <c r="F13" s="23"/>
      <c r="G13" s="23"/>
      <c r="H13" s="23"/>
      <c r="I13" s="23"/>
      <c r="J13" s="23"/>
      <c r="K13" s="23"/>
      <c r="L13" s="102"/>
      <c r="S13" s="23"/>
      <c r="T13" s="23"/>
      <c r="U13" s="23"/>
      <c r="V13" s="23"/>
      <c r="W13" s="23"/>
      <c r="X13" s="23"/>
      <c r="Y13" s="23"/>
      <c r="Z13" s="23"/>
      <c r="AA13" s="23"/>
      <c r="AB13" s="23"/>
      <c r="AC13" s="23"/>
      <c r="AD13" s="23"/>
      <c r="AE13" s="23"/>
    </row>
    <row r="14" s="28" customFormat="true" ht="12" hidden="false" customHeight="true" outlineLevel="0" collapsed="false">
      <c r="A14" s="23"/>
      <c r="B14" s="24"/>
      <c r="C14" s="23"/>
      <c r="D14" s="16" t="s">
        <v>24</v>
      </c>
      <c r="E14" s="23"/>
      <c r="F14" s="23"/>
      <c r="G14" s="23"/>
      <c r="H14" s="23"/>
      <c r="I14" s="16" t="s">
        <v>25</v>
      </c>
      <c r="J14" s="17" t="str">
        <f aca="false">IF('Rekapitulace stavby'!AN10="","",'Rekapitulace stavby'!AN10)</f>
        <v/>
      </c>
      <c r="K14" s="23"/>
      <c r="L14" s="102"/>
      <c r="S14" s="23"/>
      <c r="T14" s="23"/>
      <c r="U14" s="23"/>
      <c r="V14" s="23"/>
      <c r="W14" s="23"/>
      <c r="X14" s="23"/>
      <c r="Y14" s="23"/>
      <c r="Z14" s="23"/>
      <c r="AA14" s="23"/>
      <c r="AB14" s="23"/>
      <c r="AC14" s="23"/>
      <c r="AD14" s="23"/>
      <c r="AE14" s="23"/>
    </row>
    <row r="15" s="28" customFormat="true" ht="18" hidden="false" customHeight="true" outlineLevel="0" collapsed="false">
      <c r="A15" s="23"/>
      <c r="B15" s="24"/>
      <c r="C15" s="23"/>
      <c r="D15" s="23"/>
      <c r="E15" s="17" t="str">
        <f aca="false">IF('Rekapitulace stavby'!E11="","",'Rekapitulace stavby'!E11)</f>
        <v> </v>
      </c>
      <c r="F15" s="23"/>
      <c r="G15" s="23"/>
      <c r="H15" s="23"/>
      <c r="I15" s="16" t="s">
        <v>26</v>
      </c>
      <c r="J15" s="17" t="str">
        <f aca="false">IF('Rekapitulace stavby'!AN11="","",'Rekapitulace stavby'!AN11)</f>
        <v/>
      </c>
      <c r="K15" s="23"/>
      <c r="L15" s="102"/>
      <c r="S15" s="23"/>
      <c r="T15" s="23"/>
      <c r="U15" s="23"/>
      <c r="V15" s="23"/>
      <c r="W15" s="23"/>
      <c r="X15" s="23"/>
      <c r="Y15" s="23"/>
      <c r="Z15" s="23"/>
      <c r="AA15" s="23"/>
      <c r="AB15" s="23"/>
      <c r="AC15" s="23"/>
      <c r="AD15" s="23"/>
      <c r="AE15" s="23"/>
    </row>
    <row r="16" s="28" customFormat="true" ht="6.95" hidden="false" customHeight="true" outlineLevel="0" collapsed="false">
      <c r="A16" s="23"/>
      <c r="B16" s="24"/>
      <c r="C16" s="23"/>
      <c r="D16" s="23"/>
      <c r="E16" s="23"/>
      <c r="F16" s="23"/>
      <c r="G16" s="23"/>
      <c r="H16" s="23"/>
      <c r="I16" s="23"/>
      <c r="J16" s="23"/>
      <c r="K16" s="23"/>
      <c r="L16" s="102"/>
      <c r="S16" s="23"/>
      <c r="T16" s="23"/>
      <c r="U16" s="23"/>
      <c r="V16" s="23"/>
      <c r="W16" s="23"/>
      <c r="X16" s="23"/>
      <c r="Y16" s="23"/>
      <c r="Z16" s="23"/>
      <c r="AA16" s="23"/>
      <c r="AB16" s="23"/>
      <c r="AC16" s="23"/>
      <c r="AD16" s="23"/>
      <c r="AE16" s="23"/>
    </row>
    <row r="17" s="28" customFormat="true" ht="12" hidden="false" customHeight="true" outlineLevel="0" collapsed="false">
      <c r="A17" s="23"/>
      <c r="B17" s="24"/>
      <c r="C17" s="23"/>
      <c r="D17" s="16" t="s">
        <v>27</v>
      </c>
      <c r="E17" s="23"/>
      <c r="F17" s="23"/>
      <c r="G17" s="23"/>
      <c r="H17" s="23"/>
      <c r="I17" s="16" t="s">
        <v>25</v>
      </c>
      <c r="J17" s="18" t="str">
        <f aca="false">'Rekapitulace stavby'!AN13</f>
        <v>Vyplň údaj</v>
      </c>
      <c r="K17" s="23"/>
      <c r="L17" s="102"/>
      <c r="S17" s="23"/>
      <c r="T17" s="23"/>
      <c r="U17" s="23"/>
      <c r="V17" s="23"/>
      <c r="W17" s="23"/>
      <c r="X17" s="23"/>
      <c r="Y17" s="23"/>
      <c r="Z17" s="23"/>
      <c r="AA17" s="23"/>
      <c r="AB17" s="23"/>
      <c r="AC17" s="23"/>
      <c r="AD17" s="23"/>
      <c r="AE17" s="23"/>
    </row>
    <row r="18" s="28" customFormat="true" ht="18" hidden="false" customHeight="true" outlineLevel="0" collapsed="false">
      <c r="A18" s="23"/>
      <c r="B18" s="24"/>
      <c r="C18" s="23"/>
      <c r="D18" s="23"/>
      <c r="E18" s="105" t="str">
        <f aca="false">'Rekapitulace stavby'!E14</f>
        <v>Vyplň údaj</v>
      </c>
      <c r="F18" s="105"/>
      <c r="G18" s="105"/>
      <c r="H18" s="105"/>
      <c r="I18" s="16" t="s">
        <v>26</v>
      </c>
      <c r="J18" s="18" t="str">
        <f aca="false">'Rekapitulace stavby'!AN14</f>
        <v>Vyplň údaj</v>
      </c>
      <c r="K18" s="23"/>
      <c r="L18" s="102"/>
      <c r="S18" s="23"/>
      <c r="T18" s="23"/>
      <c r="U18" s="23"/>
      <c r="V18" s="23"/>
      <c r="W18" s="23"/>
      <c r="X18" s="23"/>
      <c r="Y18" s="23"/>
      <c r="Z18" s="23"/>
      <c r="AA18" s="23"/>
      <c r="AB18" s="23"/>
      <c r="AC18" s="23"/>
      <c r="AD18" s="23"/>
      <c r="AE18" s="23"/>
    </row>
    <row r="19" s="28" customFormat="true" ht="6.95" hidden="false" customHeight="true" outlineLevel="0" collapsed="false">
      <c r="A19" s="23"/>
      <c r="B19" s="24"/>
      <c r="C19" s="23"/>
      <c r="D19" s="23"/>
      <c r="E19" s="23"/>
      <c r="F19" s="23"/>
      <c r="G19" s="23"/>
      <c r="H19" s="23"/>
      <c r="I19" s="23"/>
      <c r="J19" s="23"/>
      <c r="K19" s="23"/>
      <c r="L19" s="102"/>
      <c r="S19" s="23"/>
      <c r="T19" s="23"/>
      <c r="U19" s="23"/>
      <c r="V19" s="23"/>
      <c r="W19" s="23"/>
      <c r="X19" s="23"/>
      <c r="Y19" s="23"/>
      <c r="Z19" s="23"/>
      <c r="AA19" s="23"/>
      <c r="AB19" s="23"/>
      <c r="AC19" s="23"/>
      <c r="AD19" s="23"/>
      <c r="AE19" s="23"/>
    </row>
    <row r="20" s="28" customFormat="true" ht="12" hidden="false" customHeight="true" outlineLevel="0" collapsed="false">
      <c r="A20" s="23"/>
      <c r="B20" s="24"/>
      <c r="C20" s="23"/>
      <c r="D20" s="16" t="s">
        <v>29</v>
      </c>
      <c r="E20" s="23"/>
      <c r="F20" s="23"/>
      <c r="G20" s="23"/>
      <c r="H20" s="23"/>
      <c r="I20" s="16" t="s">
        <v>25</v>
      </c>
      <c r="J20" s="17" t="str">
        <f aca="false">IF('Rekapitulace stavby'!AN16="","",'Rekapitulace stavby'!AN16)</f>
        <v/>
      </c>
      <c r="K20" s="23"/>
      <c r="L20" s="102"/>
      <c r="S20" s="23"/>
      <c r="T20" s="23"/>
      <c r="U20" s="23"/>
      <c r="V20" s="23"/>
      <c r="W20" s="23"/>
      <c r="X20" s="23"/>
      <c r="Y20" s="23"/>
      <c r="Z20" s="23"/>
      <c r="AA20" s="23"/>
      <c r="AB20" s="23"/>
      <c r="AC20" s="23"/>
      <c r="AD20" s="23"/>
      <c r="AE20" s="23"/>
    </row>
    <row r="21" s="28" customFormat="true" ht="18" hidden="false" customHeight="true" outlineLevel="0" collapsed="false">
      <c r="A21" s="23"/>
      <c r="B21" s="24"/>
      <c r="C21" s="23"/>
      <c r="D21" s="23"/>
      <c r="E21" s="17" t="str">
        <f aca="false">IF('Rekapitulace stavby'!E17="","",'Rekapitulace stavby'!E17)</f>
        <v> </v>
      </c>
      <c r="F21" s="23"/>
      <c r="G21" s="23"/>
      <c r="H21" s="23"/>
      <c r="I21" s="16" t="s">
        <v>26</v>
      </c>
      <c r="J21" s="17" t="str">
        <f aca="false">IF('Rekapitulace stavby'!AN17="","",'Rekapitulace stavby'!AN17)</f>
        <v/>
      </c>
      <c r="K21" s="23"/>
      <c r="L21" s="102"/>
      <c r="S21" s="23"/>
      <c r="T21" s="23"/>
      <c r="U21" s="23"/>
      <c r="V21" s="23"/>
      <c r="W21" s="23"/>
      <c r="X21" s="23"/>
      <c r="Y21" s="23"/>
      <c r="Z21" s="23"/>
      <c r="AA21" s="23"/>
      <c r="AB21" s="23"/>
      <c r="AC21" s="23"/>
      <c r="AD21" s="23"/>
      <c r="AE21" s="23"/>
    </row>
    <row r="22" s="28" customFormat="true" ht="6.95" hidden="false" customHeight="true" outlineLevel="0" collapsed="false">
      <c r="A22" s="23"/>
      <c r="B22" s="24"/>
      <c r="C22" s="23"/>
      <c r="D22" s="23"/>
      <c r="E22" s="23"/>
      <c r="F22" s="23"/>
      <c r="G22" s="23"/>
      <c r="H22" s="23"/>
      <c r="I22" s="23"/>
      <c r="J22" s="23"/>
      <c r="K22" s="23"/>
      <c r="L22" s="102"/>
      <c r="S22" s="23"/>
      <c r="T22" s="23"/>
      <c r="U22" s="23"/>
      <c r="V22" s="23"/>
      <c r="W22" s="23"/>
      <c r="X22" s="23"/>
      <c r="Y22" s="23"/>
      <c r="Z22" s="23"/>
      <c r="AA22" s="23"/>
      <c r="AB22" s="23"/>
      <c r="AC22" s="23"/>
      <c r="AD22" s="23"/>
      <c r="AE22" s="23"/>
    </row>
    <row r="23" s="28" customFormat="true" ht="12" hidden="false" customHeight="true" outlineLevel="0" collapsed="false">
      <c r="A23" s="23"/>
      <c r="B23" s="24"/>
      <c r="C23" s="23"/>
      <c r="D23" s="16" t="s">
        <v>31</v>
      </c>
      <c r="E23" s="23"/>
      <c r="F23" s="23"/>
      <c r="G23" s="23"/>
      <c r="H23" s="23"/>
      <c r="I23" s="16" t="s">
        <v>25</v>
      </c>
      <c r="J23" s="17" t="str">
        <f aca="false">IF('Rekapitulace stavby'!AN19="","",'Rekapitulace stavby'!AN19)</f>
        <v/>
      </c>
      <c r="K23" s="23"/>
      <c r="L23" s="102"/>
      <c r="S23" s="23"/>
      <c r="T23" s="23"/>
      <c r="U23" s="23"/>
      <c r="V23" s="23"/>
      <c r="W23" s="23"/>
      <c r="X23" s="23"/>
      <c r="Y23" s="23"/>
      <c r="Z23" s="23"/>
      <c r="AA23" s="23"/>
      <c r="AB23" s="23"/>
      <c r="AC23" s="23"/>
      <c r="AD23" s="23"/>
      <c r="AE23" s="23"/>
    </row>
    <row r="24" s="28" customFormat="true" ht="18" hidden="false" customHeight="true" outlineLevel="0" collapsed="false">
      <c r="A24" s="23"/>
      <c r="B24" s="24"/>
      <c r="C24" s="23"/>
      <c r="D24" s="23"/>
      <c r="E24" s="17" t="str">
        <f aca="false">IF('Rekapitulace stavby'!E20="","",'Rekapitulace stavby'!E20)</f>
        <v>Bc. Kateřina Vaculíková</v>
      </c>
      <c r="F24" s="23"/>
      <c r="G24" s="23"/>
      <c r="H24" s="23"/>
      <c r="I24" s="16" t="s">
        <v>26</v>
      </c>
      <c r="J24" s="17" t="str">
        <f aca="false">IF('Rekapitulace stavby'!AN20="","",'Rekapitulace stavby'!AN20)</f>
        <v/>
      </c>
      <c r="K24" s="23"/>
      <c r="L24" s="102"/>
      <c r="S24" s="23"/>
      <c r="T24" s="23"/>
      <c r="U24" s="23"/>
      <c r="V24" s="23"/>
      <c r="W24" s="23"/>
      <c r="X24" s="23"/>
      <c r="Y24" s="23"/>
      <c r="Z24" s="23"/>
      <c r="AA24" s="23"/>
      <c r="AB24" s="23"/>
      <c r="AC24" s="23"/>
      <c r="AD24" s="23"/>
      <c r="AE24" s="23"/>
    </row>
    <row r="25" s="28" customFormat="true" ht="6.95" hidden="false" customHeight="true" outlineLevel="0" collapsed="false">
      <c r="A25" s="23"/>
      <c r="B25" s="24"/>
      <c r="C25" s="23"/>
      <c r="D25" s="23"/>
      <c r="E25" s="23"/>
      <c r="F25" s="23"/>
      <c r="G25" s="23"/>
      <c r="H25" s="23"/>
      <c r="I25" s="23"/>
      <c r="J25" s="23"/>
      <c r="K25" s="23"/>
      <c r="L25" s="102"/>
      <c r="S25" s="23"/>
      <c r="T25" s="23"/>
      <c r="U25" s="23"/>
      <c r="V25" s="23"/>
      <c r="W25" s="23"/>
      <c r="X25" s="23"/>
      <c r="Y25" s="23"/>
      <c r="Z25" s="23"/>
      <c r="AA25" s="23"/>
      <c r="AB25" s="23"/>
      <c r="AC25" s="23"/>
      <c r="AD25" s="23"/>
      <c r="AE25" s="23"/>
    </row>
    <row r="26" s="28" customFormat="true" ht="12" hidden="false" customHeight="true" outlineLevel="0" collapsed="false">
      <c r="A26" s="23"/>
      <c r="B26" s="24"/>
      <c r="C26" s="23"/>
      <c r="D26" s="16" t="s">
        <v>33</v>
      </c>
      <c r="E26" s="23"/>
      <c r="F26" s="23"/>
      <c r="G26" s="23"/>
      <c r="H26" s="23"/>
      <c r="I26" s="23"/>
      <c r="J26" s="23"/>
      <c r="K26" s="23"/>
      <c r="L26" s="102"/>
      <c r="S26" s="23"/>
      <c r="T26" s="23"/>
      <c r="U26" s="23"/>
      <c r="V26" s="23"/>
      <c r="W26" s="23"/>
      <c r="X26" s="23"/>
      <c r="Y26" s="23"/>
      <c r="Z26" s="23"/>
      <c r="AA26" s="23"/>
      <c r="AB26" s="23"/>
      <c r="AC26" s="23"/>
      <c r="AD26" s="23"/>
      <c r="AE26" s="23"/>
    </row>
    <row r="27" s="28" customFormat="true" ht="16.5" hidden="false" customHeight="true" outlineLevel="0" collapsed="false">
      <c r="A27" s="23"/>
      <c r="B27" s="24"/>
      <c r="C27" s="23"/>
      <c r="D27" s="23"/>
      <c r="E27" s="12"/>
      <c r="F27" s="12"/>
      <c r="G27" s="12"/>
      <c r="H27" s="12"/>
      <c r="I27" s="23"/>
      <c r="J27" s="23"/>
      <c r="K27" s="23"/>
      <c r="L27" s="102"/>
      <c r="S27" s="23"/>
      <c r="T27" s="23"/>
      <c r="U27" s="23"/>
      <c r="V27" s="23"/>
      <c r="W27" s="23"/>
      <c r="X27" s="23"/>
      <c r="Y27" s="23"/>
      <c r="Z27" s="23"/>
      <c r="AA27" s="23"/>
      <c r="AB27" s="23"/>
      <c r="AC27" s="23"/>
      <c r="AD27" s="23"/>
      <c r="AE27" s="23"/>
    </row>
    <row r="28" s="28" customFormat="true" ht="6.95" hidden="false" customHeight="true" outlineLevel="0" collapsed="false">
      <c r="A28" s="23"/>
      <c r="B28" s="24"/>
      <c r="C28" s="23"/>
      <c r="D28" s="23"/>
      <c r="E28" s="23"/>
      <c r="F28" s="23"/>
      <c r="G28" s="23"/>
      <c r="H28" s="23"/>
      <c r="I28" s="23"/>
      <c r="J28" s="23"/>
      <c r="K28" s="23"/>
      <c r="L28" s="102"/>
      <c r="S28" s="23"/>
      <c r="T28" s="23"/>
      <c r="U28" s="23"/>
      <c r="V28" s="23"/>
      <c r="W28" s="23"/>
      <c r="X28" s="23"/>
      <c r="Y28" s="23"/>
      <c r="Z28" s="23"/>
      <c r="AA28" s="23"/>
      <c r="AB28" s="23"/>
      <c r="AC28" s="23"/>
      <c r="AD28" s="23"/>
      <c r="AE28" s="23"/>
    </row>
    <row r="29" s="28" customFormat="true" ht="6.95" hidden="false" customHeight="true" outlineLevel="0" collapsed="false">
      <c r="A29" s="23"/>
      <c r="B29" s="24"/>
      <c r="C29" s="23"/>
      <c r="D29" s="67"/>
      <c r="E29" s="67"/>
      <c r="F29" s="67"/>
      <c r="G29" s="67"/>
      <c r="H29" s="67"/>
      <c r="I29" s="67"/>
      <c r="J29" s="67"/>
      <c r="K29" s="67"/>
      <c r="L29" s="102"/>
      <c r="S29" s="23"/>
      <c r="T29" s="23"/>
      <c r="U29" s="23"/>
      <c r="V29" s="23"/>
      <c r="W29" s="23"/>
      <c r="X29" s="23"/>
      <c r="Y29" s="23"/>
      <c r="Z29" s="23"/>
      <c r="AA29" s="23"/>
      <c r="AB29" s="23"/>
      <c r="AC29" s="23"/>
      <c r="AD29" s="23"/>
      <c r="AE29" s="23"/>
    </row>
    <row r="30" s="28" customFormat="true" ht="25.45" hidden="false" customHeight="true" outlineLevel="0" collapsed="false">
      <c r="A30" s="23"/>
      <c r="B30" s="24"/>
      <c r="C30" s="23"/>
      <c r="D30" s="106" t="s">
        <v>35</v>
      </c>
      <c r="E30" s="23"/>
      <c r="F30" s="23"/>
      <c r="G30" s="23"/>
      <c r="H30" s="23"/>
      <c r="I30" s="23"/>
      <c r="J30" s="107" t="n">
        <f aca="false">ROUND(J85, 2)</f>
        <v>0</v>
      </c>
      <c r="K30" s="23"/>
      <c r="L30" s="102"/>
      <c r="S30" s="23"/>
      <c r="T30" s="23"/>
      <c r="U30" s="23"/>
      <c r="V30" s="23"/>
      <c r="W30" s="23"/>
      <c r="X30" s="23"/>
      <c r="Y30" s="23"/>
      <c r="Z30" s="23"/>
      <c r="AA30" s="23"/>
      <c r="AB30" s="23"/>
      <c r="AC30" s="23"/>
      <c r="AD30" s="23"/>
      <c r="AE30" s="23"/>
    </row>
    <row r="31" s="28" customFormat="true" ht="6.95" hidden="false" customHeight="true" outlineLevel="0" collapsed="false">
      <c r="A31" s="23"/>
      <c r="B31" s="24"/>
      <c r="C31" s="23"/>
      <c r="D31" s="67"/>
      <c r="E31" s="67"/>
      <c r="F31" s="67"/>
      <c r="G31" s="67"/>
      <c r="H31" s="67"/>
      <c r="I31" s="67"/>
      <c r="J31" s="67"/>
      <c r="K31" s="67"/>
      <c r="L31" s="102"/>
      <c r="S31" s="23"/>
      <c r="T31" s="23"/>
      <c r="U31" s="23"/>
      <c r="V31" s="23"/>
      <c r="W31" s="23"/>
      <c r="X31" s="23"/>
      <c r="Y31" s="23"/>
      <c r="Z31" s="23"/>
      <c r="AA31" s="23"/>
      <c r="AB31" s="23"/>
      <c r="AC31" s="23"/>
      <c r="AD31" s="23"/>
      <c r="AE31" s="23"/>
    </row>
    <row r="32" s="28" customFormat="true" ht="14.4" hidden="false" customHeight="true" outlineLevel="0" collapsed="false">
      <c r="A32" s="23"/>
      <c r="B32" s="24"/>
      <c r="C32" s="23"/>
      <c r="D32" s="23"/>
      <c r="E32" s="23"/>
      <c r="F32" s="108" t="s">
        <v>37</v>
      </c>
      <c r="G32" s="23"/>
      <c r="H32" s="23"/>
      <c r="I32" s="108" t="s">
        <v>36</v>
      </c>
      <c r="J32" s="108" t="s">
        <v>38</v>
      </c>
      <c r="K32" s="23"/>
      <c r="L32" s="102"/>
      <c r="S32" s="23"/>
      <c r="T32" s="23"/>
      <c r="U32" s="23"/>
      <c r="V32" s="23"/>
      <c r="W32" s="23"/>
      <c r="X32" s="23"/>
      <c r="Y32" s="23"/>
      <c r="Z32" s="23"/>
      <c r="AA32" s="23"/>
      <c r="AB32" s="23"/>
      <c r="AC32" s="23"/>
      <c r="AD32" s="23"/>
      <c r="AE32" s="23"/>
    </row>
    <row r="33" s="28" customFormat="true" ht="14.4" hidden="false" customHeight="true" outlineLevel="0" collapsed="false">
      <c r="A33" s="23"/>
      <c r="B33" s="24"/>
      <c r="C33" s="23"/>
      <c r="D33" s="109" t="s">
        <v>39</v>
      </c>
      <c r="E33" s="16" t="s">
        <v>40</v>
      </c>
      <c r="F33" s="110" t="n">
        <f aca="false">ROUND((SUM(BE85:BE136)),  2)</f>
        <v>0</v>
      </c>
      <c r="G33" s="23"/>
      <c r="H33" s="23"/>
      <c r="I33" s="111" t="n">
        <v>0.21</v>
      </c>
      <c r="J33" s="110" t="n">
        <f aca="false">ROUND(((SUM(BE85:BE136))*I33),  2)</f>
        <v>0</v>
      </c>
      <c r="K33" s="23"/>
      <c r="L33" s="102"/>
      <c r="S33" s="23"/>
      <c r="T33" s="23"/>
      <c r="U33" s="23"/>
      <c r="V33" s="23"/>
      <c r="W33" s="23"/>
      <c r="X33" s="23"/>
      <c r="Y33" s="23"/>
      <c r="Z33" s="23"/>
      <c r="AA33" s="23"/>
      <c r="AB33" s="23"/>
      <c r="AC33" s="23"/>
      <c r="AD33" s="23"/>
      <c r="AE33" s="23"/>
    </row>
    <row r="34" s="28" customFormat="true" ht="14.4" hidden="false" customHeight="true" outlineLevel="0" collapsed="false">
      <c r="A34" s="23"/>
      <c r="B34" s="24"/>
      <c r="C34" s="23"/>
      <c r="D34" s="23"/>
      <c r="E34" s="16" t="s">
        <v>41</v>
      </c>
      <c r="F34" s="110" t="n">
        <f aca="false">ROUND((SUM(BF85:BF136)),  2)</f>
        <v>0</v>
      </c>
      <c r="G34" s="23"/>
      <c r="H34" s="23"/>
      <c r="I34" s="111" t="n">
        <v>0.12</v>
      </c>
      <c r="J34" s="110" t="n">
        <f aca="false">ROUND(((SUM(BF85:BF136))*I34),  2)</f>
        <v>0</v>
      </c>
      <c r="K34" s="23"/>
      <c r="L34" s="102"/>
      <c r="S34" s="23"/>
      <c r="T34" s="23"/>
      <c r="U34" s="23"/>
      <c r="V34" s="23"/>
      <c r="W34" s="23"/>
      <c r="X34" s="23"/>
      <c r="Y34" s="23"/>
      <c r="Z34" s="23"/>
      <c r="AA34" s="23"/>
      <c r="AB34" s="23"/>
      <c r="AC34" s="23"/>
      <c r="AD34" s="23"/>
      <c r="AE34" s="23"/>
    </row>
    <row r="35" s="28" customFormat="true" ht="14.4" hidden="true" customHeight="true" outlineLevel="0" collapsed="false">
      <c r="A35" s="23"/>
      <c r="B35" s="24"/>
      <c r="C35" s="23"/>
      <c r="D35" s="23"/>
      <c r="E35" s="16" t="s">
        <v>42</v>
      </c>
      <c r="F35" s="110" t="n">
        <f aca="false">ROUND((SUM(BG85:BG136)),  2)</f>
        <v>0</v>
      </c>
      <c r="G35" s="23"/>
      <c r="H35" s="23"/>
      <c r="I35" s="111" t="n">
        <v>0.21</v>
      </c>
      <c r="J35" s="110" t="n">
        <f aca="false">0</f>
        <v>0</v>
      </c>
      <c r="K35" s="23"/>
      <c r="L35" s="102"/>
      <c r="S35" s="23"/>
      <c r="T35" s="23"/>
      <c r="U35" s="23"/>
      <c r="V35" s="23"/>
      <c r="W35" s="23"/>
      <c r="X35" s="23"/>
      <c r="Y35" s="23"/>
      <c r="Z35" s="23"/>
      <c r="AA35" s="23"/>
      <c r="AB35" s="23"/>
      <c r="AC35" s="23"/>
      <c r="AD35" s="23"/>
      <c r="AE35" s="23"/>
    </row>
    <row r="36" s="28" customFormat="true" ht="14.4" hidden="true" customHeight="true" outlineLevel="0" collapsed="false">
      <c r="A36" s="23"/>
      <c r="B36" s="24"/>
      <c r="C36" s="23"/>
      <c r="D36" s="23"/>
      <c r="E36" s="16" t="s">
        <v>43</v>
      </c>
      <c r="F36" s="110" t="n">
        <f aca="false">ROUND((SUM(BH85:BH136)),  2)</f>
        <v>0</v>
      </c>
      <c r="G36" s="23"/>
      <c r="H36" s="23"/>
      <c r="I36" s="111" t="n">
        <v>0.12</v>
      </c>
      <c r="J36" s="110" t="n">
        <f aca="false">0</f>
        <v>0</v>
      </c>
      <c r="K36" s="23"/>
      <c r="L36" s="102"/>
      <c r="S36" s="23"/>
      <c r="T36" s="23"/>
      <c r="U36" s="23"/>
      <c r="V36" s="23"/>
      <c r="W36" s="23"/>
      <c r="X36" s="23"/>
      <c r="Y36" s="23"/>
      <c r="Z36" s="23"/>
      <c r="AA36" s="23"/>
      <c r="AB36" s="23"/>
      <c r="AC36" s="23"/>
      <c r="AD36" s="23"/>
      <c r="AE36" s="23"/>
    </row>
    <row r="37" s="28" customFormat="true" ht="14.4" hidden="true" customHeight="true" outlineLevel="0" collapsed="false">
      <c r="A37" s="23"/>
      <c r="B37" s="24"/>
      <c r="C37" s="23"/>
      <c r="D37" s="23"/>
      <c r="E37" s="16" t="s">
        <v>44</v>
      </c>
      <c r="F37" s="110" t="n">
        <f aca="false">ROUND((SUM(BI85:BI136)),  2)</f>
        <v>0</v>
      </c>
      <c r="G37" s="23"/>
      <c r="H37" s="23"/>
      <c r="I37" s="111" t="n">
        <v>0</v>
      </c>
      <c r="J37" s="110" t="n">
        <f aca="false">0</f>
        <v>0</v>
      </c>
      <c r="K37" s="23"/>
      <c r="L37" s="102"/>
      <c r="S37" s="23"/>
      <c r="T37" s="23"/>
      <c r="U37" s="23"/>
      <c r="V37" s="23"/>
      <c r="W37" s="23"/>
      <c r="X37" s="23"/>
      <c r="Y37" s="23"/>
      <c r="Z37" s="23"/>
      <c r="AA37" s="23"/>
      <c r="AB37" s="23"/>
      <c r="AC37" s="23"/>
      <c r="AD37" s="23"/>
      <c r="AE37" s="23"/>
    </row>
    <row r="38" s="28" customFormat="true" ht="6.95" hidden="false" customHeight="true" outlineLevel="0" collapsed="false">
      <c r="A38" s="23"/>
      <c r="B38" s="24"/>
      <c r="C38" s="23"/>
      <c r="D38" s="23"/>
      <c r="E38" s="23"/>
      <c r="F38" s="23"/>
      <c r="G38" s="23"/>
      <c r="H38" s="23"/>
      <c r="I38" s="23"/>
      <c r="J38" s="23"/>
      <c r="K38" s="23"/>
      <c r="L38" s="102"/>
      <c r="S38" s="23"/>
      <c r="T38" s="23"/>
      <c r="U38" s="23"/>
      <c r="V38" s="23"/>
      <c r="W38" s="23"/>
      <c r="X38" s="23"/>
      <c r="Y38" s="23"/>
      <c r="Z38" s="23"/>
      <c r="AA38" s="23"/>
      <c r="AB38" s="23"/>
      <c r="AC38" s="23"/>
      <c r="AD38" s="23"/>
      <c r="AE38" s="23"/>
    </row>
    <row r="39" s="28" customFormat="true" ht="25.45" hidden="false" customHeight="true" outlineLevel="0" collapsed="false">
      <c r="A39" s="23"/>
      <c r="B39" s="24"/>
      <c r="C39" s="112"/>
      <c r="D39" s="113" t="s">
        <v>45</v>
      </c>
      <c r="E39" s="59"/>
      <c r="F39" s="59"/>
      <c r="G39" s="114" t="s">
        <v>46</v>
      </c>
      <c r="H39" s="115" t="s">
        <v>47</v>
      </c>
      <c r="I39" s="59"/>
      <c r="J39" s="116" t="n">
        <f aca="false">SUM(J30:J37)</f>
        <v>0</v>
      </c>
      <c r="K39" s="117"/>
      <c r="L39" s="102"/>
      <c r="S39" s="23"/>
      <c r="T39" s="23"/>
      <c r="U39" s="23"/>
      <c r="V39" s="23"/>
      <c r="W39" s="23"/>
      <c r="X39" s="23"/>
      <c r="Y39" s="23"/>
      <c r="Z39" s="23"/>
      <c r="AA39" s="23"/>
      <c r="AB39" s="23"/>
      <c r="AC39" s="23"/>
      <c r="AD39" s="23"/>
      <c r="AE39" s="23"/>
    </row>
    <row r="40" s="28" customFormat="true" ht="14.4" hidden="false" customHeight="true" outlineLevel="0" collapsed="false">
      <c r="A40" s="23"/>
      <c r="B40" s="40"/>
      <c r="C40" s="41"/>
      <c r="D40" s="41"/>
      <c r="E40" s="41"/>
      <c r="F40" s="41"/>
      <c r="G40" s="41"/>
      <c r="H40" s="41"/>
      <c r="I40" s="41"/>
      <c r="J40" s="41"/>
      <c r="K40" s="41"/>
      <c r="L40" s="102"/>
      <c r="S40" s="23"/>
      <c r="T40" s="23"/>
      <c r="U40" s="23"/>
      <c r="V40" s="23"/>
      <c r="W40" s="23"/>
      <c r="X40" s="23"/>
      <c r="Y40" s="23"/>
      <c r="Z40" s="23"/>
      <c r="AA40" s="23"/>
      <c r="AB40" s="23"/>
      <c r="AC40" s="23"/>
      <c r="AD40" s="23"/>
      <c r="AE40" s="23"/>
    </row>
    <row r="44" s="28" customFormat="true" ht="6.95" hidden="false" customHeight="true" outlineLevel="0" collapsed="false">
      <c r="A44" s="23"/>
      <c r="B44" s="42"/>
      <c r="C44" s="43"/>
      <c r="D44" s="43"/>
      <c r="E44" s="43"/>
      <c r="F44" s="43"/>
      <c r="G44" s="43"/>
      <c r="H44" s="43"/>
      <c r="I44" s="43"/>
      <c r="J44" s="43"/>
      <c r="K44" s="43"/>
      <c r="L44" s="102"/>
      <c r="S44" s="23"/>
      <c r="T44" s="23"/>
      <c r="U44" s="23"/>
      <c r="V44" s="23"/>
      <c r="W44" s="23"/>
      <c r="X44" s="23"/>
      <c r="Y44" s="23"/>
      <c r="Z44" s="23"/>
      <c r="AA44" s="23"/>
      <c r="AB44" s="23"/>
      <c r="AC44" s="23"/>
      <c r="AD44" s="23"/>
      <c r="AE44" s="23"/>
    </row>
    <row r="45" s="28" customFormat="true" ht="24.95" hidden="false" customHeight="true" outlineLevel="0" collapsed="false">
      <c r="A45" s="23"/>
      <c r="B45" s="24"/>
      <c r="C45" s="8" t="s">
        <v>102</v>
      </c>
      <c r="D45" s="23"/>
      <c r="E45" s="23"/>
      <c r="F45" s="23"/>
      <c r="G45" s="23"/>
      <c r="H45" s="23"/>
      <c r="I45" s="23"/>
      <c r="J45" s="23"/>
      <c r="K45" s="23"/>
      <c r="L45" s="102"/>
      <c r="S45" s="23"/>
      <c r="T45" s="23"/>
      <c r="U45" s="23"/>
      <c r="V45" s="23"/>
      <c r="W45" s="23"/>
      <c r="X45" s="23"/>
      <c r="Y45" s="23"/>
      <c r="Z45" s="23"/>
      <c r="AA45" s="23"/>
      <c r="AB45" s="23"/>
      <c r="AC45" s="23"/>
      <c r="AD45" s="23"/>
      <c r="AE45" s="23"/>
    </row>
    <row r="46" s="28" customFormat="true" ht="6.95" hidden="false" customHeight="true" outlineLevel="0" collapsed="false">
      <c r="A46" s="23"/>
      <c r="B46" s="24"/>
      <c r="C46" s="23"/>
      <c r="D46" s="23"/>
      <c r="E46" s="23"/>
      <c r="F46" s="23"/>
      <c r="G46" s="23"/>
      <c r="H46" s="23"/>
      <c r="I46" s="23"/>
      <c r="J46" s="23"/>
      <c r="K46" s="23"/>
      <c r="L46" s="102"/>
      <c r="S46" s="23"/>
      <c r="T46" s="23"/>
      <c r="U46" s="23"/>
      <c r="V46" s="23"/>
      <c r="W46" s="23"/>
      <c r="X46" s="23"/>
      <c r="Y46" s="23"/>
      <c r="Z46" s="23"/>
      <c r="AA46" s="23"/>
      <c r="AB46" s="23"/>
      <c r="AC46" s="23"/>
      <c r="AD46" s="23"/>
      <c r="AE46" s="23"/>
    </row>
    <row r="47" s="28" customFormat="true" ht="12" hidden="false" customHeight="true" outlineLevel="0" collapsed="false">
      <c r="A47" s="23"/>
      <c r="B47" s="24"/>
      <c r="C47" s="16" t="s">
        <v>16</v>
      </c>
      <c r="D47" s="23"/>
      <c r="E47" s="23"/>
      <c r="F47" s="23"/>
      <c r="G47" s="23"/>
      <c r="H47" s="23"/>
      <c r="I47" s="23"/>
      <c r="J47" s="23"/>
      <c r="K47" s="23"/>
      <c r="L47" s="102"/>
      <c r="S47" s="23"/>
      <c r="T47" s="23"/>
      <c r="U47" s="23"/>
      <c r="V47" s="23"/>
      <c r="W47" s="23"/>
      <c r="X47" s="23"/>
      <c r="Y47" s="23"/>
      <c r="Z47" s="23"/>
      <c r="AA47" s="23"/>
      <c r="AB47" s="23"/>
      <c r="AC47" s="23"/>
      <c r="AD47" s="23"/>
      <c r="AE47" s="23"/>
    </row>
    <row r="48" s="28" customFormat="true" ht="16.5" hidden="false" customHeight="true" outlineLevel="0" collapsed="false">
      <c r="A48" s="23"/>
      <c r="B48" s="24"/>
      <c r="C48" s="23"/>
      <c r="D48" s="23"/>
      <c r="E48" s="101" t="str">
        <f aca="false">E7</f>
        <v>Foyer ZŠ Šumperk</v>
      </c>
      <c r="F48" s="101"/>
      <c r="G48" s="101"/>
      <c r="H48" s="101"/>
      <c r="I48" s="23"/>
      <c r="J48" s="23"/>
      <c r="K48" s="23"/>
      <c r="L48" s="102"/>
      <c r="S48" s="23"/>
      <c r="T48" s="23"/>
      <c r="U48" s="23"/>
      <c r="V48" s="23"/>
      <c r="W48" s="23"/>
      <c r="X48" s="23"/>
      <c r="Y48" s="23"/>
      <c r="Z48" s="23"/>
      <c r="AA48" s="23"/>
      <c r="AB48" s="23"/>
      <c r="AC48" s="23"/>
      <c r="AD48" s="23"/>
      <c r="AE48" s="23"/>
    </row>
    <row r="49" s="28" customFormat="true" ht="12" hidden="false" customHeight="true" outlineLevel="0" collapsed="false">
      <c r="A49" s="23"/>
      <c r="B49" s="24"/>
      <c r="C49" s="16" t="s">
        <v>100</v>
      </c>
      <c r="D49" s="23"/>
      <c r="E49" s="23"/>
      <c r="F49" s="23"/>
      <c r="G49" s="23"/>
      <c r="H49" s="23"/>
      <c r="I49" s="23"/>
      <c r="J49" s="23"/>
      <c r="K49" s="23"/>
      <c r="L49" s="102"/>
      <c r="S49" s="23"/>
      <c r="T49" s="23"/>
      <c r="U49" s="23"/>
      <c r="V49" s="23"/>
      <c r="W49" s="23"/>
      <c r="X49" s="23"/>
      <c r="Y49" s="23"/>
      <c r="Z49" s="23"/>
      <c r="AA49" s="23"/>
      <c r="AB49" s="23"/>
      <c r="AC49" s="23"/>
      <c r="AD49" s="23"/>
      <c r="AE49" s="23"/>
    </row>
    <row r="50" s="28" customFormat="true" ht="16.5" hidden="false" customHeight="true" outlineLevel="0" collapsed="false">
      <c r="A50" s="23"/>
      <c r="B50" s="24"/>
      <c r="C50" s="23"/>
      <c r="D50" s="23"/>
      <c r="E50" s="103" t="str">
        <f aca="false">E9</f>
        <v>2024/038/d - Vytápění</v>
      </c>
      <c r="F50" s="103"/>
      <c r="G50" s="103"/>
      <c r="H50" s="103"/>
      <c r="I50" s="23"/>
      <c r="J50" s="23"/>
      <c r="K50" s="23"/>
      <c r="L50" s="102"/>
      <c r="S50" s="23"/>
      <c r="T50" s="23"/>
      <c r="U50" s="23"/>
      <c r="V50" s="23"/>
      <c r="W50" s="23"/>
      <c r="X50" s="23"/>
      <c r="Y50" s="23"/>
      <c r="Z50" s="23"/>
      <c r="AA50" s="23"/>
      <c r="AB50" s="23"/>
      <c r="AC50" s="23"/>
      <c r="AD50" s="23"/>
      <c r="AE50" s="23"/>
    </row>
    <row r="51" s="28" customFormat="true" ht="6.95" hidden="false" customHeight="true" outlineLevel="0" collapsed="false">
      <c r="A51" s="23"/>
      <c r="B51" s="24"/>
      <c r="C51" s="23"/>
      <c r="D51" s="23"/>
      <c r="E51" s="23"/>
      <c r="F51" s="23"/>
      <c r="G51" s="23"/>
      <c r="H51" s="23"/>
      <c r="I51" s="23"/>
      <c r="J51" s="23"/>
      <c r="K51" s="23"/>
      <c r="L51" s="102"/>
      <c r="S51" s="23"/>
      <c r="T51" s="23"/>
      <c r="U51" s="23"/>
      <c r="V51" s="23"/>
      <c r="W51" s="23"/>
      <c r="X51" s="23"/>
      <c r="Y51" s="23"/>
      <c r="Z51" s="23"/>
      <c r="AA51" s="23"/>
      <c r="AB51" s="23"/>
      <c r="AC51" s="23"/>
      <c r="AD51" s="23"/>
      <c r="AE51" s="23"/>
    </row>
    <row r="52" s="28" customFormat="true" ht="12" hidden="false" customHeight="true" outlineLevel="0" collapsed="false">
      <c r="A52" s="23"/>
      <c r="B52" s="24"/>
      <c r="C52" s="16" t="s">
        <v>20</v>
      </c>
      <c r="D52" s="23"/>
      <c r="E52" s="23"/>
      <c r="F52" s="17" t="str">
        <f aca="false">F12</f>
        <v> </v>
      </c>
      <c r="G52" s="23"/>
      <c r="H52" s="23"/>
      <c r="I52" s="16" t="s">
        <v>22</v>
      </c>
      <c r="J52" s="104" t="str">
        <f aca="false">IF(J12="","",J12)</f>
        <v>31. 10. 2024</v>
      </c>
      <c r="K52" s="23"/>
      <c r="L52" s="102"/>
      <c r="S52" s="23"/>
      <c r="T52" s="23"/>
      <c r="U52" s="23"/>
      <c r="V52" s="23"/>
      <c r="W52" s="23"/>
      <c r="X52" s="23"/>
      <c r="Y52" s="23"/>
      <c r="Z52" s="23"/>
      <c r="AA52" s="23"/>
      <c r="AB52" s="23"/>
      <c r="AC52" s="23"/>
      <c r="AD52" s="23"/>
      <c r="AE52" s="23"/>
    </row>
    <row r="53" s="28" customFormat="true" ht="6.95" hidden="false" customHeight="true" outlineLevel="0" collapsed="false">
      <c r="A53" s="23"/>
      <c r="B53" s="24"/>
      <c r="C53" s="23"/>
      <c r="D53" s="23"/>
      <c r="E53" s="23"/>
      <c r="F53" s="23"/>
      <c r="G53" s="23"/>
      <c r="H53" s="23"/>
      <c r="I53" s="23"/>
      <c r="J53" s="23"/>
      <c r="K53" s="23"/>
      <c r="L53" s="102"/>
      <c r="S53" s="23"/>
      <c r="T53" s="23"/>
      <c r="U53" s="23"/>
      <c r="V53" s="23"/>
      <c r="W53" s="23"/>
      <c r="X53" s="23"/>
      <c r="Y53" s="23"/>
      <c r="Z53" s="23"/>
      <c r="AA53" s="23"/>
      <c r="AB53" s="23"/>
      <c r="AC53" s="23"/>
      <c r="AD53" s="23"/>
      <c r="AE53" s="23"/>
    </row>
    <row r="54" s="28" customFormat="true" ht="15.15" hidden="false" customHeight="true" outlineLevel="0" collapsed="false">
      <c r="A54" s="23"/>
      <c r="B54" s="24"/>
      <c r="C54" s="16" t="s">
        <v>24</v>
      </c>
      <c r="D54" s="23"/>
      <c r="E54" s="23"/>
      <c r="F54" s="17" t="str">
        <f aca="false">E15</f>
        <v> </v>
      </c>
      <c r="G54" s="23"/>
      <c r="H54" s="23"/>
      <c r="I54" s="16" t="s">
        <v>29</v>
      </c>
      <c r="J54" s="17" t="str">
        <f aca="false">E21</f>
        <v> </v>
      </c>
      <c r="K54" s="23"/>
      <c r="L54" s="102"/>
      <c r="S54" s="23"/>
      <c r="T54" s="23"/>
      <c r="U54" s="23"/>
      <c r="V54" s="23"/>
      <c r="W54" s="23"/>
      <c r="X54" s="23"/>
      <c r="Y54" s="23"/>
      <c r="Z54" s="23"/>
      <c r="AA54" s="23"/>
      <c r="AB54" s="23"/>
      <c r="AC54" s="23"/>
      <c r="AD54" s="23"/>
      <c r="AE54" s="23"/>
    </row>
    <row r="55" s="28" customFormat="true" ht="25.65" hidden="false" customHeight="true" outlineLevel="0" collapsed="false">
      <c r="A55" s="23"/>
      <c r="B55" s="24"/>
      <c r="C55" s="16" t="s">
        <v>27</v>
      </c>
      <c r="D55" s="23"/>
      <c r="E55" s="23"/>
      <c r="F55" s="17" t="str">
        <f aca="false">IF(E18="","",E18)</f>
        <v>Vyplň údaj</v>
      </c>
      <c r="G55" s="23"/>
      <c r="H55" s="23"/>
      <c r="I55" s="16" t="s">
        <v>31</v>
      </c>
      <c r="J55" s="17" t="str">
        <f aca="false">E24</f>
        <v>Bc. Kateřina Vaculíková</v>
      </c>
      <c r="K55" s="23"/>
      <c r="L55" s="102"/>
      <c r="S55" s="23"/>
      <c r="T55" s="23"/>
      <c r="U55" s="23"/>
      <c r="V55" s="23"/>
      <c r="W55" s="23"/>
      <c r="X55" s="23"/>
      <c r="Y55" s="23"/>
      <c r="Z55" s="23"/>
      <c r="AA55" s="23"/>
      <c r="AB55" s="23"/>
      <c r="AC55" s="23"/>
      <c r="AD55" s="23"/>
      <c r="AE55" s="23"/>
    </row>
    <row r="56" s="28" customFormat="true" ht="10.3" hidden="false" customHeight="true" outlineLevel="0" collapsed="false">
      <c r="A56" s="23"/>
      <c r="B56" s="24"/>
      <c r="C56" s="23"/>
      <c r="D56" s="23"/>
      <c r="E56" s="23"/>
      <c r="F56" s="23"/>
      <c r="G56" s="23"/>
      <c r="H56" s="23"/>
      <c r="I56" s="23"/>
      <c r="J56" s="23"/>
      <c r="K56" s="23"/>
      <c r="L56" s="102"/>
      <c r="S56" s="23"/>
      <c r="T56" s="23"/>
      <c r="U56" s="23"/>
      <c r="V56" s="23"/>
      <c r="W56" s="23"/>
      <c r="X56" s="23"/>
      <c r="Y56" s="23"/>
      <c r="Z56" s="23"/>
      <c r="AA56" s="23"/>
      <c r="AB56" s="23"/>
      <c r="AC56" s="23"/>
      <c r="AD56" s="23"/>
      <c r="AE56" s="23"/>
    </row>
    <row r="57" s="28" customFormat="true" ht="29.3" hidden="false" customHeight="true" outlineLevel="0" collapsed="false">
      <c r="A57" s="23"/>
      <c r="B57" s="24"/>
      <c r="C57" s="118" t="s">
        <v>103</v>
      </c>
      <c r="D57" s="112"/>
      <c r="E57" s="112"/>
      <c r="F57" s="112"/>
      <c r="G57" s="112"/>
      <c r="H57" s="112"/>
      <c r="I57" s="112"/>
      <c r="J57" s="119" t="s">
        <v>104</v>
      </c>
      <c r="K57" s="112"/>
      <c r="L57" s="102"/>
      <c r="S57" s="23"/>
      <c r="T57" s="23"/>
      <c r="U57" s="23"/>
      <c r="V57" s="23"/>
      <c r="W57" s="23"/>
      <c r="X57" s="23"/>
      <c r="Y57" s="23"/>
      <c r="Z57" s="23"/>
      <c r="AA57" s="23"/>
      <c r="AB57" s="23"/>
      <c r="AC57" s="23"/>
      <c r="AD57" s="23"/>
      <c r="AE57" s="23"/>
    </row>
    <row r="58" s="28" customFormat="true" ht="10.3" hidden="false" customHeight="true" outlineLevel="0" collapsed="false">
      <c r="A58" s="23"/>
      <c r="B58" s="24"/>
      <c r="C58" s="23"/>
      <c r="D58" s="23"/>
      <c r="E58" s="23"/>
      <c r="F58" s="23"/>
      <c r="G58" s="23"/>
      <c r="H58" s="23"/>
      <c r="I58" s="23"/>
      <c r="J58" s="23"/>
      <c r="K58" s="23"/>
      <c r="L58" s="102"/>
      <c r="S58" s="23"/>
      <c r="T58" s="23"/>
      <c r="U58" s="23"/>
      <c r="V58" s="23"/>
      <c r="W58" s="23"/>
      <c r="X58" s="23"/>
      <c r="Y58" s="23"/>
      <c r="Z58" s="23"/>
      <c r="AA58" s="23"/>
      <c r="AB58" s="23"/>
      <c r="AC58" s="23"/>
      <c r="AD58" s="23"/>
      <c r="AE58" s="23"/>
    </row>
    <row r="59" s="28" customFormat="true" ht="22.8" hidden="false" customHeight="true" outlineLevel="0" collapsed="false">
      <c r="A59" s="23"/>
      <c r="B59" s="24"/>
      <c r="C59" s="120" t="s">
        <v>67</v>
      </c>
      <c r="D59" s="23"/>
      <c r="E59" s="23"/>
      <c r="F59" s="23"/>
      <c r="G59" s="23"/>
      <c r="H59" s="23"/>
      <c r="I59" s="23"/>
      <c r="J59" s="107" t="n">
        <f aca="false">J85</f>
        <v>0</v>
      </c>
      <c r="K59" s="23"/>
      <c r="L59" s="102"/>
      <c r="S59" s="23"/>
      <c r="T59" s="23"/>
      <c r="U59" s="23"/>
      <c r="V59" s="23"/>
      <c r="W59" s="23"/>
      <c r="X59" s="23"/>
      <c r="Y59" s="23"/>
      <c r="Z59" s="23"/>
      <c r="AA59" s="23"/>
      <c r="AB59" s="23"/>
      <c r="AC59" s="23"/>
      <c r="AD59" s="23"/>
      <c r="AE59" s="23"/>
      <c r="AU59" s="4" t="s">
        <v>105</v>
      </c>
    </row>
    <row r="60" s="121" customFormat="true" ht="24.95" hidden="false" customHeight="true" outlineLevel="0" collapsed="false">
      <c r="B60" s="122"/>
      <c r="D60" s="123" t="s">
        <v>873</v>
      </c>
      <c r="E60" s="124"/>
      <c r="F60" s="124"/>
      <c r="G60" s="124"/>
      <c r="H60" s="124"/>
      <c r="I60" s="124"/>
      <c r="J60" s="125" t="n">
        <f aca="false">J86</f>
        <v>0</v>
      </c>
      <c r="L60" s="122"/>
    </row>
    <row r="61" s="121" customFormat="true" ht="24.95" hidden="false" customHeight="true" outlineLevel="0" collapsed="false">
      <c r="B61" s="122"/>
      <c r="D61" s="123" t="s">
        <v>874</v>
      </c>
      <c r="E61" s="124"/>
      <c r="F61" s="124"/>
      <c r="G61" s="124"/>
      <c r="H61" s="124"/>
      <c r="I61" s="124"/>
      <c r="J61" s="125" t="n">
        <f aca="false">J95</f>
        <v>0</v>
      </c>
      <c r="L61" s="122"/>
    </row>
    <row r="62" s="121" customFormat="true" ht="24.95" hidden="false" customHeight="true" outlineLevel="0" collapsed="false">
      <c r="B62" s="122"/>
      <c r="D62" s="123" t="s">
        <v>875</v>
      </c>
      <c r="E62" s="124"/>
      <c r="F62" s="124"/>
      <c r="G62" s="124"/>
      <c r="H62" s="124"/>
      <c r="I62" s="124"/>
      <c r="J62" s="125" t="n">
        <f aca="false">J102</f>
        <v>0</v>
      </c>
      <c r="L62" s="122"/>
    </row>
    <row r="63" s="121" customFormat="true" ht="24.95" hidden="false" customHeight="true" outlineLevel="0" collapsed="false">
      <c r="B63" s="122"/>
      <c r="D63" s="123" t="s">
        <v>876</v>
      </c>
      <c r="E63" s="124"/>
      <c r="F63" s="124"/>
      <c r="G63" s="124"/>
      <c r="H63" s="124"/>
      <c r="I63" s="124"/>
      <c r="J63" s="125" t="n">
        <f aca="false">J117</f>
        <v>0</v>
      </c>
      <c r="L63" s="122"/>
    </row>
    <row r="64" s="121" customFormat="true" ht="24.95" hidden="false" customHeight="true" outlineLevel="0" collapsed="false">
      <c r="B64" s="122"/>
      <c r="D64" s="123" t="s">
        <v>877</v>
      </c>
      <c r="E64" s="124"/>
      <c r="F64" s="124"/>
      <c r="G64" s="124"/>
      <c r="H64" s="124"/>
      <c r="I64" s="124"/>
      <c r="J64" s="125" t="n">
        <f aca="false">J122</f>
        <v>0</v>
      </c>
      <c r="L64" s="122"/>
    </row>
    <row r="65" s="121" customFormat="true" ht="24.95" hidden="false" customHeight="true" outlineLevel="0" collapsed="false">
      <c r="B65" s="122"/>
      <c r="D65" s="123" t="s">
        <v>878</v>
      </c>
      <c r="E65" s="124"/>
      <c r="F65" s="124"/>
      <c r="G65" s="124"/>
      <c r="H65" s="124"/>
      <c r="I65" s="124"/>
      <c r="J65" s="125" t="n">
        <f aca="false">J128</f>
        <v>0</v>
      </c>
      <c r="L65" s="122"/>
    </row>
    <row r="66" s="28" customFormat="true" ht="21.85" hidden="false" customHeight="true" outlineLevel="0" collapsed="false">
      <c r="A66" s="23"/>
      <c r="B66" s="24"/>
      <c r="C66" s="23"/>
      <c r="D66" s="23"/>
      <c r="E66" s="23"/>
      <c r="F66" s="23"/>
      <c r="G66" s="23"/>
      <c r="H66" s="23"/>
      <c r="I66" s="23"/>
      <c r="J66" s="23"/>
      <c r="K66" s="23"/>
      <c r="L66" s="102"/>
      <c r="S66" s="23"/>
      <c r="T66" s="23"/>
      <c r="U66" s="23"/>
      <c r="V66" s="23"/>
      <c r="W66" s="23"/>
      <c r="X66" s="23"/>
      <c r="Y66" s="23"/>
      <c r="Z66" s="23"/>
      <c r="AA66" s="23"/>
      <c r="AB66" s="23"/>
      <c r="AC66" s="23"/>
      <c r="AD66" s="23"/>
      <c r="AE66" s="23"/>
    </row>
    <row r="67" s="28" customFormat="true" ht="6.95" hidden="false" customHeight="true" outlineLevel="0" collapsed="false">
      <c r="A67" s="23"/>
      <c r="B67" s="40"/>
      <c r="C67" s="41"/>
      <c r="D67" s="41"/>
      <c r="E67" s="41"/>
      <c r="F67" s="41"/>
      <c r="G67" s="41"/>
      <c r="H67" s="41"/>
      <c r="I67" s="41"/>
      <c r="J67" s="41"/>
      <c r="K67" s="41"/>
      <c r="L67" s="102"/>
      <c r="S67" s="23"/>
      <c r="T67" s="23"/>
      <c r="U67" s="23"/>
      <c r="V67" s="23"/>
      <c r="W67" s="23"/>
      <c r="X67" s="23"/>
      <c r="Y67" s="23"/>
      <c r="Z67" s="23"/>
      <c r="AA67" s="23"/>
      <c r="AB67" s="23"/>
      <c r="AC67" s="23"/>
      <c r="AD67" s="23"/>
      <c r="AE67" s="23"/>
    </row>
    <row r="71" s="28" customFormat="true" ht="6.95" hidden="false" customHeight="true" outlineLevel="0" collapsed="false">
      <c r="A71" s="23"/>
      <c r="B71" s="42"/>
      <c r="C71" s="43"/>
      <c r="D71" s="43"/>
      <c r="E71" s="43"/>
      <c r="F71" s="43"/>
      <c r="G71" s="43"/>
      <c r="H71" s="43"/>
      <c r="I71" s="43"/>
      <c r="J71" s="43"/>
      <c r="K71" s="43"/>
      <c r="L71" s="102"/>
      <c r="S71" s="23"/>
      <c r="T71" s="23"/>
      <c r="U71" s="23"/>
      <c r="V71" s="23"/>
      <c r="W71" s="23"/>
      <c r="X71" s="23"/>
      <c r="Y71" s="23"/>
      <c r="Z71" s="23"/>
      <c r="AA71" s="23"/>
      <c r="AB71" s="23"/>
      <c r="AC71" s="23"/>
      <c r="AD71" s="23"/>
      <c r="AE71" s="23"/>
    </row>
    <row r="72" s="28" customFormat="true" ht="24.95" hidden="false" customHeight="true" outlineLevel="0" collapsed="false">
      <c r="A72" s="23"/>
      <c r="B72" s="24"/>
      <c r="C72" s="8" t="s">
        <v>117</v>
      </c>
      <c r="D72" s="23"/>
      <c r="E72" s="23"/>
      <c r="F72" s="23"/>
      <c r="G72" s="23"/>
      <c r="H72" s="23"/>
      <c r="I72" s="23"/>
      <c r="J72" s="23"/>
      <c r="K72" s="23"/>
      <c r="L72" s="102"/>
      <c r="S72" s="23"/>
      <c r="T72" s="23"/>
      <c r="U72" s="23"/>
      <c r="V72" s="23"/>
      <c r="W72" s="23"/>
      <c r="X72" s="23"/>
      <c r="Y72" s="23"/>
      <c r="Z72" s="23"/>
      <c r="AA72" s="23"/>
      <c r="AB72" s="23"/>
      <c r="AC72" s="23"/>
      <c r="AD72" s="23"/>
      <c r="AE72" s="23"/>
    </row>
    <row r="73" s="28" customFormat="true" ht="6.95" hidden="false" customHeight="true" outlineLevel="0" collapsed="false">
      <c r="A73" s="23"/>
      <c r="B73" s="24"/>
      <c r="C73" s="23"/>
      <c r="D73" s="23"/>
      <c r="E73" s="23"/>
      <c r="F73" s="23"/>
      <c r="G73" s="23"/>
      <c r="H73" s="23"/>
      <c r="I73" s="23"/>
      <c r="J73" s="23"/>
      <c r="K73" s="23"/>
      <c r="L73" s="102"/>
      <c r="S73" s="23"/>
      <c r="T73" s="23"/>
      <c r="U73" s="23"/>
      <c r="V73" s="23"/>
      <c r="W73" s="23"/>
      <c r="X73" s="23"/>
      <c r="Y73" s="23"/>
      <c r="Z73" s="23"/>
      <c r="AA73" s="23"/>
      <c r="AB73" s="23"/>
      <c r="AC73" s="23"/>
      <c r="AD73" s="23"/>
      <c r="AE73" s="23"/>
    </row>
    <row r="74" s="28" customFormat="true" ht="12" hidden="false" customHeight="true" outlineLevel="0" collapsed="false">
      <c r="A74" s="23"/>
      <c r="B74" s="24"/>
      <c r="C74" s="16" t="s">
        <v>16</v>
      </c>
      <c r="D74" s="23"/>
      <c r="E74" s="23"/>
      <c r="F74" s="23"/>
      <c r="G74" s="23"/>
      <c r="H74" s="23"/>
      <c r="I74" s="23"/>
      <c r="J74" s="23"/>
      <c r="K74" s="23"/>
      <c r="L74" s="102"/>
      <c r="S74" s="23"/>
      <c r="T74" s="23"/>
      <c r="U74" s="23"/>
      <c r="V74" s="23"/>
      <c r="W74" s="23"/>
      <c r="X74" s="23"/>
      <c r="Y74" s="23"/>
      <c r="Z74" s="23"/>
      <c r="AA74" s="23"/>
      <c r="AB74" s="23"/>
      <c r="AC74" s="23"/>
      <c r="AD74" s="23"/>
      <c r="AE74" s="23"/>
    </row>
    <row r="75" s="28" customFormat="true" ht="16.5" hidden="false" customHeight="true" outlineLevel="0" collapsed="false">
      <c r="A75" s="23"/>
      <c r="B75" s="24"/>
      <c r="C75" s="23"/>
      <c r="D75" s="23"/>
      <c r="E75" s="101" t="str">
        <f aca="false">E7</f>
        <v>Foyer ZŠ Šumperk</v>
      </c>
      <c r="F75" s="101"/>
      <c r="G75" s="101"/>
      <c r="H75" s="101"/>
      <c r="I75" s="23"/>
      <c r="J75" s="23"/>
      <c r="K75" s="23"/>
      <c r="L75" s="102"/>
      <c r="S75" s="23"/>
      <c r="T75" s="23"/>
      <c r="U75" s="23"/>
      <c r="V75" s="23"/>
      <c r="W75" s="23"/>
      <c r="X75" s="23"/>
      <c r="Y75" s="23"/>
      <c r="Z75" s="23"/>
      <c r="AA75" s="23"/>
      <c r="AB75" s="23"/>
      <c r="AC75" s="23"/>
      <c r="AD75" s="23"/>
      <c r="AE75" s="23"/>
    </row>
    <row r="76" s="28" customFormat="true" ht="12" hidden="false" customHeight="true" outlineLevel="0" collapsed="false">
      <c r="A76" s="23"/>
      <c r="B76" s="24"/>
      <c r="C76" s="16" t="s">
        <v>100</v>
      </c>
      <c r="D76" s="23"/>
      <c r="E76" s="23"/>
      <c r="F76" s="23"/>
      <c r="G76" s="23"/>
      <c r="H76" s="23"/>
      <c r="I76" s="23"/>
      <c r="J76" s="23"/>
      <c r="K76" s="23"/>
      <c r="L76" s="102"/>
      <c r="S76" s="23"/>
      <c r="T76" s="23"/>
      <c r="U76" s="23"/>
      <c r="V76" s="23"/>
      <c r="W76" s="23"/>
      <c r="X76" s="23"/>
      <c r="Y76" s="23"/>
      <c r="Z76" s="23"/>
      <c r="AA76" s="23"/>
      <c r="AB76" s="23"/>
      <c r="AC76" s="23"/>
      <c r="AD76" s="23"/>
      <c r="AE76" s="23"/>
    </row>
    <row r="77" s="28" customFormat="true" ht="16.5" hidden="false" customHeight="true" outlineLevel="0" collapsed="false">
      <c r="A77" s="23"/>
      <c r="B77" s="24"/>
      <c r="C77" s="23"/>
      <c r="D77" s="23"/>
      <c r="E77" s="103" t="str">
        <f aca="false">E9</f>
        <v>2024/038/d - Vytápění</v>
      </c>
      <c r="F77" s="103"/>
      <c r="G77" s="103"/>
      <c r="H77" s="103"/>
      <c r="I77" s="23"/>
      <c r="J77" s="23"/>
      <c r="K77" s="23"/>
      <c r="L77" s="102"/>
      <c r="S77" s="23"/>
      <c r="T77" s="23"/>
      <c r="U77" s="23"/>
      <c r="V77" s="23"/>
      <c r="W77" s="23"/>
      <c r="X77" s="23"/>
      <c r="Y77" s="23"/>
      <c r="Z77" s="23"/>
      <c r="AA77" s="23"/>
      <c r="AB77" s="23"/>
      <c r="AC77" s="23"/>
      <c r="AD77" s="23"/>
      <c r="AE77" s="23"/>
    </row>
    <row r="78" s="28" customFormat="true" ht="6.95" hidden="false" customHeight="true" outlineLevel="0" collapsed="false">
      <c r="A78" s="23"/>
      <c r="B78" s="24"/>
      <c r="C78" s="23"/>
      <c r="D78" s="23"/>
      <c r="E78" s="23"/>
      <c r="F78" s="23"/>
      <c r="G78" s="23"/>
      <c r="H78" s="23"/>
      <c r="I78" s="23"/>
      <c r="J78" s="23"/>
      <c r="K78" s="23"/>
      <c r="L78" s="102"/>
      <c r="S78" s="23"/>
      <c r="T78" s="23"/>
      <c r="U78" s="23"/>
      <c r="V78" s="23"/>
      <c r="W78" s="23"/>
      <c r="X78" s="23"/>
      <c r="Y78" s="23"/>
      <c r="Z78" s="23"/>
      <c r="AA78" s="23"/>
      <c r="AB78" s="23"/>
      <c r="AC78" s="23"/>
      <c r="AD78" s="23"/>
      <c r="AE78" s="23"/>
    </row>
    <row r="79" s="28" customFormat="true" ht="12" hidden="false" customHeight="true" outlineLevel="0" collapsed="false">
      <c r="A79" s="23"/>
      <c r="B79" s="24"/>
      <c r="C79" s="16" t="s">
        <v>20</v>
      </c>
      <c r="D79" s="23"/>
      <c r="E79" s="23"/>
      <c r="F79" s="17" t="str">
        <f aca="false">F12</f>
        <v> </v>
      </c>
      <c r="G79" s="23"/>
      <c r="H79" s="23"/>
      <c r="I79" s="16" t="s">
        <v>22</v>
      </c>
      <c r="J79" s="104" t="str">
        <f aca="false">IF(J12="","",J12)</f>
        <v>31. 10. 2024</v>
      </c>
      <c r="K79" s="23"/>
      <c r="L79" s="102"/>
      <c r="S79" s="23"/>
      <c r="T79" s="23"/>
      <c r="U79" s="23"/>
      <c r="V79" s="23"/>
      <c r="W79" s="23"/>
      <c r="X79" s="23"/>
      <c r="Y79" s="23"/>
      <c r="Z79" s="23"/>
      <c r="AA79" s="23"/>
      <c r="AB79" s="23"/>
      <c r="AC79" s="23"/>
      <c r="AD79" s="23"/>
      <c r="AE79" s="23"/>
    </row>
    <row r="80" s="28" customFormat="true" ht="6.95" hidden="false" customHeight="true" outlineLevel="0" collapsed="false">
      <c r="A80" s="23"/>
      <c r="B80" s="24"/>
      <c r="C80" s="23"/>
      <c r="D80" s="23"/>
      <c r="E80" s="23"/>
      <c r="F80" s="23"/>
      <c r="G80" s="23"/>
      <c r="H80" s="23"/>
      <c r="I80" s="23"/>
      <c r="J80" s="23"/>
      <c r="K80" s="23"/>
      <c r="L80" s="102"/>
      <c r="S80" s="23"/>
      <c r="T80" s="23"/>
      <c r="U80" s="23"/>
      <c r="V80" s="23"/>
      <c r="W80" s="23"/>
      <c r="X80" s="23"/>
      <c r="Y80" s="23"/>
      <c r="Z80" s="23"/>
      <c r="AA80" s="23"/>
      <c r="AB80" s="23"/>
      <c r="AC80" s="23"/>
      <c r="AD80" s="23"/>
      <c r="AE80" s="23"/>
    </row>
    <row r="81" s="28" customFormat="true" ht="15.15" hidden="false" customHeight="true" outlineLevel="0" collapsed="false">
      <c r="A81" s="23"/>
      <c r="B81" s="24"/>
      <c r="C81" s="16" t="s">
        <v>24</v>
      </c>
      <c r="D81" s="23"/>
      <c r="E81" s="23"/>
      <c r="F81" s="17" t="str">
        <f aca="false">E15</f>
        <v> </v>
      </c>
      <c r="G81" s="23"/>
      <c r="H81" s="23"/>
      <c r="I81" s="16" t="s">
        <v>29</v>
      </c>
      <c r="J81" s="17" t="str">
        <f aca="false">E21</f>
        <v> </v>
      </c>
      <c r="K81" s="23"/>
      <c r="L81" s="102"/>
      <c r="S81" s="23"/>
      <c r="T81" s="23"/>
      <c r="U81" s="23"/>
      <c r="V81" s="23"/>
      <c r="W81" s="23"/>
      <c r="X81" s="23"/>
      <c r="Y81" s="23"/>
      <c r="Z81" s="23"/>
      <c r="AA81" s="23"/>
      <c r="AB81" s="23"/>
      <c r="AC81" s="23"/>
      <c r="AD81" s="23"/>
      <c r="AE81" s="23"/>
    </row>
    <row r="82" s="28" customFormat="true" ht="25.65" hidden="false" customHeight="true" outlineLevel="0" collapsed="false">
      <c r="A82" s="23"/>
      <c r="B82" s="24"/>
      <c r="C82" s="16" t="s">
        <v>27</v>
      </c>
      <c r="D82" s="23"/>
      <c r="E82" s="23"/>
      <c r="F82" s="17" t="str">
        <f aca="false">IF(E18="","",E18)</f>
        <v>Vyplň údaj</v>
      </c>
      <c r="G82" s="23"/>
      <c r="H82" s="23"/>
      <c r="I82" s="16" t="s">
        <v>31</v>
      </c>
      <c r="J82" s="17" t="str">
        <f aca="false">E24</f>
        <v>Bc. Kateřina Vaculíková</v>
      </c>
      <c r="K82" s="23"/>
      <c r="L82" s="102"/>
      <c r="S82" s="23"/>
      <c r="T82" s="23"/>
      <c r="U82" s="23"/>
      <c r="V82" s="23"/>
      <c r="W82" s="23"/>
      <c r="X82" s="23"/>
      <c r="Y82" s="23"/>
      <c r="Z82" s="23"/>
      <c r="AA82" s="23"/>
      <c r="AB82" s="23"/>
      <c r="AC82" s="23"/>
      <c r="AD82" s="23"/>
      <c r="AE82" s="23"/>
    </row>
    <row r="83" s="28" customFormat="true" ht="10.3" hidden="false" customHeight="true" outlineLevel="0" collapsed="false">
      <c r="A83" s="23"/>
      <c r="B83" s="24"/>
      <c r="C83" s="23"/>
      <c r="D83" s="23"/>
      <c r="E83" s="23"/>
      <c r="F83" s="23"/>
      <c r="G83" s="23"/>
      <c r="H83" s="23"/>
      <c r="I83" s="23"/>
      <c r="J83" s="23"/>
      <c r="K83" s="23"/>
      <c r="L83" s="102"/>
      <c r="S83" s="23"/>
      <c r="T83" s="23"/>
      <c r="U83" s="23"/>
      <c r="V83" s="23"/>
      <c r="W83" s="23"/>
      <c r="X83" s="23"/>
      <c r="Y83" s="23"/>
      <c r="Z83" s="23"/>
      <c r="AA83" s="23"/>
      <c r="AB83" s="23"/>
      <c r="AC83" s="23"/>
      <c r="AD83" s="23"/>
      <c r="AE83" s="23"/>
    </row>
    <row r="84" s="137" customFormat="true" ht="29.3" hidden="false" customHeight="true" outlineLevel="0" collapsed="false">
      <c r="A84" s="131"/>
      <c r="B84" s="132"/>
      <c r="C84" s="133" t="s">
        <v>118</v>
      </c>
      <c r="D84" s="134" t="s">
        <v>54</v>
      </c>
      <c r="E84" s="134" t="s">
        <v>50</v>
      </c>
      <c r="F84" s="134" t="s">
        <v>51</v>
      </c>
      <c r="G84" s="134" t="s">
        <v>119</v>
      </c>
      <c r="H84" s="134" t="s">
        <v>120</v>
      </c>
      <c r="I84" s="134" t="s">
        <v>121</v>
      </c>
      <c r="J84" s="134" t="s">
        <v>104</v>
      </c>
      <c r="K84" s="135" t="s">
        <v>122</v>
      </c>
      <c r="L84" s="136"/>
      <c r="M84" s="63"/>
      <c r="N84" s="64" t="s">
        <v>39</v>
      </c>
      <c r="O84" s="64" t="s">
        <v>123</v>
      </c>
      <c r="P84" s="64" t="s">
        <v>124</v>
      </c>
      <c r="Q84" s="64" t="s">
        <v>125</v>
      </c>
      <c r="R84" s="64" t="s">
        <v>126</v>
      </c>
      <c r="S84" s="64" t="s">
        <v>127</v>
      </c>
      <c r="T84" s="65" t="s">
        <v>128</v>
      </c>
      <c r="U84" s="131"/>
      <c r="V84" s="131"/>
      <c r="W84" s="131"/>
      <c r="X84" s="131"/>
      <c r="Y84" s="131"/>
      <c r="Z84" s="131"/>
      <c r="AA84" s="131"/>
      <c r="AB84" s="131"/>
      <c r="AC84" s="131"/>
      <c r="AD84" s="131"/>
      <c r="AE84" s="131"/>
    </row>
    <row r="85" s="28" customFormat="true" ht="22.8" hidden="false" customHeight="true" outlineLevel="0" collapsed="false">
      <c r="A85" s="23"/>
      <c r="B85" s="24"/>
      <c r="C85" s="71" t="s">
        <v>129</v>
      </c>
      <c r="D85" s="23"/>
      <c r="E85" s="23"/>
      <c r="F85" s="23"/>
      <c r="G85" s="23"/>
      <c r="H85" s="23"/>
      <c r="I85" s="23"/>
      <c r="J85" s="138" t="n">
        <f aca="false">BK85</f>
        <v>0</v>
      </c>
      <c r="K85" s="23"/>
      <c r="L85" s="24"/>
      <c r="M85" s="66"/>
      <c r="N85" s="54"/>
      <c r="O85" s="67"/>
      <c r="P85" s="139" t="n">
        <f aca="false">P86+P95+P102+P117+P122+P128</f>
        <v>0</v>
      </c>
      <c r="Q85" s="67"/>
      <c r="R85" s="139" t="n">
        <f aca="false">R86+R95+R102+R117+R122+R128</f>
        <v>0</v>
      </c>
      <c r="S85" s="67"/>
      <c r="T85" s="140" t="n">
        <f aca="false">T86+T95+T102+T117+T122+T128</f>
        <v>0</v>
      </c>
      <c r="U85" s="23"/>
      <c r="V85" s="23"/>
      <c r="W85" s="23"/>
      <c r="X85" s="23"/>
      <c r="Y85" s="23"/>
      <c r="Z85" s="23"/>
      <c r="AA85" s="23"/>
      <c r="AB85" s="23"/>
      <c r="AC85" s="23"/>
      <c r="AD85" s="23"/>
      <c r="AE85" s="23"/>
      <c r="AT85" s="4" t="s">
        <v>68</v>
      </c>
      <c r="AU85" s="4" t="s">
        <v>105</v>
      </c>
      <c r="BK85" s="141" t="n">
        <f aca="false">BK86+BK95+BK102+BK117+BK122+BK128</f>
        <v>0</v>
      </c>
    </row>
    <row r="86" s="142" customFormat="true" ht="25.9" hidden="false" customHeight="true" outlineLevel="0" collapsed="false">
      <c r="B86" s="143"/>
      <c r="D86" s="144" t="s">
        <v>68</v>
      </c>
      <c r="E86" s="145" t="s">
        <v>879</v>
      </c>
      <c r="F86" s="145" t="s">
        <v>880</v>
      </c>
      <c r="I86" s="146"/>
      <c r="J86" s="147" t="n">
        <f aca="false">BK86</f>
        <v>0</v>
      </c>
      <c r="L86" s="143"/>
      <c r="M86" s="148"/>
      <c r="N86" s="149"/>
      <c r="O86" s="149"/>
      <c r="P86" s="150" t="n">
        <f aca="false">SUM(P87:P94)</f>
        <v>0</v>
      </c>
      <c r="Q86" s="149"/>
      <c r="R86" s="150" t="n">
        <f aca="false">SUM(R87:R94)</f>
        <v>0</v>
      </c>
      <c r="S86" s="149"/>
      <c r="T86" s="151" t="n">
        <f aca="false">SUM(T87:T94)</f>
        <v>0</v>
      </c>
      <c r="AR86" s="144" t="s">
        <v>79</v>
      </c>
      <c r="AT86" s="152" t="s">
        <v>68</v>
      </c>
      <c r="AU86" s="152" t="s">
        <v>69</v>
      </c>
      <c r="AY86" s="144" t="s">
        <v>132</v>
      </c>
      <c r="BK86" s="153" t="n">
        <f aca="false">SUM(BK87:BK94)</f>
        <v>0</v>
      </c>
    </row>
    <row r="87" s="28" customFormat="true" ht="21.75" hidden="false" customHeight="true" outlineLevel="0" collapsed="false">
      <c r="A87" s="23"/>
      <c r="B87" s="156"/>
      <c r="C87" s="157" t="s">
        <v>77</v>
      </c>
      <c r="D87" s="157" t="s">
        <v>135</v>
      </c>
      <c r="E87" s="158" t="s">
        <v>881</v>
      </c>
      <c r="F87" s="159" t="s">
        <v>882</v>
      </c>
      <c r="G87" s="160" t="s">
        <v>138</v>
      </c>
      <c r="H87" s="161" t="n">
        <v>10</v>
      </c>
      <c r="I87" s="162"/>
      <c r="J87" s="163" t="n">
        <f aca="false">ROUND(I87*H87,2)</f>
        <v>0</v>
      </c>
      <c r="K87" s="159"/>
      <c r="L87" s="24"/>
      <c r="M87" s="164"/>
      <c r="N87" s="165" t="s">
        <v>40</v>
      </c>
      <c r="O87" s="56"/>
      <c r="P87" s="166" t="n">
        <f aca="false">O87*H87</f>
        <v>0</v>
      </c>
      <c r="Q87" s="166" t="n">
        <v>0</v>
      </c>
      <c r="R87" s="166" t="n">
        <f aca="false">Q87*H87</f>
        <v>0</v>
      </c>
      <c r="S87" s="166" t="n">
        <v>0</v>
      </c>
      <c r="T87" s="167" t="n">
        <f aca="false">S87*H87</f>
        <v>0</v>
      </c>
      <c r="U87" s="23"/>
      <c r="V87" s="23"/>
      <c r="W87" s="23"/>
      <c r="X87" s="23"/>
      <c r="Y87" s="23"/>
      <c r="Z87" s="23"/>
      <c r="AA87" s="23"/>
      <c r="AB87" s="23"/>
      <c r="AC87" s="23"/>
      <c r="AD87" s="23"/>
      <c r="AE87" s="23"/>
      <c r="AR87" s="168" t="s">
        <v>202</v>
      </c>
      <c r="AT87" s="168" t="s">
        <v>135</v>
      </c>
      <c r="AU87" s="168" t="s">
        <v>77</v>
      </c>
      <c r="AY87" s="4" t="s">
        <v>132</v>
      </c>
      <c r="BE87" s="169" t="n">
        <f aca="false">IF(N87="základní",J87,0)</f>
        <v>0</v>
      </c>
      <c r="BF87" s="169" t="n">
        <f aca="false">IF(N87="snížená",J87,0)</f>
        <v>0</v>
      </c>
      <c r="BG87" s="169" t="n">
        <f aca="false">IF(N87="zákl. přenesená",J87,0)</f>
        <v>0</v>
      </c>
      <c r="BH87" s="169" t="n">
        <f aca="false">IF(N87="sníž. přenesená",J87,0)</f>
        <v>0</v>
      </c>
      <c r="BI87" s="169" t="n">
        <f aca="false">IF(N87="nulová",J87,0)</f>
        <v>0</v>
      </c>
      <c r="BJ87" s="4" t="s">
        <v>77</v>
      </c>
      <c r="BK87" s="169" t="n">
        <f aca="false">ROUND(I87*H87,2)</f>
        <v>0</v>
      </c>
      <c r="BL87" s="4" t="s">
        <v>202</v>
      </c>
      <c r="BM87" s="168" t="s">
        <v>79</v>
      </c>
    </row>
    <row r="88" s="28" customFormat="true" ht="16.5" hidden="false" customHeight="true" outlineLevel="0" collapsed="false">
      <c r="A88" s="23"/>
      <c r="B88" s="156"/>
      <c r="C88" s="157" t="s">
        <v>79</v>
      </c>
      <c r="D88" s="157" t="s">
        <v>135</v>
      </c>
      <c r="E88" s="158" t="s">
        <v>883</v>
      </c>
      <c r="F88" s="159" t="s">
        <v>884</v>
      </c>
      <c r="G88" s="160" t="s">
        <v>138</v>
      </c>
      <c r="H88" s="161" t="n">
        <v>15</v>
      </c>
      <c r="I88" s="162"/>
      <c r="J88" s="163" t="n">
        <f aca="false">ROUND(I88*H88,2)</f>
        <v>0</v>
      </c>
      <c r="K88" s="159"/>
      <c r="L88" s="24"/>
      <c r="M88" s="164"/>
      <c r="N88" s="165" t="s">
        <v>40</v>
      </c>
      <c r="O88" s="56"/>
      <c r="P88" s="166" t="n">
        <f aca="false">O88*H88</f>
        <v>0</v>
      </c>
      <c r="Q88" s="166" t="n">
        <v>0</v>
      </c>
      <c r="R88" s="166" t="n">
        <f aca="false">Q88*H88</f>
        <v>0</v>
      </c>
      <c r="S88" s="166" t="n">
        <v>0</v>
      </c>
      <c r="T88" s="167" t="n">
        <f aca="false">S88*H88</f>
        <v>0</v>
      </c>
      <c r="U88" s="23"/>
      <c r="V88" s="23"/>
      <c r="W88" s="23"/>
      <c r="X88" s="23"/>
      <c r="Y88" s="23"/>
      <c r="Z88" s="23"/>
      <c r="AA88" s="23"/>
      <c r="AB88" s="23"/>
      <c r="AC88" s="23"/>
      <c r="AD88" s="23"/>
      <c r="AE88" s="23"/>
      <c r="AR88" s="168" t="s">
        <v>202</v>
      </c>
      <c r="AT88" s="168" t="s">
        <v>135</v>
      </c>
      <c r="AU88" s="168" t="s">
        <v>77</v>
      </c>
      <c r="AY88" s="4" t="s">
        <v>132</v>
      </c>
      <c r="BE88" s="169" t="n">
        <f aca="false">IF(N88="základní",J88,0)</f>
        <v>0</v>
      </c>
      <c r="BF88" s="169" t="n">
        <f aca="false">IF(N88="snížená",J88,0)</f>
        <v>0</v>
      </c>
      <c r="BG88" s="169" t="n">
        <f aca="false">IF(N88="zákl. přenesená",J88,0)</f>
        <v>0</v>
      </c>
      <c r="BH88" s="169" t="n">
        <f aca="false">IF(N88="sníž. přenesená",J88,0)</f>
        <v>0</v>
      </c>
      <c r="BI88" s="169" t="n">
        <f aca="false">IF(N88="nulová",J88,0)</f>
        <v>0</v>
      </c>
      <c r="BJ88" s="4" t="s">
        <v>77</v>
      </c>
      <c r="BK88" s="169" t="n">
        <f aca="false">ROUND(I88*H88,2)</f>
        <v>0</v>
      </c>
      <c r="BL88" s="4" t="s">
        <v>202</v>
      </c>
      <c r="BM88" s="168" t="s">
        <v>140</v>
      </c>
    </row>
    <row r="89" s="28" customFormat="true" ht="16.5" hidden="false" customHeight="true" outlineLevel="0" collapsed="false">
      <c r="A89" s="23"/>
      <c r="B89" s="156"/>
      <c r="C89" s="157" t="s">
        <v>98</v>
      </c>
      <c r="D89" s="157" t="s">
        <v>135</v>
      </c>
      <c r="E89" s="158" t="s">
        <v>885</v>
      </c>
      <c r="F89" s="159" t="s">
        <v>886</v>
      </c>
      <c r="G89" s="160" t="s">
        <v>169</v>
      </c>
      <c r="H89" s="161" t="n">
        <v>10</v>
      </c>
      <c r="I89" s="162"/>
      <c r="J89" s="163" t="n">
        <f aca="false">ROUND(I89*H89,2)</f>
        <v>0</v>
      </c>
      <c r="K89" s="159"/>
      <c r="L89" s="24"/>
      <c r="M89" s="164"/>
      <c r="N89" s="165" t="s">
        <v>40</v>
      </c>
      <c r="O89" s="56"/>
      <c r="P89" s="166" t="n">
        <f aca="false">O89*H89</f>
        <v>0</v>
      </c>
      <c r="Q89" s="166" t="n">
        <v>0</v>
      </c>
      <c r="R89" s="166" t="n">
        <f aca="false">Q89*H89</f>
        <v>0</v>
      </c>
      <c r="S89" s="166" t="n">
        <v>0</v>
      </c>
      <c r="T89" s="167" t="n">
        <f aca="false">S89*H89</f>
        <v>0</v>
      </c>
      <c r="U89" s="23"/>
      <c r="V89" s="23"/>
      <c r="W89" s="23"/>
      <c r="X89" s="23"/>
      <c r="Y89" s="23"/>
      <c r="Z89" s="23"/>
      <c r="AA89" s="23"/>
      <c r="AB89" s="23"/>
      <c r="AC89" s="23"/>
      <c r="AD89" s="23"/>
      <c r="AE89" s="23"/>
      <c r="AR89" s="168" t="s">
        <v>202</v>
      </c>
      <c r="AT89" s="168" t="s">
        <v>135</v>
      </c>
      <c r="AU89" s="168" t="s">
        <v>77</v>
      </c>
      <c r="AY89" s="4" t="s">
        <v>132</v>
      </c>
      <c r="BE89" s="169" t="n">
        <f aca="false">IF(N89="základní",J89,0)</f>
        <v>0</v>
      </c>
      <c r="BF89" s="169" t="n">
        <f aca="false">IF(N89="snížená",J89,0)</f>
        <v>0</v>
      </c>
      <c r="BG89" s="169" t="n">
        <f aca="false">IF(N89="zákl. přenesená",J89,0)</f>
        <v>0</v>
      </c>
      <c r="BH89" s="169" t="n">
        <f aca="false">IF(N89="sníž. přenesená",J89,0)</f>
        <v>0</v>
      </c>
      <c r="BI89" s="169" t="n">
        <f aca="false">IF(N89="nulová",J89,0)</f>
        <v>0</v>
      </c>
      <c r="BJ89" s="4" t="s">
        <v>77</v>
      </c>
      <c r="BK89" s="169" t="n">
        <f aca="false">ROUND(I89*H89,2)</f>
        <v>0</v>
      </c>
      <c r="BL89" s="4" t="s">
        <v>202</v>
      </c>
      <c r="BM89" s="168" t="s">
        <v>133</v>
      </c>
    </row>
    <row r="90" s="28" customFormat="true" ht="16.5" hidden="false" customHeight="true" outlineLevel="0" collapsed="false">
      <c r="A90" s="23"/>
      <c r="B90" s="156"/>
      <c r="C90" s="157" t="s">
        <v>140</v>
      </c>
      <c r="D90" s="157" t="s">
        <v>135</v>
      </c>
      <c r="E90" s="158" t="s">
        <v>887</v>
      </c>
      <c r="F90" s="159" t="s">
        <v>888</v>
      </c>
      <c r="G90" s="160" t="s">
        <v>138</v>
      </c>
      <c r="H90" s="161" t="n">
        <v>15</v>
      </c>
      <c r="I90" s="162"/>
      <c r="J90" s="163" t="n">
        <f aca="false">ROUND(I90*H90,2)</f>
        <v>0</v>
      </c>
      <c r="K90" s="159"/>
      <c r="L90" s="24"/>
      <c r="M90" s="164"/>
      <c r="N90" s="165" t="s">
        <v>40</v>
      </c>
      <c r="O90" s="56"/>
      <c r="P90" s="166" t="n">
        <f aca="false">O90*H90</f>
        <v>0</v>
      </c>
      <c r="Q90" s="166" t="n">
        <v>0</v>
      </c>
      <c r="R90" s="166" t="n">
        <f aca="false">Q90*H90</f>
        <v>0</v>
      </c>
      <c r="S90" s="166" t="n">
        <v>0</v>
      </c>
      <c r="T90" s="167" t="n">
        <f aca="false">S90*H90</f>
        <v>0</v>
      </c>
      <c r="U90" s="23"/>
      <c r="V90" s="23"/>
      <c r="W90" s="23"/>
      <c r="X90" s="23"/>
      <c r="Y90" s="23"/>
      <c r="Z90" s="23"/>
      <c r="AA90" s="23"/>
      <c r="AB90" s="23"/>
      <c r="AC90" s="23"/>
      <c r="AD90" s="23"/>
      <c r="AE90" s="23"/>
      <c r="AR90" s="168" t="s">
        <v>202</v>
      </c>
      <c r="AT90" s="168" t="s">
        <v>135</v>
      </c>
      <c r="AU90" s="168" t="s">
        <v>77</v>
      </c>
      <c r="AY90" s="4" t="s">
        <v>132</v>
      </c>
      <c r="BE90" s="169" t="n">
        <f aca="false">IF(N90="základní",J90,0)</f>
        <v>0</v>
      </c>
      <c r="BF90" s="169" t="n">
        <f aca="false">IF(N90="snížená",J90,0)</f>
        <v>0</v>
      </c>
      <c r="BG90" s="169" t="n">
        <f aca="false">IF(N90="zákl. přenesená",J90,0)</f>
        <v>0</v>
      </c>
      <c r="BH90" s="169" t="n">
        <f aca="false">IF(N90="sníž. přenesená",J90,0)</f>
        <v>0</v>
      </c>
      <c r="BI90" s="169" t="n">
        <f aca="false">IF(N90="nulová",J90,0)</f>
        <v>0</v>
      </c>
      <c r="BJ90" s="4" t="s">
        <v>77</v>
      </c>
      <c r="BK90" s="169" t="n">
        <f aca="false">ROUND(I90*H90,2)</f>
        <v>0</v>
      </c>
      <c r="BL90" s="4" t="s">
        <v>202</v>
      </c>
      <c r="BM90" s="168" t="s">
        <v>218</v>
      </c>
    </row>
    <row r="91" s="28" customFormat="true" ht="16.5" hidden="false" customHeight="true" outlineLevel="0" collapsed="false">
      <c r="A91" s="23"/>
      <c r="B91" s="156"/>
      <c r="C91" s="157" t="s">
        <v>191</v>
      </c>
      <c r="D91" s="157" t="s">
        <v>135</v>
      </c>
      <c r="E91" s="158" t="s">
        <v>889</v>
      </c>
      <c r="F91" s="159" t="s">
        <v>890</v>
      </c>
      <c r="G91" s="160" t="s">
        <v>891</v>
      </c>
      <c r="H91" s="231"/>
      <c r="I91" s="162"/>
      <c r="J91" s="163" t="n">
        <f aca="false">ROUND(I91*H91,2)</f>
        <v>0</v>
      </c>
      <c r="K91" s="159"/>
      <c r="L91" s="24"/>
      <c r="M91" s="164"/>
      <c r="N91" s="165" t="s">
        <v>40</v>
      </c>
      <c r="O91" s="56"/>
      <c r="P91" s="166" t="n">
        <f aca="false">O91*H91</f>
        <v>0</v>
      </c>
      <c r="Q91" s="166" t="n">
        <v>0</v>
      </c>
      <c r="R91" s="166" t="n">
        <f aca="false">Q91*H91</f>
        <v>0</v>
      </c>
      <c r="S91" s="166" t="n">
        <v>0</v>
      </c>
      <c r="T91" s="167" t="n">
        <f aca="false">S91*H91</f>
        <v>0</v>
      </c>
      <c r="U91" s="23"/>
      <c r="V91" s="23"/>
      <c r="W91" s="23"/>
      <c r="X91" s="23"/>
      <c r="Y91" s="23"/>
      <c r="Z91" s="23"/>
      <c r="AA91" s="23"/>
      <c r="AB91" s="23"/>
      <c r="AC91" s="23"/>
      <c r="AD91" s="23"/>
      <c r="AE91" s="23"/>
      <c r="AR91" s="168" t="s">
        <v>202</v>
      </c>
      <c r="AT91" s="168" t="s">
        <v>135</v>
      </c>
      <c r="AU91" s="168" t="s">
        <v>77</v>
      </c>
      <c r="AY91" s="4" t="s">
        <v>132</v>
      </c>
      <c r="BE91" s="169" t="n">
        <f aca="false">IF(N91="základní",J91,0)</f>
        <v>0</v>
      </c>
      <c r="BF91" s="169" t="n">
        <f aca="false">IF(N91="snížená",J91,0)</f>
        <v>0</v>
      </c>
      <c r="BG91" s="169" t="n">
        <f aca="false">IF(N91="zákl. přenesená",J91,0)</f>
        <v>0</v>
      </c>
      <c r="BH91" s="169" t="n">
        <f aca="false">IF(N91="sníž. přenesená",J91,0)</f>
        <v>0</v>
      </c>
      <c r="BI91" s="169" t="n">
        <f aca="false">IF(N91="nulová",J91,0)</f>
        <v>0</v>
      </c>
      <c r="BJ91" s="4" t="s">
        <v>77</v>
      </c>
      <c r="BK91" s="169" t="n">
        <f aca="false">ROUND(I91*H91,2)</f>
        <v>0</v>
      </c>
      <c r="BL91" s="4" t="s">
        <v>202</v>
      </c>
      <c r="BM91" s="168" t="s">
        <v>233</v>
      </c>
    </row>
    <row r="92" s="28" customFormat="true" ht="16.5" hidden="false" customHeight="true" outlineLevel="0" collapsed="false">
      <c r="A92" s="23"/>
      <c r="B92" s="156"/>
      <c r="C92" s="157" t="s">
        <v>133</v>
      </c>
      <c r="D92" s="157" t="s">
        <v>135</v>
      </c>
      <c r="E92" s="158" t="s">
        <v>892</v>
      </c>
      <c r="F92" s="159" t="s">
        <v>893</v>
      </c>
      <c r="G92" s="160" t="s">
        <v>867</v>
      </c>
      <c r="H92" s="161" t="n">
        <v>8</v>
      </c>
      <c r="I92" s="162"/>
      <c r="J92" s="163" t="n">
        <f aca="false">ROUND(I92*H92,2)</f>
        <v>0</v>
      </c>
      <c r="K92" s="159"/>
      <c r="L92" s="24"/>
      <c r="M92" s="164"/>
      <c r="N92" s="165" t="s">
        <v>40</v>
      </c>
      <c r="O92" s="56"/>
      <c r="P92" s="166" t="n">
        <f aca="false">O92*H92</f>
        <v>0</v>
      </c>
      <c r="Q92" s="166" t="n">
        <v>0</v>
      </c>
      <c r="R92" s="166" t="n">
        <f aca="false">Q92*H92</f>
        <v>0</v>
      </c>
      <c r="S92" s="166" t="n">
        <v>0</v>
      </c>
      <c r="T92" s="167" t="n">
        <f aca="false">S92*H92</f>
        <v>0</v>
      </c>
      <c r="U92" s="23"/>
      <c r="V92" s="23"/>
      <c r="W92" s="23"/>
      <c r="X92" s="23"/>
      <c r="Y92" s="23"/>
      <c r="Z92" s="23"/>
      <c r="AA92" s="23"/>
      <c r="AB92" s="23"/>
      <c r="AC92" s="23"/>
      <c r="AD92" s="23"/>
      <c r="AE92" s="23"/>
      <c r="AR92" s="168" t="s">
        <v>202</v>
      </c>
      <c r="AT92" s="168" t="s">
        <v>135</v>
      </c>
      <c r="AU92" s="168" t="s">
        <v>77</v>
      </c>
      <c r="AY92" s="4" t="s">
        <v>132</v>
      </c>
      <c r="BE92" s="169" t="n">
        <f aca="false">IF(N92="základní",J92,0)</f>
        <v>0</v>
      </c>
      <c r="BF92" s="169" t="n">
        <f aca="false">IF(N92="snížená",J92,0)</f>
        <v>0</v>
      </c>
      <c r="BG92" s="169" t="n">
        <f aca="false">IF(N92="zákl. přenesená",J92,0)</f>
        <v>0</v>
      </c>
      <c r="BH92" s="169" t="n">
        <f aca="false">IF(N92="sníž. přenesená",J92,0)</f>
        <v>0</v>
      </c>
      <c r="BI92" s="169" t="n">
        <f aca="false">IF(N92="nulová",J92,0)</f>
        <v>0</v>
      </c>
      <c r="BJ92" s="4" t="s">
        <v>77</v>
      </c>
      <c r="BK92" s="169" t="n">
        <f aca="false">ROUND(I92*H92,2)</f>
        <v>0</v>
      </c>
      <c r="BL92" s="4" t="s">
        <v>202</v>
      </c>
      <c r="BM92" s="168" t="s">
        <v>8</v>
      </c>
    </row>
    <row r="93" s="28" customFormat="true" ht="26" hidden="false" customHeight="false" outlineLevel="0" collapsed="false">
      <c r="A93" s="23"/>
      <c r="B93" s="24"/>
      <c r="C93" s="23"/>
      <c r="D93" s="175" t="s">
        <v>144</v>
      </c>
      <c r="E93" s="23"/>
      <c r="F93" s="176" t="s">
        <v>894</v>
      </c>
      <c r="G93" s="23"/>
      <c r="H93" s="23"/>
      <c r="I93" s="172"/>
      <c r="J93" s="23"/>
      <c r="K93" s="23"/>
      <c r="L93" s="24"/>
      <c r="M93" s="173"/>
      <c r="N93" s="174"/>
      <c r="O93" s="56"/>
      <c r="P93" s="56"/>
      <c r="Q93" s="56"/>
      <c r="R93" s="56"/>
      <c r="S93" s="56"/>
      <c r="T93" s="57"/>
      <c r="U93" s="23"/>
      <c r="V93" s="23"/>
      <c r="W93" s="23"/>
      <c r="X93" s="23"/>
      <c r="Y93" s="23"/>
      <c r="Z93" s="23"/>
      <c r="AA93" s="23"/>
      <c r="AB93" s="23"/>
      <c r="AC93" s="23"/>
      <c r="AD93" s="23"/>
      <c r="AE93" s="23"/>
      <c r="AT93" s="4" t="s">
        <v>144</v>
      </c>
      <c r="AU93" s="4" t="s">
        <v>77</v>
      </c>
    </row>
    <row r="94" s="28" customFormat="true" ht="21.75" hidden="false" customHeight="true" outlineLevel="0" collapsed="false">
      <c r="A94" s="23"/>
      <c r="B94" s="156"/>
      <c r="C94" s="157" t="s">
        <v>208</v>
      </c>
      <c r="D94" s="157" t="s">
        <v>135</v>
      </c>
      <c r="E94" s="158" t="s">
        <v>895</v>
      </c>
      <c r="F94" s="159" t="s">
        <v>896</v>
      </c>
      <c r="G94" s="160" t="s">
        <v>867</v>
      </c>
      <c r="H94" s="161" t="n">
        <v>24</v>
      </c>
      <c r="I94" s="162"/>
      <c r="J94" s="163" t="n">
        <f aca="false">ROUND(I94*H94,2)</f>
        <v>0</v>
      </c>
      <c r="K94" s="159"/>
      <c r="L94" s="24"/>
      <c r="M94" s="164"/>
      <c r="N94" s="165" t="s">
        <v>40</v>
      </c>
      <c r="O94" s="56"/>
      <c r="P94" s="166" t="n">
        <f aca="false">O94*H94</f>
        <v>0</v>
      </c>
      <c r="Q94" s="166" t="n">
        <v>0</v>
      </c>
      <c r="R94" s="166" t="n">
        <f aca="false">Q94*H94</f>
        <v>0</v>
      </c>
      <c r="S94" s="166" t="n">
        <v>0</v>
      </c>
      <c r="T94" s="167" t="n">
        <f aca="false">S94*H94</f>
        <v>0</v>
      </c>
      <c r="U94" s="23"/>
      <c r="V94" s="23"/>
      <c r="W94" s="23"/>
      <c r="X94" s="23"/>
      <c r="Y94" s="23"/>
      <c r="Z94" s="23"/>
      <c r="AA94" s="23"/>
      <c r="AB94" s="23"/>
      <c r="AC94" s="23"/>
      <c r="AD94" s="23"/>
      <c r="AE94" s="23"/>
      <c r="AR94" s="168" t="s">
        <v>202</v>
      </c>
      <c r="AT94" s="168" t="s">
        <v>135</v>
      </c>
      <c r="AU94" s="168" t="s">
        <v>77</v>
      </c>
      <c r="AY94" s="4" t="s">
        <v>132</v>
      </c>
      <c r="BE94" s="169" t="n">
        <f aca="false">IF(N94="základní",J94,0)</f>
        <v>0</v>
      </c>
      <c r="BF94" s="169" t="n">
        <f aca="false">IF(N94="snížená",J94,0)</f>
        <v>0</v>
      </c>
      <c r="BG94" s="169" t="n">
        <f aca="false">IF(N94="zákl. přenesená",J94,0)</f>
        <v>0</v>
      </c>
      <c r="BH94" s="169" t="n">
        <f aca="false">IF(N94="sníž. přenesená",J94,0)</f>
        <v>0</v>
      </c>
      <c r="BI94" s="169" t="n">
        <f aca="false">IF(N94="nulová",J94,0)</f>
        <v>0</v>
      </c>
      <c r="BJ94" s="4" t="s">
        <v>77</v>
      </c>
      <c r="BK94" s="169" t="n">
        <f aca="false">ROUND(I94*H94,2)</f>
        <v>0</v>
      </c>
      <c r="BL94" s="4" t="s">
        <v>202</v>
      </c>
      <c r="BM94" s="168" t="s">
        <v>259</v>
      </c>
    </row>
    <row r="95" s="142" customFormat="true" ht="25.9" hidden="false" customHeight="true" outlineLevel="0" collapsed="false">
      <c r="B95" s="143"/>
      <c r="D95" s="144" t="s">
        <v>68</v>
      </c>
      <c r="E95" s="145" t="s">
        <v>897</v>
      </c>
      <c r="F95" s="145" t="s">
        <v>898</v>
      </c>
      <c r="I95" s="146"/>
      <c r="J95" s="147" t="n">
        <f aca="false">BK95</f>
        <v>0</v>
      </c>
      <c r="L95" s="143"/>
      <c r="M95" s="148"/>
      <c r="N95" s="149"/>
      <c r="O95" s="149"/>
      <c r="P95" s="150" t="n">
        <f aca="false">SUM(P96:P101)</f>
        <v>0</v>
      </c>
      <c r="Q95" s="149"/>
      <c r="R95" s="150" t="n">
        <f aca="false">SUM(R96:R101)</f>
        <v>0</v>
      </c>
      <c r="S95" s="149"/>
      <c r="T95" s="151" t="n">
        <f aca="false">SUM(T96:T101)</f>
        <v>0</v>
      </c>
      <c r="AR95" s="144" t="s">
        <v>79</v>
      </c>
      <c r="AT95" s="152" t="s">
        <v>68</v>
      </c>
      <c r="AU95" s="152" t="s">
        <v>69</v>
      </c>
      <c r="AY95" s="144" t="s">
        <v>132</v>
      </c>
      <c r="BK95" s="153" t="n">
        <f aca="false">SUM(BK96:BK101)</f>
        <v>0</v>
      </c>
    </row>
    <row r="96" s="28" customFormat="true" ht="16.5" hidden="false" customHeight="true" outlineLevel="0" collapsed="false">
      <c r="A96" s="23"/>
      <c r="B96" s="156"/>
      <c r="C96" s="157" t="s">
        <v>218</v>
      </c>
      <c r="D96" s="157" t="s">
        <v>135</v>
      </c>
      <c r="E96" s="158" t="s">
        <v>899</v>
      </c>
      <c r="F96" s="159" t="s">
        <v>900</v>
      </c>
      <c r="G96" s="160" t="s">
        <v>169</v>
      </c>
      <c r="H96" s="161" t="n">
        <v>12</v>
      </c>
      <c r="I96" s="162"/>
      <c r="J96" s="163" t="n">
        <f aca="false">ROUND(I96*H96,2)</f>
        <v>0</v>
      </c>
      <c r="K96" s="159"/>
      <c r="L96" s="24"/>
      <c r="M96" s="164"/>
      <c r="N96" s="165" t="s">
        <v>40</v>
      </c>
      <c r="O96" s="56"/>
      <c r="P96" s="166" t="n">
        <f aca="false">O96*H96</f>
        <v>0</v>
      </c>
      <c r="Q96" s="166" t="n">
        <v>0</v>
      </c>
      <c r="R96" s="166" t="n">
        <f aca="false">Q96*H96</f>
        <v>0</v>
      </c>
      <c r="S96" s="166" t="n">
        <v>0</v>
      </c>
      <c r="T96" s="167" t="n">
        <f aca="false">S96*H96</f>
        <v>0</v>
      </c>
      <c r="U96" s="23"/>
      <c r="V96" s="23"/>
      <c r="W96" s="23"/>
      <c r="X96" s="23"/>
      <c r="Y96" s="23"/>
      <c r="Z96" s="23"/>
      <c r="AA96" s="23"/>
      <c r="AB96" s="23"/>
      <c r="AC96" s="23"/>
      <c r="AD96" s="23"/>
      <c r="AE96" s="23"/>
      <c r="AR96" s="168" t="s">
        <v>202</v>
      </c>
      <c r="AT96" s="168" t="s">
        <v>135</v>
      </c>
      <c r="AU96" s="168" t="s">
        <v>77</v>
      </c>
      <c r="AY96" s="4" t="s">
        <v>132</v>
      </c>
      <c r="BE96" s="169" t="n">
        <f aca="false">IF(N96="základní",J96,0)</f>
        <v>0</v>
      </c>
      <c r="BF96" s="169" t="n">
        <f aca="false">IF(N96="snížená",J96,0)</f>
        <v>0</v>
      </c>
      <c r="BG96" s="169" t="n">
        <f aca="false">IF(N96="zákl. přenesená",J96,0)</f>
        <v>0</v>
      </c>
      <c r="BH96" s="169" t="n">
        <f aca="false">IF(N96="sníž. přenesená",J96,0)</f>
        <v>0</v>
      </c>
      <c r="BI96" s="169" t="n">
        <f aca="false">IF(N96="nulová",J96,0)</f>
        <v>0</v>
      </c>
      <c r="BJ96" s="4" t="s">
        <v>77</v>
      </c>
      <c r="BK96" s="169" t="n">
        <f aca="false">ROUND(I96*H96,2)</f>
        <v>0</v>
      </c>
      <c r="BL96" s="4" t="s">
        <v>202</v>
      </c>
      <c r="BM96" s="168" t="s">
        <v>202</v>
      </c>
    </row>
    <row r="97" s="28" customFormat="true" ht="16.5" hidden="false" customHeight="true" outlineLevel="0" collapsed="false">
      <c r="A97" s="23"/>
      <c r="B97" s="156"/>
      <c r="C97" s="157" t="s">
        <v>181</v>
      </c>
      <c r="D97" s="157" t="s">
        <v>135</v>
      </c>
      <c r="E97" s="158" t="s">
        <v>901</v>
      </c>
      <c r="F97" s="159" t="s">
        <v>902</v>
      </c>
      <c r="G97" s="160" t="s">
        <v>169</v>
      </c>
      <c r="H97" s="161" t="n">
        <v>6</v>
      </c>
      <c r="I97" s="162"/>
      <c r="J97" s="163" t="n">
        <f aca="false">ROUND(I97*H97,2)</f>
        <v>0</v>
      </c>
      <c r="K97" s="159"/>
      <c r="L97" s="24"/>
      <c r="M97" s="164"/>
      <c r="N97" s="165" t="s">
        <v>40</v>
      </c>
      <c r="O97" s="56"/>
      <c r="P97" s="166" t="n">
        <f aca="false">O97*H97</f>
        <v>0</v>
      </c>
      <c r="Q97" s="166" t="n">
        <v>0</v>
      </c>
      <c r="R97" s="166" t="n">
        <f aca="false">Q97*H97</f>
        <v>0</v>
      </c>
      <c r="S97" s="166" t="n">
        <v>0</v>
      </c>
      <c r="T97" s="167" t="n">
        <f aca="false">S97*H97</f>
        <v>0</v>
      </c>
      <c r="U97" s="23"/>
      <c r="V97" s="23"/>
      <c r="W97" s="23"/>
      <c r="X97" s="23"/>
      <c r="Y97" s="23"/>
      <c r="Z97" s="23"/>
      <c r="AA97" s="23"/>
      <c r="AB97" s="23"/>
      <c r="AC97" s="23"/>
      <c r="AD97" s="23"/>
      <c r="AE97" s="23"/>
      <c r="AR97" s="168" t="s">
        <v>202</v>
      </c>
      <c r="AT97" s="168" t="s">
        <v>135</v>
      </c>
      <c r="AU97" s="168" t="s">
        <v>77</v>
      </c>
      <c r="AY97" s="4" t="s">
        <v>132</v>
      </c>
      <c r="BE97" s="169" t="n">
        <f aca="false">IF(N97="základní",J97,0)</f>
        <v>0</v>
      </c>
      <c r="BF97" s="169" t="n">
        <f aca="false">IF(N97="snížená",J97,0)</f>
        <v>0</v>
      </c>
      <c r="BG97" s="169" t="n">
        <f aca="false">IF(N97="zákl. přenesená",J97,0)</f>
        <v>0</v>
      </c>
      <c r="BH97" s="169" t="n">
        <f aca="false">IF(N97="sníž. přenesená",J97,0)</f>
        <v>0</v>
      </c>
      <c r="BI97" s="169" t="n">
        <f aca="false">IF(N97="nulová",J97,0)</f>
        <v>0</v>
      </c>
      <c r="BJ97" s="4" t="s">
        <v>77</v>
      </c>
      <c r="BK97" s="169" t="n">
        <f aca="false">ROUND(I97*H97,2)</f>
        <v>0</v>
      </c>
      <c r="BL97" s="4" t="s">
        <v>202</v>
      </c>
      <c r="BM97" s="168" t="s">
        <v>289</v>
      </c>
    </row>
    <row r="98" s="28" customFormat="true" ht="16.5" hidden="false" customHeight="true" outlineLevel="0" collapsed="false">
      <c r="A98" s="23"/>
      <c r="B98" s="156"/>
      <c r="C98" s="157" t="s">
        <v>233</v>
      </c>
      <c r="D98" s="157" t="s">
        <v>135</v>
      </c>
      <c r="E98" s="158" t="s">
        <v>903</v>
      </c>
      <c r="F98" s="159" t="s">
        <v>904</v>
      </c>
      <c r="G98" s="160" t="s">
        <v>169</v>
      </c>
      <c r="H98" s="161" t="n">
        <v>12</v>
      </c>
      <c r="I98" s="162"/>
      <c r="J98" s="163" t="n">
        <f aca="false">ROUND(I98*H98,2)</f>
        <v>0</v>
      </c>
      <c r="K98" s="159"/>
      <c r="L98" s="24"/>
      <c r="M98" s="164"/>
      <c r="N98" s="165" t="s">
        <v>40</v>
      </c>
      <c r="O98" s="56"/>
      <c r="P98" s="166" t="n">
        <f aca="false">O98*H98</f>
        <v>0</v>
      </c>
      <c r="Q98" s="166" t="n">
        <v>0</v>
      </c>
      <c r="R98" s="166" t="n">
        <f aca="false">Q98*H98</f>
        <v>0</v>
      </c>
      <c r="S98" s="166" t="n">
        <v>0</v>
      </c>
      <c r="T98" s="167" t="n">
        <f aca="false">S98*H98</f>
        <v>0</v>
      </c>
      <c r="U98" s="23"/>
      <c r="V98" s="23"/>
      <c r="W98" s="23"/>
      <c r="X98" s="23"/>
      <c r="Y98" s="23"/>
      <c r="Z98" s="23"/>
      <c r="AA98" s="23"/>
      <c r="AB98" s="23"/>
      <c r="AC98" s="23"/>
      <c r="AD98" s="23"/>
      <c r="AE98" s="23"/>
      <c r="AR98" s="168" t="s">
        <v>202</v>
      </c>
      <c r="AT98" s="168" t="s">
        <v>135</v>
      </c>
      <c r="AU98" s="168" t="s">
        <v>77</v>
      </c>
      <c r="AY98" s="4" t="s">
        <v>132</v>
      </c>
      <c r="BE98" s="169" t="n">
        <f aca="false">IF(N98="základní",J98,0)</f>
        <v>0</v>
      </c>
      <c r="BF98" s="169" t="n">
        <f aca="false">IF(N98="snížená",J98,0)</f>
        <v>0</v>
      </c>
      <c r="BG98" s="169" t="n">
        <f aca="false">IF(N98="zákl. přenesená",J98,0)</f>
        <v>0</v>
      </c>
      <c r="BH98" s="169" t="n">
        <f aca="false">IF(N98="sníž. přenesená",J98,0)</f>
        <v>0</v>
      </c>
      <c r="BI98" s="169" t="n">
        <f aca="false">IF(N98="nulová",J98,0)</f>
        <v>0</v>
      </c>
      <c r="BJ98" s="4" t="s">
        <v>77</v>
      </c>
      <c r="BK98" s="169" t="n">
        <f aca="false">ROUND(I98*H98,2)</f>
        <v>0</v>
      </c>
      <c r="BL98" s="4" t="s">
        <v>202</v>
      </c>
      <c r="BM98" s="168" t="s">
        <v>215</v>
      </c>
    </row>
    <row r="99" s="28" customFormat="true" ht="16.5" hidden="false" customHeight="true" outlineLevel="0" collapsed="false">
      <c r="A99" s="23"/>
      <c r="B99" s="156"/>
      <c r="C99" s="157" t="s">
        <v>241</v>
      </c>
      <c r="D99" s="157" t="s">
        <v>135</v>
      </c>
      <c r="E99" s="158" t="s">
        <v>905</v>
      </c>
      <c r="F99" s="159" t="s">
        <v>906</v>
      </c>
      <c r="G99" s="160" t="s">
        <v>169</v>
      </c>
      <c r="H99" s="161" t="n">
        <v>6</v>
      </c>
      <c r="I99" s="162"/>
      <c r="J99" s="163" t="n">
        <f aca="false">ROUND(I99*H99,2)</f>
        <v>0</v>
      </c>
      <c r="K99" s="159"/>
      <c r="L99" s="24"/>
      <c r="M99" s="164"/>
      <c r="N99" s="165" t="s">
        <v>40</v>
      </c>
      <c r="O99" s="56"/>
      <c r="P99" s="166" t="n">
        <f aca="false">O99*H99</f>
        <v>0</v>
      </c>
      <c r="Q99" s="166" t="n">
        <v>0</v>
      </c>
      <c r="R99" s="166" t="n">
        <f aca="false">Q99*H99</f>
        <v>0</v>
      </c>
      <c r="S99" s="166" t="n">
        <v>0</v>
      </c>
      <c r="T99" s="167" t="n">
        <f aca="false">S99*H99</f>
        <v>0</v>
      </c>
      <c r="U99" s="23"/>
      <c r="V99" s="23"/>
      <c r="W99" s="23"/>
      <c r="X99" s="23"/>
      <c r="Y99" s="23"/>
      <c r="Z99" s="23"/>
      <c r="AA99" s="23"/>
      <c r="AB99" s="23"/>
      <c r="AC99" s="23"/>
      <c r="AD99" s="23"/>
      <c r="AE99" s="23"/>
      <c r="AR99" s="168" t="s">
        <v>202</v>
      </c>
      <c r="AT99" s="168" t="s">
        <v>135</v>
      </c>
      <c r="AU99" s="168" t="s">
        <v>77</v>
      </c>
      <c r="AY99" s="4" t="s">
        <v>132</v>
      </c>
      <c r="BE99" s="169" t="n">
        <f aca="false">IF(N99="základní",J99,0)</f>
        <v>0</v>
      </c>
      <c r="BF99" s="169" t="n">
        <f aca="false">IF(N99="snížená",J99,0)</f>
        <v>0</v>
      </c>
      <c r="BG99" s="169" t="n">
        <f aca="false">IF(N99="zákl. přenesená",J99,0)</f>
        <v>0</v>
      </c>
      <c r="BH99" s="169" t="n">
        <f aca="false">IF(N99="sníž. přenesená",J99,0)</f>
        <v>0</v>
      </c>
      <c r="BI99" s="169" t="n">
        <f aca="false">IF(N99="nulová",J99,0)</f>
        <v>0</v>
      </c>
      <c r="BJ99" s="4" t="s">
        <v>77</v>
      </c>
      <c r="BK99" s="169" t="n">
        <f aca="false">ROUND(I99*H99,2)</f>
        <v>0</v>
      </c>
      <c r="BL99" s="4" t="s">
        <v>202</v>
      </c>
      <c r="BM99" s="168" t="s">
        <v>317</v>
      </c>
    </row>
    <row r="100" s="28" customFormat="true" ht="16.5" hidden="false" customHeight="true" outlineLevel="0" collapsed="false">
      <c r="A100" s="23"/>
      <c r="B100" s="156"/>
      <c r="C100" s="157" t="s">
        <v>8</v>
      </c>
      <c r="D100" s="157" t="s">
        <v>135</v>
      </c>
      <c r="E100" s="158" t="s">
        <v>907</v>
      </c>
      <c r="F100" s="159" t="s">
        <v>908</v>
      </c>
      <c r="G100" s="160" t="s">
        <v>169</v>
      </c>
      <c r="H100" s="161" t="n">
        <v>6</v>
      </c>
      <c r="I100" s="162"/>
      <c r="J100" s="163" t="n">
        <f aca="false">ROUND(I100*H100,2)</f>
        <v>0</v>
      </c>
      <c r="K100" s="159"/>
      <c r="L100" s="24"/>
      <c r="M100" s="164"/>
      <c r="N100" s="165" t="s">
        <v>40</v>
      </c>
      <c r="O100" s="56"/>
      <c r="P100" s="166" t="n">
        <f aca="false">O100*H100</f>
        <v>0</v>
      </c>
      <c r="Q100" s="166" t="n">
        <v>0</v>
      </c>
      <c r="R100" s="166" t="n">
        <f aca="false">Q100*H100</f>
        <v>0</v>
      </c>
      <c r="S100" s="166" t="n">
        <v>0</v>
      </c>
      <c r="T100" s="167" t="n">
        <f aca="false">S100*H100</f>
        <v>0</v>
      </c>
      <c r="U100" s="23"/>
      <c r="V100" s="23"/>
      <c r="W100" s="23"/>
      <c r="X100" s="23"/>
      <c r="Y100" s="23"/>
      <c r="Z100" s="23"/>
      <c r="AA100" s="23"/>
      <c r="AB100" s="23"/>
      <c r="AC100" s="23"/>
      <c r="AD100" s="23"/>
      <c r="AE100" s="23"/>
      <c r="AR100" s="168" t="s">
        <v>202</v>
      </c>
      <c r="AT100" s="168" t="s">
        <v>135</v>
      </c>
      <c r="AU100" s="168" t="s">
        <v>77</v>
      </c>
      <c r="AY100" s="4" t="s">
        <v>132</v>
      </c>
      <c r="BE100" s="169" t="n">
        <f aca="false">IF(N100="základní",J100,0)</f>
        <v>0</v>
      </c>
      <c r="BF100" s="169" t="n">
        <f aca="false">IF(N100="snížená",J100,0)</f>
        <v>0</v>
      </c>
      <c r="BG100" s="169" t="n">
        <f aca="false">IF(N100="zákl. přenesená",J100,0)</f>
        <v>0</v>
      </c>
      <c r="BH100" s="169" t="n">
        <f aca="false">IF(N100="sníž. přenesená",J100,0)</f>
        <v>0</v>
      </c>
      <c r="BI100" s="169" t="n">
        <f aca="false">IF(N100="nulová",J100,0)</f>
        <v>0</v>
      </c>
      <c r="BJ100" s="4" t="s">
        <v>77</v>
      </c>
      <c r="BK100" s="169" t="n">
        <f aca="false">ROUND(I100*H100,2)</f>
        <v>0</v>
      </c>
      <c r="BL100" s="4" t="s">
        <v>202</v>
      </c>
      <c r="BM100" s="168" t="s">
        <v>333</v>
      </c>
    </row>
    <row r="101" s="28" customFormat="true" ht="16.5" hidden="false" customHeight="true" outlineLevel="0" collapsed="false">
      <c r="A101" s="23"/>
      <c r="B101" s="156"/>
      <c r="C101" s="157" t="s">
        <v>217</v>
      </c>
      <c r="D101" s="157" t="s">
        <v>135</v>
      </c>
      <c r="E101" s="158" t="s">
        <v>909</v>
      </c>
      <c r="F101" s="159" t="s">
        <v>910</v>
      </c>
      <c r="G101" s="160" t="s">
        <v>891</v>
      </c>
      <c r="H101" s="231"/>
      <c r="I101" s="162"/>
      <c r="J101" s="163" t="n">
        <f aca="false">ROUND(I101*H101,2)</f>
        <v>0</v>
      </c>
      <c r="K101" s="159"/>
      <c r="L101" s="24"/>
      <c r="M101" s="164"/>
      <c r="N101" s="165" t="s">
        <v>40</v>
      </c>
      <c r="O101" s="56"/>
      <c r="P101" s="166" t="n">
        <f aca="false">O101*H101</f>
        <v>0</v>
      </c>
      <c r="Q101" s="166" t="n">
        <v>0</v>
      </c>
      <c r="R101" s="166" t="n">
        <f aca="false">Q101*H101</f>
        <v>0</v>
      </c>
      <c r="S101" s="166" t="n">
        <v>0</v>
      </c>
      <c r="T101" s="167" t="n">
        <f aca="false">S101*H101</f>
        <v>0</v>
      </c>
      <c r="U101" s="23"/>
      <c r="V101" s="23"/>
      <c r="W101" s="23"/>
      <c r="X101" s="23"/>
      <c r="Y101" s="23"/>
      <c r="Z101" s="23"/>
      <c r="AA101" s="23"/>
      <c r="AB101" s="23"/>
      <c r="AC101" s="23"/>
      <c r="AD101" s="23"/>
      <c r="AE101" s="23"/>
      <c r="AR101" s="168" t="s">
        <v>202</v>
      </c>
      <c r="AT101" s="168" t="s">
        <v>135</v>
      </c>
      <c r="AU101" s="168" t="s">
        <v>77</v>
      </c>
      <c r="AY101" s="4" t="s">
        <v>132</v>
      </c>
      <c r="BE101" s="169" t="n">
        <f aca="false">IF(N101="základní",J101,0)</f>
        <v>0</v>
      </c>
      <c r="BF101" s="169" t="n">
        <f aca="false">IF(N101="snížená",J101,0)</f>
        <v>0</v>
      </c>
      <c r="BG101" s="169" t="n">
        <f aca="false">IF(N101="zákl. přenesená",J101,0)</f>
        <v>0</v>
      </c>
      <c r="BH101" s="169" t="n">
        <f aca="false">IF(N101="sníž. přenesená",J101,0)</f>
        <v>0</v>
      </c>
      <c r="BI101" s="169" t="n">
        <f aca="false">IF(N101="nulová",J101,0)</f>
        <v>0</v>
      </c>
      <c r="BJ101" s="4" t="s">
        <v>77</v>
      </c>
      <c r="BK101" s="169" t="n">
        <f aca="false">ROUND(I101*H101,2)</f>
        <v>0</v>
      </c>
      <c r="BL101" s="4" t="s">
        <v>202</v>
      </c>
      <c r="BM101" s="168" t="s">
        <v>349</v>
      </c>
    </row>
    <row r="102" s="142" customFormat="true" ht="25.9" hidden="false" customHeight="true" outlineLevel="0" collapsed="false">
      <c r="B102" s="143"/>
      <c r="D102" s="144" t="s">
        <v>68</v>
      </c>
      <c r="E102" s="145" t="s">
        <v>911</v>
      </c>
      <c r="F102" s="145" t="s">
        <v>912</v>
      </c>
      <c r="I102" s="146"/>
      <c r="J102" s="147" t="n">
        <f aca="false">BK102</f>
        <v>0</v>
      </c>
      <c r="L102" s="143"/>
      <c r="M102" s="148"/>
      <c r="N102" s="149"/>
      <c r="O102" s="149"/>
      <c r="P102" s="150" t="n">
        <f aca="false">SUM(P103:P116)</f>
        <v>0</v>
      </c>
      <c r="Q102" s="149"/>
      <c r="R102" s="150" t="n">
        <f aca="false">SUM(R103:R116)</f>
        <v>0</v>
      </c>
      <c r="S102" s="149"/>
      <c r="T102" s="151" t="n">
        <f aca="false">SUM(T103:T116)</f>
        <v>0</v>
      </c>
      <c r="AR102" s="144" t="s">
        <v>79</v>
      </c>
      <c r="AT102" s="152" t="s">
        <v>68</v>
      </c>
      <c r="AU102" s="152" t="s">
        <v>69</v>
      </c>
      <c r="AY102" s="144" t="s">
        <v>132</v>
      </c>
      <c r="BK102" s="153" t="n">
        <f aca="false">SUM(BK103:BK116)</f>
        <v>0</v>
      </c>
    </row>
    <row r="103" s="28" customFormat="true" ht="16.5" hidden="false" customHeight="true" outlineLevel="0" collapsed="false">
      <c r="A103" s="23"/>
      <c r="B103" s="156"/>
      <c r="C103" s="157" t="s">
        <v>259</v>
      </c>
      <c r="D103" s="157" t="s">
        <v>135</v>
      </c>
      <c r="E103" s="158" t="s">
        <v>913</v>
      </c>
      <c r="F103" s="159" t="s">
        <v>914</v>
      </c>
      <c r="G103" s="160" t="s">
        <v>169</v>
      </c>
      <c r="H103" s="161" t="n">
        <v>6</v>
      </c>
      <c r="I103" s="162"/>
      <c r="J103" s="163" t="n">
        <f aca="false">ROUND(I103*H103,2)</f>
        <v>0</v>
      </c>
      <c r="K103" s="159"/>
      <c r="L103" s="24"/>
      <c r="M103" s="164"/>
      <c r="N103" s="165" t="s">
        <v>40</v>
      </c>
      <c r="O103" s="56"/>
      <c r="P103" s="166" t="n">
        <f aca="false">O103*H103</f>
        <v>0</v>
      </c>
      <c r="Q103" s="166" t="n">
        <v>0</v>
      </c>
      <c r="R103" s="166" t="n">
        <f aca="false">Q103*H103</f>
        <v>0</v>
      </c>
      <c r="S103" s="166" t="n">
        <v>0</v>
      </c>
      <c r="T103" s="167" t="n">
        <f aca="false">S103*H103</f>
        <v>0</v>
      </c>
      <c r="U103" s="23"/>
      <c r="V103" s="23"/>
      <c r="W103" s="23"/>
      <c r="X103" s="23"/>
      <c r="Y103" s="23"/>
      <c r="Z103" s="23"/>
      <c r="AA103" s="23"/>
      <c r="AB103" s="23"/>
      <c r="AC103" s="23"/>
      <c r="AD103" s="23"/>
      <c r="AE103" s="23"/>
      <c r="AR103" s="168" t="s">
        <v>202</v>
      </c>
      <c r="AT103" s="168" t="s">
        <v>135</v>
      </c>
      <c r="AU103" s="168" t="s">
        <v>77</v>
      </c>
      <c r="AY103" s="4" t="s">
        <v>132</v>
      </c>
      <c r="BE103" s="169" t="n">
        <f aca="false">IF(N103="základní",J103,0)</f>
        <v>0</v>
      </c>
      <c r="BF103" s="169" t="n">
        <f aca="false">IF(N103="snížená",J103,0)</f>
        <v>0</v>
      </c>
      <c r="BG103" s="169" t="n">
        <f aca="false">IF(N103="zákl. přenesená",J103,0)</f>
        <v>0</v>
      </c>
      <c r="BH103" s="169" t="n">
        <f aca="false">IF(N103="sníž. přenesená",J103,0)</f>
        <v>0</v>
      </c>
      <c r="BI103" s="169" t="n">
        <f aca="false">IF(N103="nulová",J103,0)</f>
        <v>0</v>
      </c>
      <c r="BJ103" s="4" t="s">
        <v>77</v>
      </c>
      <c r="BK103" s="169" t="n">
        <f aca="false">ROUND(I103*H103,2)</f>
        <v>0</v>
      </c>
      <c r="BL103" s="4" t="s">
        <v>202</v>
      </c>
      <c r="BM103" s="168" t="s">
        <v>365</v>
      </c>
    </row>
    <row r="104" s="28" customFormat="true" ht="16.5" hidden="false" customHeight="true" outlineLevel="0" collapsed="false">
      <c r="A104" s="23"/>
      <c r="B104" s="156"/>
      <c r="C104" s="157" t="s">
        <v>265</v>
      </c>
      <c r="D104" s="157" t="s">
        <v>135</v>
      </c>
      <c r="E104" s="158" t="s">
        <v>915</v>
      </c>
      <c r="F104" s="159" t="s">
        <v>916</v>
      </c>
      <c r="G104" s="160" t="s">
        <v>185</v>
      </c>
      <c r="H104" s="161" t="n">
        <v>14.8</v>
      </c>
      <c r="I104" s="162"/>
      <c r="J104" s="163" t="n">
        <f aca="false">ROUND(I104*H104,2)</f>
        <v>0</v>
      </c>
      <c r="K104" s="159"/>
      <c r="L104" s="24"/>
      <c r="M104" s="164"/>
      <c r="N104" s="165" t="s">
        <v>40</v>
      </c>
      <c r="O104" s="56"/>
      <c r="P104" s="166" t="n">
        <f aca="false">O104*H104</f>
        <v>0</v>
      </c>
      <c r="Q104" s="166" t="n">
        <v>0</v>
      </c>
      <c r="R104" s="166" t="n">
        <f aca="false">Q104*H104</f>
        <v>0</v>
      </c>
      <c r="S104" s="166" t="n">
        <v>0</v>
      </c>
      <c r="T104" s="167" t="n">
        <f aca="false">S104*H104</f>
        <v>0</v>
      </c>
      <c r="U104" s="23"/>
      <c r="V104" s="23"/>
      <c r="W104" s="23"/>
      <c r="X104" s="23"/>
      <c r="Y104" s="23"/>
      <c r="Z104" s="23"/>
      <c r="AA104" s="23"/>
      <c r="AB104" s="23"/>
      <c r="AC104" s="23"/>
      <c r="AD104" s="23"/>
      <c r="AE104" s="23"/>
      <c r="AR104" s="168" t="s">
        <v>202</v>
      </c>
      <c r="AT104" s="168" t="s">
        <v>135</v>
      </c>
      <c r="AU104" s="168" t="s">
        <v>77</v>
      </c>
      <c r="AY104" s="4" t="s">
        <v>132</v>
      </c>
      <c r="BE104" s="169" t="n">
        <f aca="false">IF(N104="základní",J104,0)</f>
        <v>0</v>
      </c>
      <c r="BF104" s="169" t="n">
        <f aca="false">IF(N104="snížená",J104,0)</f>
        <v>0</v>
      </c>
      <c r="BG104" s="169" t="n">
        <f aca="false">IF(N104="zákl. přenesená",J104,0)</f>
        <v>0</v>
      </c>
      <c r="BH104" s="169" t="n">
        <f aca="false">IF(N104="sníž. přenesená",J104,0)</f>
        <v>0</v>
      </c>
      <c r="BI104" s="169" t="n">
        <f aca="false">IF(N104="nulová",J104,0)</f>
        <v>0</v>
      </c>
      <c r="BJ104" s="4" t="s">
        <v>77</v>
      </c>
      <c r="BK104" s="169" t="n">
        <f aca="false">ROUND(I104*H104,2)</f>
        <v>0</v>
      </c>
      <c r="BL104" s="4" t="s">
        <v>202</v>
      </c>
      <c r="BM104" s="168" t="s">
        <v>381</v>
      </c>
    </row>
    <row r="105" s="28" customFormat="true" ht="16.5" hidden="false" customHeight="true" outlineLevel="0" collapsed="false">
      <c r="A105" s="23"/>
      <c r="B105" s="156"/>
      <c r="C105" s="157" t="s">
        <v>202</v>
      </c>
      <c r="D105" s="157" t="s">
        <v>135</v>
      </c>
      <c r="E105" s="158" t="s">
        <v>917</v>
      </c>
      <c r="F105" s="159" t="s">
        <v>918</v>
      </c>
      <c r="G105" s="160" t="s">
        <v>185</v>
      </c>
      <c r="H105" s="161" t="n">
        <v>29.685</v>
      </c>
      <c r="I105" s="162"/>
      <c r="J105" s="163" t="n">
        <f aca="false">ROUND(I105*H105,2)</f>
        <v>0</v>
      </c>
      <c r="K105" s="159"/>
      <c r="L105" s="24"/>
      <c r="M105" s="164"/>
      <c r="N105" s="165" t="s">
        <v>40</v>
      </c>
      <c r="O105" s="56"/>
      <c r="P105" s="166" t="n">
        <f aca="false">O105*H105</f>
        <v>0</v>
      </c>
      <c r="Q105" s="166" t="n">
        <v>0</v>
      </c>
      <c r="R105" s="166" t="n">
        <f aca="false">Q105*H105</f>
        <v>0</v>
      </c>
      <c r="S105" s="166" t="n">
        <v>0</v>
      </c>
      <c r="T105" s="167" t="n">
        <f aca="false">S105*H105</f>
        <v>0</v>
      </c>
      <c r="U105" s="23"/>
      <c r="V105" s="23"/>
      <c r="W105" s="23"/>
      <c r="X105" s="23"/>
      <c r="Y105" s="23"/>
      <c r="Z105" s="23"/>
      <c r="AA105" s="23"/>
      <c r="AB105" s="23"/>
      <c r="AC105" s="23"/>
      <c r="AD105" s="23"/>
      <c r="AE105" s="23"/>
      <c r="AR105" s="168" t="s">
        <v>202</v>
      </c>
      <c r="AT105" s="168" t="s">
        <v>135</v>
      </c>
      <c r="AU105" s="168" t="s">
        <v>77</v>
      </c>
      <c r="AY105" s="4" t="s">
        <v>132</v>
      </c>
      <c r="BE105" s="169" t="n">
        <f aca="false">IF(N105="základní",J105,0)</f>
        <v>0</v>
      </c>
      <c r="BF105" s="169" t="n">
        <f aca="false">IF(N105="snížená",J105,0)</f>
        <v>0</v>
      </c>
      <c r="BG105" s="169" t="n">
        <f aca="false">IF(N105="zákl. přenesená",J105,0)</f>
        <v>0</v>
      </c>
      <c r="BH105" s="169" t="n">
        <f aca="false">IF(N105="sníž. přenesená",J105,0)</f>
        <v>0</v>
      </c>
      <c r="BI105" s="169" t="n">
        <f aca="false">IF(N105="nulová",J105,0)</f>
        <v>0</v>
      </c>
      <c r="BJ105" s="4" t="s">
        <v>77</v>
      </c>
      <c r="BK105" s="169" t="n">
        <f aca="false">ROUND(I105*H105,2)</f>
        <v>0</v>
      </c>
      <c r="BL105" s="4" t="s">
        <v>202</v>
      </c>
      <c r="BM105" s="168" t="s">
        <v>498</v>
      </c>
    </row>
    <row r="106" s="28" customFormat="true" ht="16.5" hidden="false" customHeight="true" outlineLevel="0" collapsed="false">
      <c r="A106" s="23"/>
      <c r="B106" s="156"/>
      <c r="C106" s="157" t="s">
        <v>280</v>
      </c>
      <c r="D106" s="157" t="s">
        <v>135</v>
      </c>
      <c r="E106" s="158" t="s">
        <v>919</v>
      </c>
      <c r="F106" s="159" t="s">
        <v>920</v>
      </c>
      <c r="G106" s="160" t="s">
        <v>185</v>
      </c>
      <c r="H106" s="161" t="n">
        <v>5.55</v>
      </c>
      <c r="I106" s="162"/>
      <c r="J106" s="163" t="n">
        <f aca="false">ROUND(I106*H106,2)</f>
        <v>0</v>
      </c>
      <c r="K106" s="159"/>
      <c r="L106" s="24"/>
      <c r="M106" s="164"/>
      <c r="N106" s="165" t="s">
        <v>40</v>
      </c>
      <c r="O106" s="56"/>
      <c r="P106" s="166" t="n">
        <f aca="false">O106*H106</f>
        <v>0</v>
      </c>
      <c r="Q106" s="166" t="n">
        <v>0</v>
      </c>
      <c r="R106" s="166" t="n">
        <f aca="false">Q106*H106</f>
        <v>0</v>
      </c>
      <c r="S106" s="166" t="n">
        <v>0</v>
      </c>
      <c r="T106" s="167" t="n">
        <f aca="false">S106*H106</f>
        <v>0</v>
      </c>
      <c r="U106" s="23"/>
      <c r="V106" s="23"/>
      <c r="W106" s="23"/>
      <c r="X106" s="23"/>
      <c r="Y106" s="23"/>
      <c r="Z106" s="23"/>
      <c r="AA106" s="23"/>
      <c r="AB106" s="23"/>
      <c r="AC106" s="23"/>
      <c r="AD106" s="23"/>
      <c r="AE106" s="23"/>
      <c r="AR106" s="168" t="s">
        <v>202</v>
      </c>
      <c r="AT106" s="168" t="s">
        <v>135</v>
      </c>
      <c r="AU106" s="168" t="s">
        <v>77</v>
      </c>
      <c r="AY106" s="4" t="s">
        <v>132</v>
      </c>
      <c r="BE106" s="169" t="n">
        <f aca="false">IF(N106="základní",J106,0)</f>
        <v>0</v>
      </c>
      <c r="BF106" s="169" t="n">
        <f aca="false">IF(N106="snížená",J106,0)</f>
        <v>0</v>
      </c>
      <c r="BG106" s="169" t="n">
        <f aca="false">IF(N106="zákl. přenesená",J106,0)</f>
        <v>0</v>
      </c>
      <c r="BH106" s="169" t="n">
        <f aca="false">IF(N106="sníž. přenesená",J106,0)</f>
        <v>0</v>
      </c>
      <c r="BI106" s="169" t="n">
        <f aca="false">IF(N106="nulová",J106,0)</f>
        <v>0</v>
      </c>
      <c r="BJ106" s="4" t="s">
        <v>77</v>
      </c>
      <c r="BK106" s="169" t="n">
        <f aca="false">ROUND(I106*H106,2)</f>
        <v>0</v>
      </c>
      <c r="BL106" s="4" t="s">
        <v>202</v>
      </c>
      <c r="BM106" s="168" t="s">
        <v>577</v>
      </c>
    </row>
    <row r="107" s="28" customFormat="true" ht="16.5" hidden="false" customHeight="true" outlineLevel="0" collapsed="false">
      <c r="A107" s="23"/>
      <c r="B107" s="156"/>
      <c r="C107" s="157" t="s">
        <v>289</v>
      </c>
      <c r="D107" s="157" t="s">
        <v>135</v>
      </c>
      <c r="E107" s="158" t="s">
        <v>921</v>
      </c>
      <c r="F107" s="159" t="s">
        <v>922</v>
      </c>
      <c r="G107" s="160" t="s">
        <v>185</v>
      </c>
      <c r="H107" s="161" t="n">
        <v>3.456</v>
      </c>
      <c r="I107" s="162"/>
      <c r="J107" s="163" t="n">
        <f aca="false">ROUND(I107*H107,2)</f>
        <v>0</v>
      </c>
      <c r="K107" s="159"/>
      <c r="L107" s="24"/>
      <c r="M107" s="164"/>
      <c r="N107" s="165" t="s">
        <v>40</v>
      </c>
      <c r="O107" s="56"/>
      <c r="P107" s="166" t="n">
        <f aca="false">O107*H107</f>
        <v>0</v>
      </c>
      <c r="Q107" s="166" t="n">
        <v>0</v>
      </c>
      <c r="R107" s="166" t="n">
        <f aca="false">Q107*H107</f>
        <v>0</v>
      </c>
      <c r="S107" s="166" t="n">
        <v>0</v>
      </c>
      <c r="T107" s="167" t="n">
        <f aca="false">S107*H107</f>
        <v>0</v>
      </c>
      <c r="U107" s="23"/>
      <c r="V107" s="23"/>
      <c r="W107" s="23"/>
      <c r="X107" s="23"/>
      <c r="Y107" s="23"/>
      <c r="Z107" s="23"/>
      <c r="AA107" s="23"/>
      <c r="AB107" s="23"/>
      <c r="AC107" s="23"/>
      <c r="AD107" s="23"/>
      <c r="AE107" s="23"/>
      <c r="AR107" s="168" t="s">
        <v>202</v>
      </c>
      <c r="AT107" s="168" t="s">
        <v>135</v>
      </c>
      <c r="AU107" s="168" t="s">
        <v>77</v>
      </c>
      <c r="AY107" s="4" t="s">
        <v>132</v>
      </c>
      <c r="BE107" s="169" t="n">
        <f aca="false">IF(N107="základní",J107,0)</f>
        <v>0</v>
      </c>
      <c r="BF107" s="169" t="n">
        <f aca="false">IF(N107="snížená",J107,0)</f>
        <v>0</v>
      </c>
      <c r="BG107" s="169" t="n">
        <f aca="false">IF(N107="zákl. přenesená",J107,0)</f>
        <v>0</v>
      </c>
      <c r="BH107" s="169" t="n">
        <f aca="false">IF(N107="sníž. přenesená",J107,0)</f>
        <v>0</v>
      </c>
      <c r="BI107" s="169" t="n">
        <f aca="false">IF(N107="nulová",J107,0)</f>
        <v>0</v>
      </c>
      <c r="BJ107" s="4" t="s">
        <v>77</v>
      </c>
      <c r="BK107" s="169" t="n">
        <f aca="false">ROUND(I107*H107,2)</f>
        <v>0</v>
      </c>
      <c r="BL107" s="4" t="s">
        <v>202</v>
      </c>
      <c r="BM107" s="168" t="s">
        <v>590</v>
      </c>
    </row>
    <row r="108" s="28" customFormat="true" ht="16.5" hidden="false" customHeight="true" outlineLevel="0" collapsed="false">
      <c r="A108" s="23"/>
      <c r="B108" s="156"/>
      <c r="C108" s="157" t="s">
        <v>297</v>
      </c>
      <c r="D108" s="157" t="s">
        <v>135</v>
      </c>
      <c r="E108" s="158" t="s">
        <v>923</v>
      </c>
      <c r="F108" s="159" t="s">
        <v>924</v>
      </c>
      <c r="G108" s="160" t="s">
        <v>185</v>
      </c>
      <c r="H108" s="161" t="n">
        <v>30.01</v>
      </c>
      <c r="I108" s="162"/>
      <c r="J108" s="163" t="n">
        <f aca="false">ROUND(I108*H108,2)</f>
        <v>0</v>
      </c>
      <c r="K108" s="159"/>
      <c r="L108" s="24"/>
      <c r="M108" s="164"/>
      <c r="N108" s="165" t="s">
        <v>40</v>
      </c>
      <c r="O108" s="56"/>
      <c r="P108" s="166" t="n">
        <f aca="false">O108*H108</f>
        <v>0</v>
      </c>
      <c r="Q108" s="166" t="n">
        <v>0</v>
      </c>
      <c r="R108" s="166" t="n">
        <f aca="false">Q108*H108</f>
        <v>0</v>
      </c>
      <c r="S108" s="166" t="n">
        <v>0</v>
      </c>
      <c r="T108" s="167" t="n">
        <f aca="false">S108*H108</f>
        <v>0</v>
      </c>
      <c r="U108" s="23"/>
      <c r="V108" s="23"/>
      <c r="W108" s="23"/>
      <c r="X108" s="23"/>
      <c r="Y108" s="23"/>
      <c r="Z108" s="23"/>
      <c r="AA108" s="23"/>
      <c r="AB108" s="23"/>
      <c r="AC108" s="23"/>
      <c r="AD108" s="23"/>
      <c r="AE108" s="23"/>
      <c r="AR108" s="168" t="s">
        <v>202</v>
      </c>
      <c r="AT108" s="168" t="s">
        <v>135</v>
      </c>
      <c r="AU108" s="168" t="s">
        <v>77</v>
      </c>
      <c r="AY108" s="4" t="s">
        <v>132</v>
      </c>
      <c r="BE108" s="169" t="n">
        <f aca="false">IF(N108="základní",J108,0)</f>
        <v>0</v>
      </c>
      <c r="BF108" s="169" t="n">
        <f aca="false">IF(N108="snížená",J108,0)</f>
        <v>0</v>
      </c>
      <c r="BG108" s="169" t="n">
        <f aca="false">IF(N108="zákl. přenesená",J108,0)</f>
        <v>0</v>
      </c>
      <c r="BH108" s="169" t="n">
        <f aca="false">IF(N108="sníž. přenesená",J108,0)</f>
        <v>0</v>
      </c>
      <c r="BI108" s="169" t="n">
        <f aca="false">IF(N108="nulová",J108,0)</f>
        <v>0</v>
      </c>
      <c r="BJ108" s="4" t="s">
        <v>77</v>
      </c>
      <c r="BK108" s="169" t="n">
        <f aca="false">ROUND(I108*H108,2)</f>
        <v>0</v>
      </c>
      <c r="BL108" s="4" t="s">
        <v>202</v>
      </c>
      <c r="BM108" s="168" t="s">
        <v>600</v>
      </c>
    </row>
    <row r="109" s="28" customFormat="true" ht="16.5" hidden="false" customHeight="true" outlineLevel="0" collapsed="false">
      <c r="A109" s="23"/>
      <c r="B109" s="156"/>
      <c r="C109" s="157" t="s">
        <v>215</v>
      </c>
      <c r="D109" s="157" t="s">
        <v>135</v>
      </c>
      <c r="E109" s="158" t="s">
        <v>925</v>
      </c>
      <c r="F109" s="159" t="s">
        <v>926</v>
      </c>
      <c r="G109" s="160" t="s">
        <v>185</v>
      </c>
      <c r="H109" s="161" t="n">
        <v>35.56</v>
      </c>
      <c r="I109" s="162"/>
      <c r="J109" s="163" t="n">
        <f aca="false">ROUND(I109*H109,2)</f>
        <v>0</v>
      </c>
      <c r="K109" s="159"/>
      <c r="L109" s="24"/>
      <c r="M109" s="164"/>
      <c r="N109" s="165" t="s">
        <v>40</v>
      </c>
      <c r="O109" s="56"/>
      <c r="P109" s="166" t="n">
        <f aca="false">O109*H109</f>
        <v>0</v>
      </c>
      <c r="Q109" s="166" t="n">
        <v>0</v>
      </c>
      <c r="R109" s="166" t="n">
        <f aca="false">Q109*H109</f>
        <v>0</v>
      </c>
      <c r="S109" s="166" t="n">
        <v>0</v>
      </c>
      <c r="T109" s="167" t="n">
        <f aca="false">S109*H109</f>
        <v>0</v>
      </c>
      <c r="U109" s="23"/>
      <c r="V109" s="23"/>
      <c r="W109" s="23"/>
      <c r="X109" s="23"/>
      <c r="Y109" s="23"/>
      <c r="Z109" s="23"/>
      <c r="AA109" s="23"/>
      <c r="AB109" s="23"/>
      <c r="AC109" s="23"/>
      <c r="AD109" s="23"/>
      <c r="AE109" s="23"/>
      <c r="AR109" s="168" t="s">
        <v>202</v>
      </c>
      <c r="AT109" s="168" t="s">
        <v>135</v>
      </c>
      <c r="AU109" s="168" t="s">
        <v>77</v>
      </c>
      <c r="AY109" s="4" t="s">
        <v>132</v>
      </c>
      <c r="BE109" s="169" t="n">
        <f aca="false">IF(N109="základní",J109,0)</f>
        <v>0</v>
      </c>
      <c r="BF109" s="169" t="n">
        <f aca="false">IF(N109="snížená",J109,0)</f>
        <v>0</v>
      </c>
      <c r="BG109" s="169" t="n">
        <f aca="false">IF(N109="zákl. přenesená",J109,0)</f>
        <v>0</v>
      </c>
      <c r="BH109" s="169" t="n">
        <f aca="false">IF(N109="sníž. přenesená",J109,0)</f>
        <v>0</v>
      </c>
      <c r="BI109" s="169" t="n">
        <f aca="false">IF(N109="nulová",J109,0)</f>
        <v>0</v>
      </c>
      <c r="BJ109" s="4" t="s">
        <v>77</v>
      </c>
      <c r="BK109" s="169" t="n">
        <f aca="false">ROUND(I109*H109,2)</f>
        <v>0</v>
      </c>
      <c r="BL109" s="4" t="s">
        <v>202</v>
      </c>
      <c r="BM109" s="168" t="s">
        <v>613</v>
      </c>
    </row>
    <row r="110" s="28" customFormat="true" ht="21.75" hidden="false" customHeight="true" outlineLevel="0" collapsed="false">
      <c r="A110" s="23"/>
      <c r="B110" s="156"/>
      <c r="C110" s="157" t="s">
        <v>7</v>
      </c>
      <c r="D110" s="157" t="s">
        <v>135</v>
      </c>
      <c r="E110" s="158" t="s">
        <v>927</v>
      </c>
      <c r="F110" s="159" t="s">
        <v>928</v>
      </c>
      <c r="G110" s="160" t="s">
        <v>185</v>
      </c>
      <c r="H110" s="161" t="n">
        <v>35.56</v>
      </c>
      <c r="I110" s="162"/>
      <c r="J110" s="163" t="n">
        <f aca="false">ROUND(I110*H110,2)</f>
        <v>0</v>
      </c>
      <c r="K110" s="159"/>
      <c r="L110" s="24"/>
      <c r="M110" s="164"/>
      <c r="N110" s="165" t="s">
        <v>40</v>
      </c>
      <c r="O110" s="56"/>
      <c r="P110" s="166" t="n">
        <f aca="false">O110*H110</f>
        <v>0</v>
      </c>
      <c r="Q110" s="166" t="n">
        <v>0</v>
      </c>
      <c r="R110" s="166" t="n">
        <f aca="false">Q110*H110</f>
        <v>0</v>
      </c>
      <c r="S110" s="166" t="n">
        <v>0</v>
      </c>
      <c r="T110" s="167" t="n">
        <f aca="false">S110*H110</f>
        <v>0</v>
      </c>
      <c r="U110" s="23"/>
      <c r="V110" s="23"/>
      <c r="W110" s="23"/>
      <c r="X110" s="23"/>
      <c r="Y110" s="23"/>
      <c r="Z110" s="23"/>
      <c r="AA110" s="23"/>
      <c r="AB110" s="23"/>
      <c r="AC110" s="23"/>
      <c r="AD110" s="23"/>
      <c r="AE110" s="23"/>
      <c r="AR110" s="168" t="s">
        <v>202</v>
      </c>
      <c r="AT110" s="168" t="s">
        <v>135</v>
      </c>
      <c r="AU110" s="168" t="s">
        <v>77</v>
      </c>
      <c r="AY110" s="4" t="s">
        <v>132</v>
      </c>
      <c r="BE110" s="169" t="n">
        <f aca="false">IF(N110="základní",J110,0)</f>
        <v>0</v>
      </c>
      <c r="BF110" s="169" t="n">
        <f aca="false">IF(N110="snížená",J110,0)</f>
        <v>0</v>
      </c>
      <c r="BG110" s="169" t="n">
        <f aca="false">IF(N110="zákl. přenesená",J110,0)</f>
        <v>0</v>
      </c>
      <c r="BH110" s="169" t="n">
        <f aca="false">IF(N110="sníž. přenesená",J110,0)</f>
        <v>0</v>
      </c>
      <c r="BI110" s="169" t="n">
        <f aca="false">IF(N110="nulová",J110,0)</f>
        <v>0</v>
      </c>
      <c r="BJ110" s="4" t="s">
        <v>77</v>
      </c>
      <c r="BK110" s="169" t="n">
        <f aca="false">ROUND(I110*H110,2)</f>
        <v>0</v>
      </c>
      <c r="BL110" s="4" t="s">
        <v>202</v>
      </c>
      <c r="BM110" s="168" t="s">
        <v>624</v>
      </c>
    </row>
    <row r="111" s="28" customFormat="true" ht="16.5" hidden="false" customHeight="true" outlineLevel="0" collapsed="false">
      <c r="A111" s="23"/>
      <c r="B111" s="156"/>
      <c r="C111" s="157" t="s">
        <v>317</v>
      </c>
      <c r="D111" s="157" t="s">
        <v>135</v>
      </c>
      <c r="E111" s="158" t="s">
        <v>929</v>
      </c>
      <c r="F111" s="159" t="s">
        <v>930</v>
      </c>
      <c r="G111" s="160" t="s">
        <v>185</v>
      </c>
      <c r="H111" s="161" t="n">
        <v>9.25</v>
      </c>
      <c r="I111" s="162"/>
      <c r="J111" s="163" t="n">
        <f aca="false">ROUND(I111*H111,2)</f>
        <v>0</v>
      </c>
      <c r="K111" s="159"/>
      <c r="L111" s="24"/>
      <c r="M111" s="164"/>
      <c r="N111" s="165" t="s">
        <v>40</v>
      </c>
      <c r="O111" s="56"/>
      <c r="P111" s="166" t="n">
        <f aca="false">O111*H111</f>
        <v>0</v>
      </c>
      <c r="Q111" s="166" t="n">
        <v>0</v>
      </c>
      <c r="R111" s="166" t="n">
        <f aca="false">Q111*H111</f>
        <v>0</v>
      </c>
      <c r="S111" s="166" t="n">
        <v>0</v>
      </c>
      <c r="T111" s="167" t="n">
        <f aca="false">S111*H111</f>
        <v>0</v>
      </c>
      <c r="U111" s="23"/>
      <c r="V111" s="23"/>
      <c r="W111" s="23"/>
      <c r="X111" s="23"/>
      <c r="Y111" s="23"/>
      <c r="Z111" s="23"/>
      <c r="AA111" s="23"/>
      <c r="AB111" s="23"/>
      <c r="AC111" s="23"/>
      <c r="AD111" s="23"/>
      <c r="AE111" s="23"/>
      <c r="AR111" s="168" t="s">
        <v>202</v>
      </c>
      <c r="AT111" s="168" t="s">
        <v>135</v>
      </c>
      <c r="AU111" s="168" t="s">
        <v>77</v>
      </c>
      <c r="AY111" s="4" t="s">
        <v>132</v>
      </c>
      <c r="BE111" s="169" t="n">
        <f aca="false">IF(N111="základní",J111,0)</f>
        <v>0</v>
      </c>
      <c r="BF111" s="169" t="n">
        <f aca="false">IF(N111="snížená",J111,0)</f>
        <v>0</v>
      </c>
      <c r="BG111" s="169" t="n">
        <f aca="false">IF(N111="zákl. přenesená",J111,0)</f>
        <v>0</v>
      </c>
      <c r="BH111" s="169" t="n">
        <f aca="false">IF(N111="sníž. přenesená",J111,0)</f>
        <v>0</v>
      </c>
      <c r="BI111" s="169" t="n">
        <f aca="false">IF(N111="nulová",J111,0)</f>
        <v>0</v>
      </c>
      <c r="BJ111" s="4" t="s">
        <v>77</v>
      </c>
      <c r="BK111" s="169" t="n">
        <f aca="false">ROUND(I111*H111,2)</f>
        <v>0</v>
      </c>
      <c r="BL111" s="4" t="s">
        <v>202</v>
      </c>
      <c r="BM111" s="168" t="s">
        <v>637</v>
      </c>
    </row>
    <row r="112" s="28" customFormat="true" ht="16.5" hidden="false" customHeight="true" outlineLevel="0" collapsed="false">
      <c r="A112" s="23"/>
      <c r="B112" s="156"/>
      <c r="C112" s="157" t="s">
        <v>325</v>
      </c>
      <c r="D112" s="157" t="s">
        <v>135</v>
      </c>
      <c r="E112" s="158" t="s">
        <v>931</v>
      </c>
      <c r="F112" s="159" t="s">
        <v>932</v>
      </c>
      <c r="G112" s="160" t="s">
        <v>185</v>
      </c>
      <c r="H112" s="161" t="n">
        <v>20.76</v>
      </c>
      <c r="I112" s="162"/>
      <c r="J112" s="163" t="n">
        <f aca="false">ROUND(I112*H112,2)</f>
        <v>0</v>
      </c>
      <c r="K112" s="159"/>
      <c r="L112" s="24"/>
      <c r="M112" s="164"/>
      <c r="N112" s="165" t="s">
        <v>40</v>
      </c>
      <c r="O112" s="56"/>
      <c r="P112" s="166" t="n">
        <f aca="false">O112*H112</f>
        <v>0</v>
      </c>
      <c r="Q112" s="166" t="n">
        <v>0</v>
      </c>
      <c r="R112" s="166" t="n">
        <f aca="false">Q112*H112</f>
        <v>0</v>
      </c>
      <c r="S112" s="166" t="n">
        <v>0</v>
      </c>
      <c r="T112" s="167" t="n">
        <f aca="false">S112*H112</f>
        <v>0</v>
      </c>
      <c r="U112" s="23"/>
      <c r="V112" s="23"/>
      <c r="W112" s="23"/>
      <c r="X112" s="23"/>
      <c r="Y112" s="23"/>
      <c r="Z112" s="23"/>
      <c r="AA112" s="23"/>
      <c r="AB112" s="23"/>
      <c r="AC112" s="23"/>
      <c r="AD112" s="23"/>
      <c r="AE112" s="23"/>
      <c r="AR112" s="168" t="s">
        <v>202</v>
      </c>
      <c r="AT112" s="168" t="s">
        <v>135</v>
      </c>
      <c r="AU112" s="168" t="s">
        <v>77</v>
      </c>
      <c r="AY112" s="4" t="s">
        <v>132</v>
      </c>
      <c r="BE112" s="169" t="n">
        <f aca="false">IF(N112="základní",J112,0)</f>
        <v>0</v>
      </c>
      <c r="BF112" s="169" t="n">
        <f aca="false">IF(N112="snížená",J112,0)</f>
        <v>0</v>
      </c>
      <c r="BG112" s="169" t="n">
        <f aca="false">IF(N112="zákl. přenesená",J112,0)</f>
        <v>0</v>
      </c>
      <c r="BH112" s="169" t="n">
        <f aca="false">IF(N112="sníž. přenesená",J112,0)</f>
        <v>0</v>
      </c>
      <c r="BI112" s="169" t="n">
        <f aca="false">IF(N112="nulová",J112,0)</f>
        <v>0</v>
      </c>
      <c r="BJ112" s="4" t="s">
        <v>77</v>
      </c>
      <c r="BK112" s="169" t="n">
        <f aca="false">ROUND(I112*H112,2)</f>
        <v>0</v>
      </c>
      <c r="BL112" s="4" t="s">
        <v>202</v>
      </c>
      <c r="BM112" s="168" t="s">
        <v>650</v>
      </c>
    </row>
    <row r="113" s="28" customFormat="true" ht="16.5" hidden="false" customHeight="true" outlineLevel="0" collapsed="false">
      <c r="A113" s="23"/>
      <c r="B113" s="156"/>
      <c r="C113" s="157" t="s">
        <v>333</v>
      </c>
      <c r="D113" s="157" t="s">
        <v>135</v>
      </c>
      <c r="E113" s="158" t="s">
        <v>933</v>
      </c>
      <c r="F113" s="159" t="s">
        <v>934</v>
      </c>
      <c r="G113" s="160" t="s">
        <v>169</v>
      </c>
      <c r="H113" s="161" t="n">
        <v>20</v>
      </c>
      <c r="I113" s="162"/>
      <c r="J113" s="163" t="n">
        <f aca="false">ROUND(I113*H113,2)</f>
        <v>0</v>
      </c>
      <c r="K113" s="159"/>
      <c r="L113" s="24"/>
      <c r="M113" s="164"/>
      <c r="N113" s="165" t="s">
        <v>40</v>
      </c>
      <c r="O113" s="56"/>
      <c r="P113" s="166" t="n">
        <f aca="false">O113*H113</f>
        <v>0</v>
      </c>
      <c r="Q113" s="166" t="n">
        <v>0</v>
      </c>
      <c r="R113" s="166" t="n">
        <f aca="false">Q113*H113</f>
        <v>0</v>
      </c>
      <c r="S113" s="166" t="n">
        <v>0</v>
      </c>
      <c r="T113" s="167" t="n">
        <f aca="false">S113*H113</f>
        <v>0</v>
      </c>
      <c r="U113" s="23"/>
      <c r="V113" s="23"/>
      <c r="W113" s="23"/>
      <c r="X113" s="23"/>
      <c r="Y113" s="23"/>
      <c r="Z113" s="23"/>
      <c r="AA113" s="23"/>
      <c r="AB113" s="23"/>
      <c r="AC113" s="23"/>
      <c r="AD113" s="23"/>
      <c r="AE113" s="23"/>
      <c r="AR113" s="168" t="s">
        <v>202</v>
      </c>
      <c r="AT113" s="168" t="s">
        <v>135</v>
      </c>
      <c r="AU113" s="168" t="s">
        <v>77</v>
      </c>
      <c r="AY113" s="4" t="s">
        <v>132</v>
      </c>
      <c r="BE113" s="169" t="n">
        <f aca="false">IF(N113="základní",J113,0)</f>
        <v>0</v>
      </c>
      <c r="BF113" s="169" t="n">
        <f aca="false">IF(N113="snížená",J113,0)</f>
        <v>0</v>
      </c>
      <c r="BG113" s="169" t="n">
        <f aca="false">IF(N113="zákl. přenesená",J113,0)</f>
        <v>0</v>
      </c>
      <c r="BH113" s="169" t="n">
        <f aca="false">IF(N113="sníž. přenesená",J113,0)</f>
        <v>0</v>
      </c>
      <c r="BI113" s="169" t="n">
        <f aca="false">IF(N113="nulová",J113,0)</f>
        <v>0</v>
      </c>
      <c r="BJ113" s="4" t="s">
        <v>77</v>
      </c>
      <c r="BK113" s="169" t="n">
        <f aca="false">ROUND(I113*H113,2)</f>
        <v>0</v>
      </c>
      <c r="BL113" s="4" t="s">
        <v>202</v>
      </c>
      <c r="BM113" s="168" t="s">
        <v>663</v>
      </c>
    </row>
    <row r="114" s="28" customFormat="true" ht="16.5" hidden="false" customHeight="true" outlineLevel="0" collapsed="false">
      <c r="A114" s="23"/>
      <c r="B114" s="156"/>
      <c r="C114" s="157" t="s">
        <v>341</v>
      </c>
      <c r="D114" s="157" t="s">
        <v>135</v>
      </c>
      <c r="E114" s="158" t="s">
        <v>935</v>
      </c>
      <c r="F114" s="159" t="s">
        <v>936</v>
      </c>
      <c r="G114" s="160" t="s">
        <v>185</v>
      </c>
      <c r="H114" s="161" t="n">
        <v>33.141</v>
      </c>
      <c r="I114" s="162"/>
      <c r="J114" s="163" t="n">
        <f aca="false">ROUND(I114*H114,2)</f>
        <v>0</v>
      </c>
      <c r="K114" s="159"/>
      <c r="L114" s="24"/>
      <c r="M114" s="164"/>
      <c r="N114" s="165" t="s">
        <v>40</v>
      </c>
      <c r="O114" s="56"/>
      <c r="P114" s="166" t="n">
        <f aca="false">O114*H114</f>
        <v>0</v>
      </c>
      <c r="Q114" s="166" t="n">
        <v>0</v>
      </c>
      <c r="R114" s="166" t="n">
        <f aca="false">Q114*H114</f>
        <v>0</v>
      </c>
      <c r="S114" s="166" t="n">
        <v>0</v>
      </c>
      <c r="T114" s="167" t="n">
        <f aca="false">S114*H114</f>
        <v>0</v>
      </c>
      <c r="U114" s="23"/>
      <c r="V114" s="23"/>
      <c r="W114" s="23"/>
      <c r="X114" s="23"/>
      <c r="Y114" s="23"/>
      <c r="Z114" s="23"/>
      <c r="AA114" s="23"/>
      <c r="AB114" s="23"/>
      <c r="AC114" s="23"/>
      <c r="AD114" s="23"/>
      <c r="AE114" s="23"/>
      <c r="AR114" s="168" t="s">
        <v>202</v>
      </c>
      <c r="AT114" s="168" t="s">
        <v>135</v>
      </c>
      <c r="AU114" s="168" t="s">
        <v>77</v>
      </c>
      <c r="AY114" s="4" t="s">
        <v>132</v>
      </c>
      <c r="BE114" s="169" t="n">
        <f aca="false">IF(N114="základní",J114,0)</f>
        <v>0</v>
      </c>
      <c r="BF114" s="169" t="n">
        <f aca="false">IF(N114="snížená",J114,0)</f>
        <v>0</v>
      </c>
      <c r="BG114" s="169" t="n">
        <f aca="false">IF(N114="zákl. přenesená",J114,0)</f>
        <v>0</v>
      </c>
      <c r="BH114" s="169" t="n">
        <f aca="false">IF(N114="sníž. přenesená",J114,0)</f>
        <v>0</v>
      </c>
      <c r="BI114" s="169" t="n">
        <f aca="false">IF(N114="nulová",J114,0)</f>
        <v>0</v>
      </c>
      <c r="BJ114" s="4" t="s">
        <v>77</v>
      </c>
      <c r="BK114" s="169" t="n">
        <f aca="false">ROUND(I114*H114,2)</f>
        <v>0</v>
      </c>
      <c r="BL114" s="4" t="s">
        <v>202</v>
      </c>
      <c r="BM114" s="168" t="s">
        <v>675</v>
      </c>
    </row>
    <row r="115" s="28" customFormat="true" ht="16.5" hidden="false" customHeight="true" outlineLevel="0" collapsed="false">
      <c r="A115" s="23"/>
      <c r="B115" s="156"/>
      <c r="C115" s="157" t="s">
        <v>349</v>
      </c>
      <c r="D115" s="157" t="s">
        <v>135</v>
      </c>
      <c r="E115" s="158" t="s">
        <v>937</v>
      </c>
      <c r="F115" s="159" t="s">
        <v>938</v>
      </c>
      <c r="G115" s="160" t="s">
        <v>891</v>
      </c>
      <c r="H115" s="231"/>
      <c r="I115" s="162"/>
      <c r="J115" s="163" t="n">
        <f aca="false">ROUND(I115*H115,2)</f>
        <v>0</v>
      </c>
      <c r="K115" s="159"/>
      <c r="L115" s="24"/>
      <c r="M115" s="164"/>
      <c r="N115" s="165" t="s">
        <v>40</v>
      </c>
      <c r="O115" s="56"/>
      <c r="P115" s="166" t="n">
        <f aca="false">O115*H115</f>
        <v>0</v>
      </c>
      <c r="Q115" s="166" t="n">
        <v>0</v>
      </c>
      <c r="R115" s="166" t="n">
        <f aca="false">Q115*H115</f>
        <v>0</v>
      </c>
      <c r="S115" s="166" t="n">
        <v>0</v>
      </c>
      <c r="T115" s="167" t="n">
        <f aca="false">S115*H115</f>
        <v>0</v>
      </c>
      <c r="U115" s="23"/>
      <c r="V115" s="23"/>
      <c r="W115" s="23"/>
      <c r="X115" s="23"/>
      <c r="Y115" s="23"/>
      <c r="Z115" s="23"/>
      <c r="AA115" s="23"/>
      <c r="AB115" s="23"/>
      <c r="AC115" s="23"/>
      <c r="AD115" s="23"/>
      <c r="AE115" s="23"/>
      <c r="AR115" s="168" t="s">
        <v>202</v>
      </c>
      <c r="AT115" s="168" t="s">
        <v>135</v>
      </c>
      <c r="AU115" s="168" t="s">
        <v>77</v>
      </c>
      <c r="AY115" s="4" t="s">
        <v>132</v>
      </c>
      <c r="BE115" s="169" t="n">
        <f aca="false">IF(N115="základní",J115,0)</f>
        <v>0</v>
      </c>
      <c r="BF115" s="169" t="n">
        <f aca="false">IF(N115="snížená",J115,0)</f>
        <v>0</v>
      </c>
      <c r="BG115" s="169" t="n">
        <f aca="false">IF(N115="zákl. přenesená",J115,0)</f>
        <v>0</v>
      </c>
      <c r="BH115" s="169" t="n">
        <f aca="false">IF(N115="sníž. přenesená",J115,0)</f>
        <v>0</v>
      </c>
      <c r="BI115" s="169" t="n">
        <f aca="false">IF(N115="nulová",J115,0)</f>
        <v>0</v>
      </c>
      <c r="BJ115" s="4" t="s">
        <v>77</v>
      </c>
      <c r="BK115" s="169" t="n">
        <f aca="false">ROUND(I115*H115,2)</f>
        <v>0</v>
      </c>
      <c r="BL115" s="4" t="s">
        <v>202</v>
      </c>
      <c r="BM115" s="168" t="s">
        <v>686</v>
      </c>
    </row>
    <row r="116" s="28" customFormat="true" ht="16.5" hidden="false" customHeight="true" outlineLevel="0" collapsed="false">
      <c r="A116" s="23"/>
      <c r="B116" s="156"/>
      <c r="C116" s="157" t="s">
        <v>358</v>
      </c>
      <c r="D116" s="157" t="s">
        <v>135</v>
      </c>
      <c r="E116" s="158" t="s">
        <v>939</v>
      </c>
      <c r="F116" s="159" t="s">
        <v>940</v>
      </c>
      <c r="G116" s="160" t="s">
        <v>867</v>
      </c>
      <c r="H116" s="161" t="n">
        <v>24</v>
      </c>
      <c r="I116" s="162"/>
      <c r="J116" s="163" t="n">
        <f aca="false">ROUND(I116*H116,2)</f>
        <v>0</v>
      </c>
      <c r="K116" s="159"/>
      <c r="L116" s="24"/>
      <c r="M116" s="164"/>
      <c r="N116" s="165" t="s">
        <v>40</v>
      </c>
      <c r="O116" s="56"/>
      <c r="P116" s="166" t="n">
        <f aca="false">O116*H116</f>
        <v>0</v>
      </c>
      <c r="Q116" s="166" t="n">
        <v>0</v>
      </c>
      <c r="R116" s="166" t="n">
        <f aca="false">Q116*H116</f>
        <v>0</v>
      </c>
      <c r="S116" s="166" t="n">
        <v>0</v>
      </c>
      <c r="T116" s="167" t="n">
        <f aca="false">S116*H116</f>
        <v>0</v>
      </c>
      <c r="U116" s="23"/>
      <c r="V116" s="23"/>
      <c r="W116" s="23"/>
      <c r="X116" s="23"/>
      <c r="Y116" s="23"/>
      <c r="Z116" s="23"/>
      <c r="AA116" s="23"/>
      <c r="AB116" s="23"/>
      <c r="AC116" s="23"/>
      <c r="AD116" s="23"/>
      <c r="AE116" s="23"/>
      <c r="AR116" s="168" t="s">
        <v>202</v>
      </c>
      <c r="AT116" s="168" t="s">
        <v>135</v>
      </c>
      <c r="AU116" s="168" t="s">
        <v>77</v>
      </c>
      <c r="AY116" s="4" t="s">
        <v>132</v>
      </c>
      <c r="BE116" s="169" t="n">
        <f aca="false">IF(N116="základní",J116,0)</f>
        <v>0</v>
      </c>
      <c r="BF116" s="169" t="n">
        <f aca="false">IF(N116="snížená",J116,0)</f>
        <v>0</v>
      </c>
      <c r="BG116" s="169" t="n">
        <f aca="false">IF(N116="zákl. přenesená",J116,0)</f>
        <v>0</v>
      </c>
      <c r="BH116" s="169" t="n">
        <f aca="false">IF(N116="sníž. přenesená",J116,0)</f>
        <v>0</v>
      </c>
      <c r="BI116" s="169" t="n">
        <f aca="false">IF(N116="nulová",J116,0)</f>
        <v>0</v>
      </c>
      <c r="BJ116" s="4" t="s">
        <v>77</v>
      </c>
      <c r="BK116" s="169" t="n">
        <f aca="false">ROUND(I116*H116,2)</f>
        <v>0</v>
      </c>
      <c r="BL116" s="4" t="s">
        <v>202</v>
      </c>
      <c r="BM116" s="168" t="s">
        <v>696</v>
      </c>
    </row>
    <row r="117" s="142" customFormat="true" ht="25.9" hidden="false" customHeight="true" outlineLevel="0" collapsed="false">
      <c r="B117" s="143"/>
      <c r="D117" s="144" t="s">
        <v>68</v>
      </c>
      <c r="E117" s="145" t="s">
        <v>306</v>
      </c>
      <c r="F117" s="145" t="s">
        <v>307</v>
      </c>
      <c r="I117" s="146"/>
      <c r="J117" s="147" t="n">
        <f aca="false">BK117</f>
        <v>0</v>
      </c>
      <c r="L117" s="143"/>
      <c r="M117" s="148"/>
      <c r="N117" s="149"/>
      <c r="O117" s="149"/>
      <c r="P117" s="150" t="n">
        <f aca="false">SUM(P118:P121)</f>
        <v>0</v>
      </c>
      <c r="Q117" s="149"/>
      <c r="R117" s="150" t="n">
        <f aca="false">SUM(R118:R121)</f>
        <v>0</v>
      </c>
      <c r="S117" s="149"/>
      <c r="T117" s="151" t="n">
        <f aca="false">SUM(T118:T121)</f>
        <v>0</v>
      </c>
      <c r="AR117" s="144" t="s">
        <v>79</v>
      </c>
      <c r="AT117" s="152" t="s">
        <v>68</v>
      </c>
      <c r="AU117" s="152" t="s">
        <v>69</v>
      </c>
      <c r="AY117" s="144" t="s">
        <v>132</v>
      </c>
      <c r="BK117" s="153" t="n">
        <f aca="false">SUM(BK118:BK121)</f>
        <v>0</v>
      </c>
    </row>
    <row r="118" s="28" customFormat="true" ht="16.5" hidden="false" customHeight="true" outlineLevel="0" collapsed="false">
      <c r="A118" s="23"/>
      <c r="B118" s="156"/>
      <c r="C118" s="157" t="s">
        <v>365</v>
      </c>
      <c r="D118" s="157" t="s">
        <v>135</v>
      </c>
      <c r="E118" s="158" t="s">
        <v>941</v>
      </c>
      <c r="F118" s="159" t="s">
        <v>942</v>
      </c>
      <c r="G118" s="160" t="s">
        <v>943</v>
      </c>
      <c r="H118" s="161" t="n">
        <v>15</v>
      </c>
      <c r="I118" s="162"/>
      <c r="J118" s="163" t="n">
        <f aca="false">ROUND(I118*H118,2)</f>
        <v>0</v>
      </c>
      <c r="K118" s="159"/>
      <c r="L118" s="24"/>
      <c r="M118" s="164"/>
      <c r="N118" s="165" t="s">
        <v>40</v>
      </c>
      <c r="O118" s="56"/>
      <c r="P118" s="166" t="n">
        <f aca="false">O118*H118</f>
        <v>0</v>
      </c>
      <c r="Q118" s="166" t="n">
        <v>0</v>
      </c>
      <c r="R118" s="166" t="n">
        <f aca="false">Q118*H118</f>
        <v>0</v>
      </c>
      <c r="S118" s="166" t="n">
        <v>0</v>
      </c>
      <c r="T118" s="167" t="n">
        <f aca="false">S118*H118</f>
        <v>0</v>
      </c>
      <c r="U118" s="23"/>
      <c r="V118" s="23"/>
      <c r="W118" s="23"/>
      <c r="X118" s="23"/>
      <c r="Y118" s="23"/>
      <c r="Z118" s="23"/>
      <c r="AA118" s="23"/>
      <c r="AB118" s="23"/>
      <c r="AC118" s="23"/>
      <c r="AD118" s="23"/>
      <c r="AE118" s="23"/>
      <c r="AR118" s="168" t="s">
        <v>202</v>
      </c>
      <c r="AT118" s="168" t="s">
        <v>135</v>
      </c>
      <c r="AU118" s="168" t="s">
        <v>77</v>
      </c>
      <c r="AY118" s="4" t="s">
        <v>132</v>
      </c>
      <c r="BE118" s="169" t="n">
        <f aca="false">IF(N118="základní",J118,0)</f>
        <v>0</v>
      </c>
      <c r="BF118" s="169" t="n">
        <f aca="false">IF(N118="snížená",J118,0)</f>
        <v>0</v>
      </c>
      <c r="BG118" s="169" t="n">
        <f aca="false">IF(N118="zákl. přenesená",J118,0)</f>
        <v>0</v>
      </c>
      <c r="BH118" s="169" t="n">
        <f aca="false">IF(N118="sníž. přenesená",J118,0)</f>
        <v>0</v>
      </c>
      <c r="BI118" s="169" t="n">
        <f aca="false">IF(N118="nulová",J118,0)</f>
        <v>0</v>
      </c>
      <c r="BJ118" s="4" t="s">
        <v>77</v>
      </c>
      <c r="BK118" s="169" t="n">
        <f aca="false">ROUND(I118*H118,2)</f>
        <v>0</v>
      </c>
      <c r="BL118" s="4" t="s">
        <v>202</v>
      </c>
      <c r="BM118" s="168" t="s">
        <v>709</v>
      </c>
    </row>
    <row r="119" s="28" customFormat="true" ht="26" hidden="false" customHeight="false" outlineLevel="0" collapsed="false">
      <c r="A119" s="23"/>
      <c r="B119" s="24"/>
      <c r="C119" s="23"/>
      <c r="D119" s="175" t="s">
        <v>144</v>
      </c>
      <c r="E119" s="23"/>
      <c r="F119" s="176" t="s">
        <v>944</v>
      </c>
      <c r="G119" s="23"/>
      <c r="H119" s="23"/>
      <c r="I119" s="172"/>
      <c r="J119" s="23"/>
      <c r="K119" s="23"/>
      <c r="L119" s="24"/>
      <c r="M119" s="173"/>
      <c r="N119" s="174"/>
      <c r="O119" s="56"/>
      <c r="P119" s="56"/>
      <c r="Q119" s="56"/>
      <c r="R119" s="56"/>
      <c r="S119" s="56"/>
      <c r="T119" s="57"/>
      <c r="U119" s="23"/>
      <c r="V119" s="23"/>
      <c r="W119" s="23"/>
      <c r="X119" s="23"/>
      <c r="Y119" s="23"/>
      <c r="Z119" s="23"/>
      <c r="AA119" s="23"/>
      <c r="AB119" s="23"/>
      <c r="AC119" s="23"/>
      <c r="AD119" s="23"/>
      <c r="AE119" s="23"/>
      <c r="AT119" s="4" t="s">
        <v>144</v>
      </c>
      <c r="AU119" s="4" t="s">
        <v>77</v>
      </c>
    </row>
    <row r="120" s="28" customFormat="true" ht="16.5" hidden="false" customHeight="true" outlineLevel="0" collapsed="false">
      <c r="A120" s="23"/>
      <c r="B120" s="156"/>
      <c r="C120" s="157" t="s">
        <v>373</v>
      </c>
      <c r="D120" s="157" t="s">
        <v>135</v>
      </c>
      <c r="E120" s="158" t="s">
        <v>945</v>
      </c>
      <c r="F120" s="159" t="s">
        <v>946</v>
      </c>
      <c r="G120" s="160" t="s">
        <v>943</v>
      </c>
      <c r="H120" s="161" t="n">
        <v>15</v>
      </c>
      <c r="I120" s="162"/>
      <c r="J120" s="163" t="n">
        <f aca="false">ROUND(I120*H120,2)</f>
        <v>0</v>
      </c>
      <c r="K120" s="159"/>
      <c r="L120" s="24"/>
      <c r="M120" s="164"/>
      <c r="N120" s="165" t="s">
        <v>40</v>
      </c>
      <c r="O120" s="56"/>
      <c r="P120" s="166" t="n">
        <f aca="false">O120*H120</f>
        <v>0</v>
      </c>
      <c r="Q120" s="166" t="n">
        <v>0</v>
      </c>
      <c r="R120" s="166" t="n">
        <f aca="false">Q120*H120</f>
        <v>0</v>
      </c>
      <c r="S120" s="166" t="n">
        <v>0</v>
      </c>
      <c r="T120" s="167" t="n">
        <f aca="false">S120*H120</f>
        <v>0</v>
      </c>
      <c r="U120" s="23"/>
      <c r="V120" s="23"/>
      <c r="W120" s="23"/>
      <c r="X120" s="23"/>
      <c r="Y120" s="23"/>
      <c r="Z120" s="23"/>
      <c r="AA120" s="23"/>
      <c r="AB120" s="23"/>
      <c r="AC120" s="23"/>
      <c r="AD120" s="23"/>
      <c r="AE120" s="23"/>
      <c r="AR120" s="168" t="s">
        <v>202</v>
      </c>
      <c r="AT120" s="168" t="s">
        <v>135</v>
      </c>
      <c r="AU120" s="168" t="s">
        <v>77</v>
      </c>
      <c r="AY120" s="4" t="s">
        <v>132</v>
      </c>
      <c r="BE120" s="169" t="n">
        <f aca="false">IF(N120="základní",J120,0)</f>
        <v>0</v>
      </c>
      <c r="BF120" s="169" t="n">
        <f aca="false">IF(N120="snížená",J120,0)</f>
        <v>0</v>
      </c>
      <c r="BG120" s="169" t="n">
        <f aca="false">IF(N120="zákl. přenesená",J120,0)</f>
        <v>0</v>
      </c>
      <c r="BH120" s="169" t="n">
        <f aca="false">IF(N120="sníž. přenesená",J120,0)</f>
        <v>0</v>
      </c>
      <c r="BI120" s="169" t="n">
        <f aca="false">IF(N120="nulová",J120,0)</f>
        <v>0</v>
      </c>
      <c r="BJ120" s="4" t="s">
        <v>77</v>
      </c>
      <c r="BK120" s="169" t="n">
        <f aca="false">ROUND(I120*H120,2)</f>
        <v>0</v>
      </c>
      <c r="BL120" s="4" t="s">
        <v>202</v>
      </c>
      <c r="BM120" s="168" t="s">
        <v>720</v>
      </c>
    </row>
    <row r="121" s="28" customFormat="true" ht="21.75" hidden="false" customHeight="true" outlineLevel="0" collapsed="false">
      <c r="A121" s="23"/>
      <c r="B121" s="156"/>
      <c r="C121" s="157" t="s">
        <v>381</v>
      </c>
      <c r="D121" s="157" t="s">
        <v>135</v>
      </c>
      <c r="E121" s="158" t="s">
        <v>947</v>
      </c>
      <c r="F121" s="159" t="s">
        <v>948</v>
      </c>
      <c r="G121" s="160" t="s">
        <v>891</v>
      </c>
      <c r="H121" s="231"/>
      <c r="I121" s="162"/>
      <c r="J121" s="163" t="n">
        <f aca="false">ROUND(I121*H121,2)</f>
        <v>0</v>
      </c>
      <c r="K121" s="159"/>
      <c r="L121" s="24"/>
      <c r="M121" s="164"/>
      <c r="N121" s="165" t="s">
        <v>40</v>
      </c>
      <c r="O121" s="56"/>
      <c r="P121" s="166" t="n">
        <f aca="false">O121*H121</f>
        <v>0</v>
      </c>
      <c r="Q121" s="166" t="n">
        <v>0</v>
      </c>
      <c r="R121" s="166" t="n">
        <f aca="false">Q121*H121</f>
        <v>0</v>
      </c>
      <c r="S121" s="166" t="n">
        <v>0</v>
      </c>
      <c r="T121" s="167" t="n">
        <f aca="false">S121*H121</f>
        <v>0</v>
      </c>
      <c r="U121" s="23"/>
      <c r="V121" s="23"/>
      <c r="W121" s="23"/>
      <c r="X121" s="23"/>
      <c r="Y121" s="23"/>
      <c r="Z121" s="23"/>
      <c r="AA121" s="23"/>
      <c r="AB121" s="23"/>
      <c r="AC121" s="23"/>
      <c r="AD121" s="23"/>
      <c r="AE121" s="23"/>
      <c r="AR121" s="168" t="s">
        <v>202</v>
      </c>
      <c r="AT121" s="168" t="s">
        <v>135</v>
      </c>
      <c r="AU121" s="168" t="s">
        <v>77</v>
      </c>
      <c r="AY121" s="4" t="s">
        <v>132</v>
      </c>
      <c r="BE121" s="169" t="n">
        <f aca="false">IF(N121="základní",J121,0)</f>
        <v>0</v>
      </c>
      <c r="BF121" s="169" t="n">
        <f aca="false">IF(N121="snížená",J121,0)</f>
        <v>0</v>
      </c>
      <c r="BG121" s="169" t="n">
        <f aca="false">IF(N121="zákl. přenesená",J121,0)</f>
        <v>0</v>
      </c>
      <c r="BH121" s="169" t="n">
        <f aca="false">IF(N121="sníž. přenesená",J121,0)</f>
        <v>0</v>
      </c>
      <c r="BI121" s="169" t="n">
        <f aca="false">IF(N121="nulová",J121,0)</f>
        <v>0</v>
      </c>
      <c r="BJ121" s="4" t="s">
        <v>77</v>
      </c>
      <c r="BK121" s="169" t="n">
        <f aca="false">ROUND(I121*H121,2)</f>
        <v>0</v>
      </c>
      <c r="BL121" s="4" t="s">
        <v>202</v>
      </c>
      <c r="BM121" s="168" t="s">
        <v>731</v>
      </c>
    </row>
    <row r="122" s="142" customFormat="true" ht="25.9" hidden="false" customHeight="true" outlineLevel="0" collapsed="false">
      <c r="B122" s="143"/>
      <c r="D122" s="144" t="s">
        <v>68</v>
      </c>
      <c r="E122" s="145" t="s">
        <v>949</v>
      </c>
      <c r="F122" s="145" t="s">
        <v>950</v>
      </c>
      <c r="I122" s="146"/>
      <c r="J122" s="147" t="n">
        <f aca="false">BK122</f>
        <v>0</v>
      </c>
      <c r="L122" s="143"/>
      <c r="M122" s="148"/>
      <c r="N122" s="149"/>
      <c r="O122" s="149"/>
      <c r="P122" s="150" t="n">
        <f aca="false">SUM(P123:P127)</f>
        <v>0</v>
      </c>
      <c r="Q122" s="149"/>
      <c r="R122" s="150" t="n">
        <f aca="false">SUM(R123:R127)</f>
        <v>0</v>
      </c>
      <c r="S122" s="149"/>
      <c r="T122" s="151" t="n">
        <f aca="false">SUM(T123:T127)</f>
        <v>0</v>
      </c>
      <c r="AR122" s="144" t="s">
        <v>79</v>
      </c>
      <c r="AT122" s="152" t="s">
        <v>68</v>
      </c>
      <c r="AU122" s="152" t="s">
        <v>69</v>
      </c>
      <c r="AY122" s="144" t="s">
        <v>132</v>
      </c>
      <c r="BK122" s="153" t="n">
        <f aca="false">SUM(BK123:BK127)</f>
        <v>0</v>
      </c>
    </row>
    <row r="123" s="28" customFormat="true" ht="21.75" hidden="false" customHeight="true" outlineLevel="0" collapsed="false">
      <c r="A123" s="23"/>
      <c r="B123" s="156"/>
      <c r="C123" s="157" t="s">
        <v>557</v>
      </c>
      <c r="D123" s="157" t="s">
        <v>135</v>
      </c>
      <c r="E123" s="158" t="s">
        <v>951</v>
      </c>
      <c r="F123" s="159" t="s">
        <v>952</v>
      </c>
      <c r="G123" s="160" t="s">
        <v>185</v>
      </c>
      <c r="H123" s="161" t="n">
        <v>1.5</v>
      </c>
      <c r="I123" s="162"/>
      <c r="J123" s="163" t="n">
        <f aca="false">ROUND(I123*H123,2)</f>
        <v>0</v>
      </c>
      <c r="K123" s="159"/>
      <c r="L123" s="24"/>
      <c r="M123" s="164"/>
      <c r="N123" s="165" t="s">
        <v>40</v>
      </c>
      <c r="O123" s="56"/>
      <c r="P123" s="166" t="n">
        <f aca="false">O123*H123</f>
        <v>0</v>
      </c>
      <c r="Q123" s="166" t="n">
        <v>0</v>
      </c>
      <c r="R123" s="166" t="n">
        <f aca="false">Q123*H123</f>
        <v>0</v>
      </c>
      <c r="S123" s="166" t="n">
        <v>0</v>
      </c>
      <c r="T123" s="167" t="n">
        <f aca="false">S123*H123</f>
        <v>0</v>
      </c>
      <c r="U123" s="23"/>
      <c r="V123" s="23"/>
      <c r="W123" s="23"/>
      <c r="X123" s="23"/>
      <c r="Y123" s="23"/>
      <c r="Z123" s="23"/>
      <c r="AA123" s="23"/>
      <c r="AB123" s="23"/>
      <c r="AC123" s="23"/>
      <c r="AD123" s="23"/>
      <c r="AE123" s="23"/>
      <c r="AR123" s="168" t="s">
        <v>202</v>
      </c>
      <c r="AT123" s="168" t="s">
        <v>135</v>
      </c>
      <c r="AU123" s="168" t="s">
        <v>77</v>
      </c>
      <c r="AY123" s="4" t="s">
        <v>132</v>
      </c>
      <c r="BE123" s="169" t="n">
        <f aca="false">IF(N123="základní",J123,0)</f>
        <v>0</v>
      </c>
      <c r="BF123" s="169" t="n">
        <f aca="false">IF(N123="snížená",J123,0)</f>
        <v>0</v>
      </c>
      <c r="BG123" s="169" t="n">
        <f aca="false">IF(N123="zákl. přenesená",J123,0)</f>
        <v>0</v>
      </c>
      <c r="BH123" s="169" t="n">
        <f aca="false">IF(N123="sníž. přenesená",J123,0)</f>
        <v>0</v>
      </c>
      <c r="BI123" s="169" t="n">
        <f aca="false">IF(N123="nulová",J123,0)</f>
        <v>0</v>
      </c>
      <c r="BJ123" s="4" t="s">
        <v>77</v>
      </c>
      <c r="BK123" s="169" t="n">
        <f aca="false">ROUND(I123*H123,2)</f>
        <v>0</v>
      </c>
      <c r="BL123" s="4" t="s">
        <v>202</v>
      </c>
      <c r="BM123" s="168" t="s">
        <v>743</v>
      </c>
    </row>
    <row r="124" s="28" customFormat="true" ht="16.5" hidden="false" customHeight="true" outlineLevel="0" collapsed="false">
      <c r="A124" s="23"/>
      <c r="B124" s="156"/>
      <c r="C124" s="157" t="s">
        <v>498</v>
      </c>
      <c r="D124" s="157" t="s">
        <v>135</v>
      </c>
      <c r="E124" s="158" t="s">
        <v>953</v>
      </c>
      <c r="F124" s="159" t="s">
        <v>954</v>
      </c>
      <c r="G124" s="160" t="s">
        <v>185</v>
      </c>
      <c r="H124" s="161" t="n">
        <v>20.76</v>
      </c>
      <c r="I124" s="162"/>
      <c r="J124" s="163" t="n">
        <f aca="false">ROUND(I124*H124,2)</f>
        <v>0</v>
      </c>
      <c r="K124" s="159"/>
      <c r="L124" s="24"/>
      <c r="M124" s="164"/>
      <c r="N124" s="165" t="s">
        <v>40</v>
      </c>
      <c r="O124" s="56"/>
      <c r="P124" s="166" t="n">
        <f aca="false">O124*H124</f>
        <v>0</v>
      </c>
      <c r="Q124" s="166" t="n">
        <v>0</v>
      </c>
      <c r="R124" s="166" t="n">
        <f aca="false">Q124*H124</f>
        <v>0</v>
      </c>
      <c r="S124" s="166" t="n">
        <v>0</v>
      </c>
      <c r="T124" s="167" t="n">
        <f aca="false">S124*H124</f>
        <v>0</v>
      </c>
      <c r="U124" s="23"/>
      <c r="V124" s="23"/>
      <c r="W124" s="23"/>
      <c r="X124" s="23"/>
      <c r="Y124" s="23"/>
      <c r="Z124" s="23"/>
      <c r="AA124" s="23"/>
      <c r="AB124" s="23"/>
      <c r="AC124" s="23"/>
      <c r="AD124" s="23"/>
      <c r="AE124" s="23"/>
      <c r="AR124" s="168" t="s">
        <v>202</v>
      </c>
      <c r="AT124" s="168" t="s">
        <v>135</v>
      </c>
      <c r="AU124" s="168" t="s">
        <v>77</v>
      </c>
      <c r="AY124" s="4" t="s">
        <v>132</v>
      </c>
      <c r="BE124" s="169" t="n">
        <f aca="false">IF(N124="základní",J124,0)</f>
        <v>0</v>
      </c>
      <c r="BF124" s="169" t="n">
        <f aca="false">IF(N124="snížená",J124,0)</f>
        <v>0</v>
      </c>
      <c r="BG124" s="169" t="n">
        <f aca="false">IF(N124="zákl. přenesená",J124,0)</f>
        <v>0</v>
      </c>
      <c r="BH124" s="169" t="n">
        <f aca="false">IF(N124="sníž. přenesená",J124,0)</f>
        <v>0</v>
      </c>
      <c r="BI124" s="169" t="n">
        <f aca="false">IF(N124="nulová",J124,0)</f>
        <v>0</v>
      </c>
      <c r="BJ124" s="4" t="s">
        <v>77</v>
      </c>
      <c r="BK124" s="169" t="n">
        <f aca="false">ROUND(I124*H124,2)</f>
        <v>0</v>
      </c>
      <c r="BL124" s="4" t="s">
        <v>202</v>
      </c>
      <c r="BM124" s="168" t="s">
        <v>775</v>
      </c>
    </row>
    <row r="125" s="28" customFormat="true" ht="21.75" hidden="false" customHeight="true" outlineLevel="0" collapsed="false">
      <c r="A125" s="23"/>
      <c r="B125" s="156"/>
      <c r="C125" s="157" t="s">
        <v>567</v>
      </c>
      <c r="D125" s="157" t="s">
        <v>135</v>
      </c>
      <c r="E125" s="158" t="s">
        <v>955</v>
      </c>
      <c r="F125" s="159" t="s">
        <v>956</v>
      </c>
      <c r="G125" s="160" t="s">
        <v>185</v>
      </c>
      <c r="H125" s="161" t="n">
        <v>35.56</v>
      </c>
      <c r="I125" s="162"/>
      <c r="J125" s="163" t="n">
        <f aca="false">ROUND(I125*H125,2)</f>
        <v>0</v>
      </c>
      <c r="K125" s="159"/>
      <c r="L125" s="24"/>
      <c r="M125" s="164"/>
      <c r="N125" s="165" t="s">
        <v>40</v>
      </c>
      <c r="O125" s="56"/>
      <c r="P125" s="166" t="n">
        <f aca="false">O125*H125</f>
        <v>0</v>
      </c>
      <c r="Q125" s="166" t="n">
        <v>0</v>
      </c>
      <c r="R125" s="166" t="n">
        <f aca="false">Q125*H125</f>
        <v>0</v>
      </c>
      <c r="S125" s="166" t="n">
        <v>0</v>
      </c>
      <c r="T125" s="167" t="n">
        <f aca="false">S125*H125</f>
        <v>0</v>
      </c>
      <c r="U125" s="23"/>
      <c r="V125" s="23"/>
      <c r="W125" s="23"/>
      <c r="X125" s="23"/>
      <c r="Y125" s="23"/>
      <c r="Z125" s="23"/>
      <c r="AA125" s="23"/>
      <c r="AB125" s="23"/>
      <c r="AC125" s="23"/>
      <c r="AD125" s="23"/>
      <c r="AE125" s="23"/>
      <c r="AR125" s="168" t="s">
        <v>202</v>
      </c>
      <c r="AT125" s="168" t="s">
        <v>135</v>
      </c>
      <c r="AU125" s="168" t="s">
        <v>77</v>
      </c>
      <c r="AY125" s="4" t="s">
        <v>132</v>
      </c>
      <c r="BE125" s="169" t="n">
        <f aca="false">IF(N125="základní",J125,0)</f>
        <v>0</v>
      </c>
      <c r="BF125" s="169" t="n">
        <f aca="false">IF(N125="snížená",J125,0)</f>
        <v>0</v>
      </c>
      <c r="BG125" s="169" t="n">
        <f aca="false">IF(N125="zákl. přenesená",J125,0)</f>
        <v>0</v>
      </c>
      <c r="BH125" s="169" t="n">
        <f aca="false">IF(N125="sníž. přenesená",J125,0)</f>
        <v>0</v>
      </c>
      <c r="BI125" s="169" t="n">
        <f aca="false">IF(N125="nulová",J125,0)</f>
        <v>0</v>
      </c>
      <c r="BJ125" s="4" t="s">
        <v>77</v>
      </c>
      <c r="BK125" s="169" t="n">
        <f aca="false">ROUND(I125*H125,2)</f>
        <v>0</v>
      </c>
      <c r="BL125" s="4" t="s">
        <v>202</v>
      </c>
      <c r="BM125" s="168" t="s">
        <v>860</v>
      </c>
    </row>
    <row r="126" s="28" customFormat="true" ht="16.5" hidden="false" customHeight="true" outlineLevel="0" collapsed="false">
      <c r="A126" s="23"/>
      <c r="B126" s="156"/>
      <c r="C126" s="157" t="s">
        <v>577</v>
      </c>
      <c r="D126" s="157" t="s">
        <v>135</v>
      </c>
      <c r="E126" s="158" t="s">
        <v>957</v>
      </c>
      <c r="F126" s="159" t="s">
        <v>958</v>
      </c>
      <c r="G126" s="160" t="s">
        <v>138</v>
      </c>
      <c r="H126" s="161" t="n">
        <v>2</v>
      </c>
      <c r="I126" s="162"/>
      <c r="J126" s="163" t="n">
        <f aca="false">ROUND(I126*H126,2)</f>
        <v>0</v>
      </c>
      <c r="K126" s="159"/>
      <c r="L126" s="24"/>
      <c r="M126" s="164"/>
      <c r="N126" s="165" t="s">
        <v>40</v>
      </c>
      <c r="O126" s="56"/>
      <c r="P126" s="166" t="n">
        <f aca="false">O126*H126</f>
        <v>0</v>
      </c>
      <c r="Q126" s="166" t="n">
        <v>0</v>
      </c>
      <c r="R126" s="166" t="n">
        <f aca="false">Q126*H126</f>
        <v>0</v>
      </c>
      <c r="S126" s="166" t="n">
        <v>0</v>
      </c>
      <c r="T126" s="167" t="n">
        <f aca="false">S126*H126</f>
        <v>0</v>
      </c>
      <c r="U126" s="23"/>
      <c r="V126" s="23"/>
      <c r="W126" s="23"/>
      <c r="X126" s="23"/>
      <c r="Y126" s="23"/>
      <c r="Z126" s="23"/>
      <c r="AA126" s="23"/>
      <c r="AB126" s="23"/>
      <c r="AC126" s="23"/>
      <c r="AD126" s="23"/>
      <c r="AE126" s="23"/>
      <c r="AR126" s="168" t="s">
        <v>202</v>
      </c>
      <c r="AT126" s="168" t="s">
        <v>135</v>
      </c>
      <c r="AU126" s="168" t="s">
        <v>77</v>
      </c>
      <c r="AY126" s="4" t="s">
        <v>132</v>
      </c>
      <c r="BE126" s="169" t="n">
        <f aca="false">IF(N126="základní",J126,0)</f>
        <v>0</v>
      </c>
      <c r="BF126" s="169" t="n">
        <f aca="false">IF(N126="snížená",J126,0)</f>
        <v>0</v>
      </c>
      <c r="BG126" s="169" t="n">
        <f aca="false">IF(N126="zákl. přenesená",J126,0)</f>
        <v>0</v>
      </c>
      <c r="BH126" s="169" t="n">
        <f aca="false">IF(N126="sníž. přenesená",J126,0)</f>
        <v>0</v>
      </c>
      <c r="BI126" s="169" t="n">
        <f aca="false">IF(N126="nulová",J126,0)</f>
        <v>0</v>
      </c>
      <c r="BJ126" s="4" t="s">
        <v>77</v>
      </c>
      <c r="BK126" s="169" t="n">
        <f aca="false">ROUND(I126*H126,2)</f>
        <v>0</v>
      </c>
      <c r="BL126" s="4" t="s">
        <v>202</v>
      </c>
      <c r="BM126" s="168" t="s">
        <v>864</v>
      </c>
    </row>
    <row r="127" s="28" customFormat="true" ht="21.75" hidden="false" customHeight="true" outlineLevel="0" collapsed="false">
      <c r="A127" s="23"/>
      <c r="B127" s="156"/>
      <c r="C127" s="157" t="s">
        <v>583</v>
      </c>
      <c r="D127" s="157" t="s">
        <v>135</v>
      </c>
      <c r="E127" s="158" t="s">
        <v>959</v>
      </c>
      <c r="F127" s="159" t="s">
        <v>960</v>
      </c>
      <c r="G127" s="160" t="s">
        <v>138</v>
      </c>
      <c r="H127" s="161" t="n">
        <v>19</v>
      </c>
      <c r="I127" s="162"/>
      <c r="J127" s="163" t="n">
        <f aca="false">ROUND(I127*H127,2)</f>
        <v>0</v>
      </c>
      <c r="K127" s="159"/>
      <c r="L127" s="24"/>
      <c r="M127" s="164"/>
      <c r="N127" s="165" t="s">
        <v>40</v>
      </c>
      <c r="O127" s="56"/>
      <c r="P127" s="166" t="n">
        <f aca="false">O127*H127</f>
        <v>0</v>
      </c>
      <c r="Q127" s="166" t="n">
        <v>0</v>
      </c>
      <c r="R127" s="166" t="n">
        <f aca="false">Q127*H127</f>
        <v>0</v>
      </c>
      <c r="S127" s="166" t="n">
        <v>0</v>
      </c>
      <c r="T127" s="167" t="n">
        <f aca="false">S127*H127</f>
        <v>0</v>
      </c>
      <c r="U127" s="23"/>
      <c r="V127" s="23"/>
      <c r="W127" s="23"/>
      <c r="X127" s="23"/>
      <c r="Y127" s="23"/>
      <c r="Z127" s="23"/>
      <c r="AA127" s="23"/>
      <c r="AB127" s="23"/>
      <c r="AC127" s="23"/>
      <c r="AD127" s="23"/>
      <c r="AE127" s="23"/>
      <c r="AR127" s="168" t="s">
        <v>202</v>
      </c>
      <c r="AT127" s="168" t="s">
        <v>135</v>
      </c>
      <c r="AU127" s="168" t="s">
        <v>77</v>
      </c>
      <c r="AY127" s="4" t="s">
        <v>132</v>
      </c>
      <c r="BE127" s="169" t="n">
        <f aca="false">IF(N127="základní",J127,0)</f>
        <v>0</v>
      </c>
      <c r="BF127" s="169" t="n">
        <f aca="false">IF(N127="snížená",J127,0)</f>
        <v>0</v>
      </c>
      <c r="BG127" s="169" t="n">
        <f aca="false">IF(N127="zákl. přenesená",J127,0)</f>
        <v>0</v>
      </c>
      <c r="BH127" s="169" t="n">
        <f aca="false">IF(N127="sníž. přenesená",J127,0)</f>
        <v>0</v>
      </c>
      <c r="BI127" s="169" t="n">
        <f aca="false">IF(N127="nulová",J127,0)</f>
        <v>0</v>
      </c>
      <c r="BJ127" s="4" t="s">
        <v>77</v>
      </c>
      <c r="BK127" s="169" t="n">
        <f aca="false">ROUND(I127*H127,2)</f>
        <v>0</v>
      </c>
      <c r="BL127" s="4" t="s">
        <v>202</v>
      </c>
      <c r="BM127" s="168" t="s">
        <v>868</v>
      </c>
    </row>
    <row r="128" s="142" customFormat="true" ht="25.9" hidden="false" customHeight="true" outlineLevel="0" collapsed="false">
      <c r="B128" s="143"/>
      <c r="D128" s="144" t="s">
        <v>68</v>
      </c>
      <c r="E128" s="145" t="s">
        <v>961</v>
      </c>
      <c r="F128" s="145" t="s">
        <v>962</v>
      </c>
      <c r="I128" s="146"/>
      <c r="J128" s="147" t="n">
        <f aca="false">BK128</f>
        <v>0</v>
      </c>
      <c r="L128" s="143"/>
      <c r="M128" s="148"/>
      <c r="N128" s="149"/>
      <c r="O128" s="149"/>
      <c r="P128" s="150" t="n">
        <f aca="false">SUM(P129:P136)</f>
        <v>0</v>
      </c>
      <c r="Q128" s="149"/>
      <c r="R128" s="150" t="n">
        <f aca="false">SUM(R129:R136)</f>
        <v>0</v>
      </c>
      <c r="S128" s="149"/>
      <c r="T128" s="151" t="n">
        <f aca="false">SUM(T129:T136)</f>
        <v>0</v>
      </c>
      <c r="AR128" s="144" t="s">
        <v>77</v>
      </c>
      <c r="AT128" s="152" t="s">
        <v>68</v>
      </c>
      <c r="AU128" s="152" t="s">
        <v>69</v>
      </c>
      <c r="AY128" s="144" t="s">
        <v>132</v>
      </c>
      <c r="BK128" s="153" t="n">
        <f aca="false">SUM(BK129:BK136)</f>
        <v>0</v>
      </c>
    </row>
    <row r="129" s="28" customFormat="true" ht="16.5" hidden="false" customHeight="true" outlineLevel="0" collapsed="false">
      <c r="A129" s="23"/>
      <c r="B129" s="156"/>
      <c r="C129" s="157" t="s">
        <v>590</v>
      </c>
      <c r="D129" s="157" t="s">
        <v>135</v>
      </c>
      <c r="E129" s="158" t="s">
        <v>963</v>
      </c>
      <c r="F129" s="159" t="s">
        <v>964</v>
      </c>
      <c r="G129" s="160" t="s">
        <v>252</v>
      </c>
      <c r="H129" s="161" t="n">
        <v>0.773</v>
      </c>
      <c r="I129" s="162"/>
      <c r="J129" s="163" t="n">
        <f aca="false">ROUND(I129*H129,2)</f>
        <v>0</v>
      </c>
      <c r="K129" s="159"/>
      <c r="L129" s="24"/>
      <c r="M129" s="164"/>
      <c r="N129" s="165" t="s">
        <v>40</v>
      </c>
      <c r="O129" s="56"/>
      <c r="P129" s="166" t="n">
        <f aca="false">O129*H129</f>
        <v>0</v>
      </c>
      <c r="Q129" s="166" t="n">
        <v>0</v>
      </c>
      <c r="R129" s="166" t="n">
        <f aca="false">Q129*H129</f>
        <v>0</v>
      </c>
      <c r="S129" s="166" t="n">
        <v>0</v>
      </c>
      <c r="T129" s="167" t="n">
        <f aca="false">S129*H129</f>
        <v>0</v>
      </c>
      <c r="U129" s="23"/>
      <c r="V129" s="23"/>
      <c r="W129" s="23"/>
      <c r="X129" s="23"/>
      <c r="Y129" s="23"/>
      <c r="Z129" s="23"/>
      <c r="AA129" s="23"/>
      <c r="AB129" s="23"/>
      <c r="AC129" s="23"/>
      <c r="AD129" s="23"/>
      <c r="AE129" s="23"/>
      <c r="AR129" s="168" t="s">
        <v>140</v>
      </c>
      <c r="AT129" s="168" t="s">
        <v>135</v>
      </c>
      <c r="AU129" s="168" t="s">
        <v>77</v>
      </c>
      <c r="AY129" s="4" t="s">
        <v>132</v>
      </c>
      <c r="BE129" s="169" t="n">
        <f aca="false">IF(N129="základní",J129,0)</f>
        <v>0</v>
      </c>
      <c r="BF129" s="169" t="n">
        <f aca="false">IF(N129="snížená",J129,0)</f>
        <v>0</v>
      </c>
      <c r="BG129" s="169" t="n">
        <f aca="false">IF(N129="zákl. přenesená",J129,0)</f>
        <v>0</v>
      </c>
      <c r="BH129" s="169" t="n">
        <f aca="false">IF(N129="sníž. přenesená",J129,0)</f>
        <v>0</v>
      </c>
      <c r="BI129" s="169" t="n">
        <f aca="false">IF(N129="nulová",J129,0)</f>
        <v>0</v>
      </c>
      <c r="BJ129" s="4" t="s">
        <v>77</v>
      </c>
      <c r="BK129" s="169" t="n">
        <f aca="false">ROUND(I129*H129,2)</f>
        <v>0</v>
      </c>
      <c r="BL129" s="4" t="s">
        <v>140</v>
      </c>
      <c r="BM129" s="168" t="s">
        <v>871</v>
      </c>
    </row>
    <row r="130" s="28" customFormat="true" ht="16.5" hidden="false" customHeight="true" outlineLevel="0" collapsed="false">
      <c r="A130" s="23"/>
      <c r="B130" s="156"/>
      <c r="C130" s="157" t="s">
        <v>595</v>
      </c>
      <c r="D130" s="157" t="s">
        <v>135</v>
      </c>
      <c r="E130" s="158" t="s">
        <v>965</v>
      </c>
      <c r="F130" s="159" t="s">
        <v>966</v>
      </c>
      <c r="G130" s="160" t="s">
        <v>252</v>
      </c>
      <c r="H130" s="161" t="n">
        <v>3.094</v>
      </c>
      <c r="I130" s="162"/>
      <c r="J130" s="163" t="n">
        <f aca="false">ROUND(I130*H130,2)</f>
        <v>0</v>
      </c>
      <c r="K130" s="159"/>
      <c r="L130" s="24"/>
      <c r="M130" s="164"/>
      <c r="N130" s="165" t="s">
        <v>40</v>
      </c>
      <c r="O130" s="56"/>
      <c r="P130" s="166" t="n">
        <f aca="false">O130*H130</f>
        <v>0</v>
      </c>
      <c r="Q130" s="166" t="n">
        <v>0</v>
      </c>
      <c r="R130" s="166" t="n">
        <f aca="false">Q130*H130</f>
        <v>0</v>
      </c>
      <c r="S130" s="166" t="n">
        <v>0</v>
      </c>
      <c r="T130" s="167" t="n">
        <f aca="false">S130*H130</f>
        <v>0</v>
      </c>
      <c r="U130" s="23"/>
      <c r="V130" s="23"/>
      <c r="W130" s="23"/>
      <c r="X130" s="23"/>
      <c r="Y130" s="23"/>
      <c r="Z130" s="23"/>
      <c r="AA130" s="23"/>
      <c r="AB130" s="23"/>
      <c r="AC130" s="23"/>
      <c r="AD130" s="23"/>
      <c r="AE130" s="23"/>
      <c r="AR130" s="168" t="s">
        <v>140</v>
      </c>
      <c r="AT130" s="168" t="s">
        <v>135</v>
      </c>
      <c r="AU130" s="168" t="s">
        <v>77</v>
      </c>
      <c r="AY130" s="4" t="s">
        <v>132</v>
      </c>
      <c r="BE130" s="169" t="n">
        <f aca="false">IF(N130="základní",J130,0)</f>
        <v>0</v>
      </c>
      <c r="BF130" s="169" t="n">
        <f aca="false">IF(N130="snížená",J130,0)</f>
        <v>0</v>
      </c>
      <c r="BG130" s="169" t="n">
        <f aca="false">IF(N130="zákl. přenesená",J130,0)</f>
        <v>0</v>
      </c>
      <c r="BH130" s="169" t="n">
        <f aca="false">IF(N130="sníž. přenesená",J130,0)</f>
        <v>0</v>
      </c>
      <c r="BI130" s="169" t="n">
        <f aca="false">IF(N130="nulová",J130,0)</f>
        <v>0</v>
      </c>
      <c r="BJ130" s="4" t="s">
        <v>77</v>
      </c>
      <c r="BK130" s="169" t="n">
        <f aca="false">ROUND(I130*H130,2)</f>
        <v>0</v>
      </c>
      <c r="BL130" s="4" t="s">
        <v>140</v>
      </c>
      <c r="BM130" s="168" t="s">
        <v>967</v>
      </c>
    </row>
    <row r="131" s="28" customFormat="true" ht="21.75" hidden="false" customHeight="true" outlineLevel="0" collapsed="false">
      <c r="A131" s="23"/>
      <c r="B131" s="156"/>
      <c r="C131" s="157" t="s">
        <v>600</v>
      </c>
      <c r="D131" s="157" t="s">
        <v>135</v>
      </c>
      <c r="E131" s="158" t="s">
        <v>968</v>
      </c>
      <c r="F131" s="159" t="s">
        <v>969</v>
      </c>
      <c r="G131" s="160" t="s">
        <v>252</v>
      </c>
      <c r="H131" s="161" t="n">
        <v>0.773</v>
      </c>
      <c r="I131" s="162"/>
      <c r="J131" s="163" t="n">
        <f aca="false">ROUND(I131*H131,2)</f>
        <v>0</v>
      </c>
      <c r="K131" s="159"/>
      <c r="L131" s="24"/>
      <c r="M131" s="164"/>
      <c r="N131" s="165" t="s">
        <v>40</v>
      </c>
      <c r="O131" s="56"/>
      <c r="P131" s="166" t="n">
        <f aca="false">O131*H131</f>
        <v>0</v>
      </c>
      <c r="Q131" s="166" t="n">
        <v>0</v>
      </c>
      <c r="R131" s="166" t="n">
        <f aca="false">Q131*H131</f>
        <v>0</v>
      </c>
      <c r="S131" s="166" t="n">
        <v>0</v>
      </c>
      <c r="T131" s="167" t="n">
        <f aca="false">S131*H131</f>
        <v>0</v>
      </c>
      <c r="U131" s="23"/>
      <c r="V131" s="23"/>
      <c r="W131" s="23"/>
      <c r="X131" s="23"/>
      <c r="Y131" s="23"/>
      <c r="Z131" s="23"/>
      <c r="AA131" s="23"/>
      <c r="AB131" s="23"/>
      <c r="AC131" s="23"/>
      <c r="AD131" s="23"/>
      <c r="AE131" s="23"/>
      <c r="AR131" s="168" t="s">
        <v>140</v>
      </c>
      <c r="AT131" s="168" t="s">
        <v>135</v>
      </c>
      <c r="AU131" s="168" t="s">
        <v>77</v>
      </c>
      <c r="AY131" s="4" t="s">
        <v>132</v>
      </c>
      <c r="BE131" s="169" t="n">
        <f aca="false">IF(N131="základní",J131,0)</f>
        <v>0</v>
      </c>
      <c r="BF131" s="169" t="n">
        <f aca="false">IF(N131="snížená",J131,0)</f>
        <v>0</v>
      </c>
      <c r="BG131" s="169" t="n">
        <f aca="false">IF(N131="zákl. přenesená",J131,0)</f>
        <v>0</v>
      </c>
      <c r="BH131" s="169" t="n">
        <f aca="false">IF(N131="sníž. přenesená",J131,0)</f>
        <v>0</v>
      </c>
      <c r="BI131" s="169" t="n">
        <f aca="false">IF(N131="nulová",J131,0)</f>
        <v>0</v>
      </c>
      <c r="BJ131" s="4" t="s">
        <v>77</v>
      </c>
      <c r="BK131" s="169" t="n">
        <f aca="false">ROUND(I131*H131,2)</f>
        <v>0</v>
      </c>
      <c r="BL131" s="4" t="s">
        <v>140</v>
      </c>
      <c r="BM131" s="168" t="s">
        <v>970</v>
      </c>
    </row>
    <row r="132" s="28" customFormat="true" ht="16.5" hidden="false" customHeight="true" outlineLevel="0" collapsed="false">
      <c r="A132" s="23"/>
      <c r="B132" s="156"/>
      <c r="C132" s="157" t="s">
        <v>608</v>
      </c>
      <c r="D132" s="157" t="s">
        <v>135</v>
      </c>
      <c r="E132" s="158" t="s">
        <v>971</v>
      </c>
      <c r="F132" s="159" t="s">
        <v>972</v>
      </c>
      <c r="G132" s="160" t="s">
        <v>252</v>
      </c>
      <c r="H132" s="161" t="n">
        <v>3.094</v>
      </c>
      <c r="I132" s="162"/>
      <c r="J132" s="163" t="n">
        <f aca="false">ROUND(I132*H132,2)</f>
        <v>0</v>
      </c>
      <c r="K132" s="159"/>
      <c r="L132" s="24"/>
      <c r="M132" s="164"/>
      <c r="N132" s="165" t="s">
        <v>40</v>
      </c>
      <c r="O132" s="56"/>
      <c r="P132" s="166" t="n">
        <f aca="false">O132*H132</f>
        <v>0</v>
      </c>
      <c r="Q132" s="166" t="n">
        <v>0</v>
      </c>
      <c r="R132" s="166" t="n">
        <f aca="false">Q132*H132</f>
        <v>0</v>
      </c>
      <c r="S132" s="166" t="n">
        <v>0</v>
      </c>
      <c r="T132" s="167" t="n">
        <f aca="false">S132*H132</f>
        <v>0</v>
      </c>
      <c r="U132" s="23"/>
      <c r="V132" s="23"/>
      <c r="W132" s="23"/>
      <c r="X132" s="23"/>
      <c r="Y132" s="23"/>
      <c r="Z132" s="23"/>
      <c r="AA132" s="23"/>
      <c r="AB132" s="23"/>
      <c r="AC132" s="23"/>
      <c r="AD132" s="23"/>
      <c r="AE132" s="23"/>
      <c r="AR132" s="168" t="s">
        <v>140</v>
      </c>
      <c r="AT132" s="168" t="s">
        <v>135</v>
      </c>
      <c r="AU132" s="168" t="s">
        <v>77</v>
      </c>
      <c r="AY132" s="4" t="s">
        <v>132</v>
      </c>
      <c r="BE132" s="169" t="n">
        <f aca="false">IF(N132="základní",J132,0)</f>
        <v>0</v>
      </c>
      <c r="BF132" s="169" t="n">
        <f aca="false">IF(N132="snížená",J132,0)</f>
        <v>0</v>
      </c>
      <c r="BG132" s="169" t="n">
        <f aca="false">IF(N132="zákl. přenesená",J132,0)</f>
        <v>0</v>
      </c>
      <c r="BH132" s="169" t="n">
        <f aca="false">IF(N132="sníž. přenesená",J132,0)</f>
        <v>0</v>
      </c>
      <c r="BI132" s="169" t="n">
        <f aca="false">IF(N132="nulová",J132,0)</f>
        <v>0</v>
      </c>
      <c r="BJ132" s="4" t="s">
        <v>77</v>
      </c>
      <c r="BK132" s="169" t="n">
        <f aca="false">ROUND(I132*H132,2)</f>
        <v>0</v>
      </c>
      <c r="BL132" s="4" t="s">
        <v>140</v>
      </c>
      <c r="BM132" s="168" t="s">
        <v>973</v>
      </c>
    </row>
    <row r="133" s="28" customFormat="true" ht="24.15" hidden="false" customHeight="true" outlineLevel="0" collapsed="false">
      <c r="A133" s="23"/>
      <c r="B133" s="156"/>
      <c r="C133" s="157" t="s">
        <v>613</v>
      </c>
      <c r="D133" s="157" t="s">
        <v>135</v>
      </c>
      <c r="E133" s="158" t="s">
        <v>974</v>
      </c>
      <c r="F133" s="159" t="s">
        <v>975</v>
      </c>
      <c r="G133" s="160" t="s">
        <v>252</v>
      </c>
      <c r="H133" s="161" t="n">
        <v>0.773</v>
      </c>
      <c r="I133" s="162"/>
      <c r="J133" s="163" t="n">
        <f aca="false">ROUND(I133*H133,2)</f>
        <v>0</v>
      </c>
      <c r="K133" s="159"/>
      <c r="L133" s="24"/>
      <c r="M133" s="164"/>
      <c r="N133" s="165" t="s">
        <v>40</v>
      </c>
      <c r="O133" s="56"/>
      <c r="P133" s="166" t="n">
        <f aca="false">O133*H133</f>
        <v>0</v>
      </c>
      <c r="Q133" s="166" t="n">
        <v>0</v>
      </c>
      <c r="R133" s="166" t="n">
        <f aca="false">Q133*H133</f>
        <v>0</v>
      </c>
      <c r="S133" s="166" t="n">
        <v>0</v>
      </c>
      <c r="T133" s="167" t="n">
        <f aca="false">S133*H133</f>
        <v>0</v>
      </c>
      <c r="U133" s="23"/>
      <c r="V133" s="23"/>
      <c r="W133" s="23"/>
      <c r="X133" s="23"/>
      <c r="Y133" s="23"/>
      <c r="Z133" s="23"/>
      <c r="AA133" s="23"/>
      <c r="AB133" s="23"/>
      <c r="AC133" s="23"/>
      <c r="AD133" s="23"/>
      <c r="AE133" s="23"/>
      <c r="AR133" s="168" t="s">
        <v>140</v>
      </c>
      <c r="AT133" s="168" t="s">
        <v>135</v>
      </c>
      <c r="AU133" s="168" t="s">
        <v>77</v>
      </c>
      <c r="AY133" s="4" t="s">
        <v>132</v>
      </c>
      <c r="BE133" s="169" t="n">
        <f aca="false">IF(N133="základní",J133,0)</f>
        <v>0</v>
      </c>
      <c r="BF133" s="169" t="n">
        <f aca="false">IF(N133="snížená",J133,0)</f>
        <v>0</v>
      </c>
      <c r="BG133" s="169" t="n">
        <f aca="false">IF(N133="zákl. přenesená",J133,0)</f>
        <v>0</v>
      </c>
      <c r="BH133" s="169" t="n">
        <f aca="false">IF(N133="sníž. přenesená",J133,0)</f>
        <v>0</v>
      </c>
      <c r="BI133" s="169" t="n">
        <f aca="false">IF(N133="nulová",J133,0)</f>
        <v>0</v>
      </c>
      <c r="BJ133" s="4" t="s">
        <v>77</v>
      </c>
      <c r="BK133" s="169" t="n">
        <f aca="false">ROUND(I133*H133,2)</f>
        <v>0</v>
      </c>
      <c r="BL133" s="4" t="s">
        <v>140</v>
      </c>
      <c r="BM133" s="168" t="s">
        <v>976</v>
      </c>
    </row>
    <row r="134" s="28" customFormat="true" ht="42" hidden="false" customHeight="false" outlineLevel="0" collapsed="false">
      <c r="A134" s="23"/>
      <c r="B134" s="24"/>
      <c r="C134" s="23"/>
      <c r="D134" s="175" t="s">
        <v>144</v>
      </c>
      <c r="E134" s="23"/>
      <c r="F134" s="176" t="s">
        <v>977</v>
      </c>
      <c r="G134" s="23"/>
      <c r="H134" s="23"/>
      <c r="I134" s="172"/>
      <c r="J134" s="23"/>
      <c r="K134" s="23"/>
      <c r="L134" s="24"/>
      <c r="M134" s="173"/>
      <c r="N134" s="174"/>
      <c r="O134" s="56"/>
      <c r="P134" s="56"/>
      <c r="Q134" s="56"/>
      <c r="R134" s="56"/>
      <c r="S134" s="56"/>
      <c r="T134" s="57"/>
      <c r="U134" s="23"/>
      <c r="V134" s="23"/>
      <c r="W134" s="23"/>
      <c r="X134" s="23"/>
      <c r="Y134" s="23"/>
      <c r="Z134" s="23"/>
      <c r="AA134" s="23"/>
      <c r="AB134" s="23"/>
      <c r="AC134" s="23"/>
      <c r="AD134" s="23"/>
      <c r="AE134" s="23"/>
      <c r="AT134" s="4" t="s">
        <v>144</v>
      </c>
      <c r="AU134" s="4" t="s">
        <v>77</v>
      </c>
    </row>
    <row r="135" s="28" customFormat="true" ht="21.75" hidden="false" customHeight="true" outlineLevel="0" collapsed="false">
      <c r="A135" s="23"/>
      <c r="B135" s="156"/>
      <c r="C135" s="157" t="s">
        <v>619</v>
      </c>
      <c r="D135" s="157" t="s">
        <v>135</v>
      </c>
      <c r="E135" s="158" t="s">
        <v>978</v>
      </c>
      <c r="F135" s="159" t="s">
        <v>979</v>
      </c>
      <c r="G135" s="160" t="s">
        <v>252</v>
      </c>
      <c r="H135" s="161" t="n">
        <v>10.828</v>
      </c>
      <c r="I135" s="162"/>
      <c r="J135" s="163" t="n">
        <f aca="false">ROUND(I135*H135,2)</f>
        <v>0</v>
      </c>
      <c r="K135" s="159"/>
      <c r="L135" s="24"/>
      <c r="M135" s="164"/>
      <c r="N135" s="165" t="s">
        <v>40</v>
      </c>
      <c r="O135" s="56"/>
      <c r="P135" s="166" t="n">
        <f aca="false">O135*H135</f>
        <v>0</v>
      </c>
      <c r="Q135" s="166" t="n">
        <v>0</v>
      </c>
      <c r="R135" s="166" t="n">
        <f aca="false">Q135*H135</f>
        <v>0</v>
      </c>
      <c r="S135" s="166" t="n">
        <v>0</v>
      </c>
      <c r="T135" s="167" t="n">
        <f aca="false">S135*H135</f>
        <v>0</v>
      </c>
      <c r="U135" s="23"/>
      <c r="V135" s="23"/>
      <c r="W135" s="23"/>
      <c r="X135" s="23"/>
      <c r="Y135" s="23"/>
      <c r="Z135" s="23"/>
      <c r="AA135" s="23"/>
      <c r="AB135" s="23"/>
      <c r="AC135" s="23"/>
      <c r="AD135" s="23"/>
      <c r="AE135" s="23"/>
      <c r="AR135" s="168" t="s">
        <v>140</v>
      </c>
      <c r="AT135" s="168" t="s">
        <v>135</v>
      </c>
      <c r="AU135" s="168" t="s">
        <v>77</v>
      </c>
      <c r="AY135" s="4" t="s">
        <v>132</v>
      </c>
      <c r="BE135" s="169" t="n">
        <f aca="false">IF(N135="základní",J135,0)</f>
        <v>0</v>
      </c>
      <c r="BF135" s="169" t="n">
        <f aca="false">IF(N135="snížená",J135,0)</f>
        <v>0</v>
      </c>
      <c r="BG135" s="169" t="n">
        <f aca="false">IF(N135="zákl. přenesená",J135,0)</f>
        <v>0</v>
      </c>
      <c r="BH135" s="169" t="n">
        <f aca="false">IF(N135="sníž. přenesená",J135,0)</f>
        <v>0</v>
      </c>
      <c r="BI135" s="169" t="n">
        <f aca="false">IF(N135="nulová",J135,0)</f>
        <v>0</v>
      </c>
      <c r="BJ135" s="4" t="s">
        <v>77</v>
      </c>
      <c r="BK135" s="169" t="n">
        <f aca="false">ROUND(I135*H135,2)</f>
        <v>0</v>
      </c>
      <c r="BL135" s="4" t="s">
        <v>140</v>
      </c>
      <c r="BM135" s="168" t="s">
        <v>980</v>
      </c>
    </row>
    <row r="136" s="28" customFormat="true" ht="16.5" hidden="false" customHeight="true" outlineLevel="0" collapsed="false">
      <c r="A136" s="23"/>
      <c r="B136" s="156"/>
      <c r="C136" s="157" t="s">
        <v>624</v>
      </c>
      <c r="D136" s="157" t="s">
        <v>135</v>
      </c>
      <c r="E136" s="158" t="s">
        <v>981</v>
      </c>
      <c r="F136" s="159" t="s">
        <v>982</v>
      </c>
      <c r="G136" s="160" t="s">
        <v>252</v>
      </c>
      <c r="H136" s="161" t="n">
        <v>0.773</v>
      </c>
      <c r="I136" s="162"/>
      <c r="J136" s="163" t="n">
        <f aca="false">ROUND(I136*H136,2)</f>
        <v>0</v>
      </c>
      <c r="K136" s="159"/>
      <c r="L136" s="24"/>
      <c r="M136" s="226"/>
      <c r="N136" s="227" t="s">
        <v>40</v>
      </c>
      <c r="O136" s="228"/>
      <c r="P136" s="229" t="n">
        <f aca="false">O136*H136</f>
        <v>0</v>
      </c>
      <c r="Q136" s="229" t="n">
        <v>0</v>
      </c>
      <c r="R136" s="229" t="n">
        <f aca="false">Q136*H136</f>
        <v>0</v>
      </c>
      <c r="S136" s="229" t="n">
        <v>0</v>
      </c>
      <c r="T136" s="230" t="n">
        <f aca="false">S136*H136</f>
        <v>0</v>
      </c>
      <c r="U136" s="23"/>
      <c r="V136" s="23"/>
      <c r="W136" s="23"/>
      <c r="X136" s="23"/>
      <c r="Y136" s="23"/>
      <c r="Z136" s="23"/>
      <c r="AA136" s="23"/>
      <c r="AB136" s="23"/>
      <c r="AC136" s="23"/>
      <c r="AD136" s="23"/>
      <c r="AE136" s="23"/>
      <c r="AR136" s="168" t="s">
        <v>140</v>
      </c>
      <c r="AT136" s="168" t="s">
        <v>135</v>
      </c>
      <c r="AU136" s="168" t="s">
        <v>77</v>
      </c>
      <c r="AY136" s="4" t="s">
        <v>132</v>
      </c>
      <c r="BE136" s="169" t="n">
        <f aca="false">IF(N136="základní",J136,0)</f>
        <v>0</v>
      </c>
      <c r="BF136" s="169" t="n">
        <f aca="false">IF(N136="snížená",J136,0)</f>
        <v>0</v>
      </c>
      <c r="BG136" s="169" t="n">
        <f aca="false">IF(N136="zákl. přenesená",J136,0)</f>
        <v>0</v>
      </c>
      <c r="BH136" s="169" t="n">
        <f aca="false">IF(N136="sníž. přenesená",J136,0)</f>
        <v>0</v>
      </c>
      <c r="BI136" s="169" t="n">
        <f aca="false">IF(N136="nulová",J136,0)</f>
        <v>0</v>
      </c>
      <c r="BJ136" s="4" t="s">
        <v>77</v>
      </c>
      <c r="BK136" s="169" t="n">
        <f aca="false">ROUND(I136*H136,2)</f>
        <v>0</v>
      </c>
      <c r="BL136" s="4" t="s">
        <v>140</v>
      </c>
      <c r="BM136" s="168" t="s">
        <v>983</v>
      </c>
    </row>
    <row r="137" s="28" customFormat="true" ht="6.95" hidden="false" customHeight="true" outlineLevel="0" collapsed="false">
      <c r="A137" s="23"/>
      <c r="B137" s="40"/>
      <c r="C137" s="41"/>
      <c r="D137" s="41"/>
      <c r="E137" s="41"/>
      <c r="F137" s="41"/>
      <c r="G137" s="41"/>
      <c r="H137" s="41"/>
      <c r="I137" s="41"/>
      <c r="J137" s="41"/>
      <c r="K137" s="41"/>
      <c r="L137" s="24"/>
      <c r="M137" s="23"/>
      <c r="O137" s="23"/>
      <c r="P137" s="23"/>
      <c r="Q137" s="23"/>
      <c r="R137" s="23"/>
      <c r="S137" s="23"/>
      <c r="T137" s="23"/>
      <c r="U137" s="23"/>
      <c r="V137" s="23"/>
      <c r="W137" s="23"/>
      <c r="X137" s="23"/>
      <c r="Y137" s="23"/>
      <c r="Z137" s="23"/>
      <c r="AA137" s="23"/>
      <c r="AB137" s="23"/>
      <c r="AC137" s="23"/>
      <c r="AD137" s="23"/>
      <c r="AE137" s="23"/>
    </row>
  </sheetData>
  <autoFilter ref="C84:K136"/>
  <mergeCells count="9">
    <mergeCell ref="L2:V2"/>
    <mergeCell ref="E7:H7"/>
    <mergeCell ref="E9:H9"/>
    <mergeCell ref="E18:H18"/>
    <mergeCell ref="E27:H27"/>
    <mergeCell ref="E48:H48"/>
    <mergeCell ref="E50:H50"/>
    <mergeCell ref="E75:H75"/>
    <mergeCell ref="E77:H77"/>
  </mergeCells>
  <printOptions headings="false" gridLines="false" gridLinesSet="true" horizontalCentered="false" verticalCentered="false"/>
  <pageMargins left="0.39375" right="0.39375" top="0.39375" bottom="0.39375" header="0.511811023622047" footer="0"/>
  <pageSetup paperSize="9" scale="100" fitToWidth="1" fitToHeight="100" pageOrder="downThenOver" orientation="portrait" blackAndWhite="false" draft="false" cellComments="none" horizontalDpi="300" verticalDpi="300" copies="1"/>
  <headerFooter differentFirst="false" differentOddEven="false">
    <oddHead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BM127"/>
  <sheetViews>
    <sheetView showFormulas="false" showGridLines="false" showRowColHeaders="true" showZeros="true" rightToLeft="false" tabSelected="true" showOutlineSymbols="true" defaultGridColor="true" view="normal" topLeftCell="A91" colorId="64" zoomScale="100" zoomScaleNormal="100" zoomScalePageLayoutView="100" workbookViewId="0">
      <selection pane="topLeft" activeCell="F102" activeCellId="0" sqref="F102:F105"/>
    </sheetView>
  </sheetViews>
  <sheetFormatPr defaultColWidth="8.5078125" defaultRowHeight="12.8" zeroHeight="false" outlineLevelRow="0" outlineLevelCol="0"/>
  <cols>
    <col collapsed="false" customWidth="true" hidden="false" outlineLevel="0" max="1" min="1" style="1" width="8.34"/>
    <col collapsed="false" customWidth="true" hidden="false" outlineLevel="0" max="2" min="2" style="1" width="1.17"/>
    <col collapsed="false" customWidth="true" hidden="false" outlineLevel="0" max="3" min="3" style="1" width="4.16"/>
    <col collapsed="false" customWidth="true" hidden="false" outlineLevel="0" max="4" min="4" style="1" width="4.34"/>
    <col collapsed="false" customWidth="true" hidden="false" outlineLevel="0" max="5" min="5" style="1" width="17.15"/>
    <col collapsed="false" customWidth="true" hidden="false" outlineLevel="0" max="6" min="6" style="1" width="50.83"/>
    <col collapsed="false" customWidth="true" hidden="false" outlineLevel="0" max="7" min="7" style="1" width="7.5"/>
    <col collapsed="false" customWidth="true" hidden="false" outlineLevel="0" max="8" min="8" style="1" width="14"/>
    <col collapsed="false" customWidth="true" hidden="false" outlineLevel="0" max="9" min="9" style="1" width="15.83"/>
    <col collapsed="false" customWidth="true" hidden="false" outlineLevel="0" max="11" min="10" style="1" width="22.34"/>
    <col collapsed="false" customWidth="true" hidden="false" outlineLevel="0" max="12" min="12" style="1" width="9.34"/>
    <col collapsed="false" customWidth="true" hidden="true" outlineLevel="0" max="13" min="13" style="1" width="10.83"/>
    <col collapsed="false" customWidth="true" hidden="true" outlineLevel="0" max="14" min="14" style="1" width="9.34"/>
    <col collapsed="false" customWidth="true" hidden="true" outlineLevel="0" max="20" min="15" style="1" width="14.16"/>
    <col collapsed="false" customWidth="true" hidden="true" outlineLevel="0" max="21" min="21" style="1" width="16.34"/>
    <col collapsed="false" customWidth="true" hidden="false" outlineLevel="0" max="22" min="22" style="1" width="12.34"/>
    <col collapsed="false" customWidth="true" hidden="false" outlineLevel="0" max="23" min="23" style="1" width="16.34"/>
    <col collapsed="false" customWidth="true" hidden="false" outlineLevel="0" max="24" min="24" style="1" width="12.34"/>
    <col collapsed="false" customWidth="true" hidden="false" outlineLevel="0" max="25" min="25" style="1" width="15"/>
    <col collapsed="false" customWidth="true" hidden="false" outlineLevel="0" max="26" min="26" style="1" width="11"/>
    <col collapsed="false" customWidth="true" hidden="false" outlineLevel="0" max="27" min="27" style="1" width="15"/>
    <col collapsed="false" customWidth="true" hidden="false" outlineLevel="0" max="28" min="28" style="1" width="16.34"/>
    <col collapsed="false" customWidth="true" hidden="false" outlineLevel="0" max="29" min="29" style="1" width="11"/>
    <col collapsed="false" customWidth="true" hidden="false" outlineLevel="0" max="30" min="30" style="1" width="15"/>
    <col collapsed="false" customWidth="true" hidden="false" outlineLevel="0" max="31" min="31" style="1" width="16.34"/>
    <col collapsed="false" customWidth="true" hidden="true" outlineLevel="0" max="65" min="44" style="1" width="9.34"/>
  </cols>
  <sheetData>
    <row r="2" customFormat="false" ht="36.95" hidden="false" customHeight="true" outlineLevel="0" collapsed="false">
      <c r="L2" s="3" t="s">
        <v>5</v>
      </c>
      <c r="M2" s="3"/>
      <c r="N2" s="3"/>
      <c r="O2" s="3"/>
      <c r="P2" s="3"/>
      <c r="Q2" s="3"/>
      <c r="R2" s="3"/>
      <c r="S2" s="3"/>
      <c r="T2" s="3"/>
      <c r="U2" s="3"/>
      <c r="V2" s="3"/>
      <c r="AT2" s="4" t="s">
        <v>91</v>
      </c>
    </row>
    <row r="3" customFormat="false" ht="6.95" hidden="false" customHeight="true" outlineLevel="0" collapsed="false">
      <c r="B3" s="5"/>
      <c r="C3" s="6"/>
      <c r="D3" s="6"/>
      <c r="E3" s="6"/>
      <c r="F3" s="6"/>
      <c r="G3" s="6"/>
      <c r="H3" s="6"/>
      <c r="I3" s="6"/>
      <c r="J3" s="6"/>
      <c r="K3" s="6"/>
      <c r="L3" s="7"/>
      <c r="AT3" s="4" t="s">
        <v>79</v>
      </c>
    </row>
    <row r="4" customFormat="false" ht="24.95" hidden="false" customHeight="true" outlineLevel="0" collapsed="false">
      <c r="B4" s="7"/>
      <c r="D4" s="8" t="s">
        <v>99</v>
      </c>
      <c r="L4" s="7"/>
      <c r="M4" s="100" t="s">
        <v>10</v>
      </c>
      <c r="AT4" s="4" t="s">
        <v>3</v>
      </c>
    </row>
    <row r="5" customFormat="false" ht="6.95" hidden="false" customHeight="true" outlineLevel="0" collapsed="false">
      <c r="B5" s="7"/>
      <c r="L5" s="7"/>
    </row>
    <row r="6" customFormat="false" ht="12" hidden="false" customHeight="true" outlineLevel="0" collapsed="false">
      <c r="B6" s="7"/>
      <c r="D6" s="16" t="s">
        <v>16</v>
      </c>
      <c r="L6" s="7"/>
    </row>
    <row r="7" customFormat="false" ht="16.5" hidden="false" customHeight="true" outlineLevel="0" collapsed="false">
      <c r="B7" s="7"/>
      <c r="E7" s="101" t="str">
        <f aca="false">'Rekapitulace stavby'!K6</f>
        <v>Foyer ZŠ Šumperk</v>
      </c>
      <c r="F7" s="101"/>
      <c r="G7" s="101"/>
      <c r="H7" s="101"/>
      <c r="L7" s="7"/>
    </row>
    <row r="8" s="28" customFormat="true" ht="12" hidden="false" customHeight="true" outlineLevel="0" collapsed="false">
      <c r="A8" s="23"/>
      <c r="B8" s="24"/>
      <c r="C8" s="23"/>
      <c r="D8" s="16" t="s">
        <v>100</v>
      </c>
      <c r="E8" s="23"/>
      <c r="F8" s="23"/>
      <c r="G8" s="23"/>
      <c r="H8" s="23"/>
      <c r="I8" s="23"/>
      <c r="J8" s="23"/>
      <c r="K8" s="23"/>
      <c r="L8" s="102"/>
      <c r="S8" s="23"/>
      <c r="T8" s="23"/>
      <c r="U8" s="23"/>
      <c r="V8" s="23"/>
      <c r="W8" s="23"/>
      <c r="X8" s="23"/>
      <c r="Y8" s="23"/>
      <c r="Z8" s="23"/>
      <c r="AA8" s="23"/>
      <c r="AB8" s="23"/>
      <c r="AC8" s="23"/>
      <c r="AD8" s="23"/>
      <c r="AE8" s="23"/>
    </row>
    <row r="9" s="28" customFormat="true" ht="16.5" hidden="false" customHeight="true" outlineLevel="0" collapsed="false">
      <c r="A9" s="23"/>
      <c r="B9" s="24"/>
      <c r="C9" s="23"/>
      <c r="D9" s="23"/>
      <c r="E9" s="103" t="s">
        <v>984</v>
      </c>
      <c r="F9" s="103"/>
      <c r="G9" s="103"/>
      <c r="H9" s="103"/>
      <c r="I9" s="23"/>
      <c r="J9" s="23"/>
      <c r="K9" s="23"/>
      <c r="L9" s="102"/>
      <c r="S9" s="23"/>
      <c r="T9" s="23"/>
      <c r="U9" s="23"/>
      <c r="V9" s="23"/>
      <c r="W9" s="23"/>
      <c r="X9" s="23"/>
      <c r="Y9" s="23"/>
      <c r="Z9" s="23"/>
      <c r="AA9" s="23"/>
      <c r="AB9" s="23"/>
      <c r="AC9" s="23"/>
      <c r="AD9" s="23"/>
      <c r="AE9" s="23"/>
    </row>
    <row r="10" s="28" customFormat="true" ht="12.8" hidden="false" customHeight="false" outlineLevel="0" collapsed="false">
      <c r="A10" s="23"/>
      <c r="B10" s="24"/>
      <c r="C10" s="23"/>
      <c r="D10" s="23"/>
      <c r="E10" s="23"/>
      <c r="F10" s="23"/>
      <c r="G10" s="23"/>
      <c r="H10" s="23"/>
      <c r="I10" s="23"/>
      <c r="J10" s="23"/>
      <c r="K10" s="23"/>
      <c r="L10" s="102"/>
      <c r="S10" s="23"/>
      <c r="T10" s="23"/>
      <c r="U10" s="23"/>
      <c r="V10" s="23"/>
      <c r="W10" s="23"/>
      <c r="X10" s="23"/>
      <c r="Y10" s="23"/>
      <c r="Z10" s="23"/>
      <c r="AA10" s="23"/>
      <c r="AB10" s="23"/>
      <c r="AC10" s="23"/>
      <c r="AD10" s="23"/>
      <c r="AE10" s="23"/>
    </row>
    <row r="11" s="28" customFormat="true" ht="12" hidden="false" customHeight="true" outlineLevel="0" collapsed="false">
      <c r="A11" s="23"/>
      <c r="B11" s="24"/>
      <c r="C11" s="23"/>
      <c r="D11" s="16" t="s">
        <v>18</v>
      </c>
      <c r="E11" s="23"/>
      <c r="F11" s="17"/>
      <c r="G11" s="23"/>
      <c r="H11" s="23"/>
      <c r="I11" s="16" t="s">
        <v>19</v>
      </c>
      <c r="J11" s="17"/>
      <c r="K11" s="23"/>
      <c r="L11" s="102"/>
      <c r="S11" s="23"/>
      <c r="T11" s="23"/>
      <c r="U11" s="23"/>
      <c r="V11" s="23"/>
      <c r="W11" s="23"/>
      <c r="X11" s="23"/>
      <c r="Y11" s="23"/>
      <c r="Z11" s="23"/>
      <c r="AA11" s="23"/>
      <c r="AB11" s="23"/>
      <c r="AC11" s="23"/>
      <c r="AD11" s="23"/>
      <c r="AE11" s="23"/>
    </row>
    <row r="12" s="28" customFormat="true" ht="12" hidden="false" customHeight="true" outlineLevel="0" collapsed="false">
      <c r="A12" s="23"/>
      <c r="B12" s="24"/>
      <c r="C12" s="23"/>
      <c r="D12" s="16" t="s">
        <v>20</v>
      </c>
      <c r="E12" s="23"/>
      <c r="F12" s="17" t="s">
        <v>21</v>
      </c>
      <c r="G12" s="23"/>
      <c r="H12" s="23"/>
      <c r="I12" s="16" t="s">
        <v>22</v>
      </c>
      <c r="J12" s="104" t="str">
        <f aca="false">'Rekapitulace stavby'!AN8</f>
        <v>31. 10. 2024</v>
      </c>
      <c r="K12" s="23"/>
      <c r="L12" s="102"/>
      <c r="S12" s="23"/>
      <c r="T12" s="23"/>
      <c r="U12" s="23"/>
      <c r="V12" s="23"/>
      <c r="W12" s="23"/>
      <c r="X12" s="23"/>
      <c r="Y12" s="23"/>
      <c r="Z12" s="23"/>
      <c r="AA12" s="23"/>
      <c r="AB12" s="23"/>
      <c r="AC12" s="23"/>
      <c r="AD12" s="23"/>
      <c r="AE12" s="23"/>
    </row>
    <row r="13" s="28" customFormat="true" ht="10.8" hidden="false" customHeight="true" outlineLevel="0" collapsed="false">
      <c r="A13" s="23"/>
      <c r="B13" s="24"/>
      <c r="C13" s="23"/>
      <c r="D13" s="23"/>
      <c r="E13" s="23"/>
      <c r="F13" s="23"/>
      <c r="G13" s="23"/>
      <c r="H13" s="23"/>
      <c r="I13" s="23"/>
      <c r="J13" s="23"/>
      <c r="K13" s="23"/>
      <c r="L13" s="102"/>
      <c r="S13" s="23"/>
      <c r="T13" s="23"/>
      <c r="U13" s="23"/>
      <c r="V13" s="23"/>
      <c r="W13" s="23"/>
      <c r="X13" s="23"/>
      <c r="Y13" s="23"/>
      <c r="Z13" s="23"/>
      <c r="AA13" s="23"/>
      <c r="AB13" s="23"/>
      <c r="AC13" s="23"/>
      <c r="AD13" s="23"/>
      <c r="AE13" s="23"/>
    </row>
    <row r="14" s="28" customFormat="true" ht="12" hidden="false" customHeight="true" outlineLevel="0" collapsed="false">
      <c r="A14" s="23"/>
      <c r="B14" s="24"/>
      <c r="C14" s="23"/>
      <c r="D14" s="16" t="s">
        <v>24</v>
      </c>
      <c r="E14" s="23"/>
      <c r="F14" s="23"/>
      <c r="G14" s="23"/>
      <c r="H14" s="23"/>
      <c r="I14" s="16" t="s">
        <v>25</v>
      </c>
      <c r="J14" s="17" t="str">
        <f aca="false">IF('Rekapitulace stavby'!AN10="","",'Rekapitulace stavby'!AN10)</f>
        <v/>
      </c>
      <c r="K14" s="23"/>
      <c r="L14" s="102"/>
      <c r="S14" s="23"/>
      <c r="T14" s="23"/>
      <c r="U14" s="23"/>
      <c r="V14" s="23"/>
      <c r="W14" s="23"/>
      <c r="X14" s="23"/>
      <c r="Y14" s="23"/>
      <c r="Z14" s="23"/>
      <c r="AA14" s="23"/>
      <c r="AB14" s="23"/>
      <c r="AC14" s="23"/>
      <c r="AD14" s="23"/>
      <c r="AE14" s="23"/>
    </row>
    <row r="15" s="28" customFormat="true" ht="18" hidden="false" customHeight="true" outlineLevel="0" collapsed="false">
      <c r="A15" s="23"/>
      <c r="B15" s="24"/>
      <c r="C15" s="23"/>
      <c r="D15" s="23"/>
      <c r="E15" s="17" t="str">
        <f aca="false">IF('Rekapitulace stavby'!E11="","",'Rekapitulace stavby'!E11)</f>
        <v> </v>
      </c>
      <c r="F15" s="23"/>
      <c r="G15" s="23"/>
      <c r="H15" s="23"/>
      <c r="I15" s="16" t="s">
        <v>26</v>
      </c>
      <c r="J15" s="17" t="str">
        <f aca="false">IF('Rekapitulace stavby'!AN11="","",'Rekapitulace stavby'!AN11)</f>
        <v/>
      </c>
      <c r="K15" s="23"/>
      <c r="L15" s="102"/>
      <c r="S15" s="23"/>
      <c r="T15" s="23"/>
      <c r="U15" s="23"/>
      <c r="V15" s="23"/>
      <c r="W15" s="23"/>
      <c r="X15" s="23"/>
      <c r="Y15" s="23"/>
      <c r="Z15" s="23"/>
      <c r="AA15" s="23"/>
      <c r="AB15" s="23"/>
      <c r="AC15" s="23"/>
      <c r="AD15" s="23"/>
      <c r="AE15" s="23"/>
    </row>
    <row r="16" s="28" customFormat="true" ht="6.95" hidden="false" customHeight="true" outlineLevel="0" collapsed="false">
      <c r="A16" s="23"/>
      <c r="B16" s="24"/>
      <c r="C16" s="23"/>
      <c r="D16" s="23"/>
      <c r="E16" s="23"/>
      <c r="F16" s="23"/>
      <c r="G16" s="23"/>
      <c r="H16" s="23"/>
      <c r="I16" s="23"/>
      <c r="J16" s="23"/>
      <c r="K16" s="23"/>
      <c r="L16" s="102"/>
      <c r="S16" s="23"/>
      <c r="T16" s="23"/>
      <c r="U16" s="23"/>
      <c r="V16" s="23"/>
      <c r="W16" s="23"/>
      <c r="X16" s="23"/>
      <c r="Y16" s="23"/>
      <c r="Z16" s="23"/>
      <c r="AA16" s="23"/>
      <c r="AB16" s="23"/>
      <c r="AC16" s="23"/>
      <c r="AD16" s="23"/>
      <c r="AE16" s="23"/>
    </row>
    <row r="17" s="28" customFormat="true" ht="12" hidden="false" customHeight="true" outlineLevel="0" collapsed="false">
      <c r="A17" s="23"/>
      <c r="B17" s="24"/>
      <c r="C17" s="23"/>
      <c r="D17" s="16" t="s">
        <v>27</v>
      </c>
      <c r="E17" s="23"/>
      <c r="F17" s="23"/>
      <c r="G17" s="23"/>
      <c r="H17" s="23"/>
      <c r="I17" s="16" t="s">
        <v>25</v>
      </c>
      <c r="J17" s="18" t="str">
        <f aca="false">'Rekapitulace stavby'!AN13</f>
        <v>Vyplň údaj</v>
      </c>
      <c r="K17" s="23"/>
      <c r="L17" s="102"/>
      <c r="S17" s="23"/>
      <c r="T17" s="23"/>
      <c r="U17" s="23"/>
      <c r="V17" s="23"/>
      <c r="W17" s="23"/>
      <c r="X17" s="23"/>
      <c r="Y17" s="23"/>
      <c r="Z17" s="23"/>
      <c r="AA17" s="23"/>
      <c r="AB17" s="23"/>
      <c r="AC17" s="23"/>
      <c r="AD17" s="23"/>
      <c r="AE17" s="23"/>
    </row>
    <row r="18" s="28" customFormat="true" ht="18" hidden="false" customHeight="true" outlineLevel="0" collapsed="false">
      <c r="A18" s="23"/>
      <c r="B18" s="24"/>
      <c r="C18" s="23"/>
      <c r="D18" s="23"/>
      <c r="E18" s="105" t="str">
        <f aca="false">'Rekapitulace stavby'!E14</f>
        <v>Vyplň údaj</v>
      </c>
      <c r="F18" s="105"/>
      <c r="G18" s="105"/>
      <c r="H18" s="105"/>
      <c r="I18" s="16" t="s">
        <v>26</v>
      </c>
      <c r="J18" s="18" t="str">
        <f aca="false">'Rekapitulace stavby'!AN14</f>
        <v>Vyplň údaj</v>
      </c>
      <c r="K18" s="23"/>
      <c r="L18" s="102"/>
      <c r="S18" s="23"/>
      <c r="T18" s="23"/>
      <c r="U18" s="23"/>
      <c r="V18" s="23"/>
      <c r="W18" s="23"/>
      <c r="X18" s="23"/>
      <c r="Y18" s="23"/>
      <c r="Z18" s="23"/>
      <c r="AA18" s="23"/>
      <c r="AB18" s="23"/>
      <c r="AC18" s="23"/>
      <c r="AD18" s="23"/>
      <c r="AE18" s="23"/>
    </row>
    <row r="19" s="28" customFormat="true" ht="6.95" hidden="false" customHeight="true" outlineLevel="0" collapsed="false">
      <c r="A19" s="23"/>
      <c r="B19" s="24"/>
      <c r="C19" s="23"/>
      <c r="D19" s="23"/>
      <c r="E19" s="23"/>
      <c r="F19" s="23"/>
      <c r="G19" s="23"/>
      <c r="H19" s="23"/>
      <c r="I19" s="23"/>
      <c r="J19" s="23"/>
      <c r="K19" s="23"/>
      <c r="L19" s="102"/>
      <c r="S19" s="23"/>
      <c r="T19" s="23"/>
      <c r="U19" s="23"/>
      <c r="V19" s="23"/>
      <c r="W19" s="23"/>
      <c r="X19" s="23"/>
      <c r="Y19" s="23"/>
      <c r="Z19" s="23"/>
      <c r="AA19" s="23"/>
      <c r="AB19" s="23"/>
      <c r="AC19" s="23"/>
      <c r="AD19" s="23"/>
      <c r="AE19" s="23"/>
    </row>
    <row r="20" s="28" customFormat="true" ht="12" hidden="false" customHeight="true" outlineLevel="0" collapsed="false">
      <c r="A20" s="23"/>
      <c r="B20" s="24"/>
      <c r="C20" s="23"/>
      <c r="D20" s="16" t="s">
        <v>29</v>
      </c>
      <c r="E20" s="23"/>
      <c r="F20" s="23"/>
      <c r="G20" s="23"/>
      <c r="H20" s="23"/>
      <c r="I20" s="16" t="s">
        <v>25</v>
      </c>
      <c r="J20" s="17" t="str">
        <f aca="false">IF('Rekapitulace stavby'!AN16="","",'Rekapitulace stavby'!AN16)</f>
        <v/>
      </c>
      <c r="K20" s="23"/>
      <c r="L20" s="102"/>
      <c r="S20" s="23"/>
      <c r="T20" s="23"/>
      <c r="U20" s="23"/>
      <c r="V20" s="23"/>
      <c r="W20" s="23"/>
      <c r="X20" s="23"/>
      <c r="Y20" s="23"/>
      <c r="Z20" s="23"/>
      <c r="AA20" s="23"/>
      <c r="AB20" s="23"/>
      <c r="AC20" s="23"/>
      <c r="AD20" s="23"/>
      <c r="AE20" s="23"/>
    </row>
    <row r="21" s="28" customFormat="true" ht="18" hidden="false" customHeight="true" outlineLevel="0" collapsed="false">
      <c r="A21" s="23"/>
      <c r="B21" s="24"/>
      <c r="C21" s="23"/>
      <c r="D21" s="23"/>
      <c r="E21" s="17" t="str">
        <f aca="false">IF('Rekapitulace stavby'!E17="","",'Rekapitulace stavby'!E17)</f>
        <v> </v>
      </c>
      <c r="F21" s="23"/>
      <c r="G21" s="23"/>
      <c r="H21" s="23"/>
      <c r="I21" s="16" t="s">
        <v>26</v>
      </c>
      <c r="J21" s="17" t="str">
        <f aca="false">IF('Rekapitulace stavby'!AN17="","",'Rekapitulace stavby'!AN17)</f>
        <v/>
      </c>
      <c r="K21" s="23"/>
      <c r="L21" s="102"/>
      <c r="S21" s="23"/>
      <c r="T21" s="23"/>
      <c r="U21" s="23"/>
      <c r="V21" s="23"/>
      <c r="W21" s="23"/>
      <c r="X21" s="23"/>
      <c r="Y21" s="23"/>
      <c r="Z21" s="23"/>
      <c r="AA21" s="23"/>
      <c r="AB21" s="23"/>
      <c r="AC21" s="23"/>
      <c r="AD21" s="23"/>
      <c r="AE21" s="23"/>
    </row>
    <row r="22" s="28" customFormat="true" ht="6.95" hidden="false" customHeight="true" outlineLevel="0" collapsed="false">
      <c r="A22" s="23"/>
      <c r="B22" s="24"/>
      <c r="C22" s="23"/>
      <c r="D22" s="23"/>
      <c r="E22" s="23"/>
      <c r="F22" s="23"/>
      <c r="G22" s="23"/>
      <c r="H22" s="23"/>
      <c r="I22" s="23"/>
      <c r="J22" s="23"/>
      <c r="K22" s="23"/>
      <c r="L22" s="102"/>
      <c r="S22" s="23"/>
      <c r="T22" s="23"/>
      <c r="U22" s="23"/>
      <c r="V22" s="23"/>
      <c r="W22" s="23"/>
      <c r="X22" s="23"/>
      <c r="Y22" s="23"/>
      <c r="Z22" s="23"/>
      <c r="AA22" s="23"/>
      <c r="AB22" s="23"/>
      <c r="AC22" s="23"/>
      <c r="AD22" s="23"/>
      <c r="AE22" s="23"/>
    </row>
    <row r="23" s="28" customFormat="true" ht="12" hidden="false" customHeight="true" outlineLevel="0" collapsed="false">
      <c r="A23" s="23"/>
      <c r="B23" s="24"/>
      <c r="C23" s="23"/>
      <c r="D23" s="16" t="s">
        <v>31</v>
      </c>
      <c r="E23" s="23"/>
      <c r="F23" s="23"/>
      <c r="G23" s="23"/>
      <c r="H23" s="23"/>
      <c r="I23" s="16" t="s">
        <v>25</v>
      </c>
      <c r="J23" s="17" t="str">
        <f aca="false">IF('Rekapitulace stavby'!AN19="","",'Rekapitulace stavby'!AN19)</f>
        <v/>
      </c>
      <c r="K23" s="23"/>
      <c r="L23" s="102"/>
      <c r="S23" s="23"/>
      <c r="T23" s="23"/>
      <c r="U23" s="23"/>
      <c r="V23" s="23"/>
      <c r="W23" s="23"/>
      <c r="X23" s="23"/>
      <c r="Y23" s="23"/>
      <c r="Z23" s="23"/>
      <c r="AA23" s="23"/>
      <c r="AB23" s="23"/>
      <c r="AC23" s="23"/>
      <c r="AD23" s="23"/>
      <c r="AE23" s="23"/>
    </row>
    <row r="24" s="28" customFormat="true" ht="18" hidden="false" customHeight="true" outlineLevel="0" collapsed="false">
      <c r="A24" s="23"/>
      <c r="B24" s="24"/>
      <c r="C24" s="23"/>
      <c r="D24" s="23"/>
      <c r="E24" s="17" t="str">
        <f aca="false">IF('Rekapitulace stavby'!E20="","",'Rekapitulace stavby'!E20)</f>
        <v>Bc. Kateřina Vaculíková</v>
      </c>
      <c r="F24" s="23"/>
      <c r="G24" s="23"/>
      <c r="H24" s="23"/>
      <c r="I24" s="16" t="s">
        <v>26</v>
      </c>
      <c r="J24" s="17" t="str">
        <f aca="false">IF('Rekapitulace stavby'!AN20="","",'Rekapitulace stavby'!AN20)</f>
        <v/>
      </c>
      <c r="K24" s="23"/>
      <c r="L24" s="102"/>
      <c r="S24" s="23"/>
      <c r="T24" s="23"/>
      <c r="U24" s="23"/>
      <c r="V24" s="23"/>
      <c r="W24" s="23"/>
      <c r="X24" s="23"/>
      <c r="Y24" s="23"/>
      <c r="Z24" s="23"/>
      <c r="AA24" s="23"/>
      <c r="AB24" s="23"/>
      <c r="AC24" s="23"/>
      <c r="AD24" s="23"/>
      <c r="AE24" s="23"/>
    </row>
    <row r="25" s="28" customFormat="true" ht="6.95" hidden="false" customHeight="true" outlineLevel="0" collapsed="false">
      <c r="A25" s="23"/>
      <c r="B25" s="24"/>
      <c r="C25" s="23"/>
      <c r="D25" s="23"/>
      <c r="E25" s="23"/>
      <c r="F25" s="23"/>
      <c r="G25" s="23"/>
      <c r="H25" s="23"/>
      <c r="I25" s="23"/>
      <c r="J25" s="23"/>
      <c r="K25" s="23"/>
      <c r="L25" s="102"/>
      <c r="S25" s="23"/>
      <c r="T25" s="23"/>
      <c r="U25" s="23"/>
      <c r="V25" s="23"/>
      <c r="W25" s="23"/>
      <c r="X25" s="23"/>
      <c r="Y25" s="23"/>
      <c r="Z25" s="23"/>
      <c r="AA25" s="23"/>
      <c r="AB25" s="23"/>
      <c r="AC25" s="23"/>
      <c r="AD25" s="23"/>
      <c r="AE25" s="23"/>
    </row>
    <row r="26" s="28" customFormat="true" ht="12" hidden="false" customHeight="true" outlineLevel="0" collapsed="false">
      <c r="A26" s="23"/>
      <c r="B26" s="24"/>
      <c r="C26" s="23"/>
      <c r="D26" s="16" t="s">
        <v>33</v>
      </c>
      <c r="E26" s="23"/>
      <c r="F26" s="23"/>
      <c r="G26" s="23"/>
      <c r="H26" s="23"/>
      <c r="I26" s="23"/>
      <c r="J26" s="23"/>
      <c r="K26" s="23"/>
      <c r="L26" s="102"/>
      <c r="S26" s="23"/>
      <c r="T26" s="23"/>
      <c r="U26" s="23"/>
      <c r="V26" s="23"/>
      <c r="W26" s="23"/>
      <c r="X26" s="23"/>
      <c r="Y26" s="23"/>
      <c r="Z26" s="23"/>
      <c r="AA26" s="23"/>
      <c r="AB26" s="23"/>
      <c r="AC26" s="23"/>
      <c r="AD26" s="23"/>
      <c r="AE26" s="23"/>
    </row>
    <row r="27" s="28" customFormat="true" ht="16.5" hidden="false" customHeight="true" outlineLevel="0" collapsed="false">
      <c r="A27" s="23"/>
      <c r="B27" s="24"/>
      <c r="C27" s="23"/>
      <c r="D27" s="23"/>
      <c r="E27" s="12"/>
      <c r="F27" s="12"/>
      <c r="G27" s="12"/>
      <c r="H27" s="12"/>
      <c r="I27" s="23"/>
      <c r="J27" s="23"/>
      <c r="K27" s="23"/>
      <c r="L27" s="102"/>
      <c r="S27" s="23"/>
      <c r="T27" s="23"/>
      <c r="U27" s="23"/>
      <c r="V27" s="23"/>
      <c r="W27" s="23"/>
      <c r="X27" s="23"/>
      <c r="Y27" s="23"/>
      <c r="Z27" s="23"/>
      <c r="AA27" s="23"/>
      <c r="AB27" s="23"/>
      <c r="AC27" s="23"/>
      <c r="AD27" s="23"/>
      <c r="AE27" s="23"/>
    </row>
    <row r="28" s="28" customFormat="true" ht="6.95" hidden="false" customHeight="true" outlineLevel="0" collapsed="false">
      <c r="A28" s="23"/>
      <c r="B28" s="24"/>
      <c r="C28" s="23"/>
      <c r="D28" s="23"/>
      <c r="E28" s="23"/>
      <c r="F28" s="23"/>
      <c r="G28" s="23"/>
      <c r="H28" s="23"/>
      <c r="I28" s="23"/>
      <c r="J28" s="23"/>
      <c r="K28" s="23"/>
      <c r="L28" s="102"/>
      <c r="S28" s="23"/>
      <c r="T28" s="23"/>
      <c r="U28" s="23"/>
      <c r="V28" s="23"/>
      <c r="W28" s="23"/>
      <c r="X28" s="23"/>
      <c r="Y28" s="23"/>
      <c r="Z28" s="23"/>
      <c r="AA28" s="23"/>
      <c r="AB28" s="23"/>
      <c r="AC28" s="23"/>
      <c r="AD28" s="23"/>
      <c r="AE28" s="23"/>
    </row>
    <row r="29" s="28" customFormat="true" ht="6.95" hidden="false" customHeight="true" outlineLevel="0" collapsed="false">
      <c r="A29" s="23"/>
      <c r="B29" s="24"/>
      <c r="C29" s="23"/>
      <c r="D29" s="67"/>
      <c r="E29" s="67"/>
      <c r="F29" s="67"/>
      <c r="G29" s="67"/>
      <c r="H29" s="67"/>
      <c r="I29" s="67"/>
      <c r="J29" s="67"/>
      <c r="K29" s="67"/>
      <c r="L29" s="102"/>
      <c r="S29" s="23"/>
      <c r="T29" s="23"/>
      <c r="U29" s="23"/>
      <c r="V29" s="23"/>
      <c r="W29" s="23"/>
      <c r="X29" s="23"/>
      <c r="Y29" s="23"/>
      <c r="Z29" s="23"/>
      <c r="AA29" s="23"/>
      <c r="AB29" s="23"/>
      <c r="AC29" s="23"/>
      <c r="AD29" s="23"/>
      <c r="AE29" s="23"/>
    </row>
    <row r="30" s="28" customFormat="true" ht="25.45" hidden="false" customHeight="true" outlineLevel="0" collapsed="false">
      <c r="A30" s="23"/>
      <c r="B30" s="24"/>
      <c r="C30" s="23"/>
      <c r="D30" s="106" t="s">
        <v>35</v>
      </c>
      <c r="E30" s="23"/>
      <c r="F30" s="23"/>
      <c r="G30" s="23"/>
      <c r="H30" s="23"/>
      <c r="I30" s="23"/>
      <c r="J30" s="107" t="n">
        <f aca="false">ROUND(J81, 2)</f>
        <v>0</v>
      </c>
      <c r="K30" s="23"/>
      <c r="L30" s="102"/>
      <c r="S30" s="23"/>
      <c r="T30" s="23"/>
      <c r="U30" s="23"/>
      <c r="V30" s="23"/>
      <c r="W30" s="23"/>
      <c r="X30" s="23"/>
      <c r="Y30" s="23"/>
      <c r="Z30" s="23"/>
      <c r="AA30" s="23"/>
      <c r="AB30" s="23"/>
      <c r="AC30" s="23"/>
      <c r="AD30" s="23"/>
      <c r="AE30" s="23"/>
    </row>
    <row r="31" s="28" customFormat="true" ht="6.95" hidden="false" customHeight="true" outlineLevel="0" collapsed="false">
      <c r="A31" s="23"/>
      <c r="B31" s="24"/>
      <c r="C31" s="23"/>
      <c r="D31" s="67"/>
      <c r="E31" s="67"/>
      <c r="F31" s="67"/>
      <c r="G31" s="67"/>
      <c r="H31" s="67"/>
      <c r="I31" s="67"/>
      <c r="J31" s="67"/>
      <c r="K31" s="67"/>
      <c r="L31" s="102"/>
      <c r="S31" s="23"/>
      <c r="T31" s="23"/>
      <c r="U31" s="23"/>
      <c r="V31" s="23"/>
      <c r="W31" s="23"/>
      <c r="X31" s="23"/>
      <c r="Y31" s="23"/>
      <c r="Z31" s="23"/>
      <c r="AA31" s="23"/>
      <c r="AB31" s="23"/>
      <c r="AC31" s="23"/>
      <c r="AD31" s="23"/>
      <c r="AE31" s="23"/>
    </row>
    <row r="32" s="28" customFormat="true" ht="14.4" hidden="false" customHeight="true" outlineLevel="0" collapsed="false">
      <c r="A32" s="23"/>
      <c r="B32" s="24"/>
      <c r="C32" s="23"/>
      <c r="D32" s="23"/>
      <c r="E32" s="23"/>
      <c r="F32" s="108" t="s">
        <v>37</v>
      </c>
      <c r="G32" s="23"/>
      <c r="H32" s="23"/>
      <c r="I32" s="108" t="s">
        <v>36</v>
      </c>
      <c r="J32" s="108" t="s">
        <v>38</v>
      </c>
      <c r="K32" s="23"/>
      <c r="L32" s="102"/>
      <c r="S32" s="23"/>
      <c r="T32" s="23"/>
      <c r="U32" s="23"/>
      <c r="V32" s="23"/>
      <c r="W32" s="23"/>
      <c r="X32" s="23"/>
      <c r="Y32" s="23"/>
      <c r="Z32" s="23"/>
      <c r="AA32" s="23"/>
      <c r="AB32" s="23"/>
      <c r="AC32" s="23"/>
      <c r="AD32" s="23"/>
      <c r="AE32" s="23"/>
    </row>
    <row r="33" s="28" customFormat="true" ht="14.4" hidden="false" customHeight="true" outlineLevel="0" collapsed="false">
      <c r="A33" s="23"/>
      <c r="B33" s="24"/>
      <c r="C33" s="23"/>
      <c r="D33" s="109" t="s">
        <v>39</v>
      </c>
      <c r="E33" s="16" t="s">
        <v>40</v>
      </c>
      <c r="F33" s="110" t="n">
        <f aca="false">ROUND((SUM(BE81:BE126)),  2)</f>
        <v>0</v>
      </c>
      <c r="G33" s="23"/>
      <c r="H33" s="23"/>
      <c r="I33" s="111" t="n">
        <v>0.21</v>
      </c>
      <c r="J33" s="110" t="n">
        <f aca="false">ROUND(((SUM(BE81:BE126))*I33),  2)</f>
        <v>0</v>
      </c>
      <c r="K33" s="23"/>
      <c r="L33" s="102"/>
      <c r="S33" s="23"/>
      <c r="T33" s="23"/>
      <c r="U33" s="23"/>
      <c r="V33" s="23"/>
      <c r="W33" s="23"/>
      <c r="X33" s="23"/>
      <c r="Y33" s="23"/>
      <c r="Z33" s="23"/>
      <c r="AA33" s="23"/>
      <c r="AB33" s="23"/>
      <c r="AC33" s="23"/>
      <c r="AD33" s="23"/>
      <c r="AE33" s="23"/>
    </row>
    <row r="34" s="28" customFormat="true" ht="14.4" hidden="false" customHeight="true" outlineLevel="0" collapsed="false">
      <c r="A34" s="23"/>
      <c r="B34" s="24"/>
      <c r="C34" s="23"/>
      <c r="D34" s="23"/>
      <c r="E34" s="16" t="s">
        <v>41</v>
      </c>
      <c r="F34" s="110" t="n">
        <f aca="false">ROUND((SUM(BF81:BF126)),  2)</f>
        <v>0</v>
      </c>
      <c r="G34" s="23"/>
      <c r="H34" s="23"/>
      <c r="I34" s="111" t="n">
        <v>0.12</v>
      </c>
      <c r="J34" s="110" t="n">
        <f aca="false">ROUND(((SUM(BF81:BF126))*I34),  2)</f>
        <v>0</v>
      </c>
      <c r="K34" s="23"/>
      <c r="L34" s="102"/>
      <c r="S34" s="23"/>
      <c r="T34" s="23"/>
      <c r="U34" s="23"/>
      <c r="V34" s="23"/>
      <c r="W34" s="23"/>
      <c r="X34" s="23"/>
      <c r="Y34" s="23"/>
      <c r="Z34" s="23"/>
      <c r="AA34" s="23"/>
      <c r="AB34" s="23"/>
      <c r="AC34" s="23"/>
      <c r="AD34" s="23"/>
      <c r="AE34" s="23"/>
    </row>
    <row r="35" s="28" customFormat="true" ht="14.4" hidden="true" customHeight="true" outlineLevel="0" collapsed="false">
      <c r="A35" s="23"/>
      <c r="B35" s="24"/>
      <c r="C35" s="23"/>
      <c r="D35" s="23"/>
      <c r="E35" s="16" t="s">
        <v>42</v>
      </c>
      <c r="F35" s="110" t="n">
        <f aca="false">ROUND((SUM(BG81:BG126)),  2)</f>
        <v>0</v>
      </c>
      <c r="G35" s="23"/>
      <c r="H35" s="23"/>
      <c r="I35" s="111" t="n">
        <v>0.21</v>
      </c>
      <c r="J35" s="110" t="n">
        <f aca="false">0</f>
        <v>0</v>
      </c>
      <c r="K35" s="23"/>
      <c r="L35" s="102"/>
      <c r="S35" s="23"/>
      <c r="T35" s="23"/>
      <c r="U35" s="23"/>
      <c r="V35" s="23"/>
      <c r="W35" s="23"/>
      <c r="X35" s="23"/>
      <c r="Y35" s="23"/>
      <c r="Z35" s="23"/>
      <c r="AA35" s="23"/>
      <c r="AB35" s="23"/>
      <c r="AC35" s="23"/>
      <c r="AD35" s="23"/>
      <c r="AE35" s="23"/>
    </row>
    <row r="36" s="28" customFormat="true" ht="14.4" hidden="true" customHeight="true" outlineLevel="0" collapsed="false">
      <c r="A36" s="23"/>
      <c r="B36" s="24"/>
      <c r="C36" s="23"/>
      <c r="D36" s="23"/>
      <c r="E36" s="16" t="s">
        <v>43</v>
      </c>
      <c r="F36" s="110" t="n">
        <f aca="false">ROUND((SUM(BH81:BH126)),  2)</f>
        <v>0</v>
      </c>
      <c r="G36" s="23"/>
      <c r="H36" s="23"/>
      <c r="I36" s="111" t="n">
        <v>0.12</v>
      </c>
      <c r="J36" s="110" t="n">
        <f aca="false">0</f>
        <v>0</v>
      </c>
      <c r="K36" s="23"/>
      <c r="L36" s="102"/>
      <c r="S36" s="23"/>
      <c r="T36" s="23"/>
      <c r="U36" s="23"/>
      <c r="V36" s="23"/>
      <c r="W36" s="23"/>
      <c r="X36" s="23"/>
      <c r="Y36" s="23"/>
      <c r="Z36" s="23"/>
      <c r="AA36" s="23"/>
      <c r="AB36" s="23"/>
      <c r="AC36" s="23"/>
      <c r="AD36" s="23"/>
      <c r="AE36" s="23"/>
    </row>
    <row r="37" s="28" customFormat="true" ht="14.4" hidden="true" customHeight="true" outlineLevel="0" collapsed="false">
      <c r="A37" s="23"/>
      <c r="B37" s="24"/>
      <c r="C37" s="23"/>
      <c r="D37" s="23"/>
      <c r="E37" s="16" t="s">
        <v>44</v>
      </c>
      <c r="F37" s="110" t="n">
        <f aca="false">ROUND((SUM(BI81:BI126)),  2)</f>
        <v>0</v>
      </c>
      <c r="G37" s="23"/>
      <c r="H37" s="23"/>
      <c r="I37" s="111" t="n">
        <v>0</v>
      </c>
      <c r="J37" s="110" t="n">
        <f aca="false">0</f>
        <v>0</v>
      </c>
      <c r="K37" s="23"/>
      <c r="L37" s="102"/>
      <c r="S37" s="23"/>
      <c r="T37" s="23"/>
      <c r="U37" s="23"/>
      <c r="V37" s="23"/>
      <c r="W37" s="23"/>
      <c r="X37" s="23"/>
      <c r="Y37" s="23"/>
      <c r="Z37" s="23"/>
      <c r="AA37" s="23"/>
      <c r="AB37" s="23"/>
      <c r="AC37" s="23"/>
      <c r="AD37" s="23"/>
      <c r="AE37" s="23"/>
    </row>
    <row r="38" s="28" customFormat="true" ht="6.95" hidden="false" customHeight="true" outlineLevel="0" collapsed="false">
      <c r="A38" s="23"/>
      <c r="B38" s="24"/>
      <c r="C38" s="23"/>
      <c r="D38" s="23"/>
      <c r="E38" s="23"/>
      <c r="F38" s="23"/>
      <c r="G38" s="23"/>
      <c r="H38" s="23"/>
      <c r="I38" s="23"/>
      <c r="J38" s="23"/>
      <c r="K38" s="23"/>
      <c r="L38" s="102"/>
      <c r="S38" s="23"/>
      <c r="T38" s="23"/>
      <c r="U38" s="23"/>
      <c r="V38" s="23"/>
      <c r="W38" s="23"/>
      <c r="X38" s="23"/>
      <c r="Y38" s="23"/>
      <c r="Z38" s="23"/>
      <c r="AA38" s="23"/>
      <c r="AB38" s="23"/>
      <c r="AC38" s="23"/>
      <c r="AD38" s="23"/>
      <c r="AE38" s="23"/>
    </row>
    <row r="39" s="28" customFormat="true" ht="25.45" hidden="false" customHeight="true" outlineLevel="0" collapsed="false">
      <c r="A39" s="23"/>
      <c r="B39" s="24"/>
      <c r="C39" s="112"/>
      <c r="D39" s="113" t="s">
        <v>45</v>
      </c>
      <c r="E39" s="59"/>
      <c r="F39" s="59"/>
      <c r="G39" s="114" t="s">
        <v>46</v>
      </c>
      <c r="H39" s="115" t="s">
        <v>47</v>
      </c>
      <c r="I39" s="59"/>
      <c r="J39" s="116" t="n">
        <f aca="false">SUM(J30:J37)</f>
        <v>0</v>
      </c>
      <c r="K39" s="117"/>
      <c r="L39" s="102"/>
      <c r="S39" s="23"/>
      <c r="T39" s="23"/>
      <c r="U39" s="23"/>
      <c r="V39" s="23"/>
      <c r="W39" s="23"/>
      <c r="X39" s="23"/>
      <c r="Y39" s="23"/>
      <c r="Z39" s="23"/>
      <c r="AA39" s="23"/>
      <c r="AB39" s="23"/>
      <c r="AC39" s="23"/>
      <c r="AD39" s="23"/>
      <c r="AE39" s="23"/>
    </row>
    <row r="40" s="28" customFormat="true" ht="14.4" hidden="false" customHeight="true" outlineLevel="0" collapsed="false">
      <c r="A40" s="23"/>
      <c r="B40" s="40"/>
      <c r="C40" s="41"/>
      <c r="D40" s="41"/>
      <c r="E40" s="41"/>
      <c r="F40" s="41"/>
      <c r="G40" s="41"/>
      <c r="H40" s="41"/>
      <c r="I40" s="41"/>
      <c r="J40" s="41"/>
      <c r="K40" s="41"/>
      <c r="L40" s="102"/>
      <c r="S40" s="23"/>
      <c r="T40" s="23"/>
      <c r="U40" s="23"/>
      <c r="V40" s="23"/>
      <c r="W40" s="23"/>
      <c r="X40" s="23"/>
      <c r="Y40" s="23"/>
      <c r="Z40" s="23"/>
      <c r="AA40" s="23"/>
      <c r="AB40" s="23"/>
      <c r="AC40" s="23"/>
      <c r="AD40" s="23"/>
      <c r="AE40" s="23"/>
    </row>
    <row r="44" s="28" customFormat="true" ht="6.95" hidden="false" customHeight="true" outlineLevel="0" collapsed="false">
      <c r="A44" s="23"/>
      <c r="B44" s="42"/>
      <c r="C44" s="43"/>
      <c r="D44" s="43"/>
      <c r="E44" s="43"/>
      <c r="F44" s="43"/>
      <c r="G44" s="43"/>
      <c r="H44" s="43"/>
      <c r="I44" s="43"/>
      <c r="J44" s="43"/>
      <c r="K44" s="43"/>
      <c r="L44" s="102"/>
      <c r="S44" s="23"/>
      <c r="T44" s="23"/>
      <c r="U44" s="23"/>
      <c r="V44" s="23"/>
      <c r="W44" s="23"/>
      <c r="X44" s="23"/>
      <c r="Y44" s="23"/>
      <c r="Z44" s="23"/>
      <c r="AA44" s="23"/>
      <c r="AB44" s="23"/>
      <c r="AC44" s="23"/>
      <c r="AD44" s="23"/>
      <c r="AE44" s="23"/>
    </row>
    <row r="45" s="28" customFormat="true" ht="24.95" hidden="false" customHeight="true" outlineLevel="0" collapsed="false">
      <c r="A45" s="23"/>
      <c r="B45" s="24"/>
      <c r="C45" s="8" t="s">
        <v>102</v>
      </c>
      <c r="D45" s="23"/>
      <c r="E45" s="23"/>
      <c r="F45" s="23"/>
      <c r="G45" s="23"/>
      <c r="H45" s="23"/>
      <c r="I45" s="23"/>
      <c r="J45" s="23"/>
      <c r="K45" s="23"/>
      <c r="L45" s="102"/>
      <c r="S45" s="23"/>
      <c r="T45" s="23"/>
      <c r="U45" s="23"/>
      <c r="V45" s="23"/>
      <c r="W45" s="23"/>
      <c r="X45" s="23"/>
      <c r="Y45" s="23"/>
      <c r="Z45" s="23"/>
      <c r="AA45" s="23"/>
      <c r="AB45" s="23"/>
      <c r="AC45" s="23"/>
      <c r="AD45" s="23"/>
      <c r="AE45" s="23"/>
    </row>
    <row r="46" s="28" customFormat="true" ht="6.95" hidden="false" customHeight="true" outlineLevel="0" collapsed="false">
      <c r="A46" s="23"/>
      <c r="B46" s="24"/>
      <c r="C46" s="23"/>
      <c r="D46" s="23"/>
      <c r="E46" s="23"/>
      <c r="F46" s="23"/>
      <c r="G46" s="23"/>
      <c r="H46" s="23"/>
      <c r="I46" s="23"/>
      <c r="J46" s="23"/>
      <c r="K46" s="23"/>
      <c r="L46" s="102"/>
      <c r="S46" s="23"/>
      <c r="T46" s="23"/>
      <c r="U46" s="23"/>
      <c r="V46" s="23"/>
      <c r="W46" s="23"/>
      <c r="X46" s="23"/>
      <c r="Y46" s="23"/>
      <c r="Z46" s="23"/>
      <c r="AA46" s="23"/>
      <c r="AB46" s="23"/>
      <c r="AC46" s="23"/>
      <c r="AD46" s="23"/>
      <c r="AE46" s="23"/>
    </row>
    <row r="47" s="28" customFormat="true" ht="12" hidden="false" customHeight="true" outlineLevel="0" collapsed="false">
      <c r="A47" s="23"/>
      <c r="B47" s="24"/>
      <c r="C47" s="16" t="s">
        <v>16</v>
      </c>
      <c r="D47" s="23"/>
      <c r="E47" s="23"/>
      <c r="F47" s="23"/>
      <c r="G47" s="23"/>
      <c r="H47" s="23"/>
      <c r="I47" s="23"/>
      <c r="J47" s="23"/>
      <c r="K47" s="23"/>
      <c r="L47" s="102"/>
      <c r="S47" s="23"/>
      <c r="T47" s="23"/>
      <c r="U47" s="23"/>
      <c r="V47" s="23"/>
      <c r="W47" s="23"/>
      <c r="X47" s="23"/>
      <c r="Y47" s="23"/>
      <c r="Z47" s="23"/>
      <c r="AA47" s="23"/>
      <c r="AB47" s="23"/>
      <c r="AC47" s="23"/>
      <c r="AD47" s="23"/>
      <c r="AE47" s="23"/>
    </row>
    <row r="48" s="28" customFormat="true" ht="16.5" hidden="false" customHeight="true" outlineLevel="0" collapsed="false">
      <c r="A48" s="23"/>
      <c r="B48" s="24"/>
      <c r="C48" s="23"/>
      <c r="D48" s="23"/>
      <c r="E48" s="101" t="str">
        <f aca="false">E7</f>
        <v>Foyer ZŠ Šumperk</v>
      </c>
      <c r="F48" s="101"/>
      <c r="G48" s="101"/>
      <c r="H48" s="101"/>
      <c r="I48" s="23"/>
      <c r="J48" s="23"/>
      <c r="K48" s="23"/>
      <c r="L48" s="102"/>
      <c r="S48" s="23"/>
      <c r="T48" s="23"/>
      <c r="U48" s="23"/>
      <c r="V48" s="23"/>
      <c r="W48" s="23"/>
      <c r="X48" s="23"/>
      <c r="Y48" s="23"/>
      <c r="Z48" s="23"/>
      <c r="AA48" s="23"/>
      <c r="AB48" s="23"/>
      <c r="AC48" s="23"/>
      <c r="AD48" s="23"/>
      <c r="AE48" s="23"/>
    </row>
    <row r="49" s="28" customFormat="true" ht="12" hidden="false" customHeight="true" outlineLevel="0" collapsed="false">
      <c r="A49" s="23"/>
      <c r="B49" s="24"/>
      <c r="C49" s="16" t="s">
        <v>100</v>
      </c>
      <c r="D49" s="23"/>
      <c r="E49" s="23"/>
      <c r="F49" s="23"/>
      <c r="G49" s="23"/>
      <c r="H49" s="23"/>
      <c r="I49" s="23"/>
      <c r="J49" s="23"/>
      <c r="K49" s="23"/>
      <c r="L49" s="102"/>
      <c r="S49" s="23"/>
      <c r="T49" s="23"/>
      <c r="U49" s="23"/>
      <c r="V49" s="23"/>
      <c r="W49" s="23"/>
      <c r="X49" s="23"/>
      <c r="Y49" s="23"/>
      <c r="Z49" s="23"/>
      <c r="AA49" s="23"/>
      <c r="AB49" s="23"/>
      <c r="AC49" s="23"/>
      <c r="AD49" s="23"/>
      <c r="AE49" s="23"/>
    </row>
    <row r="50" s="28" customFormat="true" ht="16.5" hidden="false" customHeight="true" outlineLevel="0" collapsed="false">
      <c r="A50" s="23"/>
      <c r="B50" s="24"/>
      <c r="C50" s="23"/>
      <c r="D50" s="23"/>
      <c r="E50" s="103" t="str">
        <f aca="false">E9</f>
        <v>2024/038/e - Elektroinstalace</v>
      </c>
      <c r="F50" s="103"/>
      <c r="G50" s="103"/>
      <c r="H50" s="103"/>
      <c r="I50" s="23"/>
      <c r="J50" s="23"/>
      <c r="K50" s="23"/>
      <c r="L50" s="102"/>
      <c r="S50" s="23"/>
      <c r="T50" s="23"/>
      <c r="U50" s="23"/>
      <c r="V50" s="23"/>
      <c r="W50" s="23"/>
      <c r="X50" s="23"/>
      <c r="Y50" s="23"/>
      <c r="Z50" s="23"/>
      <c r="AA50" s="23"/>
      <c r="AB50" s="23"/>
      <c r="AC50" s="23"/>
      <c r="AD50" s="23"/>
      <c r="AE50" s="23"/>
    </row>
    <row r="51" s="28" customFormat="true" ht="6.95" hidden="false" customHeight="true" outlineLevel="0" collapsed="false">
      <c r="A51" s="23"/>
      <c r="B51" s="24"/>
      <c r="C51" s="23"/>
      <c r="D51" s="23"/>
      <c r="E51" s="23"/>
      <c r="F51" s="23"/>
      <c r="G51" s="23"/>
      <c r="H51" s="23"/>
      <c r="I51" s="23"/>
      <c r="J51" s="23"/>
      <c r="K51" s="23"/>
      <c r="L51" s="102"/>
      <c r="S51" s="23"/>
      <c r="T51" s="23"/>
      <c r="U51" s="23"/>
      <c r="V51" s="23"/>
      <c r="W51" s="23"/>
      <c r="X51" s="23"/>
      <c r="Y51" s="23"/>
      <c r="Z51" s="23"/>
      <c r="AA51" s="23"/>
      <c r="AB51" s="23"/>
      <c r="AC51" s="23"/>
      <c r="AD51" s="23"/>
      <c r="AE51" s="23"/>
    </row>
    <row r="52" s="28" customFormat="true" ht="12" hidden="false" customHeight="true" outlineLevel="0" collapsed="false">
      <c r="A52" s="23"/>
      <c r="B52" s="24"/>
      <c r="C52" s="16" t="s">
        <v>20</v>
      </c>
      <c r="D52" s="23"/>
      <c r="E52" s="23"/>
      <c r="F52" s="17" t="str">
        <f aca="false">F12</f>
        <v> </v>
      </c>
      <c r="G52" s="23"/>
      <c r="H52" s="23"/>
      <c r="I52" s="16" t="s">
        <v>22</v>
      </c>
      <c r="J52" s="104" t="str">
        <f aca="false">IF(J12="","",J12)</f>
        <v>31. 10. 2024</v>
      </c>
      <c r="K52" s="23"/>
      <c r="L52" s="102"/>
      <c r="S52" s="23"/>
      <c r="T52" s="23"/>
      <c r="U52" s="23"/>
      <c r="V52" s="23"/>
      <c r="W52" s="23"/>
      <c r="X52" s="23"/>
      <c r="Y52" s="23"/>
      <c r="Z52" s="23"/>
      <c r="AA52" s="23"/>
      <c r="AB52" s="23"/>
      <c r="AC52" s="23"/>
      <c r="AD52" s="23"/>
      <c r="AE52" s="23"/>
    </row>
    <row r="53" s="28" customFormat="true" ht="6.95" hidden="false" customHeight="true" outlineLevel="0" collapsed="false">
      <c r="A53" s="23"/>
      <c r="B53" s="24"/>
      <c r="C53" s="23"/>
      <c r="D53" s="23"/>
      <c r="E53" s="23"/>
      <c r="F53" s="23"/>
      <c r="G53" s="23"/>
      <c r="H53" s="23"/>
      <c r="I53" s="23"/>
      <c r="J53" s="23"/>
      <c r="K53" s="23"/>
      <c r="L53" s="102"/>
      <c r="S53" s="23"/>
      <c r="T53" s="23"/>
      <c r="U53" s="23"/>
      <c r="V53" s="23"/>
      <c r="W53" s="23"/>
      <c r="X53" s="23"/>
      <c r="Y53" s="23"/>
      <c r="Z53" s="23"/>
      <c r="AA53" s="23"/>
      <c r="AB53" s="23"/>
      <c r="AC53" s="23"/>
      <c r="AD53" s="23"/>
      <c r="AE53" s="23"/>
    </row>
    <row r="54" s="28" customFormat="true" ht="15.15" hidden="false" customHeight="true" outlineLevel="0" collapsed="false">
      <c r="A54" s="23"/>
      <c r="B54" s="24"/>
      <c r="C54" s="16" t="s">
        <v>24</v>
      </c>
      <c r="D54" s="23"/>
      <c r="E54" s="23"/>
      <c r="F54" s="17" t="str">
        <f aca="false">E15</f>
        <v> </v>
      </c>
      <c r="G54" s="23"/>
      <c r="H54" s="23"/>
      <c r="I54" s="16" t="s">
        <v>29</v>
      </c>
      <c r="J54" s="17" t="str">
        <f aca="false">E21</f>
        <v> </v>
      </c>
      <c r="K54" s="23"/>
      <c r="L54" s="102"/>
      <c r="S54" s="23"/>
      <c r="T54" s="23"/>
      <c r="U54" s="23"/>
      <c r="V54" s="23"/>
      <c r="W54" s="23"/>
      <c r="X54" s="23"/>
      <c r="Y54" s="23"/>
      <c r="Z54" s="23"/>
      <c r="AA54" s="23"/>
      <c r="AB54" s="23"/>
      <c r="AC54" s="23"/>
      <c r="AD54" s="23"/>
      <c r="AE54" s="23"/>
    </row>
    <row r="55" s="28" customFormat="true" ht="25.65" hidden="false" customHeight="true" outlineLevel="0" collapsed="false">
      <c r="A55" s="23"/>
      <c r="B55" s="24"/>
      <c r="C55" s="16" t="s">
        <v>27</v>
      </c>
      <c r="D55" s="23"/>
      <c r="E55" s="23"/>
      <c r="F55" s="17" t="str">
        <f aca="false">IF(E18="","",E18)</f>
        <v>Vyplň údaj</v>
      </c>
      <c r="G55" s="23"/>
      <c r="H55" s="23"/>
      <c r="I55" s="16" t="s">
        <v>31</v>
      </c>
      <c r="J55" s="17" t="str">
        <f aca="false">E24</f>
        <v>Bc. Kateřina Vaculíková</v>
      </c>
      <c r="K55" s="23"/>
      <c r="L55" s="102"/>
      <c r="S55" s="23"/>
      <c r="T55" s="23"/>
      <c r="U55" s="23"/>
      <c r="V55" s="23"/>
      <c r="W55" s="23"/>
      <c r="X55" s="23"/>
      <c r="Y55" s="23"/>
      <c r="Z55" s="23"/>
      <c r="AA55" s="23"/>
      <c r="AB55" s="23"/>
      <c r="AC55" s="23"/>
      <c r="AD55" s="23"/>
      <c r="AE55" s="23"/>
    </row>
    <row r="56" s="28" customFormat="true" ht="10.3" hidden="false" customHeight="true" outlineLevel="0" collapsed="false">
      <c r="A56" s="23"/>
      <c r="B56" s="24"/>
      <c r="C56" s="23"/>
      <c r="D56" s="23"/>
      <c r="E56" s="23"/>
      <c r="F56" s="23"/>
      <c r="G56" s="23"/>
      <c r="H56" s="23"/>
      <c r="I56" s="23"/>
      <c r="J56" s="23"/>
      <c r="K56" s="23"/>
      <c r="L56" s="102"/>
      <c r="S56" s="23"/>
      <c r="T56" s="23"/>
      <c r="U56" s="23"/>
      <c r="V56" s="23"/>
      <c r="W56" s="23"/>
      <c r="X56" s="23"/>
      <c r="Y56" s="23"/>
      <c r="Z56" s="23"/>
      <c r="AA56" s="23"/>
      <c r="AB56" s="23"/>
      <c r="AC56" s="23"/>
      <c r="AD56" s="23"/>
      <c r="AE56" s="23"/>
    </row>
    <row r="57" s="28" customFormat="true" ht="29.3" hidden="false" customHeight="true" outlineLevel="0" collapsed="false">
      <c r="A57" s="23"/>
      <c r="B57" s="24"/>
      <c r="C57" s="118" t="s">
        <v>103</v>
      </c>
      <c r="D57" s="112"/>
      <c r="E57" s="112"/>
      <c r="F57" s="112"/>
      <c r="G57" s="112"/>
      <c r="H57" s="112"/>
      <c r="I57" s="112"/>
      <c r="J57" s="119" t="s">
        <v>104</v>
      </c>
      <c r="K57" s="112"/>
      <c r="L57" s="102"/>
      <c r="S57" s="23"/>
      <c r="T57" s="23"/>
      <c r="U57" s="23"/>
      <c r="V57" s="23"/>
      <c r="W57" s="23"/>
      <c r="X57" s="23"/>
      <c r="Y57" s="23"/>
      <c r="Z57" s="23"/>
      <c r="AA57" s="23"/>
      <c r="AB57" s="23"/>
      <c r="AC57" s="23"/>
      <c r="AD57" s="23"/>
      <c r="AE57" s="23"/>
    </row>
    <row r="58" s="28" customFormat="true" ht="10.3" hidden="false" customHeight="true" outlineLevel="0" collapsed="false">
      <c r="A58" s="23"/>
      <c r="B58" s="24"/>
      <c r="C58" s="23"/>
      <c r="D58" s="23"/>
      <c r="E58" s="23"/>
      <c r="F58" s="23"/>
      <c r="G58" s="23"/>
      <c r="H58" s="23"/>
      <c r="I58" s="23"/>
      <c r="J58" s="23"/>
      <c r="K58" s="23"/>
      <c r="L58" s="102"/>
      <c r="S58" s="23"/>
      <c r="T58" s="23"/>
      <c r="U58" s="23"/>
      <c r="V58" s="23"/>
      <c r="W58" s="23"/>
      <c r="X58" s="23"/>
      <c r="Y58" s="23"/>
      <c r="Z58" s="23"/>
      <c r="AA58" s="23"/>
      <c r="AB58" s="23"/>
      <c r="AC58" s="23"/>
      <c r="AD58" s="23"/>
      <c r="AE58" s="23"/>
    </row>
    <row r="59" s="28" customFormat="true" ht="22.8" hidden="false" customHeight="true" outlineLevel="0" collapsed="false">
      <c r="A59" s="23"/>
      <c r="B59" s="24"/>
      <c r="C59" s="120" t="s">
        <v>67</v>
      </c>
      <c r="D59" s="23"/>
      <c r="E59" s="23"/>
      <c r="F59" s="23"/>
      <c r="G59" s="23"/>
      <c r="H59" s="23"/>
      <c r="I59" s="23"/>
      <c r="J59" s="107" t="n">
        <f aca="false">J81</f>
        <v>0</v>
      </c>
      <c r="K59" s="23"/>
      <c r="L59" s="102"/>
      <c r="S59" s="23"/>
      <c r="T59" s="23"/>
      <c r="U59" s="23"/>
      <c r="V59" s="23"/>
      <c r="W59" s="23"/>
      <c r="X59" s="23"/>
      <c r="Y59" s="23"/>
      <c r="Z59" s="23"/>
      <c r="AA59" s="23"/>
      <c r="AB59" s="23"/>
      <c r="AC59" s="23"/>
      <c r="AD59" s="23"/>
      <c r="AE59" s="23"/>
      <c r="AU59" s="4" t="s">
        <v>105</v>
      </c>
    </row>
    <row r="60" s="121" customFormat="true" ht="24.95" hidden="false" customHeight="true" outlineLevel="0" collapsed="false">
      <c r="B60" s="122"/>
      <c r="D60" s="123" t="s">
        <v>985</v>
      </c>
      <c r="E60" s="124"/>
      <c r="F60" s="124"/>
      <c r="G60" s="124"/>
      <c r="H60" s="124"/>
      <c r="I60" s="124"/>
      <c r="J60" s="125" t="n">
        <f aca="false">J82</f>
        <v>0</v>
      </c>
      <c r="L60" s="122"/>
    </row>
    <row r="61" s="121" customFormat="true" ht="24.95" hidden="false" customHeight="true" outlineLevel="0" collapsed="false">
      <c r="B61" s="122"/>
      <c r="D61" s="123" t="s">
        <v>986</v>
      </c>
      <c r="E61" s="124"/>
      <c r="F61" s="124"/>
      <c r="G61" s="124"/>
      <c r="H61" s="124"/>
      <c r="I61" s="124"/>
      <c r="J61" s="125" t="n">
        <f aca="false">J116</f>
        <v>0</v>
      </c>
      <c r="L61" s="122"/>
    </row>
    <row r="62" s="28" customFormat="true" ht="21.85" hidden="false" customHeight="true" outlineLevel="0" collapsed="false">
      <c r="A62" s="23"/>
      <c r="B62" s="24"/>
      <c r="C62" s="23"/>
      <c r="D62" s="23"/>
      <c r="E62" s="23"/>
      <c r="F62" s="23"/>
      <c r="G62" s="23"/>
      <c r="H62" s="23"/>
      <c r="I62" s="23"/>
      <c r="J62" s="23"/>
      <c r="K62" s="23"/>
      <c r="L62" s="102"/>
      <c r="S62" s="23"/>
      <c r="T62" s="23"/>
      <c r="U62" s="23"/>
      <c r="V62" s="23"/>
      <c r="W62" s="23"/>
      <c r="X62" s="23"/>
      <c r="Y62" s="23"/>
      <c r="Z62" s="23"/>
      <c r="AA62" s="23"/>
      <c r="AB62" s="23"/>
      <c r="AC62" s="23"/>
      <c r="AD62" s="23"/>
      <c r="AE62" s="23"/>
    </row>
    <row r="63" s="28" customFormat="true" ht="6.95" hidden="false" customHeight="true" outlineLevel="0" collapsed="false">
      <c r="A63" s="23"/>
      <c r="B63" s="40"/>
      <c r="C63" s="41"/>
      <c r="D63" s="41"/>
      <c r="E63" s="41"/>
      <c r="F63" s="41"/>
      <c r="G63" s="41"/>
      <c r="H63" s="41"/>
      <c r="I63" s="41"/>
      <c r="J63" s="41"/>
      <c r="K63" s="41"/>
      <c r="L63" s="102"/>
      <c r="S63" s="23"/>
      <c r="T63" s="23"/>
      <c r="U63" s="23"/>
      <c r="V63" s="23"/>
      <c r="W63" s="23"/>
      <c r="X63" s="23"/>
      <c r="Y63" s="23"/>
      <c r="Z63" s="23"/>
      <c r="AA63" s="23"/>
      <c r="AB63" s="23"/>
      <c r="AC63" s="23"/>
      <c r="AD63" s="23"/>
      <c r="AE63" s="23"/>
    </row>
    <row r="67" s="28" customFormat="true" ht="6.95" hidden="false" customHeight="true" outlineLevel="0" collapsed="false">
      <c r="A67" s="23"/>
      <c r="B67" s="42"/>
      <c r="C67" s="43"/>
      <c r="D67" s="43"/>
      <c r="E67" s="43"/>
      <c r="F67" s="43"/>
      <c r="G67" s="43"/>
      <c r="H67" s="43"/>
      <c r="I67" s="43"/>
      <c r="J67" s="43"/>
      <c r="K67" s="43"/>
      <c r="L67" s="102"/>
      <c r="S67" s="23"/>
      <c r="T67" s="23"/>
      <c r="U67" s="23"/>
      <c r="V67" s="23"/>
      <c r="W67" s="23"/>
      <c r="X67" s="23"/>
      <c r="Y67" s="23"/>
      <c r="Z67" s="23"/>
      <c r="AA67" s="23"/>
      <c r="AB67" s="23"/>
      <c r="AC67" s="23"/>
      <c r="AD67" s="23"/>
      <c r="AE67" s="23"/>
    </row>
    <row r="68" s="28" customFormat="true" ht="24.95" hidden="false" customHeight="true" outlineLevel="0" collapsed="false">
      <c r="A68" s="23"/>
      <c r="B68" s="24"/>
      <c r="C68" s="8" t="s">
        <v>117</v>
      </c>
      <c r="D68" s="23"/>
      <c r="E68" s="23"/>
      <c r="F68" s="23"/>
      <c r="G68" s="23"/>
      <c r="H68" s="23"/>
      <c r="I68" s="23"/>
      <c r="J68" s="23"/>
      <c r="K68" s="23"/>
      <c r="L68" s="102"/>
      <c r="S68" s="23"/>
      <c r="T68" s="23"/>
      <c r="U68" s="23"/>
      <c r="V68" s="23"/>
      <c r="W68" s="23"/>
      <c r="X68" s="23"/>
      <c r="Y68" s="23"/>
      <c r="Z68" s="23"/>
      <c r="AA68" s="23"/>
      <c r="AB68" s="23"/>
      <c r="AC68" s="23"/>
      <c r="AD68" s="23"/>
      <c r="AE68" s="23"/>
    </row>
    <row r="69" s="28" customFormat="true" ht="6.95" hidden="false" customHeight="true" outlineLevel="0" collapsed="false">
      <c r="A69" s="23"/>
      <c r="B69" s="24"/>
      <c r="C69" s="23"/>
      <c r="D69" s="23"/>
      <c r="E69" s="23"/>
      <c r="F69" s="23"/>
      <c r="G69" s="23"/>
      <c r="H69" s="23"/>
      <c r="I69" s="23"/>
      <c r="J69" s="23"/>
      <c r="K69" s="23"/>
      <c r="L69" s="102"/>
      <c r="S69" s="23"/>
      <c r="T69" s="23"/>
      <c r="U69" s="23"/>
      <c r="V69" s="23"/>
      <c r="W69" s="23"/>
      <c r="X69" s="23"/>
      <c r="Y69" s="23"/>
      <c r="Z69" s="23"/>
      <c r="AA69" s="23"/>
      <c r="AB69" s="23"/>
      <c r="AC69" s="23"/>
      <c r="AD69" s="23"/>
      <c r="AE69" s="23"/>
    </row>
    <row r="70" s="28" customFormat="true" ht="12" hidden="false" customHeight="true" outlineLevel="0" collapsed="false">
      <c r="A70" s="23"/>
      <c r="B70" s="24"/>
      <c r="C70" s="16" t="s">
        <v>16</v>
      </c>
      <c r="D70" s="23"/>
      <c r="E70" s="23"/>
      <c r="F70" s="23"/>
      <c r="G70" s="23"/>
      <c r="H70" s="23"/>
      <c r="I70" s="23"/>
      <c r="J70" s="23"/>
      <c r="K70" s="23"/>
      <c r="L70" s="102"/>
      <c r="S70" s="23"/>
      <c r="T70" s="23"/>
      <c r="U70" s="23"/>
      <c r="V70" s="23"/>
      <c r="W70" s="23"/>
      <c r="X70" s="23"/>
      <c r="Y70" s="23"/>
      <c r="Z70" s="23"/>
      <c r="AA70" s="23"/>
      <c r="AB70" s="23"/>
      <c r="AC70" s="23"/>
      <c r="AD70" s="23"/>
      <c r="AE70" s="23"/>
    </row>
    <row r="71" s="28" customFormat="true" ht="16.5" hidden="false" customHeight="true" outlineLevel="0" collapsed="false">
      <c r="A71" s="23"/>
      <c r="B71" s="24"/>
      <c r="C71" s="23"/>
      <c r="D71" s="23"/>
      <c r="E71" s="101" t="str">
        <f aca="false">E7</f>
        <v>Foyer ZŠ Šumperk</v>
      </c>
      <c r="F71" s="101"/>
      <c r="G71" s="101"/>
      <c r="H71" s="101"/>
      <c r="I71" s="23"/>
      <c r="J71" s="23"/>
      <c r="K71" s="23"/>
      <c r="L71" s="102"/>
      <c r="S71" s="23"/>
      <c r="T71" s="23"/>
      <c r="U71" s="23"/>
      <c r="V71" s="23"/>
      <c r="W71" s="23"/>
      <c r="X71" s="23"/>
      <c r="Y71" s="23"/>
      <c r="Z71" s="23"/>
      <c r="AA71" s="23"/>
      <c r="AB71" s="23"/>
      <c r="AC71" s="23"/>
      <c r="AD71" s="23"/>
      <c r="AE71" s="23"/>
    </row>
    <row r="72" s="28" customFormat="true" ht="12" hidden="false" customHeight="true" outlineLevel="0" collapsed="false">
      <c r="A72" s="23"/>
      <c r="B72" s="24"/>
      <c r="C72" s="16" t="s">
        <v>100</v>
      </c>
      <c r="D72" s="23"/>
      <c r="E72" s="23"/>
      <c r="F72" s="23"/>
      <c r="G72" s="23"/>
      <c r="H72" s="23"/>
      <c r="I72" s="23"/>
      <c r="J72" s="23"/>
      <c r="K72" s="23"/>
      <c r="L72" s="102"/>
      <c r="S72" s="23"/>
      <c r="T72" s="23"/>
      <c r="U72" s="23"/>
      <c r="V72" s="23"/>
      <c r="W72" s="23"/>
      <c r="X72" s="23"/>
      <c r="Y72" s="23"/>
      <c r="Z72" s="23"/>
      <c r="AA72" s="23"/>
      <c r="AB72" s="23"/>
      <c r="AC72" s="23"/>
      <c r="AD72" s="23"/>
      <c r="AE72" s="23"/>
    </row>
    <row r="73" s="28" customFormat="true" ht="16.5" hidden="false" customHeight="true" outlineLevel="0" collapsed="false">
      <c r="A73" s="23"/>
      <c r="B73" s="24"/>
      <c r="C73" s="23"/>
      <c r="D73" s="23"/>
      <c r="E73" s="103" t="str">
        <f aca="false">E9</f>
        <v>2024/038/e - Elektroinstalace</v>
      </c>
      <c r="F73" s="103"/>
      <c r="G73" s="103"/>
      <c r="H73" s="103"/>
      <c r="I73" s="23"/>
      <c r="J73" s="23"/>
      <c r="K73" s="23"/>
      <c r="L73" s="102"/>
      <c r="S73" s="23"/>
      <c r="T73" s="23"/>
      <c r="U73" s="23"/>
      <c r="V73" s="23"/>
      <c r="W73" s="23"/>
      <c r="X73" s="23"/>
      <c r="Y73" s="23"/>
      <c r="Z73" s="23"/>
      <c r="AA73" s="23"/>
      <c r="AB73" s="23"/>
      <c r="AC73" s="23"/>
      <c r="AD73" s="23"/>
      <c r="AE73" s="23"/>
    </row>
    <row r="74" s="28" customFormat="true" ht="6.95" hidden="false" customHeight="true" outlineLevel="0" collapsed="false">
      <c r="A74" s="23"/>
      <c r="B74" s="24"/>
      <c r="C74" s="23"/>
      <c r="D74" s="23"/>
      <c r="E74" s="23"/>
      <c r="F74" s="23"/>
      <c r="G74" s="23"/>
      <c r="H74" s="23"/>
      <c r="I74" s="23"/>
      <c r="J74" s="23"/>
      <c r="K74" s="23"/>
      <c r="L74" s="102"/>
      <c r="S74" s="23"/>
      <c r="T74" s="23"/>
      <c r="U74" s="23"/>
      <c r="V74" s="23"/>
      <c r="W74" s="23"/>
      <c r="X74" s="23"/>
      <c r="Y74" s="23"/>
      <c r="Z74" s="23"/>
      <c r="AA74" s="23"/>
      <c r="AB74" s="23"/>
      <c r="AC74" s="23"/>
      <c r="AD74" s="23"/>
      <c r="AE74" s="23"/>
    </row>
    <row r="75" s="28" customFormat="true" ht="12" hidden="false" customHeight="true" outlineLevel="0" collapsed="false">
      <c r="A75" s="23"/>
      <c r="B75" s="24"/>
      <c r="C75" s="16" t="s">
        <v>20</v>
      </c>
      <c r="D75" s="23"/>
      <c r="E75" s="23"/>
      <c r="F75" s="17" t="str">
        <f aca="false">F12</f>
        <v> </v>
      </c>
      <c r="G75" s="23"/>
      <c r="H75" s="23"/>
      <c r="I75" s="16" t="s">
        <v>22</v>
      </c>
      <c r="J75" s="104" t="str">
        <f aca="false">IF(J12="","",J12)</f>
        <v>31. 10. 2024</v>
      </c>
      <c r="K75" s="23"/>
      <c r="L75" s="102"/>
      <c r="S75" s="23"/>
      <c r="T75" s="23"/>
      <c r="U75" s="23"/>
      <c r="V75" s="23"/>
      <c r="W75" s="23"/>
      <c r="X75" s="23"/>
      <c r="Y75" s="23"/>
      <c r="Z75" s="23"/>
      <c r="AA75" s="23"/>
      <c r="AB75" s="23"/>
      <c r="AC75" s="23"/>
      <c r="AD75" s="23"/>
      <c r="AE75" s="23"/>
    </row>
    <row r="76" s="28" customFormat="true" ht="6.95" hidden="false" customHeight="true" outlineLevel="0" collapsed="false">
      <c r="A76" s="23"/>
      <c r="B76" s="24"/>
      <c r="C76" s="23"/>
      <c r="D76" s="23"/>
      <c r="E76" s="23"/>
      <c r="F76" s="23"/>
      <c r="G76" s="23"/>
      <c r="H76" s="23"/>
      <c r="I76" s="23"/>
      <c r="J76" s="23"/>
      <c r="K76" s="23"/>
      <c r="L76" s="102"/>
      <c r="S76" s="23"/>
      <c r="T76" s="23"/>
      <c r="U76" s="23"/>
      <c r="V76" s="23"/>
      <c r="W76" s="23"/>
      <c r="X76" s="23"/>
      <c r="Y76" s="23"/>
      <c r="Z76" s="23"/>
      <c r="AA76" s="23"/>
      <c r="AB76" s="23"/>
      <c r="AC76" s="23"/>
      <c r="AD76" s="23"/>
      <c r="AE76" s="23"/>
    </row>
    <row r="77" s="28" customFormat="true" ht="15.15" hidden="false" customHeight="true" outlineLevel="0" collapsed="false">
      <c r="A77" s="23"/>
      <c r="B77" s="24"/>
      <c r="C77" s="16" t="s">
        <v>24</v>
      </c>
      <c r="D77" s="23"/>
      <c r="E77" s="23"/>
      <c r="F77" s="17" t="str">
        <f aca="false">E15</f>
        <v> </v>
      </c>
      <c r="G77" s="23"/>
      <c r="H77" s="23"/>
      <c r="I77" s="16" t="s">
        <v>29</v>
      </c>
      <c r="J77" s="17" t="str">
        <f aca="false">E21</f>
        <v> </v>
      </c>
      <c r="K77" s="23"/>
      <c r="L77" s="102"/>
      <c r="S77" s="23"/>
      <c r="T77" s="23"/>
      <c r="U77" s="23"/>
      <c r="V77" s="23"/>
      <c r="W77" s="23"/>
      <c r="X77" s="23"/>
      <c r="Y77" s="23"/>
      <c r="Z77" s="23"/>
      <c r="AA77" s="23"/>
      <c r="AB77" s="23"/>
      <c r="AC77" s="23"/>
      <c r="AD77" s="23"/>
      <c r="AE77" s="23"/>
    </row>
    <row r="78" s="28" customFormat="true" ht="25.65" hidden="false" customHeight="true" outlineLevel="0" collapsed="false">
      <c r="A78" s="23"/>
      <c r="B78" s="24"/>
      <c r="C78" s="16" t="s">
        <v>27</v>
      </c>
      <c r="D78" s="23"/>
      <c r="E78" s="23"/>
      <c r="F78" s="17" t="str">
        <f aca="false">IF(E18="","",E18)</f>
        <v>Vyplň údaj</v>
      </c>
      <c r="G78" s="23"/>
      <c r="H78" s="23"/>
      <c r="I78" s="16" t="s">
        <v>31</v>
      </c>
      <c r="J78" s="17" t="str">
        <f aca="false">E24</f>
        <v>Bc. Kateřina Vaculíková</v>
      </c>
      <c r="K78" s="23"/>
      <c r="L78" s="102"/>
      <c r="S78" s="23"/>
      <c r="T78" s="23"/>
      <c r="U78" s="23"/>
      <c r="V78" s="23"/>
      <c r="W78" s="23"/>
      <c r="X78" s="23"/>
      <c r="Y78" s="23"/>
      <c r="Z78" s="23"/>
      <c r="AA78" s="23"/>
      <c r="AB78" s="23"/>
      <c r="AC78" s="23"/>
      <c r="AD78" s="23"/>
      <c r="AE78" s="23"/>
    </row>
    <row r="79" s="28" customFormat="true" ht="10.3" hidden="false" customHeight="true" outlineLevel="0" collapsed="false">
      <c r="A79" s="23"/>
      <c r="B79" s="24"/>
      <c r="C79" s="23"/>
      <c r="D79" s="23"/>
      <c r="E79" s="23"/>
      <c r="F79" s="23"/>
      <c r="G79" s="23"/>
      <c r="H79" s="23"/>
      <c r="I79" s="23"/>
      <c r="J79" s="23"/>
      <c r="K79" s="23"/>
      <c r="L79" s="102"/>
      <c r="S79" s="23"/>
      <c r="T79" s="23"/>
      <c r="U79" s="23"/>
      <c r="V79" s="23"/>
      <c r="W79" s="23"/>
      <c r="X79" s="23"/>
      <c r="Y79" s="23"/>
      <c r="Z79" s="23"/>
      <c r="AA79" s="23"/>
      <c r="AB79" s="23"/>
      <c r="AC79" s="23"/>
      <c r="AD79" s="23"/>
      <c r="AE79" s="23"/>
    </row>
    <row r="80" s="137" customFormat="true" ht="29.3" hidden="false" customHeight="true" outlineLevel="0" collapsed="false">
      <c r="A80" s="131"/>
      <c r="B80" s="132"/>
      <c r="C80" s="133" t="s">
        <v>118</v>
      </c>
      <c r="D80" s="134" t="s">
        <v>54</v>
      </c>
      <c r="E80" s="134" t="s">
        <v>50</v>
      </c>
      <c r="F80" s="134" t="s">
        <v>51</v>
      </c>
      <c r="G80" s="134" t="s">
        <v>119</v>
      </c>
      <c r="H80" s="134" t="s">
        <v>120</v>
      </c>
      <c r="I80" s="134" t="s">
        <v>121</v>
      </c>
      <c r="J80" s="134" t="s">
        <v>104</v>
      </c>
      <c r="K80" s="135" t="s">
        <v>122</v>
      </c>
      <c r="L80" s="136"/>
      <c r="M80" s="63"/>
      <c r="N80" s="64" t="s">
        <v>39</v>
      </c>
      <c r="O80" s="64" t="s">
        <v>123</v>
      </c>
      <c r="P80" s="64" t="s">
        <v>124</v>
      </c>
      <c r="Q80" s="64" t="s">
        <v>125</v>
      </c>
      <c r="R80" s="64" t="s">
        <v>126</v>
      </c>
      <c r="S80" s="64" t="s">
        <v>127</v>
      </c>
      <c r="T80" s="65" t="s">
        <v>128</v>
      </c>
      <c r="U80" s="131"/>
      <c r="V80" s="131"/>
      <c r="W80" s="131"/>
      <c r="X80" s="131"/>
      <c r="Y80" s="131"/>
      <c r="Z80" s="131"/>
      <c r="AA80" s="131"/>
      <c r="AB80" s="131"/>
      <c r="AC80" s="131"/>
      <c r="AD80" s="131"/>
      <c r="AE80" s="131"/>
    </row>
    <row r="81" s="28" customFormat="true" ht="22.8" hidden="false" customHeight="true" outlineLevel="0" collapsed="false">
      <c r="A81" s="23"/>
      <c r="B81" s="24"/>
      <c r="C81" s="71" t="s">
        <v>129</v>
      </c>
      <c r="D81" s="23"/>
      <c r="E81" s="23"/>
      <c r="F81" s="23"/>
      <c r="G81" s="23"/>
      <c r="H81" s="23"/>
      <c r="I81" s="23"/>
      <c r="J81" s="138" t="n">
        <f aca="false">BK81</f>
        <v>0</v>
      </c>
      <c r="K81" s="23"/>
      <c r="L81" s="24"/>
      <c r="M81" s="66"/>
      <c r="N81" s="54"/>
      <c r="O81" s="67"/>
      <c r="P81" s="139" t="n">
        <f aca="false">P82+P116</f>
        <v>0</v>
      </c>
      <c r="Q81" s="67"/>
      <c r="R81" s="139" t="n">
        <f aca="false">R82+R116</f>
        <v>0</v>
      </c>
      <c r="S81" s="67"/>
      <c r="T81" s="140" t="n">
        <f aca="false">T82+T116</f>
        <v>0</v>
      </c>
      <c r="U81" s="23"/>
      <c r="V81" s="23"/>
      <c r="W81" s="23"/>
      <c r="X81" s="23"/>
      <c r="Y81" s="23"/>
      <c r="Z81" s="23"/>
      <c r="AA81" s="23"/>
      <c r="AB81" s="23"/>
      <c r="AC81" s="23"/>
      <c r="AD81" s="23"/>
      <c r="AE81" s="23"/>
      <c r="AT81" s="4" t="s">
        <v>68</v>
      </c>
      <c r="AU81" s="4" t="s">
        <v>105</v>
      </c>
      <c r="BK81" s="141" t="n">
        <f aca="false">BK82+BK116</f>
        <v>0</v>
      </c>
    </row>
    <row r="82" s="142" customFormat="true" ht="25.9" hidden="false" customHeight="true" outlineLevel="0" collapsed="false">
      <c r="B82" s="143"/>
      <c r="D82" s="144" t="s">
        <v>68</v>
      </c>
      <c r="E82" s="145" t="s">
        <v>786</v>
      </c>
      <c r="F82" s="145" t="s">
        <v>987</v>
      </c>
      <c r="I82" s="146"/>
      <c r="J82" s="147" t="n">
        <f aca="false">BK82</f>
        <v>0</v>
      </c>
      <c r="L82" s="143"/>
      <c r="M82" s="148"/>
      <c r="N82" s="149"/>
      <c r="O82" s="149"/>
      <c r="P82" s="150" t="n">
        <f aca="false">SUM(P83:P115)</f>
        <v>0</v>
      </c>
      <c r="Q82" s="149"/>
      <c r="R82" s="150" t="n">
        <f aca="false">SUM(R83:R115)</f>
        <v>0</v>
      </c>
      <c r="S82" s="149"/>
      <c r="T82" s="151" t="n">
        <f aca="false">SUM(T83:T115)</f>
        <v>0</v>
      </c>
      <c r="AR82" s="144" t="s">
        <v>77</v>
      </c>
      <c r="AT82" s="152" t="s">
        <v>68</v>
      </c>
      <c r="AU82" s="152" t="s">
        <v>69</v>
      </c>
      <c r="AY82" s="144" t="s">
        <v>132</v>
      </c>
      <c r="BK82" s="153" t="n">
        <f aca="false">SUM(BK83:BK115)</f>
        <v>0</v>
      </c>
    </row>
    <row r="83" s="28" customFormat="true" ht="16.5" hidden="false" customHeight="true" outlineLevel="0" collapsed="false">
      <c r="A83" s="23"/>
      <c r="B83" s="156"/>
      <c r="C83" s="157" t="s">
        <v>77</v>
      </c>
      <c r="D83" s="157" t="s">
        <v>135</v>
      </c>
      <c r="E83" s="158" t="s">
        <v>988</v>
      </c>
      <c r="F83" s="159" t="s">
        <v>989</v>
      </c>
      <c r="G83" s="160" t="s">
        <v>790</v>
      </c>
      <c r="H83" s="161" t="n">
        <v>1</v>
      </c>
      <c r="I83" s="162"/>
      <c r="J83" s="163" t="n">
        <f aca="false">ROUND(I83*H83,2)</f>
        <v>0</v>
      </c>
      <c r="K83" s="159"/>
      <c r="L83" s="24"/>
      <c r="M83" s="164"/>
      <c r="N83" s="165" t="s">
        <v>40</v>
      </c>
      <c r="O83" s="56"/>
      <c r="P83" s="166" t="n">
        <f aca="false">O83*H83</f>
        <v>0</v>
      </c>
      <c r="Q83" s="166" t="n">
        <v>0</v>
      </c>
      <c r="R83" s="166" t="n">
        <f aca="false">Q83*H83</f>
        <v>0</v>
      </c>
      <c r="S83" s="166" t="n">
        <v>0</v>
      </c>
      <c r="T83" s="167" t="n">
        <f aca="false">S83*H83</f>
        <v>0</v>
      </c>
      <c r="U83" s="23"/>
      <c r="V83" s="23"/>
      <c r="W83" s="23"/>
      <c r="X83" s="23"/>
      <c r="Y83" s="23"/>
      <c r="Z83" s="23"/>
      <c r="AA83" s="23"/>
      <c r="AB83" s="23"/>
      <c r="AC83" s="23"/>
      <c r="AD83" s="23"/>
      <c r="AE83" s="23"/>
      <c r="AR83" s="168" t="s">
        <v>140</v>
      </c>
      <c r="AT83" s="168" t="s">
        <v>135</v>
      </c>
      <c r="AU83" s="168" t="s">
        <v>77</v>
      </c>
      <c r="AY83" s="4" t="s">
        <v>132</v>
      </c>
      <c r="BE83" s="169" t="n">
        <f aca="false">IF(N83="základní",J83,0)</f>
        <v>0</v>
      </c>
      <c r="BF83" s="169" t="n">
        <f aca="false">IF(N83="snížená",J83,0)</f>
        <v>0</v>
      </c>
      <c r="BG83" s="169" t="n">
        <f aca="false">IF(N83="zákl. přenesená",J83,0)</f>
        <v>0</v>
      </c>
      <c r="BH83" s="169" t="n">
        <f aca="false">IF(N83="sníž. přenesená",J83,0)</f>
        <v>0</v>
      </c>
      <c r="BI83" s="169" t="n">
        <f aca="false">IF(N83="nulová",J83,0)</f>
        <v>0</v>
      </c>
      <c r="BJ83" s="4" t="s">
        <v>77</v>
      </c>
      <c r="BK83" s="169" t="n">
        <f aca="false">ROUND(I83*H83,2)</f>
        <v>0</v>
      </c>
      <c r="BL83" s="4" t="s">
        <v>140</v>
      </c>
      <c r="BM83" s="168" t="s">
        <v>79</v>
      </c>
    </row>
    <row r="84" s="28" customFormat="true" ht="16.5" hidden="false" customHeight="true" outlineLevel="0" collapsed="false">
      <c r="A84" s="23"/>
      <c r="B84" s="156"/>
      <c r="C84" s="157" t="s">
        <v>79</v>
      </c>
      <c r="D84" s="157" t="s">
        <v>135</v>
      </c>
      <c r="E84" s="158" t="s">
        <v>990</v>
      </c>
      <c r="F84" s="159" t="s">
        <v>991</v>
      </c>
      <c r="G84" s="160" t="s">
        <v>790</v>
      </c>
      <c r="H84" s="161" t="n">
        <v>2</v>
      </c>
      <c r="I84" s="162"/>
      <c r="J84" s="163" t="n">
        <f aca="false">ROUND(I84*H84,2)</f>
        <v>0</v>
      </c>
      <c r="K84" s="159"/>
      <c r="L84" s="24"/>
      <c r="M84" s="164"/>
      <c r="N84" s="165" t="s">
        <v>40</v>
      </c>
      <c r="O84" s="56"/>
      <c r="P84" s="166" t="n">
        <f aca="false">O84*H84</f>
        <v>0</v>
      </c>
      <c r="Q84" s="166" t="n">
        <v>0</v>
      </c>
      <c r="R84" s="166" t="n">
        <f aca="false">Q84*H84</f>
        <v>0</v>
      </c>
      <c r="S84" s="166" t="n">
        <v>0</v>
      </c>
      <c r="T84" s="167" t="n">
        <f aca="false">S84*H84</f>
        <v>0</v>
      </c>
      <c r="U84" s="23"/>
      <c r="V84" s="23"/>
      <c r="W84" s="23"/>
      <c r="X84" s="23"/>
      <c r="Y84" s="23"/>
      <c r="Z84" s="23"/>
      <c r="AA84" s="23"/>
      <c r="AB84" s="23"/>
      <c r="AC84" s="23"/>
      <c r="AD84" s="23"/>
      <c r="AE84" s="23"/>
      <c r="AR84" s="168" t="s">
        <v>140</v>
      </c>
      <c r="AT84" s="168" t="s">
        <v>135</v>
      </c>
      <c r="AU84" s="168" t="s">
        <v>77</v>
      </c>
      <c r="AY84" s="4" t="s">
        <v>132</v>
      </c>
      <c r="BE84" s="169" t="n">
        <f aca="false">IF(N84="základní",J84,0)</f>
        <v>0</v>
      </c>
      <c r="BF84" s="169" t="n">
        <f aca="false">IF(N84="snížená",J84,0)</f>
        <v>0</v>
      </c>
      <c r="BG84" s="169" t="n">
        <f aca="false">IF(N84="zákl. přenesená",J84,0)</f>
        <v>0</v>
      </c>
      <c r="BH84" s="169" t="n">
        <f aca="false">IF(N84="sníž. přenesená",J84,0)</f>
        <v>0</v>
      </c>
      <c r="BI84" s="169" t="n">
        <f aca="false">IF(N84="nulová",J84,0)</f>
        <v>0</v>
      </c>
      <c r="BJ84" s="4" t="s">
        <v>77</v>
      </c>
      <c r="BK84" s="169" t="n">
        <f aca="false">ROUND(I84*H84,2)</f>
        <v>0</v>
      </c>
      <c r="BL84" s="4" t="s">
        <v>140</v>
      </c>
      <c r="BM84" s="168" t="s">
        <v>140</v>
      </c>
    </row>
    <row r="85" s="28" customFormat="true" ht="16.5" hidden="false" customHeight="true" outlineLevel="0" collapsed="false">
      <c r="A85" s="23"/>
      <c r="B85" s="156"/>
      <c r="C85" s="157" t="s">
        <v>98</v>
      </c>
      <c r="D85" s="157" t="s">
        <v>135</v>
      </c>
      <c r="E85" s="158" t="s">
        <v>992</v>
      </c>
      <c r="F85" s="159" t="s">
        <v>993</v>
      </c>
      <c r="G85" s="160" t="s">
        <v>790</v>
      </c>
      <c r="H85" s="161" t="n">
        <v>2</v>
      </c>
      <c r="I85" s="162"/>
      <c r="J85" s="163" t="n">
        <f aca="false">ROUND(I85*H85,2)</f>
        <v>0</v>
      </c>
      <c r="K85" s="159"/>
      <c r="L85" s="24"/>
      <c r="M85" s="164"/>
      <c r="N85" s="165" t="s">
        <v>40</v>
      </c>
      <c r="O85" s="56"/>
      <c r="P85" s="166" t="n">
        <f aca="false">O85*H85</f>
        <v>0</v>
      </c>
      <c r="Q85" s="166" t="n">
        <v>0</v>
      </c>
      <c r="R85" s="166" t="n">
        <f aca="false">Q85*H85</f>
        <v>0</v>
      </c>
      <c r="S85" s="166" t="n">
        <v>0</v>
      </c>
      <c r="T85" s="167" t="n">
        <f aca="false">S85*H85</f>
        <v>0</v>
      </c>
      <c r="U85" s="23"/>
      <c r="V85" s="23"/>
      <c r="W85" s="23"/>
      <c r="X85" s="23"/>
      <c r="Y85" s="23"/>
      <c r="Z85" s="23"/>
      <c r="AA85" s="23"/>
      <c r="AB85" s="23"/>
      <c r="AC85" s="23"/>
      <c r="AD85" s="23"/>
      <c r="AE85" s="23"/>
      <c r="AR85" s="168" t="s">
        <v>140</v>
      </c>
      <c r="AT85" s="168" t="s">
        <v>135</v>
      </c>
      <c r="AU85" s="168" t="s">
        <v>77</v>
      </c>
      <c r="AY85" s="4" t="s">
        <v>132</v>
      </c>
      <c r="BE85" s="169" t="n">
        <f aca="false">IF(N85="základní",J85,0)</f>
        <v>0</v>
      </c>
      <c r="BF85" s="169" t="n">
        <f aca="false">IF(N85="snížená",J85,0)</f>
        <v>0</v>
      </c>
      <c r="BG85" s="169" t="n">
        <f aca="false">IF(N85="zákl. přenesená",J85,0)</f>
        <v>0</v>
      </c>
      <c r="BH85" s="169" t="n">
        <f aca="false">IF(N85="sníž. přenesená",J85,0)</f>
        <v>0</v>
      </c>
      <c r="BI85" s="169" t="n">
        <f aca="false">IF(N85="nulová",J85,0)</f>
        <v>0</v>
      </c>
      <c r="BJ85" s="4" t="s">
        <v>77</v>
      </c>
      <c r="BK85" s="169" t="n">
        <f aca="false">ROUND(I85*H85,2)</f>
        <v>0</v>
      </c>
      <c r="BL85" s="4" t="s">
        <v>140</v>
      </c>
      <c r="BM85" s="168" t="s">
        <v>133</v>
      </c>
    </row>
    <row r="86" s="28" customFormat="true" ht="16.5" hidden="false" customHeight="true" outlineLevel="0" collapsed="false">
      <c r="A86" s="23"/>
      <c r="B86" s="156"/>
      <c r="C86" s="157" t="s">
        <v>140</v>
      </c>
      <c r="D86" s="157" t="s">
        <v>135</v>
      </c>
      <c r="E86" s="158" t="s">
        <v>994</v>
      </c>
      <c r="F86" s="159" t="s">
        <v>995</v>
      </c>
      <c r="G86" s="160" t="s">
        <v>790</v>
      </c>
      <c r="H86" s="161" t="n">
        <v>1</v>
      </c>
      <c r="I86" s="162"/>
      <c r="J86" s="163" t="n">
        <f aca="false">ROUND(I86*H86,2)</f>
        <v>0</v>
      </c>
      <c r="K86" s="159"/>
      <c r="L86" s="24"/>
      <c r="M86" s="164"/>
      <c r="N86" s="165" t="s">
        <v>40</v>
      </c>
      <c r="O86" s="56"/>
      <c r="P86" s="166" t="n">
        <f aca="false">O86*H86</f>
        <v>0</v>
      </c>
      <c r="Q86" s="166" t="n">
        <v>0</v>
      </c>
      <c r="R86" s="166" t="n">
        <f aca="false">Q86*H86</f>
        <v>0</v>
      </c>
      <c r="S86" s="166" t="n">
        <v>0</v>
      </c>
      <c r="T86" s="167" t="n">
        <f aca="false">S86*H86</f>
        <v>0</v>
      </c>
      <c r="U86" s="23"/>
      <c r="V86" s="23"/>
      <c r="W86" s="23"/>
      <c r="X86" s="23"/>
      <c r="Y86" s="23"/>
      <c r="Z86" s="23"/>
      <c r="AA86" s="23"/>
      <c r="AB86" s="23"/>
      <c r="AC86" s="23"/>
      <c r="AD86" s="23"/>
      <c r="AE86" s="23"/>
      <c r="AR86" s="168" t="s">
        <v>140</v>
      </c>
      <c r="AT86" s="168" t="s">
        <v>135</v>
      </c>
      <c r="AU86" s="168" t="s">
        <v>77</v>
      </c>
      <c r="AY86" s="4" t="s">
        <v>132</v>
      </c>
      <c r="BE86" s="169" t="n">
        <f aca="false">IF(N86="základní",J86,0)</f>
        <v>0</v>
      </c>
      <c r="BF86" s="169" t="n">
        <f aca="false">IF(N86="snížená",J86,0)</f>
        <v>0</v>
      </c>
      <c r="BG86" s="169" t="n">
        <f aca="false">IF(N86="zákl. přenesená",J86,0)</f>
        <v>0</v>
      </c>
      <c r="BH86" s="169" t="n">
        <f aca="false">IF(N86="sníž. přenesená",J86,0)</f>
        <v>0</v>
      </c>
      <c r="BI86" s="169" t="n">
        <f aca="false">IF(N86="nulová",J86,0)</f>
        <v>0</v>
      </c>
      <c r="BJ86" s="4" t="s">
        <v>77</v>
      </c>
      <c r="BK86" s="169" t="n">
        <f aca="false">ROUND(I86*H86,2)</f>
        <v>0</v>
      </c>
      <c r="BL86" s="4" t="s">
        <v>140</v>
      </c>
      <c r="BM86" s="168" t="s">
        <v>218</v>
      </c>
    </row>
    <row r="87" s="28" customFormat="true" ht="16.5" hidden="false" customHeight="true" outlineLevel="0" collapsed="false">
      <c r="A87" s="23"/>
      <c r="B87" s="156"/>
      <c r="C87" s="157" t="s">
        <v>191</v>
      </c>
      <c r="D87" s="157" t="s">
        <v>135</v>
      </c>
      <c r="E87" s="158" t="s">
        <v>996</v>
      </c>
      <c r="F87" s="159" t="s">
        <v>997</v>
      </c>
      <c r="G87" s="160" t="s">
        <v>790</v>
      </c>
      <c r="H87" s="161" t="n">
        <v>1</v>
      </c>
      <c r="I87" s="162"/>
      <c r="J87" s="163" t="n">
        <f aca="false">ROUND(I87*H87,2)</f>
        <v>0</v>
      </c>
      <c r="K87" s="159"/>
      <c r="L87" s="24"/>
      <c r="M87" s="164"/>
      <c r="N87" s="165" t="s">
        <v>40</v>
      </c>
      <c r="O87" s="56"/>
      <c r="P87" s="166" t="n">
        <f aca="false">O87*H87</f>
        <v>0</v>
      </c>
      <c r="Q87" s="166" t="n">
        <v>0</v>
      </c>
      <c r="R87" s="166" t="n">
        <f aca="false">Q87*H87</f>
        <v>0</v>
      </c>
      <c r="S87" s="166" t="n">
        <v>0</v>
      </c>
      <c r="T87" s="167" t="n">
        <f aca="false">S87*H87</f>
        <v>0</v>
      </c>
      <c r="U87" s="23"/>
      <c r="V87" s="23"/>
      <c r="W87" s="23"/>
      <c r="X87" s="23"/>
      <c r="Y87" s="23"/>
      <c r="Z87" s="23"/>
      <c r="AA87" s="23"/>
      <c r="AB87" s="23"/>
      <c r="AC87" s="23"/>
      <c r="AD87" s="23"/>
      <c r="AE87" s="23"/>
      <c r="AR87" s="168" t="s">
        <v>140</v>
      </c>
      <c r="AT87" s="168" t="s">
        <v>135</v>
      </c>
      <c r="AU87" s="168" t="s">
        <v>77</v>
      </c>
      <c r="AY87" s="4" t="s">
        <v>132</v>
      </c>
      <c r="BE87" s="169" t="n">
        <f aca="false">IF(N87="základní",J87,0)</f>
        <v>0</v>
      </c>
      <c r="BF87" s="169" t="n">
        <f aca="false">IF(N87="snížená",J87,0)</f>
        <v>0</v>
      </c>
      <c r="BG87" s="169" t="n">
        <f aca="false">IF(N87="zákl. přenesená",J87,0)</f>
        <v>0</v>
      </c>
      <c r="BH87" s="169" t="n">
        <f aca="false">IF(N87="sníž. přenesená",J87,0)</f>
        <v>0</v>
      </c>
      <c r="BI87" s="169" t="n">
        <f aca="false">IF(N87="nulová",J87,0)</f>
        <v>0</v>
      </c>
      <c r="BJ87" s="4" t="s">
        <v>77</v>
      </c>
      <c r="BK87" s="169" t="n">
        <f aca="false">ROUND(I87*H87,2)</f>
        <v>0</v>
      </c>
      <c r="BL87" s="4" t="s">
        <v>140</v>
      </c>
      <c r="BM87" s="168" t="s">
        <v>233</v>
      </c>
    </row>
    <row r="88" s="28" customFormat="true" ht="16.5" hidden="false" customHeight="true" outlineLevel="0" collapsed="false">
      <c r="A88" s="23"/>
      <c r="B88" s="156"/>
      <c r="C88" s="157" t="s">
        <v>133</v>
      </c>
      <c r="D88" s="157" t="s">
        <v>135</v>
      </c>
      <c r="E88" s="158" t="s">
        <v>998</v>
      </c>
      <c r="F88" s="159" t="s">
        <v>999</v>
      </c>
      <c r="G88" s="160" t="s">
        <v>790</v>
      </c>
      <c r="H88" s="161" t="n">
        <v>1</v>
      </c>
      <c r="I88" s="162"/>
      <c r="J88" s="163" t="n">
        <f aca="false">ROUND(I88*H88,2)</f>
        <v>0</v>
      </c>
      <c r="K88" s="159"/>
      <c r="L88" s="24"/>
      <c r="M88" s="164"/>
      <c r="N88" s="165" t="s">
        <v>40</v>
      </c>
      <c r="O88" s="56"/>
      <c r="P88" s="166" t="n">
        <f aca="false">O88*H88</f>
        <v>0</v>
      </c>
      <c r="Q88" s="166" t="n">
        <v>0</v>
      </c>
      <c r="R88" s="166" t="n">
        <f aca="false">Q88*H88</f>
        <v>0</v>
      </c>
      <c r="S88" s="166" t="n">
        <v>0</v>
      </c>
      <c r="T88" s="167" t="n">
        <f aca="false">S88*H88</f>
        <v>0</v>
      </c>
      <c r="U88" s="23"/>
      <c r="V88" s="23"/>
      <c r="W88" s="23"/>
      <c r="X88" s="23"/>
      <c r="Y88" s="23"/>
      <c r="Z88" s="23"/>
      <c r="AA88" s="23"/>
      <c r="AB88" s="23"/>
      <c r="AC88" s="23"/>
      <c r="AD88" s="23"/>
      <c r="AE88" s="23"/>
      <c r="AR88" s="168" t="s">
        <v>140</v>
      </c>
      <c r="AT88" s="168" t="s">
        <v>135</v>
      </c>
      <c r="AU88" s="168" t="s">
        <v>77</v>
      </c>
      <c r="AY88" s="4" t="s">
        <v>132</v>
      </c>
      <c r="BE88" s="169" t="n">
        <f aca="false">IF(N88="základní",J88,0)</f>
        <v>0</v>
      </c>
      <c r="BF88" s="169" t="n">
        <f aca="false">IF(N88="snížená",J88,0)</f>
        <v>0</v>
      </c>
      <c r="BG88" s="169" t="n">
        <f aca="false">IF(N88="zákl. přenesená",J88,0)</f>
        <v>0</v>
      </c>
      <c r="BH88" s="169" t="n">
        <f aca="false">IF(N88="sníž. přenesená",J88,0)</f>
        <v>0</v>
      </c>
      <c r="BI88" s="169" t="n">
        <f aca="false">IF(N88="nulová",J88,0)</f>
        <v>0</v>
      </c>
      <c r="BJ88" s="4" t="s">
        <v>77</v>
      </c>
      <c r="BK88" s="169" t="n">
        <f aca="false">ROUND(I88*H88,2)</f>
        <v>0</v>
      </c>
      <c r="BL88" s="4" t="s">
        <v>140</v>
      </c>
      <c r="BM88" s="168" t="s">
        <v>8</v>
      </c>
    </row>
    <row r="89" s="28" customFormat="true" ht="16.5" hidden="false" customHeight="true" outlineLevel="0" collapsed="false">
      <c r="A89" s="23"/>
      <c r="B89" s="156"/>
      <c r="C89" s="157" t="s">
        <v>208</v>
      </c>
      <c r="D89" s="157" t="s">
        <v>135</v>
      </c>
      <c r="E89" s="158" t="s">
        <v>1000</v>
      </c>
      <c r="F89" s="159" t="s">
        <v>1001</v>
      </c>
      <c r="G89" s="160" t="s">
        <v>790</v>
      </c>
      <c r="H89" s="161" t="n">
        <v>32</v>
      </c>
      <c r="I89" s="162"/>
      <c r="J89" s="163" t="n">
        <f aca="false">ROUND(I89*H89,2)</f>
        <v>0</v>
      </c>
      <c r="K89" s="159"/>
      <c r="L89" s="24"/>
      <c r="M89" s="164"/>
      <c r="N89" s="165" t="s">
        <v>40</v>
      </c>
      <c r="O89" s="56"/>
      <c r="P89" s="166" t="n">
        <f aca="false">O89*H89</f>
        <v>0</v>
      </c>
      <c r="Q89" s="166" t="n">
        <v>0</v>
      </c>
      <c r="R89" s="166" t="n">
        <f aca="false">Q89*H89</f>
        <v>0</v>
      </c>
      <c r="S89" s="166" t="n">
        <v>0</v>
      </c>
      <c r="T89" s="167" t="n">
        <f aca="false">S89*H89</f>
        <v>0</v>
      </c>
      <c r="U89" s="23"/>
      <c r="V89" s="23"/>
      <c r="W89" s="23"/>
      <c r="X89" s="23"/>
      <c r="Y89" s="23"/>
      <c r="Z89" s="23"/>
      <c r="AA89" s="23"/>
      <c r="AB89" s="23"/>
      <c r="AC89" s="23"/>
      <c r="AD89" s="23"/>
      <c r="AE89" s="23"/>
      <c r="AR89" s="168" t="s">
        <v>140</v>
      </c>
      <c r="AT89" s="168" t="s">
        <v>135</v>
      </c>
      <c r="AU89" s="168" t="s">
        <v>77</v>
      </c>
      <c r="AY89" s="4" t="s">
        <v>132</v>
      </c>
      <c r="BE89" s="169" t="n">
        <f aca="false">IF(N89="základní",J89,0)</f>
        <v>0</v>
      </c>
      <c r="BF89" s="169" t="n">
        <f aca="false">IF(N89="snížená",J89,0)</f>
        <v>0</v>
      </c>
      <c r="BG89" s="169" t="n">
        <f aca="false">IF(N89="zákl. přenesená",J89,0)</f>
        <v>0</v>
      </c>
      <c r="BH89" s="169" t="n">
        <f aca="false">IF(N89="sníž. přenesená",J89,0)</f>
        <v>0</v>
      </c>
      <c r="BI89" s="169" t="n">
        <f aca="false">IF(N89="nulová",J89,0)</f>
        <v>0</v>
      </c>
      <c r="BJ89" s="4" t="s">
        <v>77</v>
      </c>
      <c r="BK89" s="169" t="n">
        <f aca="false">ROUND(I89*H89,2)</f>
        <v>0</v>
      </c>
      <c r="BL89" s="4" t="s">
        <v>140</v>
      </c>
      <c r="BM89" s="168" t="s">
        <v>259</v>
      </c>
    </row>
    <row r="90" s="28" customFormat="true" ht="16.5" hidden="false" customHeight="true" outlineLevel="0" collapsed="false">
      <c r="A90" s="23"/>
      <c r="B90" s="156"/>
      <c r="C90" s="157" t="s">
        <v>218</v>
      </c>
      <c r="D90" s="157" t="s">
        <v>135</v>
      </c>
      <c r="E90" s="158" t="s">
        <v>1002</v>
      </c>
      <c r="F90" s="159" t="s">
        <v>1003</v>
      </c>
      <c r="G90" s="160" t="s">
        <v>790</v>
      </c>
      <c r="H90" s="161" t="n">
        <v>17</v>
      </c>
      <c r="I90" s="162"/>
      <c r="J90" s="163" t="n">
        <f aca="false">ROUND(I90*H90,2)</f>
        <v>0</v>
      </c>
      <c r="K90" s="159"/>
      <c r="L90" s="24"/>
      <c r="M90" s="164"/>
      <c r="N90" s="165" t="s">
        <v>40</v>
      </c>
      <c r="O90" s="56"/>
      <c r="P90" s="166" t="n">
        <f aca="false">O90*H90</f>
        <v>0</v>
      </c>
      <c r="Q90" s="166" t="n">
        <v>0</v>
      </c>
      <c r="R90" s="166" t="n">
        <f aca="false">Q90*H90</f>
        <v>0</v>
      </c>
      <c r="S90" s="166" t="n">
        <v>0</v>
      </c>
      <c r="T90" s="167" t="n">
        <f aca="false">S90*H90</f>
        <v>0</v>
      </c>
      <c r="U90" s="23"/>
      <c r="V90" s="23"/>
      <c r="W90" s="23"/>
      <c r="X90" s="23"/>
      <c r="Y90" s="23"/>
      <c r="Z90" s="23"/>
      <c r="AA90" s="23"/>
      <c r="AB90" s="23"/>
      <c r="AC90" s="23"/>
      <c r="AD90" s="23"/>
      <c r="AE90" s="23"/>
      <c r="AR90" s="168" t="s">
        <v>140</v>
      </c>
      <c r="AT90" s="168" t="s">
        <v>135</v>
      </c>
      <c r="AU90" s="168" t="s">
        <v>77</v>
      </c>
      <c r="AY90" s="4" t="s">
        <v>132</v>
      </c>
      <c r="BE90" s="169" t="n">
        <f aca="false">IF(N90="základní",J90,0)</f>
        <v>0</v>
      </c>
      <c r="BF90" s="169" t="n">
        <f aca="false">IF(N90="snížená",J90,0)</f>
        <v>0</v>
      </c>
      <c r="BG90" s="169" t="n">
        <f aca="false">IF(N90="zákl. přenesená",J90,0)</f>
        <v>0</v>
      </c>
      <c r="BH90" s="169" t="n">
        <f aca="false">IF(N90="sníž. přenesená",J90,0)</f>
        <v>0</v>
      </c>
      <c r="BI90" s="169" t="n">
        <f aca="false">IF(N90="nulová",J90,0)</f>
        <v>0</v>
      </c>
      <c r="BJ90" s="4" t="s">
        <v>77</v>
      </c>
      <c r="BK90" s="169" t="n">
        <f aca="false">ROUND(I90*H90,2)</f>
        <v>0</v>
      </c>
      <c r="BL90" s="4" t="s">
        <v>140</v>
      </c>
      <c r="BM90" s="168" t="s">
        <v>202</v>
      </c>
    </row>
    <row r="91" s="28" customFormat="true" ht="16.5" hidden="false" customHeight="true" outlineLevel="0" collapsed="false">
      <c r="A91" s="23"/>
      <c r="B91" s="156"/>
      <c r="C91" s="157" t="s">
        <v>181</v>
      </c>
      <c r="D91" s="157" t="s">
        <v>135</v>
      </c>
      <c r="E91" s="158" t="s">
        <v>1004</v>
      </c>
      <c r="F91" s="159" t="s">
        <v>1005</v>
      </c>
      <c r="G91" s="160" t="s">
        <v>790</v>
      </c>
      <c r="H91" s="161" t="n">
        <v>2</v>
      </c>
      <c r="I91" s="162"/>
      <c r="J91" s="163" t="n">
        <f aca="false">ROUND(I91*H91,2)</f>
        <v>0</v>
      </c>
      <c r="K91" s="159"/>
      <c r="L91" s="24"/>
      <c r="M91" s="164"/>
      <c r="N91" s="165" t="s">
        <v>40</v>
      </c>
      <c r="O91" s="56"/>
      <c r="P91" s="166" t="n">
        <f aca="false">O91*H91</f>
        <v>0</v>
      </c>
      <c r="Q91" s="166" t="n">
        <v>0</v>
      </c>
      <c r="R91" s="166" t="n">
        <f aca="false">Q91*H91</f>
        <v>0</v>
      </c>
      <c r="S91" s="166" t="n">
        <v>0</v>
      </c>
      <c r="T91" s="167" t="n">
        <f aca="false">S91*H91</f>
        <v>0</v>
      </c>
      <c r="U91" s="23"/>
      <c r="V91" s="23"/>
      <c r="W91" s="23"/>
      <c r="X91" s="23"/>
      <c r="Y91" s="23"/>
      <c r="Z91" s="23"/>
      <c r="AA91" s="23"/>
      <c r="AB91" s="23"/>
      <c r="AC91" s="23"/>
      <c r="AD91" s="23"/>
      <c r="AE91" s="23"/>
      <c r="AR91" s="168" t="s">
        <v>140</v>
      </c>
      <c r="AT91" s="168" t="s">
        <v>135</v>
      </c>
      <c r="AU91" s="168" t="s">
        <v>77</v>
      </c>
      <c r="AY91" s="4" t="s">
        <v>132</v>
      </c>
      <c r="BE91" s="169" t="n">
        <f aca="false">IF(N91="základní",J91,0)</f>
        <v>0</v>
      </c>
      <c r="BF91" s="169" t="n">
        <f aca="false">IF(N91="snížená",J91,0)</f>
        <v>0</v>
      </c>
      <c r="BG91" s="169" t="n">
        <f aca="false">IF(N91="zákl. přenesená",J91,0)</f>
        <v>0</v>
      </c>
      <c r="BH91" s="169" t="n">
        <f aca="false">IF(N91="sníž. přenesená",J91,0)</f>
        <v>0</v>
      </c>
      <c r="BI91" s="169" t="n">
        <f aca="false">IF(N91="nulová",J91,0)</f>
        <v>0</v>
      </c>
      <c r="BJ91" s="4" t="s">
        <v>77</v>
      </c>
      <c r="BK91" s="169" t="n">
        <f aca="false">ROUND(I91*H91,2)</f>
        <v>0</v>
      </c>
      <c r="BL91" s="4" t="s">
        <v>140</v>
      </c>
      <c r="BM91" s="168" t="s">
        <v>289</v>
      </c>
    </row>
    <row r="92" s="28" customFormat="true" ht="16.5" hidden="false" customHeight="true" outlineLevel="0" collapsed="false">
      <c r="A92" s="23"/>
      <c r="B92" s="156"/>
      <c r="C92" s="157" t="s">
        <v>233</v>
      </c>
      <c r="D92" s="157" t="s">
        <v>135</v>
      </c>
      <c r="E92" s="158" t="s">
        <v>1006</v>
      </c>
      <c r="F92" s="159" t="s">
        <v>1007</v>
      </c>
      <c r="G92" s="160" t="s">
        <v>790</v>
      </c>
      <c r="H92" s="161" t="n">
        <v>8</v>
      </c>
      <c r="I92" s="162"/>
      <c r="J92" s="163" t="n">
        <f aca="false">ROUND(I92*H92,2)</f>
        <v>0</v>
      </c>
      <c r="K92" s="159"/>
      <c r="L92" s="24"/>
      <c r="M92" s="164"/>
      <c r="N92" s="165" t="s">
        <v>40</v>
      </c>
      <c r="O92" s="56"/>
      <c r="P92" s="166" t="n">
        <f aca="false">O92*H92</f>
        <v>0</v>
      </c>
      <c r="Q92" s="166" t="n">
        <v>0</v>
      </c>
      <c r="R92" s="166" t="n">
        <f aca="false">Q92*H92</f>
        <v>0</v>
      </c>
      <c r="S92" s="166" t="n">
        <v>0</v>
      </c>
      <c r="T92" s="167" t="n">
        <f aca="false">S92*H92</f>
        <v>0</v>
      </c>
      <c r="U92" s="23"/>
      <c r="V92" s="23"/>
      <c r="W92" s="23"/>
      <c r="X92" s="23"/>
      <c r="Y92" s="23"/>
      <c r="Z92" s="23"/>
      <c r="AA92" s="23"/>
      <c r="AB92" s="23"/>
      <c r="AC92" s="23"/>
      <c r="AD92" s="23"/>
      <c r="AE92" s="23"/>
      <c r="AR92" s="168" t="s">
        <v>140</v>
      </c>
      <c r="AT92" s="168" t="s">
        <v>135</v>
      </c>
      <c r="AU92" s="168" t="s">
        <v>77</v>
      </c>
      <c r="AY92" s="4" t="s">
        <v>132</v>
      </c>
      <c r="BE92" s="169" t="n">
        <f aca="false">IF(N92="základní",J92,0)</f>
        <v>0</v>
      </c>
      <c r="BF92" s="169" t="n">
        <f aca="false">IF(N92="snížená",J92,0)</f>
        <v>0</v>
      </c>
      <c r="BG92" s="169" t="n">
        <f aca="false">IF(N92="zákl. přenesená",J92,0)</f>
        <v>0</v>
      </c>
      <c r="BH92" s="169" t="n">
        <f aca="false">IF(N92="sníž. přenesená",J92,0)</f>
        <v>0</v>
      </c>
      <c r="BI92" s="169" t="n">
        <f aca="false">IF(N92="nulová",J92,0)</f>
        <v>0</v>
      </c>
      <c r="BJ92" s="4" t="s">
        <v>77</v>
      </c>
      <c r="BK92" s="169" t="n">
        <f aca="false">ROUND(I92*H92,2)</f>
        <v>0</v>
      </c>
      <c r="BL92" s="4" t="s">
        <v>140</v>
      </c>
      <c r="BM92" s="168" t="s">
        <v>215</v>
      </c>
    </row>
    <row r="93" s="28" customFormat="true" ht="16.5" hidden="false" customHeight="true" outlineLevel="0" collapsed="false">
      <c r="A93" s="23"/>
      <c r="B93" s="156"/>
      <c r="C93" s="157" t="s">
        <v>241</v>
      </c>
      <c r="D93" s="157" t="s">
        <v>135</v>
      </c>
      <c r="E93" s="158" t="s">
        <v>1008</v>
      </c>
      <c r="F93" s="159" t="s">
        <v>1009</v>
      </c>
      <c r="G93" s="160" t="s">
        <v>790</v>
      </c>
      <c r="H93" s="161" t="n">
        <v>6</v>
      </c>
      <c r="I93" s="162"/>
      <c r="J93" s="163" t="n">
        <f aca="false">ROUND(I93*H93,2)</f>
        <v>0</v>
      </c>
      <c r="K93" s="159"/>
      <c r="L93" s="24"/>
      <c r="M93" s="164"/>
      <c r="N93" s="165" t="s">
        <v>40</v>
      </c>
      <c r="O93" s="56"/>
      <c r="P93" s="166" t="n">
        <f aca="false">O93*H93</f>
        <v>0</v>
      </c>
      <c r="Q93" s="166" t="n">
        <v>0</v>
      </c>
      <c r="R93" s="166" t="n">
        <f aca="false">Q93*H93</f>
        <v>0</v>
      </c>
      <c r="S93" s="166" t="n">
        <v>0</v>
      </c>
      <c r="T93" s="167" t="n">
        <f aca="false">S93*H93</f>
        <v>0</v>
      </c>
      <c r="U93" s="23"/>
      <c r="V93" s="23"/>
      <c r="W93" s="23"/>
      <c r="X93" s="23"/>
      <c r="Y93" s="23"/>
      <c r="Z93" s="23"/>
      <c r="AA93" s="23"/>
      <c r="AB93" s="23"/>
      <c r="AC93" s="23"/>
      <c r="AD93" s="23"/>
      <c r="AE93" s="23"/>
      <c r="AR93" s="168" t="s">
        <v>140</v>
      </c>
      <c r="AT93" s="168" t="s">
        <v>135</v>
      </c>
      <c r="AU93" s="168" t="s">
        <v>77</v>
      </c>
      <c r="AY93" s="4" t="s">
        <v>132</v>
      </c>
      <c r="BE93" s="169" t="n">
        <f aca="false">IF(N93="základní",J93,0)</f>
        <v>0</v>
      </c>
      <c r="BF93" s="169" t="n">
        <f aca="false">IF(N93="snížená",J93,0)</f>
        <v>0</v>
      </c>
      <c r="BG93" s="169" t="n">
        <f aca="false">IF(N93="zákl. přenesená",J93,0)</f>
        <v>0</v>
      </c>
      <c r="BH93" s="169" t="n">
        <f aca="false">IF(N93="sníž. přenesená",J93,0)</f>
        <v>0</v>
      </c>
      <c r="BI93" s="169" t="n">
        <f aca="false">IF(N93="nulová",J93,0)</f>
        <v>0</v>
      </c>
      <c r="BJ93" s="4" t="s">
        <v>77</v>
      </c>
      <c r="BK93" s="169" t="n">
        <f aca="false">ROUND(I93*H93,2)</f>
        <v>0</v>
      </c>
      <c r="BL93" s="4" t="s">
        <v>140</v>
      </c>
      <c r="BM93" s="168" t="s">
        <v>317</v>
      </c>
    </row>
    <row r="94" s="28" customFormat="true" ht="16.5" hidden="false" customHeight="true" outlineLevel="0" collapsed="false">
      <c r="A94" s="23"/>
      <c r="B94" s="156"/>
      <c r="C94" s="157" t="s">
        <v>8</v>
      </c>
      <c r="D94" s="157" t="s">
        <v>135</v>
      </c>
      <c r="E94" s="158" t="s">
        <v>1010</v>
      </c>
      <c r="F94" s="159" t="s">
        <v>1011</v>
      </c>
      <c r="G94" s="160" t="s">
        <v>790</v>
      </c>
      <c r="H94" s="161" t="n">
        <v>13</v>
      </c>
      <c r="I94" s="162"/>
      <c r="J94" s="163" t="n">
        <f aca="false">ROUND(I94*H94,2)</f>
        <v>0</v>
      </c>
      <c r="K94" s="159"/>
      <c r="L94" s="24"/>
      <c r="M94" s="164"/>
      <c r="N94" s="165" t="s">
        <v>40</v>
      </c>
      <c r="O94" s="56"/>
      <c r="P94" s="166" t="n">
        <f aca="false">O94*H94</f>
        <v>0</v>
      </c>
      <c r="Q94" s="166" t="n">
        <v>0</v>
      </c>
      <c r="R94" s="166" t="n">
        <f aca="false">Q94*H94</f>
        <v>0</v>
      </c>
      <c r="S94" s="166" t="n">
        <v>0</v>
      </c>
      <c r="T94" s="167" t="n">
        <f aca="false">S94*H94</f>
        <v>0</v>
      </c>
      <c r="U94" s="23"/>
      <c r="V94" s="23"/>
      <c r="W94" s="23"/>
      <c r="X94" s="23"/>
      <c r="Y94" s="23"/>
      <c r="Z94" s="23"/>
      <c r="AA94" s="23"/>
      <c r="AB94" s="23"/>
      <c r="AC94" s="23"/>
      <c r="AD94" s="23"/>
      <c r="AE94" s="23"/>
      <c r="AR94" s="168" t="s">
        <v>140</v>
      </c>
      <c r="AT94" s="168" t="s">
        <v>135</v>
      </c>
      <c r="AU94" s="168" t="s">
        <v>77</v>
      </c>
      <c r="AY94" s="4" t="s">
        <v>132</v>
      </c>
      <c r="BE94" s="169" t="n">
        <f aca="false">IF(N94="základní",J94,0)</f>
        <v>0</v>
      </c>
      <c r="BF94" s="169" t="n">
        <f aca="false">IF(N94="snížená",J94,0)</f>
        <v>0</v>
      </c>
      <c r="BG94" s="169" t="n">
        <f aca="false">IF(N94="zákl. přenesená",J94,0)</f>
        <v>0</v>
      </c>
      <c r="BH94" s="169" t="n">
        <f aca="false">IF(N94="sníž. přenesená",J94,0)</f>
        <v>0</v>
      </c>
      <c r="BI94" s="169" t="n">
        <f aca="false">IF(N94="nulová",J94,0)</f>
        <v>0</v>
      </c>
      <c r="BJ94" s="4" t="s">
        <v>77</v>
      </c>
      <c r="BK94" s="169" t="n">
        <f aca="false">ROUND(I94*H94,2)</f>
        <v>0</v>
      </c>
      <c r="BL94" s="4" t="s">
        <v>140</v>
      </c>
      <c r="BM94" s="168" t="s">
        <v>333</v>
      </c>
    </row>
    <row r="95" s="28" customFormat="true" ht="16.5" hidden="false" customHeight="true" outlineLevel="0" collapsed="false">
      <c r="A95" s="23"/>
      <c r="B95" s="156"/>
      <c r="C95" s="157" t="s">
        <v>217</v>
      </c>
      <c r="D95" s="157" t="s">
        <v>135</v>
      </c>
      <c r="E95" s="158" t="s">
        <v>1012</v>
      </c>
      <c r="F95" s="159" t="s">
        <v>1013</v>
      </c>
      <c r="G95" s="160" t="s">
        <v>790</v>
      </c>
      <c r="H95" s="161" t="n">
        <v>10</v>
      </c>
      <c r="I95" s="162"/>
      <c r="J95" s="163" t="n">
        <f aca="false">ROUND(I95*H95,2)</f>
        <v>0</v>
      </c>
      <c r="K95" s="159"/>
      <c r="L95" s="24"/>
      <c r="M95" s="164"/>
      <c r="N95" s="165" t="s">
        <v>40</v>
      </c>
      <c r="O95" s="56"/>
      <c r="P95" s="166" t="n">
        <f aca="false">O95*H95</f>
        <v>0</v>
      </c>
      <c r="Q95" s="166" t="n">
        <v>0</v>
      </c>
      <c r="R95" s="166" t="n">
        <f aca="false">Q95*H95</f>
        <v>0</v>
      </c>
      <c r="S95" s="166" t="n">
        <v>0</v>
      </c>
      <c r="T95" s="167" t="n">
        <f aca="false">S95*H95</f>
        <v>0</v>
      </c>
      <c r="U95" s="23"/>
      <c r="V95" s="23"/>
      <c r="W95" s="23"/>
      <c r="X95" s="23"/>
      <c r="Y95" s="23"/>
      <c r="Z95" s="23"/>
      <c r="AA95" s="23"/>
      <c r="AB95" s="23"/>
      <c r="AC95" s="23"/>
      <c r="AD95" s="23"/>
      <c r="AE95" s="23"/>
      <c r="AR95" s="168" t="s">
        <v>140</v>
      </c>
      <c r="AT95" s="168" t="s">
        <v>135</v>
      </c>
      <c r="AU95" s="168" t="s">
        <v>77</v>
      </c>
      <c r="AY95" s="4" t="s">
        <v>132</v>
      </c>
      <c r="BE95" s="169" t="n">
        <f aca="false">IF(N95="základní",J95,0)</f>
        <v>0</v>
      </c>
      <c r="BF95" s="169" t="n">
        <f aca="false">IF(N95="snížená",J95,0)</f>
        <v>0</v>
      </c>
      <c r="BG95" s="169" t="n">
        <f aca="false">IF(N95="zákl. přenesená",J95,0)</f>
        <v>0</v>
      </c>
      <c r="BH95" s="169" t="n">
        <f aca="false">IF(N95="sníž. přenesená",J95,0)</f>
        <v>0</v>
      </c>
      <c r="BI95" s="169" t="n">
        <f aca="false">IF(N95="nulová",J95,0)</f>
        <v>0</v>
      </c>
      <c r="BJ95" s="4" t="s">
        <v>77</v>
      </c>
      <c r="BK95" s="169" t="n">
        <f aca="false">ROUND(I95*H95,2)</f>
        <v>0</v>
      </c>
      <c r="BL95" s="4" t="s">
        <v>140</v>
      </c>
      <c r="BM95" s="168" t="s">
        <v>349</v>
      </c>
    </row>
    <row r="96" s="28" customFormat="true" ht="16.5" hidden="false" customHeight="true" outlineLevel="0" collapsed="false">
      <c r="A96" s="23"/>
      <c r="B96" s="156"/>
      <c r="C96" s="157" t="s">
        <v>259</v>
      </c>
      <c r="D96" s="157" t="s">
        <v>135</v>
      </c>
      <c r="E96" s="158" t="s">
        <v>1014</v>
      </c>
      <c r="F96" s="159" t="s">
        <v>1015</v>
      </c>
      <c r="G96" s="160" t="s">
        <v>790</v>
      </c>
      <c r="H96" s="161" t="n">
        <v>17</v>
      </c>
      <c r="I96" s="162"/>
      <c r="J96" s="163" t="n">
        <f aca="false">ROUND(I96*H96,2)</f>
        <v>0</v>
      </c>
      <c r="K96" s="159"/>
      <c r="L96" s="24"/>
      <c r="M96" s="164"/>
      <c r="N96" s="165" t="s">
        <v>40</v>
      </c>
      <c r="O96" s="56"/>
      <c r="P96" s="166" t="n">
        <f aca="false">O96*H96</f>
        <v>0</v>
      </c>
      <c r="Q96" s="166" t="n">
        <v>0</v>
      </c>
      <c r="R96" s="166" t="n">
        <f aca="false">Q96*H96</f>
        <v>0</v>
      </c>
      <c r="S96" s="166" t="n">
        <v>0</v>
      </c>
      <c r="T96" s="167" t="n">
        <f aca="false">S96*H96</f>
        <v>0</v>
      </c>
      <c r="U96" s="23"/>
      <c r="V96" s="23"/>
      <c r="W96" s="23"/>
      <c r="X96" s="23"/>
      <c r="Y96" s="23"/>
      <c r="Z96" s="23"/>
      <c r="AA96" s="23"/>
      <c r="AB96" s="23"/>
      <c r="AC96" s="23"/>
      <c r="AD96" s="23"/>
      <c r="AE96" s="23"/>
      <c r="AR96" s="168" t="s">
        <v>140</v>
      </c>
      <c r="AT96" s="168" t="s">
        <v>135</v>
      </c>
      <c r="AU96" s="168" t="s">
        <v>77</v>
      </c>
      <c r="AY96" s="4" t="s">
        <v>132</v>
      </c>
      <c r="BE96" s="169" t="n">
        <f aca="false">IF(N96="základní",J96,0)</f>
        <v>0</v>
      </c>
      <c r="BF96" s="169" t="n">
        <f aca="false">IF(N96="snížená",J96,0)</f>
        <v>0</v>
      </c>
      <c r="BG96" s="169" t="n">
        <f aca="false">IF(N96="zákl. přenesená",J96,0)</f>
        <v>0</v>
      </c>
      <c r="BH96" s="169" t="n">
        <f aca="false">IF(N96="sníž. přenesená",J96,0)</f>
        <v>0</v>
      </c>
      <c r="BI96" s="169" t="n">
        <f aca="false">IF(N96="nulová",J96,0)</f>
        <v>0</v>
      </c>
      <c r="BJ96" s="4" t="s">
        <v>77</v>
      </c>
      <c r="BK96" s="169" t="n">
        <f aca="false">ROUND(I96*H96,2)</f>
        <v>0</v>
      </c>
      <c r="BL96" s="4" t="s">
        <v>140</v>
      </c>
      <c r="BM96" s="168" t="s">
        <v>365</v>
      </c>
    </row>
    <row r="97" s="28" customFormat="true" ht="16.5" hidden="false" customHeight="true" outlineLevel="0" collapsed="false">
      <c r="A97" s="23"/>
      <c r="B97" s="156"/>
      <c r="C97" s="157" t="s">
        <v>265</v>
      </c>
      <c r="D97" s="157" t="s">
        <v>135</v>
      </c>
      <c r="E97" s="158" t="s">
        <v>1016</v>
      </c>
      <c r="F97" s="159" t="s">
        <v>1017</v>
      </c>
      <c r="G97" s="160" t="s">
        <v>790</v>
      </c>
      <c r="H97" s="161" t="n">
        <v>1</v>
      </c>
      <c r="I97" s="162"/>
      <c r="J97" s="163" t="n">
        <f aca="false">ROUND(I97*H97,2)</f>
        <v>0</v>
      </c>
      <c r="K97" s="159"/>
      <c r="L97" s="24"/>
      <c r="M97" s="164"/>
      <c r="N97" s="165" t="s">
        <v>40</v>
      </c>
      <c r="O97" s="56"/>
      <c r="P97" s="166" t="n">
        <f aca="false">O97*H97</f>
        <v>0</v>
      </c>
      <c r="Q97" s="166" t="n">
        <v>0</v>
      </c>
      <c r="R97" s="166" t="n">
        <f aca="false">Q97*H97</f>
        <v>0</v>
      </c>
      <c r="S97" s="166" t="n">
        <v>0</v>
      </c>
      <c r="T97" s="167" t="n">
        <f aca="false">S97*H97</f>
        <v>0</v>
      </c>
      <c r="U97" s="23"/>
      <c r="V97" s="23"/>
      <c r="W97" s="23"/>
      <c r="X97" s="23"/>
      <c r="Y97" s="23"/>
      <c r="Z97" s="23"/>
      <c r="AA97" s="23"/>
      <c r="AB97" s="23"/>
      <c r="AC97" s="23"/>
      <c r="AD97" s="23"/>
      <c r="AE97" s="23"/>
      <c r="AR97" s="168" t="s">
        <v>140</v>
      </c>
      <c r="AT97" s="168" t="s">
        <v>135</v>
      </c>
      <c r="AU97" s="168" t="s">
        <v>77</v>
      </c>
      <c r="AY97" s="4" t="s">
        <v>132</v>
      </c>
      <c r="BE97" s="169" t="n">
        <f aca="false">IF(N97="základní",J97,0)</f>
        <v>0</v>
      </c>
      <c r="BF97" s="169" t="n">
        <f aca="false">IF(N97="snížená",J97,0)</f>
        <v>0</v>
      </c>
      <c r="BG97" s="169" t="n">
        <f aca="false">IF(N97="zákl. přenesená",J97,0)</f>
        <v>0</v>
      </c>
      <c r="BH97" s="169" t="n">
        <f aca="false">IF(N97="sníž. přenesená",J97,0)</f>
        <v>0</v>
      </c>
      <c r="BI97" s="169" t="n">
        <f aca="false">IF(N97="nulová",J97,0)</f>
        <v>0</v>
      </c>
      <c r="BJ97" s="4" t="s">
        <v>77</v>
      </c>
      <c r="BK97" s="169" t="n">
        <f aca="false">ROUND(I97*H97,2)</f>
        <v>0</v>
      </c>
      <c r="BL97" s="4" t="s">
        <v>140</v>
      </c>
      <c r="BM97" s="168" t="s">
        <v>381</v>
      </c>
    </row>
    <row r="98" s="28" customFormat="true" ht="16.5" hidden="false" customHeight="true" outlineLevel="0" collapsed="false">
      <c r="A98" s="23"/>
      <c r="B98" s="156"/>
      <c r="C98" s="157" t="s">
        <v>202</v>
      </c>
      <c r="D98" s="157" t="s">
        <v>135</v>
      </c>
      <c r="E98" s="158" t="s">
        <v>1018</v>
      </c>
      <c r="F98" s="159" t="s">
        <v>1019</v>
      </c>
      <c r="G98" s="160" t="s">
        <v>790</v>
      </c>
      <c r="H98" s="161" t="n">
        <v>1</v>
      </c>
      <c r="I98" s="162"/>
      <c r="J98" s="163" t="n">
        <f aca="false">ROUND(I98*H98,2)</f>
        <v>0</v>
      </c>
      <c r="K98" s="159"/>
      <c r="L98" s="24"/>
      <c r="M98" s="164"/>
      <c r="N98" s="165" t="s">
        <v>40</v>
      </c>
      <c r="O98" s="56"/>
      <c r="P98" s="166" t="n">
        <f aca="false">O98*H98</f>
        <v>0</v>
      </c>
      <c r="Q98" s="166" t="n">
        <v>0</v>
      </c>
      <c r="R98" s="166" t="n">
        <f aca="false">Q98*H98</f>
        <v>0</v>
      </c>
      <c r="S98" s="166" t="n">
        <v>0</v>
      </c>
      <c r="T98" s="167" t="n">
        <f aca="false">S98*H98</f>
        <v>0</v>
      </c>
      <c r="U98" s="23"/>
      <c r="V98" s="23"/>
      <c r="W98" s="23"/>
      <c r="X98" s="23"/>
      <c r="Y98" s="23"/>
      <c r="Z98" s="23"/>
      <c r="AA98" s="23"/>
      <c r="AB98" s="23"/>
      <c r="AC98" s="23"/>
      <c r="AD98" s="23"/>
      <c r="AE98" s="23"/>
      <c r="AR98" s="168" t="s">
        <v>140</v>
      </c>
      <c r="AT98" s="168" t="s">
        <v>135</v>
      </c>
      <c r="AU98" s="168" t="s">
        <v>77</v>
      </c>
      <c r="AY98" s="4" t="s">
        <v>132</v>
      </c>
      <c r="BE98" s="169" t="n">
        <f aca="false">IF(N98="základní",J98,0)</f>
        <v>0</v>
      </c>
      <c r="BF98" s="169" t="n">
        <f aca="false">IF(N98="snížená",J98,0)</f>
        <v>0</v>
      </c>
      <c r="BG98" s="169" t="n">
        <f aca="false">IF(N98="zákl. přenesená",J98,0)</f>
        <v>0</v>
      </c>
      <c r="BH98" s="169" t="n">
        <f aca="false">IF(N98="sníž. přenesená",J98,0)</f>
        <v>0</v>
      </c>
      <c r="BI98" s="169" t="n">
        <f aca="false">IF(N98="nulová",J98,0)</f>
        <v>0</v>
      </c>
      <c r="BJ98" s="4" t="s">
        <v>77</v>
      </c>
      <c r="BK98" s="169" t="n">
        <f aca="false">ROUND(I98*H98,2)</f>
        <v>0</v>
      </c>
      <c r="BL98" s="4" t="s">
        <v>140</v>
      </c>
      <c r="BM98" s="168" t="s">
        <v>498</v>
      </c>
    </row>
    <row r="99" s="28" customFormat="true" ht="16.5" hidden="false" customHeight="true" outlineLevel="0" collapsed="false">
      <c r="A99" s="23"/>
      <c r="B99" s="156"/>
      <c r="C99" s="157" t="s">
        <v>280</v>
      </c>
      <c r="D99" s="157" t="s">
        <v>135</v>
      </c>
      <c r="E99" s="158" t="s">
        <v>1020</v>
      </c>
      <c r="F99" s="159" t="s">
        <v>1021</v>
      </c>
      <c r="G99" s="160" t="s">
        <v>790</v>
      </c>
      <c r="H99" s="161" t="n">
        <v>1</v>
      </c>
      <c r="I99" s="162"/>
      <c r="J99" s="163" t="n">
        <f aca="false">ROUND(I99*H99,2)</f>
        <v>0</v>
      </c>
      <c r="K99" s="159"/>
      <c r="L99" s="24"/>
      <c r="M99" s="164"/>
      <c r="N99" s="165" t="s">
        <v>40</v>
      </c>
      <c r="O99" s="56"/>
      <c r="P99" s="166" t="n">
        <f aca="false">O99*H99</f>
        <v>0</v>
      </c>
      <c r="Q99" s="166" t="n">
        <v>0</v>
      </c>
      <c r="R99" s="166" t="n">
        <f aca="false">Q99*H99</f>
        <v>0</v>
      </c>
      <c r="S99" s="166" t="n">
        <v>0</v>
      </c>
      <c r="T99" s="167" t="n">
        <f aca="false">S99*H99</f>
        <v>0</v>
      </c>
      <c r="U99" s="23"/>
      <c r="V99" s="23"/>
      <c r="W99" s="23"/>
      <c r="X99" s="23"/>
      <c r="Y99" s="23"/>
      <c r="Z99" s="23"/>
      <c r="AA99" s="23"/>
      <c r="AB99" s="23"/>
      <c r="AC99" s="23"/>
      <c r="AD99" s="23"/>
      <c r="AE99" s="23"/>
      <c r="AR99" s="168" t="s">
        <v>140</v>
      </c>
      <c r="AT99" s="168" t="s">
        <v>135</v>
      </c>
      <c r="AU99" s="168" t="s">
        <v>77</v>
      </c>
      <c r="AY99" s="4" t="s">
        <v>132</v>
      </c>
      <c r="BE99" s="169" t="n">
        <f aca="false">IF(N99="základní",J99,0)</f>
        <v>0</v>
      </c>
      <c r="BF99" s="169" t="n">
        <f aca="false">IF(N99="snížená",J99,0)</f>
        <v>0</v>
      </c>
      <c r="BG99" s="169" t="n">
        <f aca="false">IF(N99="zákl. přenesená",J99,0)</f>
        <v>0</v>
      </c>
      <c r="BH99" s="169" t="n">
        <f aca="false">IF(N99="sníž. přenesená",J99,0)</f>
        <v>0</v>
      </c>
      <c r="BI99" s="169" t="n">
        <f aca="false">IF(N99="nulová",J99,0)</f>
        <v>0</v>
      </c>
      <c r="BJ99" s="4" t="s">
        <v>77</v>
      </c>
      <c r="BK99" s="169" t="n">
        <f aca="false">ROUND(I99*H99,2)</f>
        <v>0</v>
      </c>
      <c r="BL99" s="4" t="s">
        <v>140</v>
      </c>
      <c r="BM99" s="168" t="s">
        <v>577</v>
      </c>
    </row>
    <row r="100" s="28" customFormat="true" ht="24.15" hidden="false" customHeight="true" outlineLevel="0" collapsed="false">
      <c r="A100" s="23"/>
      <c r="B100" s="156"/>
      <c r="C100" s="157" t="s">
        <v>289</v>
      </c>
      <c r="D100" s="157" t="s">
        <v>135</v>
      </c>
      <c r="E100" s="158" t="s">
        <v>1022</v>
      </c>
      <c r="F100" s="159" t="s">
        <v>1023</v>
      </c>
      <c r="G100" s="160" t="s">
        <v>138</v>
      </c>
      <c r="H100" s="161" t="n">
        <v>4</v>
      </c>
      <c r="I100" s="162"/>
      <c r="J100" s="163" t="n">
        <f aca="false">ROUND(I100*H100,2)</f>
        <v>0</v>
      </c>
      <c r="K100" s="159"/>
      <c r="L100" s="24"/>
      <c r="M100" s="164"/>
      <c r="N100" s="165" t="s">
        <v>40</v>
      </c>
      <c r="O100" s="56"/>
      <c r="P100" s="166" t="n">
        <f aca="false">O100*H100</f>
        <v>0</v>
      </c>
      <c r="Q100" s="166" t="n">
        <v>0</v>
      </c>
      <c r="R100" s="166" t="n">
        <f aca="false">Q100*H100</f>
        <v>0</v>
      </c>
      <c r="S100" s="166" t="n">
        <v>0</v>
      </c>
      <c r="T100" s="167" t="n">
        <f aca="false">S100*H100</f>
        <v>0</v>
      </c>
      <c r="U100" s="23"/>
      <c r="V100" s="23"/>
      <c r="W100" s="23"/>
      <c r="X100" s="23"/>
      <c r="Y100" s="23"/>
      <c r="Z100" s="23"/>
      <c r="AA100" s="23"/>
      <c r="AB100" s="23"/>
      <c r="AC100" s="23"/>
      <c r="AD100" s="23"/>
      <c r="AE100" s="23"/>
      <c r="AR100" s="168" t="s">
        <v>140</v>
      </c>
      <c r="AT100" s="168" t="s">
        <v>135</v>
      </c>
      <c r="AU100" s="168" t="s">
        <v>77</v>
      </c>
      <c r="AY100" s="4" t="s">
        <v>132</v>
      </c>
      <c r="BE100" s="169" t="n">
        <f aca="false">IF(N100="základní",J100,0)</f>
        <v>0</v>
      </c>
      <c r="BF100" s="169" t="n">
        <f aca="false">IF(N100="snížená",J100,0)</f>
        <v>0</v>
      </c>
      <c r="BG100" s="169" t="n">
        <f aca="false">IF(N100="zákl. přenesená",J100,0)</f>
        <v>0</v>
      </c>
      <c r="BH100" s="169" t="n">
        <f aca="false">IF(N100="sníž. přenesená",J100,0)</f>
        <v>0</v>
      </c>
      <c r="BI100" s="169" t="n">
        <f aca="false">IF(N100="nulová",J100,0)</f>
        <v>0</v>
      </c>
      <c r="BJ100" s="4" t="s">
        <v>77</v>
      </c>
      <c r="BK100" s="169" t="n">
        <f aca="false">ROUND(I100*H100,2)</f>
        <v>0</v>
      </c>
      <c r="BL100" s="4" t="s">
        <v>140</v>
      </c>
      <c r="BM100" s="168" t="s">
        <v>590</v>
      </c>
    </row>
    <row r="101" s="28" customFormat="true" ht="16.5" hidden="false" customHeight="true" outlineLevel="0" collapsed="false">
      <c r="A101" s="23"/>
      <c r="B101" s="156"/>
      <c r="C101" s="157" t="s">
        <v>297</v>
      </c>
      <c r="D101" s="157" t="s">
        <v>135</v>
      </c>
      <c r="E101" s="158" t="s">
        <v>1024</v>
      </c>
      <c r="F101" s="159" t="s">
        <v>1025</v>
      </c>
      <c r="G101" s="160" t="s">
        <v>138</v>
      </c>
      <c r="H101" s="161" t="n">
        <v>76</v>
      </c>
      <c r="I101" s="162"/>
      <c r="J101" s="163" t="n">
        <f aca="false">ROUND(I101*H101,2)</f>
        <v>0</v>
      </c>
      <c r="K101" s="159"/>
      <c r="L101" s="24"/>
      <c r="M101" s="164"/>
      <c r="N101" s="165" t="s">
        <v>40</v>
      </c>
      <c r="O101" s="56"/>
      <c r="P101" s="166" t="n">
        <f aca="false">O101*H101</f>
        <v>0</v>
      </c>
      <c r="Q101" s="166" t="n">
        <v>0</v>
      </c>
      <c r="R101" s="166" t="n">
        <f aca="false">Q101*H101</f>
        <v>0</v>
      </c>
      <c r="S101" s="166" t="n">
        <v>0</v>
      </c>
      <c r="T101" s="167" t="n">
        <f aca="false">S101*H101</f>
        <v>0</v>
      </c>
      <c r="U101" s="23"/>
      <c r="V101" s="23"/>
      <c r="W101" s="23"/>
      <c r="X101" s="23"/>
      <c r="Y101" s="23"/>
      <c r="Z101" s="23"/>
      <c r="AA101" s="23"/>
      <c r="AB101" s="23"/>
      <c r="AC101" s="23"/>
      <c r="AD101" s="23"/>
      <c r="AE101" s="23"/>
      <c r="AR101" s="168" t="s">
        <v>140</v>
      </c>
      <c r="AT101" s="168" t="s">
        <v>135</v>
      </c>
      <c r="AU101" s="168" t="s">
        <v>77</v>
      </c>
      <c r="AY101" s="4" t="s">
        <v>132</v>
      </c>
      <c r="BE101" s="169" t="n">
        <f aca="false">IF(N101="základní",J101,0)</f>
        <v>0</v>
      </c>
      <c r="BF101" s="169" t="n">
        <f aca="false">IF(N101="snížená",J101,0)</f>
        <v>0</v>
      </c>
      <c r="BG101" s="169" t="n">
        <f aca="false">IF(N101="zákl. přenesená",J101,0)</f>
        <v>0</v>
      </c>
      <c r="BH101" s="169" t="n">
        <f aca="false">IF(N101="sníž. přenesená",J101,0)</f>
        <v>0</v>
      </c>
      <c r="BI101" s="169" t="n">
        <f aca="false">IF(N101="nulová",J101,0)</f>
        <v>0</v>
      </c>
      <c r="BJ101" s="4" t="s">
        <v>77</v>
      </c>
      <c r="BK101" s="169" t="n">
        <f aca="false">ROUND(I101*H101,2)</f>
        <v>0</v>
      </c>
      <c r="BL101" s="4" t="s">
        <v>140</v>
      </c>
      <c r="BM101" s="168" t="s">
        <v>600</v>
      </c>
    </row>
    <row r="102" s="28" customFormat="true" ht="16.5" hidden="false" customHeight="true" outlineLevel="0" collapsed="false">
      <c r="A102" s="23"/>
      <c r="B102" s="156"/>
      <c r="C102" s="157" t="s">
        <v>215</v>
      </c>
      <c r="D102" s="157" t="s">
        <v>135</v>
      </c>
      <c r="E102" s="158" t="s">
        <v>1026</v>
      </c>
      <c r="F102" s="159" t="s">
        <v>1027</v>
      </c>
      <c r="G102" s="160" t="s">
        <v>790</v>
      </c>
      <c r="H102" s="161" t="n">
        <v>3</v>
      </c>
      <c r="I102" s="162"/>
      <c r="J102" s="163" t="n">
        <f aca="false">ROUND(I102*H102,2)</f>
        <v>0</v>
      </c>
      <c r="K102" s="159"/>
      <c r="L102" s="24"/>
      <c r="M102" s="164"/>
      <c r="N102" s="165" t="s">
        <v>40</v>
      </c>
      <c r="O102" s="56"/>
      <c r="P102" s="166" t="n">
        <f aca="false">O102*H102</f>
        <v>0</v>
      </c>
      <c r="Q102" s="166" t="n">
        <v>0</v>
      </c>
      <c r="R102" s="166" t="n">
        <f aca="false">Q102*H102</f>
        <v>0</v>
      </c>
      <c r="S102" s="166" t="n">
        <v>0</v>
      </c>
      <c r="T102" s="167" t="n">
        <f aca="false">S102*H102</f>
        <v>0</v>
      </c>
      <c r="U102" s="23"/>
      <c r="V102" s="23"/>
      <c r="W102" s="23"/>
      <c r="X102" s="23"/>
      <c r="Y102" s="23"/>
      <c r="Z102" s="23"/>
      <c r="AA102" s="23"/>
      <c r="AB102" s="23"/>
      <c r="AC102" s="23"/>
      <c r="AD102" s="23"/>
      <c r="AE102" s="23"/>
      <c r="AR102" s="168" t="s">
        <v>140</v>
      </c>
      <c r="AT102" s="168" t="s">
        <v>135</v>
      </c>
      <c r="AU102" s="168" t="s">
        <v>77</v>
      </c>
      <c r="AY102" s="4" t="s">
        <v>132</v>
      </c>
      <c r="BE102" s="169" t="n">
        <f aca="false">IF(N102="základní",J102,0)</f>
        <v>0</v>
      </c>
      <c r="BF102" s="169" t="n">
        <f aca="false">IF(N102="snížená",J102,0)</f>
        <v>0</v>
      </c>
      <c r="BG102" s="169" t="n">
        <f aca="false">IF(N102="zákl. přenesená",J102,0)</f>
        <v>0</v>
      </c>
      <c r="BH102" s="169" t="n">
        <f aca="false">IF(N102="sníž. přenesená",J102,0)</f>
        <v>0</v>
      </c>
      <c r="BI102" s="169" t="n">
        <f aca="false">IF(N102="nulová",J102,0)</f>
        <v>0</v>
      </c>
      <c r="BJ102" s="4" t="s">
        <v>77</v>
      </c>
      <c r="BK102" s="169" t="n">
        <f aca="false">ROUND(I102*H102,2)</f>
        <v>0</v>
      </c>
      <c r="BL102" s="4" t="s">
        <v>140</v>
      </c>
      <c r="BM102" s="168" t="s">
        <v>613</v>
      </c>
    </row>
    <row r="103" s="28" customFormat="true" ht="16.5" hidden="false" customHeight="true" outlineLevel="0" collapsed="false">
      <c r="A103" s="23"/>
      <c r="B103" s="156"/>
      <c r="C103" s="157" t="s">
        <v>7</v>
      </c>
      <c r="D103" s="157" t="s">
        <v>135</v>
      </c>
      <c r="E103" s="158" t="s">
        <v>1028</v>
      </c>
      <c r="F103" s="159" t="s">
        <v>1029</v>
      </c>
      <c r="G103" s="160" t="s">
        <v>790</v>
      </c>
      <c r="H103" s="161" t="n">
        <v>1</v>
      </c>
      <c r="I103" s="162"/>
      <c r="J103" s="163" t="n">
        <f aca="false">ROUND(I103*H103,2)</f>
        <v>0</v>
      </c>
      <c r="K103" s="159"/>
      <c r="L103" s="24"/>
      <c r="M103" s="164"/>
      <c r="N103" s="165" t="s">
        <v>40</v>
      </c>
      <c r="O103" s="56"/>
      <c r="P103" s="166" t="n">
        <f aca="false">O103*H103</f>
        <v>0</v>
      </c>
      <c r="Q103" s="166" t="n">
        <v>0</v>
      </c>
      <c r="R103" s="166" t="n">
        <f aca="false">Q103*H103</f>
        <v>0</v>
      </c>
      <c r="S103" s="166" t="n">
        <v>0</v>
      </c>
      <c r="T103" s="167" t="n">
        <f aca="false">S103*H103</f>
        <v>0</v>
      </c>
      <c r="U103" s="23"/>
      <c r="V103" s="23"/>
      <c r="W103" s="23"/>
      <c r="X103" s="23"/>
      <c r="Y103" s="23"/>
      <c r="Z103" s="23"/>
      <c r="AA103" s="23"/>
      <c r="AB103" s="23"/>
      <c r="AC103" s="23"/>
      <c r="AD103" s="23"/>
      <c r="AE103" s="23"/>
      <c r="AR103" s="168" t="s">
        <v>140</v>
      </c>
      <c r="AT103" s="168" t="s">
        <v>135</v>
      </c>
      <c r="AU103" s="168" t="s">
        <v>77</v>
      </c>
      <c r="AY103" s="4" t="s">
        <v>132</v>
      </c>
      <c r="BE103" s="169" t="n">
        <f aca="false">IF(N103="základní",J103,0)</f>
        <v>0</v>
      </c>
      <c r="BF103" s="169" t="n">
        <f aca="false">IF(N103="snížená",J103,0)</f>
        <v>0</v>
      </c>
      <c r="BG103" s="169" t="n">
        <f aca="false">IF(N103="zákl. přenesená",J103,0)</f>
        <v>0</v>
      </c>
      <c r="BH103" s="169" t="n">
        <f aca="false">IF(N103="sníž. přenesená",J103,0)</f>
        <v>0</v>
      </c>
      <c r="BI103" s="169" t="n">
        <f aca="false">IF(N103="nulová",J103,0)</f>
        <v>0</v>
      </c>
      <c r="BJ103" s="4" t="s">
        <v>77</v>
      </c>
      <c r="BK103" s="169" t="n">
        <f aca="false">ROUND(I103*H103,2)</f>
        <v>0</v>
      </c>
      <c r="BL103" s="4" t="s">
        <v>140</v>
      </c>
      <c r="BM103" s="168" t="s">
        <v>624</v>
      </c>
    </row>
    <row r="104" s="28" customFormat="true" ht="16.5" hidden="false" customHeight="true" outlineLevel="0" collapsed="false">
      <c r="A104" s="23"/>
      <c r="B104" s="156"/>
      <c r="C104" s="157" t="s">
        <v>317</v>
      </c>
      <c r="D104" s="157" t="s">
        <v>135</v>
      </c>
      <c r="E104" s="158" t="s">
        <v>1030</v>
      </c>
      <c r="F104" s="159" t="s">
        <v>1031</v>
      </c>
      <c r="G104" s="160" t="s">
        <v>790</v>
      </c>
      <c r="H104" s="161" t="n">
        <v>2</v>
      </c>
      <c r="I104" s="162"/>
      <c r="J104" s="163" t="n">
        <f aca="false">ROUND(I104*H104,2)</f>
        <v>0</v>
      </c>
      <c r="K104" s="159"/>
      <c r="L104" s="24"/>
      <c r="M104" s="164"/>
      <c r="N104" s="165" t="s">
        <v>40</v>
      </c>
      <c r="O104" s="56"/>
      <c r="P104" s="166" t="n">
        <f aca="false">O104*H104</f>
        <v>0</v>
      </c>
      <c r="Q104" s="166" t="n">
        <v>0</v>
      </c>
      <c r="R104" s="166" t="n">
        <f aca="false">Q104*H104</f>
        <v>0</v>
      </c>
      <c r="S104" s="166" t="n">
        <v>0</v>
      </c>
      <c r="T104" s="167" t="n">
        <f aca="false">S104*H104</f>
        <v>0</v>
      </c>
      <c r="U104" s="23"/>
      <c r="V104" s="23"/>
      <c r="W104" s="23"/>
      <c r="X104" s="23"/>
      <c r="Y104" s="23"/>
      <c r="Z104" s="23"/>
      <c r="AA104" s="23"/>
      <c r="AB104" s="23"/>
      <c r="AC104" s="23"/>
      <c r="AD104" s="23"/>
      <c r="AE104" s="23"/>
      <c r="AR104" s="168" t="s">
        <v>140</v>
      </c>
      <c r="AT104" s="168" t="s">
        <v>135</v>
      </c>
      <c r="AU104" s="168" t="s">
        <v>77</v>
      </c>
      <c r="AY104" s="4" t="s">
        <v>132</v>
      </c>
      <c r="BE104" s="169" t="n">
        <f aca="false">IF(N104="základní",J104,0)</f>
        <v>0</v>
      </c>
      <c r="BF104" s="169" t="n">
        <f aca="false">IF(N104="snížená",J104,0)</f>
        <v>0</v>
      </c>
      <c r="BG104" s="169" t="n">
        <f aca="false">IF(N104="zákl. přenesená",J104,0)</f>
        <v>0</v>
      </c>
      <c r="BH104" s="169" t="n">
        <f aca="false">IF(N104="sníž. přenesená",J104,0)</f>
        <v>0</v>
      </c>
      <c r="BI104" s="169" t="n">
        <f aca="false">IF(N104="nulová",J104,0)</f>
        <v>0</v>
      </c>
      <c r="BJ104" s="4" t="s">
        <v>77</v>
      </c>
      <c r="BK104" s="169" t="n">
        <f aca="false">ROUND(I104*H104,2)</f>
        <v>0</v>
      </c>
      <c r="BL104" s="4" t="s">
        <v>140</v>
      </c>
      <c r="BM104" s="168" t="s">
        <v>637</v>
      </c>
    </row>
    <row r="105" s="28" customFormat="true" ht="20.5" hidden="false" customHeight="true" outlineLevel="0" collapsed="false">
      <c r="A105" s="23"/>
      <c r="B105" s="156"/>
      <c r="C105" s="157" t="s">
        <v>325</v>
      </c>
      <c r="D105" s="157" t="s">
        <v>135</v>
      </c>
      <c r="E105" s="158" t="s">
        <v>1032</v>
      </c>
      <c r="F105" s="159" t="s">
        <v>1033</v>
      </c>
      <c r="G105" s="160" t="s">
        <v>790</v>
      </c>
      <c r="H105" s="161" t="n">
        <v>8</v>
      </c>
      <c r="I105" s="162"/>
      <c r="J105" s="163" t="n">
        <f aca="false">ROUND(I105*H105,2)</f>
        <v>0</v>
      </c>
      <c r="K105" s="159"/>
      <c r="L105" s="24"/>
      <c r="M105" s="164"/>
      <c r="N105" s="165" t="s">
        <v>40</v>
      </c>
      <c r="O105" s="56"/>
      <c r="P105" s="166" t="n">
        <f aca="false">O105*H105</f>
        <v>0</v>
      </c>
      <c r="Q105" s="166" t="n">
        <v>0</v>
      </c>
      <c r="R105" s="166" t="n">
        <f aca="false">Q105*H105</f>
        <v>0</v>
      </c>
      <c r="S105" s="166" t="n">
        <v>0</v>
      </c>
      <c r="T105" s="167" t="n">
        <f aca="false">S105*H105</f>
        <v>0</v>
      </c>
      <c r="U105" s="23"/>
      <c r="V105" s="23"/>
      <c r="W105" s="23"/>
      <c r="X105" s="23"/>
      <c r="Y105" s="23"/>
      <c r="Z105" s="23"/>
      <c r="AA105" s="23"/>
      <c r="AB105" s="23"/>
      <c r="AC105" s="23"/>
      <c r="AD105" s="23"/>
      <c r="AE105" s="23"/>
      <c r="AR105" s="168" t="s">
        <v>140</v>
      </c>
      <c r="AT105" s="168" t="s">
        <v>135</v>
      </c>
      <c r="AU105" s="168" t="s">
        <v>77</v>
      </c>
      <c r="AY105" s="4" t="s">
        <v>132</v>
      </c>
      <c r="BE105" s="169" t="n">
        <f aca="false">IF(N105="základní",J105,0)</f>
        <v>0</v>
      </c>
      <c r="BF105" s="169" t="n">
        <f aca="false">IF(N105="snížená",J105,0)</f>
        <v>0</v>
      </c>
      <c r="BG105" s="169" t="n">
        <f aca="false">IF(N105="zákl. přenesená",J105,0)</f>
        <v>0</v>
      </c>
      <c r="BH105" s="169" t="n">
        <f aca="false">IF(N105="sníž. přenesená",J105,0)</f>
        <v>0</v>
      </c>
      <c r="BI105" s="169" t="n">
        <f aca="false">IF(N105="nulová",J105,0)</f>
        <v>0</v>
      </c>
      <c r="BJ105" s="4" t="s">
        <v>77</v>
      </c>
      <c r="BK105" s="169" t="n">
        <f aca="false">ROUND(I105*H105,2)</f>
        <v>0</v>
      </c>
      <c r="BL105" s="4" t="s">
        <v>140</v>
      </c>
      <c r="BM105" s="168" t="s">
        <v>650</v>
      </c>
    </row>
    <row r="106" s="28" customFormat="true" ht="16.5" hidden="false" customHeight="true" outlineLevel="0" collapsed="false">
      <c r="A106" s="23"/>
      <c r="B106" s="156"/>
      <c r="C106" s="157" t="s">
        <v>333</v>
      </c>
      <c r="D106" s="157" t="s">
        <v>135</v>
      </c>
      <c r="E106" s="158" t="s">
        <v>1034</v>
      </c>
      <c r="F106" s="159" t="s">
        <v>1035</v>
      </c>
      <c r="G106" s="160" t="s">
        <v>138</v>
      </c>
      <c r="H106" s="161" t="n">
        <v>58</v>
      </c>
      <c r="I106" s="162"/>
      <c r="J106" s="163" t="n">
        <f aca="false">ROUND(I106*H106,2)</f>
        <v>0</v>
      </c>
      <c r="K106" s="159"/>
      <c r="L106" s="24"/>
      <c r="M106" s="164"/>
      <c r="N106" s="165" t="s">
        <v>40</v>
      </c>
      <c r="O106" s="56"/>
      <c r="P106" s="166" t="n">
        <f aca="false">O106*H106</f>
        <v>0</v>
      </c>
      <c r="Q106" s="166" t="n">
        <v>0</v>
      </c>
      <c r="R106" s="166" t="n">
        <f aca="false">Q106*H106</f>
        <v>0</v>
      </c>
      <c r="S106" s="166" t="n">
        <v>0</v>
      </c>
      <c r="T106" s="167" t="n">
        <f aca="false">S106*H106</f>
        <v>0</v>
      </c>
      <c r="U106" s="23"/>
      <c r="V106" s="23"/>
      <c r="W106" s="23"/>
      <c r="X106" s="23"/>
      <c r="Y106" s="23"/>
      <c r="Z106" s="23"/>
      <c r="AA106" s="23"/>
      <c r="AB106" s="23"/>
      <c r="AC106" s="23"/>
      <c r="AD106" s="23"/>
      <c r="AE106" s="23"/>
      <c r="AR106" s="168" t="s">
        <v>140</v>
      </c>
      <c r="AT106" s="168" t="s">
        <v>135</v>
      </c>
      <c r="AU106" s="168" t="s">
        <v>77</v>
      </c>
      <c r="AY106" s="4" t="s">
        <v>132</v>
      </c>
      <c r="BE106" s="169" t="n">
        <f aca="false">IF(N106="základní",J106,0)</f>
        <v>0</v>
      </c>
      <c r="BF106" s="169" t="n">
        <f aca="false">IF(N106="snížená",J106,0)</f>
        <v>0</v>
      </c>
      <c r="BG106" s="169" t="n">
        <f aca="false">IF(N106="zákl. přenesená",J106,0)</f>
        <v>0</v>
      </c>
      <c r="BH106" s="169" t="n">
        <f aca="false">IF(N106="sníž. přenesená",J106,0)</f>
        <v>0</v>
      </c>
      <c r="BI106" s="169" t="n">
        <f aca="false">IF(N106="nulová",J106,0)</f>
        <v>0</v>
      </c>
      <c r="BJ106" s="4" t="s">
        <v>77</v>
      </c>
      <c r="BK106" s="169" t="n">
        <f aca="false">ROUND(I106*H106,2)</f>
        <v>0</v>
      </c>
      <c r="BL106" s="4" t="s">
        <v>140</v>
      </c>
      <c r="BM106" s="168" t="s">
        <v>663</v>
      </c>
    </row>
    <row r="107" s="28" customFormat="true" ht="16.5" hidden="false" customHeight="true" outlineLevel="0" collapsed="false">
      <c r="A107" s="23"/>
      <c r="B107" s="156"/>
      <c r="C107" s="157" t="s">
        <v>341</v>
      </c>
      <c r="D107" s="157" t="s">
        <v>135</v>
      </c>
      <c r="E107" s="158" t="s">
        <v>1036</v>
      </c>
      <c r="F107" s="159" t="s">
        <v>1037</v>
      </c>
      <c r="G107" s="160" t="s">
        <v>790</v>
      </c>
      <c r="H107" s="161" t="n">
        <v>120</v>
      </c>
      <c r="I107" s="162"/>
      <c r="J107" s="163" t="n">
        <f aca="false">ROUND(I107*H107,2)</f>
        <v>0</v>
      </c>
      <c r="K107" s="159"/>
      <c r="L107" s="24"/>
      <c r="M107" s="164"/>
      <c r="N107" s="165" t="s">
        <v>40</v>
      </c>
      <c r="O107" s="56"/>
      <c r="P107" s="166" t="n">
        <f aca="false">O107*H107</f>
        <v>0</v>
      </c>
      <c r="Q107" s="166" t="n">
        <v>0</v>
      </c>
      <c r="R107" s="166" t="n">
        <f aca="false">Q107*H107</f>
        <v>0</v>
      </c>
      <c r="S107" s="166" t="n">
        <v>0</v>
      </c>
      <c r="T107" s="167" t="n">
        <f aca="false">S107*H107</f>
        <v>0</v>
      </c>
      <c r="U107" s="23"/>
      <c r="V107" s="23"/>
      <c r="W107" s="23"/>
      <c r="X107" s="23"/>
      <c r="Y107" s="23"/>
      <c r="Z107" s="23"/>
      <c r="AA107" s="23"/>
      <c r="AB107" s="23"/>
      <c r="AC107" s="23"/>
      <c r="AD107" s="23"/>
      <c r="AE107" s="23"/>
      <c r="AR107" s="168" t="s">
        <v>140</v>
      </c>
      <c r="AT107" s="168" t="s">
        <v>135</v>
      </c>
      <c r="AU107" s="168" t="s">
        <v>77</v>
      </c>
      <c r="AY107" s="4" t="s">
        <v>132</v>
      </c>
      <c r="BE107" s="169" t="n">
        <f aca="false">IF(N107="základní",J107,0)</f>
        <v>0</v>
      </c>
      <c r="BF107" s="169" t="n">
        <f aca="false">IF(N107="snížená",J107,0)</f>
        <v>0</v>
      </c>
      <c r="BG107" s="169" t="n">
        <f aca="false">IF(N107="zákl. přenesená",J107,0)</f>
        <v>0</v>
      </c>
      <c r="BH107" s="169" t="n">
        <f aca="false">IF(N107="sníž. přenesená",J107,0)</f>
        <v>0</v>
      </c>
      <c r="BI107" s="169" t="n">
        <f aca="false">IF(N107="nulová",J107,0)</f>
        <v>0</v>
      </c>
      <c r="BJ107" s="4" t="s">
        <v>77</v>
      </c>
      <c r="BK107" s="169" t="n">
        <f aca="false">ROUND(I107*H107,2)</f>
        <v>0</v>
      </c>
      <c r="BL107" s="4" t="s">
        <v>140</v>
      </c>
      <c r="BM107" s="168" t="s">
        <v>675</v>
      </c>
    </row>
    <row r="108" s="28" customFormat="true" ht="16.5" hidden="false" customHeight="true" outlineLevel="0" collapsed="false">
      <c r="A108" s="23"/>
      <c r="B108" s="156"/>
      <c r="C108" s="157" t="s">
        <v>349</v>
      </c>
      <c r="D108" s="157" t="s">
        <v>135</v>
      </c>
      <c r="E108" s="158" t="s">
        <v>1038</v>
      </c>
      <c r="F108" s="159" t="s">
        <v>1039</v>
      </c>
      <c r="G108" s="160" t="s">
        <v>790</v>
      </c>
      <c r="H108" s="161" t="n">
        <v>32</v>
      </c>
      <c r="I108" s="162"/>
      <c r="J108" s="163" t="n">
        <f aca="false">ROUND(I108*H108,2)</f>
        <v>0</v>
      </c>
      <c r="K108" s="159"/>
      <c r="L108" s="24"/>
      <c r="M108" s="164"/>
      <c r="N108" s="165" t="s">
        <v>40</v>
      </c>
      <c r="O108" s="56"/>
      <c r="P108" s="166" t="n">
        <f aca="false">O108*H108</f>
        <v>0</v>
      </c>
      <c r="Q108" s="166" t="n">
        <v>0</v>
      </c>
      <c r="R108" s="166" t="n">
        <f aca="false">Q108*H108</f>
        <v>0</v>
      </c>
      <c r="S108" s="166" t="n">
        <v>0</v>
      </c>
      <c r="T108" s="167" t="n">
        <f aca="false">S108*H108</f>
        <v>0</v>
      </c>
      <c r="U108" s="23"/>
      <c r="V108" s="23"/>
      <c r="W108" s="23"/>
      <c r="X108" s="23"/>
      <c r="Y108" s="23"/>
      <c r="Z108" s="23"/>
      <c r="AA108" s="23"/>
      <c r="AB108" s="23"/>
      <c r="AC108" s="23"/>
      <c r="AD108" s="23"/>
      <c r="AE108" s="23"/>
      <c r="AR108" s="168" t="s">
        <v>140</v>
      </c>
      <c r="AT108" s="168" t="s">
        <v>135</v>
      </c>
      <c r="AU108" s="168" t="s">
        <v>77</v>
      </c>
      <c r="AY108" s="4" t="s">
        <v>132</v>
      </c>
      <c r="BE108" s="169" t="n">
        <f aca="false">IF(N108="základní",J108,0)</f>
        <v>0</v>
      </c>
      <c r="BF108" s="169" t="n">
        <f aca="false">IF(N108="snížená",J108,0)</f>
        <v>0</v>
      </c>
      <c r="BG108" s="169" t="n">
        <f aca="false">IF(N108="zákl. přenesená",J108,0)</f>
        <v>0</v>
      </c>
      <c r="BH108" s="169" t="n">
        <f aca="false">IF(N108="sníž. přenesená",J108,0)</f>
        <v>0</v>
      </c>
      <c r="BI108" s="169" t="n">
        <f aca="false">IF(N108="nulová",J108,0)</f>
        <v>0</v>
      </c>
      <c r="BJ108" s="4" t="s">
        <v>77</v>
      </c>
      <c r="BK108" s="169" t="n">
        <f aca="false">ROUND(I108*H108,2)</f>
        <v>0</v>
      </c>
      <c r="BL108" s="4" t="s">
        <v>140</v>
      </c>
      <c r="BM108" s="168" t="s">
        <v>686</v>
      </c>
    </row>
    <row r="109" s="28" customFormat="true" ht="16.5" hidden="false" customHeight="true" outlineLevel="0" collapsed="false">
      <c r="A109" s="23"/>
      <c r="B109" s="156"/>
      <c r="C109" s="157" t="s">
        <v>358</v>
      </c>
      <c r="D109" s="157" t="s">
        <v>135</v>
      </c>
      <c r="E109" s="158" t="s">
        <v>1040</v>
      </c>
      <c r="F109" s="159" t="s">
        <v>1041</v>
      </c>
      <c r="G109" s="160" t="s">
        <v>790</v>
      </c>
      <c r="H109" s="161" t="n">
        <v>80</v>
      </c>
      <c r="I109" s="162"/>
      <c r="J109" s="163" t="n">
        <f aca="false">ROUND(I109*H109,2)</f>
        <v>0</v>
      </c>
      <c r="K109" s="159"/>
      <c r="L109" s="24"/>
      <c r="M109" s="164"/>
      <c r="N109" s="165" t="s">
        <v>40</v>
      </c>
      <c r="O109" s="56"/>
      <c r="P109" s="166" t="n">
        <f aca="false">O109*H109</f>
        <v>0</v>
      </c>
      <c r="Q109" s="166" t="n">
        <v>0</v>
      </c>
      <c r="R109" s="166" t="n">
        <f aca="false">Q109*H109</f>
        <v>0</v>
      </c>
      <c r="S109" s="166" t="n">
        <v>0</v>
      </c>
      <c r="T109" s="167" t="n">
        <f aca="false">S109*H109</f>
        <v>0</v>
      </c>
      <c r="U109" s="23"/>
      <c r="V109" s="23"/>
      <c r="W109" s="23"/>
      <c r="X109" s="23"/>
      <c r="Y109" s="23"/>
      <c r="Z109" s="23"/>
      <c r="AA109" s="23"/>
      <c r="AB109" s="23"/>
      <c r="AC109" s="23"/>
      <c r="AD109" s="23"/>
      <c r="AE109" s="23"/>
      <c r="AR109" s="168" t="s">
        <v>140</v>
      </c>
      <c r="AT109" s="168" t="s">
        <v>135</v>
      </c>
      <c r="AU109" s="168" t="s">
        <v>77</v>
      </c>
      <c r="AY109" s="4" t="s">
        <v>132</v>
      </c>
      <c r="BE109" s="169" t="n">
        <f aca="false">IF(N109="základní",J109,0)</f>
        <v>0</v>
      </c>
      <c r="BF109" s="169" t="n">
        <f aca="false">IF(N109="snížená",J109,0)</f>
        <v>0</v>
      </c>
      <c r="BG109" s="169" t="n">
        <f aca="false">IF(N109="zákl. přenesená",J109,0)</f>
        <v>0</v>
      </c>
      <c r="BH109" s="169" t="n">
        <f aca="false">IF(N109="sníž. přenesená",J109,0)</f>
        <v>0</v>
      </c>
      <c r="BI109" s="169" t="n">
        <f aca="false">IF(N109="nulová",J109,0)</f>
        <v>0</v>
      </c>
      <c r="BJ109" s="4" t="s">
        <v>77</v>
      </c>
      <c r="BK109" s="169" t="n">
        <f aca="false">ROUND(I109*H109,2)</f>
        <v>0</v>
      </c>
      <c r="BL109" s="4" t="s">
        <v>140</v>
      </c>
      <c r="BM109" s="168" t="s">
        <v>696</v>
      </c>
    </row>
    <row r="110" s="28" customFormat="true" ht="16.5" hidden="false" customHeight="true" outlineLevel="0" collapsed="false">
      <c r="A110" s="23"/>
      <c r="B110" s="156"/>
      <c r="C110" s="157" t="s">
        <v>365</v>
      </c>
      <c r="D110" s="157" t="s">
        <v>135</v>
      </c>
      <c r="E110" s="158" t="s">
        <v>1042</v>
      </c>
      <c r="F110" s="159" t="s">
        <v>1043</v>
      </c>
      <c r="G110" s="160" t="s">
        <v>138</v>
      </c>
      <c r="H110" s="161" t="n">
        <v>197</v>
      </c>
      <c r="I110" s="162"/>
      <c r="J110" s="163" t="n">
        <f aca="false">ROUND(I110*H110,2)</f>
        <v>0</v>
      </c>
      <c r="K110" s="159"/>
      <c r="L110" s="24"/>
      <c r="M110" s="164"/>
      <c r="N110" s="165" t="s">
        <v>40</v>
      </c>
      <c r="O110" s="56"/>
      <c r="P110" s="166" t="n">
        <f aca="false">O110*H110</f>
        <v>0</v>
      </c>
      <c r="Q110" s="166" t="n">
        <v>0</v>
      </c>
      <c r="R110" s="166" t="n">
        <f aca="false">Q110*H110</f>
        <v>0</v>
      </c>
      <c r="S110" s="166" t="n">
        <v>0</v>
      </c>
      <c r="T110" s="167" t="n">
        <f aca="false">S110*H110</f>
        <v>0</v>
      </c>
      <c r="U110" s="23"/>
      <c r="V110" s="23"/>
      <c r="W110" s="23"/>
      <c r="X110" s="23"/>
      <c r="Y110" s="23"/>
      <c r="Z110" s="23"/>
      <c r="AA110" s="23"/>
      <c r="AB110" s="23"/>
      <c r="AC110" s="23"/>
      <c r="AD110" s="23"/>
      <c r="AE110" s="23"/>
      <c r="AR110" s="168" t="s">
        <v>140</v>
      </c>
      <c r="AT110" s="168" t="s">
        <v>135</v>
      </c>
      <c r="AU110" s="168" t="s">
        <v>77</v>
      </c>
      <c r="AY110" s="4" t="s">
        <v>132</v>
      </c>
      <c r="BE110" s="169" t="n">
        <f aca="false">IF(N110="základní",J110,0)</f>
        <v>0</v>
      </c>
      <c r="BF110" s="169" t="n">
        <f aca="false">IF(N110="snížená",J110,0)</f>
        <v>0</v>
      </c>
      <c r="BG110" s="169" t="n">
        <f aca="false">IF(N110="zákl. přenesená",J110,0)</f>
        <v>0</v>
      </c>
      <c r="BH110" s="169" t="n">
        <f aca="false">IF(N110="sníž. přenesená",J110,0)</f>
        <v>0</v>
      </c>
      <c r="BI110" s="169" t="n">
        <f aca="false">IF(N110="nulová",J110,0)</f>
        <v>0</v>
      </c>
      <c r="BJ110" s="4" t="s">
        <v>77</v>
      </c>
      <c r="BK110" s="169" t="n">
        <f aca="false">ROUND(I110*H110,2)</f>
        <v>0</v>
      </c>
      <c r="BL110" s="4" t="s">
        <v>140</v>
      </c>
      <c r="BM110" s="168" t="s">
        <v>709</v>
      </c>
    </row>
    <row r="111" s="28" customFormat="true" ht="16.5" hidden="false" customHeight="true" outlineLevel="0" collapsed="false">
      <c r="A111" s="23"/>
      <c r="B111" s="156"/>
      <c r="C111" s="157" t="s">
        <v>373</v>
      </c>
      <c r="D111" s="157" t="s">
        <v>135</v>
      </c>
      <c r="E111" s="158" t="s">
        <v>1044</v>
      </c>
      <c r="F111" s="159" t="s">
        <v>1045</v>
      </c>
      <c r="G111" s="160" t="s">
        <v>138</v>
      </c>
      <c r="H111" s="161" t="n">
        <v>132</v>
      </c>
      <c r="I111" s="162"/>
      <c r="J111" s="163" t="n">
        <f aca="false">ROUND(I111*H111,2)</f>
        <v>0</v>
      </c>
      <c r="K111" s="159"/>
      <c r="L111" s="24"/>
      <c r="M111" s="164"/>
      <c r="N111" s="165" t="s">
        <v>40</v>
      </c>
      <c r="O111" s="56"/>
      <c r="P111" s="166" t="n">
        <f aca="false">O111*H111</f>
        <v>0</v>
      </c>
      <c r="Q111" s="166" t="n">
        <v>0</v>
      </c>
      <c r="R111" s="166" t="n">
        <f aca="false">Q111*H111</f>
        <v>0</v>
      </c>
      <c r="S111" s="166" t="n">
        <v>0</v>
      </c>
      <c r="T111" s="167" t="n">
        <f aca="false">S111*H111</f>
        <v>0</v>
      </c>
      <c r="U111" s="23"/>
      <c r="V111" s="23"/>
      <c r="W111" s="23"/>
      <c r="X111" s="23"/>
      <c r="Y111" s="23"/>
      <c r="Z111" s="23"/>
      <c r="AA111" s="23"/>
      <c r="AB111" s="23"/>
      <c r="AC111" s="23"/>
      <c r="AD111" s="23"/>
      <c r="AE111" s="23"/>
      <c r="AR111" s="168" t="s">
        <v>140</v>
      </c>
      <c r="AT111" s="168" t="s">
        <v>135</v>
      </c>
      <c r="AU111" s="168" t="s">
        <v>77</v>
      </c>
      <c r="AY111" s="4" t="s">
        <v>132</v>
      </c>
      <c r="BE111" s="169" t="n">
        <f aca="false">IF(N111="základní",J111,0)</f>
        <v>0</v>
      </c>
      <c r="BF111" s="169" t="n">
        <f aca="false">IF(N111="snížená",J111,0)</f>
        <v>0</v>
      </c>
      <c r="BG111" s="169" t="n">
        <f aca="false">IF(N111="zákl. přenesená",J111,0)</f>
        <v>0</v>
      </c>
      <c r="BH111" s="169" t="n">
        <f aca="false">IF(N111="sníž. přenesená",J111,0)</f>
        <v>0</v>
      </c>
      <c r="BI111" s="169" t="n">
        <f aca="false">IF(N111="nulová",J111,0)</f>
        <v>0</v>
      </c>
      <c r="BJ111" s="4" t="s">
        <v>77</v>
      </c>
      <c r="BK111" s="169" t="n">
        <f aca="false">ROUND(I111*H111,2)</f>
        <v>0</v>
      </c>
      <c r="BL111" s="4" t="s">
        <v>140</v>
      </c>
      <c r="BM111" s="168" t="s">
        <v>720</v>
      </c>
    </row>
    <row r="112" s="28" customFormat="true" ht="16.5" hidden="false" customHeight="true" outlineLevel="0" collapsed="false">
      <c r="A112" s="23"/>
      <c r="B112" s="156"/>
      <c r="C112" s="157" t="s">
        <v>381</v>
      </c>
      <c r="D112" s="157" t="s">
        <v>135</v>
      </c>
      <c r="E112" s="158" t="s">
        <v>1046</v>
      </c>
      <c r="F112" s="159" t="s">
        <v>1047</v>
      </c>
      <c r="G112" s="160" t="s">
        <v>138</v>
      </c>
      <c r="H112" s="161" t="n">
        <v>107</v>
      </c>
      <c r="I112" s="162"/>
      <c r="J112" s="163" t="n">
        <f aca="false">ROUND(I112*H112,2)</f>
        <v>0</v>
      </c>
      <c r="K112" s="159"/>
      <c r="L112" s="24"/>
      <c r="M112" s="164"/>
      <c r="N112" s="165" t="s">
        <v>40</v>
      </c>
      <c r="O112" s="56"/>
      <c r="P112" s="166" t="n">
        <f aca="false">O112*H112</f>
        <v>0</v>
      </c>
      <c r="Q112" s="166" t="n">
        <v>0</v>
      </c>
      <c r="R112" s="166" t="n">
        <f aca="false">Q112*H112</f>
        <v>0</v>
      </c>
      <c r="S112" s="166" t="n">
        <v>0</v>
      </c>
      <c r="T112" s="167" t="n">
        <f aca="false">S112*H112</f>
        <v>0</v>
      </c>
      <c r="U112" s="23"/>
      <c r="V112" s="23"/>
      <c r="W112" s="23"/>
      <c r="X112" s="23"/>
      <c r="Y112" s="23"/>
      <c r="Z112" s="23"/>
      <c r="AA112" s="23"/>
      <c r="AB112" s="23"/>
      <c r="AC112" s="23"/>
      <c r="AD112" s="23"/>
      <c r="AE112" s="23"/>
      <c r="AR112" s="168" t="s">
        <v>140</v>
      </c>
      <c r="AT112" s="168" t="s">
        <v>135</v>
      </c>
      <c r="AU112" s="168" t="s">
        <v>77</v>
      </c>
      <c r="AY112" s="4" t="s">
        <v>132</v>
      </c>
      <c r="BE112" s="169" t="n">
        <f aca="false">IF(N112="základní",J112,0)</f>
        <v>0</v>
      </c>
      <c r="BF112" s="169" t="n">
        <f aca="false">IF(N112="snížená",J112,0)</f>
        <v>0</v>
      </c>
      <c r="BG112" s="169" t="n">
        <f aca="false">IF(N112="zákl. přenesená",J112,0)</f>
        <v>0</v>
      </c>
      <c r="BH112" s="169" t="n">
        <f aca="false">IF(N112="sníž. přenesená",J112,0)</f>
        <v>0</v>
      </c>
      <c r="BI112" s="169" t="n">
        <f aca="false">IF(N112="nulová",J112,0)</f>
        <v>0</v>
      </c>
      <c r="BJ112" s="4" t="s">
        <v>77</v>
      </c>
      <c r="BK112" s="169" t="n">
        <f aca="false">ROUND(I112*H112,2)</f>
        <v>0</v>
      </c>
      <c r="BL112" s="4" t="s">
        <v>140</v>
      </c>
      <c r="BM112" s="168" t="s">
        <v>731</v>
      </c>
    </row>
    <row r="113" s="28" customFormat="true" ht="16.5" hidden="false" customHeight="true" outlineLevel="0" collapsed="false">
      <c r="A113" s="23"/>
      <c r="B113" s="156"/>
      <c r="C113" s="157" t="s">
        <v>557</v>
      </c>
      <c r="D113" s="157" t="s">
        <v>135</v>
      </c>
      <c r="E113" s="158" t="s">
        <v>1048</v>
      </c>
      <c r="F113" s="159" t="s">
        <v>1049</v>
      </c>
      <c r="G113" s="160" t="s">
        <v>943</v>
      </c>
      <c r="H113" s="161" t="n">
        <v>15</v>
      </c>
      <c r="I113" s="162"/>
      <c r="J113" s="163" t="n">
        <f aca="false">ROUND(I113*H113,2)</f>
        <v>0</v>
      </c>
      <c r="K113" s="159"/>
      <c r="L113" s="24"/>
      <c r="M113" s="164"/>
      <c r="N113" s="165" t="s">
        <v>40</v>
      </c>
      <c r="O113" s="56"/>
      <c r="P113" s="166" t="n">
        <f aca="false">O113*H113</f>
        <v>0</v>
      </c>
      <c r="Q113" s="166" t="n">
        <v>0</v>
      </c>
      <c r="R113" s="166" t="n">
        <f aca="false">Q113*H113</f>
        <v>0</v>
      </c>
      <c r="S113" s="166" t="n">
        <v>0</v>
      </c>
      <c r="T113" s="167" t="n">
        <f aca="false">S113*H113</f>
        <v>0</v>
      </c>
      <c r="U113" s="23"/>
      <c r="V113" s="23"/>
      <c r="W113" s="23"/>
      <c r="X113" s="23"/>
      <c r="Y113" s="23"/>
      <c r="Z113" s="23"/>
      <c r="AA113" s="23"/>
      <c r="AB113" s="23"/>
      <c r="AC113" s="23"/>
      <c r="AD113" s="23"/>
      <c r="AE113" s="23"/>
      <c r="AR113" s="168" t="s">
        <v>140</v>
      </c>
      <c r="AT113" s="168" t="s">
        <v>135</v>
      </c>
      <c r="AU113" s="168" t="s">
        <v>77</v>
      </c>
      <c r="AY113" s="4" t="s">
        <v>132</v>
      </c>
      <c r="BE113" s="169" t="n">
        <f aca="false">IF(N113="základní",J113,0)</f>
        <v>0</v>
      </c>
      <c r="BF113" s="169" t="n">
        <f aca="false">IF(N113="snížená",J113,0)</f>
        <v>0</v>
      </c>
      <c r="BG113" s="169" t="n">
        <f aca="false">IF(N113="zákl. přenesená",J113,0)</f>
        <v>0</v>
      </c>
      <c r="BH113" s="169" t="n">
        <f aca="false">IF(N113="sníž. přenesená",J113,0)</f>
        <v>0</v>
      </c>
      <c r="BI113" s="169" t="n">
        <f aca="false">IF(N113="nulová",J113,0)</f>
        <v>0</v>
      </c>
      <c r="BJ113" s="4" t="s">
        <v>77</v>
      </c>
      <c r="BK113" s="169" t="n">
        <f aca="false">ROUND(I113*H113,2)</f>
        <v>0</v>
      </c>
      <c r="BL113" s="4" t="s">
        <v>140</v>
      </c>
      <c r="BM113" s="168" t="s">
        <v>743</v>
      </c>
    </row>
    <row r="114" s="28" customFormat="true" ht="16.5" hidden="false" customHeight="true" outlineLevel="0" collapsed="false">
      <c r="A114" s="23"/>
      <c r="B114" s="156"/>
      <c r="C114" s="157" t="s">
        <v>498</v>
      </c>
      <c r="D114" s="157" t="s">
        <v>135</v>
      </c>
      <c r="E114" s="158" t="s">
        <v>1050</v>
      </c>
      <c r="F114" s="159" t="s">
        <v>1051</v>
      </c>
      <c r="G114" s="160" t="s">
        <v>138</v>
      </c>
      <c r="H114" s="161" t="n">
        <v>24</v>
      </c>
      <c r="I114" s="162"/>
      <c r="J114" s="163" t="n">
        <f aca="false">ROUND(I114*H114,2)</f>
        <v>0</v>
      </c>
      <c r="K114" s="159"/>
      <c r="L114" s="24"/>
      <c r="M114" s="164"/>
      <c r="N114" s="165" t="s">
        <v>40</v>
      </c>
      <c r="O114" s="56"/>
      <c r="P114" s="166" t="n">
        <f aca="false">O114*H114</f>
        <v>0</v>
      </c>
      <c r="Q114" s="166" t="n">
        <v>0</v>
      </c>
      <c r="R114" s="166" t="n">
        <f aca="false">Q114*H114</f>
        <v>0</v>
      </c>
      <c r="S114" s="166" t="n">
        <v>0</v>
      </c>
      <c r="T114" s="167" t="n">
        <f aca="false">S114*H114</f>
        <v>0</v>
      </c>
      <c r="U114" s="23"/>
      <c r="V114" s="23"/>
      <c r="W114" s="23"/>
      <c r="X114" s="23"/>
      <c r="Y114" s="23"/>
      <c r="Z114" s="23"/>
      <c r="AA114" s="23"/>
      <c r="AB114" s="23"/>
      <c r="AC114" s="23"/>
      <c r="AD114" s="23"/>
      <c r="AE114" s="23"/>
      <c r="AR114" s="168" t="s">
        <v>140</v>
      </c>
      <c r="AT114" s="168" t="s">
        <v>135</v>
      </c>
      <c r="AU114" s="168" t="s">
        <v>77</v>
      </c>
      <c r="AY114" s="4" t="s">
        <v>132</v>
      </c>
      <c r="BE114" s="169" t="n">
        <f aca="false">IF(N114="základní",J114,0)</f>
        <v>0</v>
      </c>
      <c r="BF114" s="169" t="n">
        <f aca="false">IF(N114="snížená",J114,0)</f>
        <v>0</v>
      </c>
      <c r="BG114" s="169" t="n">
        <f aca="false">IF(N114="zákl. přenesená",J114,0)</f>
        <v>0</v>
      </c>
      <c r="BH114" s="169" t="n">
        <f aca="false">IF(N114="sníž. přenesená",J114,0)</f>
        <v>0</v>
      </c>
      <c r="BI114" s="169" t="n">
        <f aca="false">IF(N114="nulová",J114,0)</f>
        <v>0</v>
      </c>
      <c r="BJ114" s="4" t="s">
        <v>77</v>
      </c>
      <c r="BK114" s="169" t="n">
        <f aca="false">ROUND(I114*H114,2)</f>
        <v>0</v>
      </c>
      <c r="BL114" s="4" t="s">
        <v>140</v>
      </c>
      <c r="BM114" s="168" t="s">
        <v>775</v>
      </c>
    </row>
    <row r="115" s="28" customFormat="true" ht="16.5" hidden="false" customHeight="true" outlineLevel="0" collapsed="false">
      <c r="A115" s="23"/>
      <c r="B115" s="156"/>
      <c r="C115" s="157" t="s">
        <v>567</v>
      </c>
      <c r="D115" s="157" t="s">
        <v>135</v>
      </c>
      <c r="E115" s="158" t="s">
        <v>1052</v>
      </c>
      <c r="F115" s="159" t="s">
        <v>1053</v>
      </c>
      <c r="G115" s="160" t="s">
        <v>790</v>
      </c>
      <c r="H115" s="161" t="n">
        <v>1</v>
      </c>
      <c r="I115" s="162"/>
      <c r="J115" s="163" t="n">
        <f aca="false">ROUND(I115*H115,2)</f>
        <v>0</v>
      </c>
      <c r="K115" s="159"/>
      <c r="L115" s="24"/>
      <c r="M115" s="164"/>
      <c r="N115" s="165" t="s">
        <v>40</v>
      </c>
      <c r="O115" s="56"/>
      <c r="P115" s="166" t="n">
        <f aca="false">O115*H115</f>
        <v>0</v>
      </c>
      <c r="Q115" s="166" t="n">
        <v>0</v>
      </c>
      <c r="R115" s="166" t="n">
        <f aca="false">Q115*H115</f>
        <v>0</v>
      </c>
      <c r="S115" s="166" t="n">
        <v>0</v>
      </c>
      <c r="T115" s="167" t="n">
        <f aca="false">S115*H115</f>
        <v>0</v>
      </c>
      <c r="U115" s="23"/>
      <c r="V115" s="23"/>
      <c r="W115" s="23"/>
      <c r="X115" s="23"/>
      <c r="Y115" s="23"/>
      <c r="Z115" s="23"/>
      <c r="AA115" s="23"/>
      <c r="AB115" s="23"/>
      <c r="AC115" s="23"/>
      <c r="AD115" s="23"/>
      <c r="AE115" s="23"/>
      <c r="AR115" s="168" t="s">
        <v>140</v>
      </c>
      <c r="AT115" s="168" t="s">
        <v>135</v>
      </c>
      <c r="AU115" s="168" t="s">
        <v>77</v>
      </c>
      <c r="AY115" s="4" t="s">
        <v>132</v>
      </c>
      <c r="BE115" s="169" t="n">
        <f aca="false">IF(N115="základní",J115,0)</f>
        <v>0</v>
      </c>
      <c r="BF115" s="169" t="n">
        <f aca="false">IF(N115="snížená",J115,0)</f>
        <v>0</v>
      </c>
      <c r="BG115" s="169" t="n">
        <f aca="false">IF(N115="zákl. přenesená",J115,0)</f>
        <v>0</v>
      </c>
      <c r="BH115" s="169" t="n">
        <f aca="false">IF(N115="sníž. přenesená",J115,0)</f>
        <v>0</v>
      </c>
      <c r="BI115" s="169" t="n">
        <f aca="false">IF(N115="nulová",J115,0)</f>
        <v>0</v>
      </c>
      <c r="BJ115" s="4" t="s">
        <v>77</v>
      </c>
      <c r="BK115" s="169" t="n">
        <f aca="false">ROUND(I115*H115,2)</f>
        <v>0</v>
      </c>
      <c r="BL115" s="4" t="s">
        <v>140</v>
      </c>
      <c r="BM115" s="168" t="s">
        <v>860</v>
      </c>
    </row>
    <row r="116" s="142" customFormat="true" ht="25.9" hidden="false" customHeight="true" outlineLevel="0" collapsed="false">
      <c r="B116" s="143"/>
      <c r="D116" s="144" t="s">
        <v>68</v>
      </c>
      <c r="E116" s="145" t="s">
        <v>809</v>
      </c>
      <c r="F116" s="145" t="s">
        <v>1054</v>
      </c>
      <c r="I116" s="146"/>
      <c r="J116" s="147" t="n">
        <f aca="false">BK116</f>
        <v>0</v>
      </c>
      <c r="L116" s="143"/>
      <c r="M116" s="148"/>
      <c r="N116" s="149"/>
      <c r="O116" s="149"/>
      <c r="P116" s="150" t="n">
        <f aca="false">SUM(P117:P126)</f>
        <v>0</v>
      </c>
      <c r="Q116" s="149"/>
      <c r="R116" s="150" t="n">
        <f aca="false">SUM(R117:R126)</f>
        <v>0</v>
      </c>
      <c r="S116" s="149"/>
      <c r="T116" s="151" t="n">
        <f aca="false">SUM(T117:T126)</f>
        <v>0</v>
      </c>
      <c r="AR116" s="144" t="s">
        <v>77</v>
      </c>
      <c r="AT116" s="152" t="s">
        <v>68</v>
      </c>
      <c r="AU116" s="152" t="s">
        <v>69</v>
      </c>
      <c r="AY116" s="144" t="s">
        <v>132</v>
      </c>
      <c r="BK116" s="153" t="n">
        <f aca="false">SUM(BK117:BK126)</f>
        <v>0</v>
      </c>
    </row>
    <row r="117" s="28" customFormat="true" ht="16.5" hidden="false" customHeight="true" outlineLevel="0" collapsed="false">
      <c r="A117" s="23"/>
      <c r="B117" s="156"/>
      <c r="C117" s="157" t="s">
        <v>577</v>
      </c>
      <c r="D117" s="157" t="s">
        <v>135</v>
      </c>
      <c r="E117" s="158" t="s">
        <v>1055</v>
      </c>
      <c r="F117" s="159" t="s">
        <v>1056</v>
      </c>
      <c r="G117" s="160" t="s">
        <v>790</v>
      </c>
      <c r="H117" s="161" t="n">
        <v>1</v>
      </c>
      <c r="I117" s="162"/>
      <c r="J117" s="163" t="n">
        <f aca="false">ROUND(I117*H117,2)</f>
        <v>0</v>
      </c>
      <c r="K117" s="159"/>
      <c r="L117" s="24"/>
      <c r="M117" s="164"/>
      <c r="N117" s="165" t="s">
        <v>40</v>
      </c>
      <c r="O117" s="56"/>
      <c r="P117" s="166" t="n">
        <f aca="false">O117*H117</f>
        <v>0</v>
      </c>
      <c r="Q117" s="166" t="n">
        <v>0</v>
      </c>
      <c r="R117" s="166" t="n">
        <f aca="false">Q117*H117</f>
        <v>0</v>
      </c>
      <c r="S117" s="166" t="n">
        <v>0</v>
      </c>
      <c r="T117" s="167" t="n">
        <f aca="false">S117*H117</f>
        <v>0</v>
      </c>
      <c r="U117" s="23"/>
      <c r="V117" s="23"/>
      <c r="W117" s="23"/>
      <c r="X117" s="23"/>
      <c r="Y117" s="23"/>
      <c r="Z117" s="23"/>
      <c r="AA117" s="23"/>
      <c r="AB117" s="23"/>
      <c r="AC117" s="23"/>
      <c r="AD117" s="23"/>
      <c r="AE117" s="23"/>
      <c r="AR117" s="168" t="s">
        <v>140</v>
      </c>
      <c r="AT117" s="168" t="s">
        <v>135</v>
      </c>
      <c r="AU117" s="168" t="s">
        <v>77</v>
      </c>
      <c r="AY117" s="4" t="s">
        <v>132</v>
      </c>
      <c r="BE117" s="169" t="n">
        <f aca="false">IF(N117="základní",J117,0)</f>
        <v>0</v>
      </c>
      <c r="BF117" s="169" t="n">
        <f aca="false">IF(N117="snížená",J117,0)</f>
        <v>0</v>
      </c>
      <c r="BG117" s="169" t="n">
        <f aca="false">IF(N117="zákl. přenesená",J117,0)</f>
        <v>0</v>
      </c>
      <c r="BH117" s="169" t="n">
        <f aca="false">IF(N117="sníž. přenesená",J117,0)</f>
        <v>0</v>
      </c>
      <c r="BI117" s="169" t="n">
        <f aca="false">IF(N117="nulová",J117,0)</f>
        <v>0</v>
      </c>
      <c r="BJ117" s="4" t="s">
        <v>77</v>
      </c>
      <c r="BK117" s="169" t="n">
        <f aca="false">ROUND(I117*H117,2)</f>
        <v>0</v>
      </c>
      <c r="BL117" s="4" t="s">
        <v>140</v>
      </c>
      <c r="BM117" s="168" t="s">
        <v>864</v>
      </c>
    </row>
    <row r="118" s="28" customFormat="true" ht="16.5" hidden="false" customHeight="true" outlineLevel="0" collapsed="false">
      <c r="A118" s="23"/>
      <c r="B118" s="156"/>
      <c r="C118" s="157" t="s">
        <v>583</v>
      </c>
      <c r="D118" s="157" t="s">
        <v>135</v>
      </c>
      <c r="E118" s="158" t="s">
        <v>1057</v>
      </c>
      <c r="F118" s="159" t="s">
        <v>1058</v>
      </c>
      <c r="G118" s="160" t="s">
        <v>790</v>
      </c>
      <c r="H118" s="161" t="n">
        <v>1</v>
      </c>
      <c r="I118" s="162"/>
      <c r="J118" s="163" t="n">
        <f aca="false">ROUND(I118*H118,2)</f>
        <v>0</v>
      </c>
      <c r="K118" s="159"/>
      <c r="L118" s="24"/>
      <c r="M118" s="164"/>
      <c r="N118" s="165" t="s">
        <v>40</v>
      </c>
      <c r="O118" s="56"/>
      <c r="P118" s="166" t="n">
        <f aca="false">O118*H118</f>
        <v>0</v>
      </c>
      <c r="Q118" s="166" t="n">
        <v>0</v>
      </c>
      <c r="R118" s="166" t="n">
        <f aca="false">Q118*H118</f>
        <v>0</v>
      </c>
      <c r="S118" s="166" t="n">
        <v>0</v>
      </c>
      <c r="T118" s="167" t="n">
        <f aca="false">S118*H118</f>
        <v>0</v>
      </c>
      <c r="U118" s="23"/>
      <c r="V118" s="23"/>
      <c r="W118" s="23"/>
      <c r="X118" s="23"/>
      <c r="Y118" s="23"/>
      <c r="Z118" s="23"/>
      <c r="AA118" s="23"/>
      <c r="AB118" s="23"/>
      <c r="AC118" s="23"/>
      <c r="AD118" s="23"/>
      <c r="AE118" s="23"/>
      <c r="AR118" s="168" t="s">
        <v>140</v>
      </c>
      <c r="AT118" s="168" t="s">
        <v>135</v>
      </c>
      <c r="AU118" s="168" t="s">
        <v>77</v>
      </c>
      <c r="AY118" s="4" t="s">
        <v>132</v>
      </c>
      <c r="BE118" s="169" t="n">
        <f aca="false">IF(N118="základní",J118,0)</f>
        <v>0</v>
      </c>
      <c r="BF118" s="169" t="n">
        <f aca="false">IF(N118="snížená",J118,0)</f>
        <v>0</v>
      </c>
      <c r="BG118" s="169" t="n">
        <f aca="false">IF(N118="zákl. přenesená",J118,0)</f>
        <v>0</v>
      </c>
      <c r="BH118" s="169" t="n">
        <f aca="false">IF(N118="sníž. přenesená",J118,0)</f>
        <v>0</v>
      </c>
      <c r="BI118" s="169" t="n">
        <f aca="false">IF(N118="nulová",J118,0)</f>
        <v>0</v>
      </c>
      <c r="BJ118" s="4" t="s">
        <v>77</v>
      </c>
      <c r="BK118" s="169" t="n">
        <f aca="false">ROUND(I118*H118,2)</f>
        <v>0</v>
      </c>
      <c r="BL118" s="4" t="s">
        <v>140</v>
      </c>
      <c r="BM118" s="168" t="s">
        <v>868</v>
      </c>
    </row>
    <row r="119" s="28" customFormat="true" ht="16.5" hidden="false" customHeight="true" outlineLevel="0" collapsed="false">
      <c r="A119" s="23"/>
      <c r="B119" s="156"/>
      <c r="C119" s="157" t="s">
        <v>590</v>
      </c>
      <c r="D119" s="157" t="s">
        <v>135</v>
      </c>
      <c r="E119" s="158" t="s">
        <v>1059</v>
      </c>
      <c r="F119" s="159" t="s">
        <v>1060</v>
      </c>
      <c r="G119" s="160" t="s">
        <v>138</v>
      </c>
      <c r="H119" s="161" t="n">
        <v>60</v>
      </c>
      <c r="I119" s="162"/>
      <c r="J119" s="163" t="n">
        <f aca="false">ROUND(I119*H119,2)</f>
        <v>0</v>
      </c>
      <c r="K119" s="159"/>
      <c r="L119" s="24"/>
      <c r="M119" s="164"/>
      <c r="N119" s="165" t="s">
        <v>40</v>
      </c>
      <c r="O119" s="56"/>
      <c r="P119" s="166" t="n">
        <f aca="false">O119*H119</f>
        <v>0</v>
      </c>
      <c r="Q119" s="166" t="n">
        <v>0</v>
      </c>
      <c r="R119" s="166" t="n">
        <f aca="false">Q119*H119</f>
        <v>0</v>
      </c>
      <c r="S119" s="166" t="n">
        <v>0</v>
      </c>
      <c r="T119" s="167" t="n">
        <f aca="false">S119*H119</f>
        <v>0</v>
      </c>
      <c r="U119" s="23"/>
      <c r="V119" s="23"/>
      <c r="W119" s="23"/>
      <c r="X119" s="23"/>
      <c r="Y119" s="23"/>
      <c r="Z119" s="23"/>
      <c r="AA119" s="23"/>
      <c r="AB119" s="23"/>
      <c r="AC119" s="23"/>
      <c r="AD119" s="23"/>
      <c r="AE119" s="23"/>
      <c r="AR119" s="168" t="s">
        <v>140</v>
      </c>
      <c r="AT119" s="168" t="s">
        <v>135</v>
      </c>
      <c r="AU119" s="168" t="s">
        <v>77</v>
      </c>
      <c r="AY119" s="4" t="s">
        <v>132</v>
      </c>
      <c r="BE119" s="169" t="n">
        <f aca="false">IF(N119="základní",J119,0)</f>
        <v>0</v>
      </c>
      <c r="BF119" s="169" t="n">
        <f aca="false">IF(N119="snížená",J119,0)</f>
        <v>0</v>
      </c>
      <c r="BG119" s="169" t="n">
        <f aca="false">IF(N119="zákl. přenesená",J119,0)</f>
        <v>0</v>
      </c>
      <c r="BH119" s="169" t="n">
        <f aca="false">IF(N119="sníž. přenesená",J119,0)</f>
        <v>0</v>
      </c>
      <c r="BI119" s="169" t="n">
        <f aca="false">IF(N119="nulová",J119,0)</f>
        <v>0</v>
      </c>
      <c r="BJ119" s="4" t="s">
        <v>77</v>
      </c>
      <c r="BK119" s="169" t="n">
        <f aca="false">ROUND(I119*H119,2)</f>
        <v>0</v>
      </c>
      <c r="BL119" s="4" t="s">
        <v>140</v>
      </c>
      <c r="BM119" s="168" t="s">
        <v>871</v>
      </c>
    </row>
    <row r="120" s="28" customFormat="true" ht="16.5" hidden="false" customHeight="true" outlineLevel="0" collapsed="false">
      <c r="A120" s="23"/>
      <c r="B120" s="156"/>
      <c r="C120" s="157" t="s">
        <v>595</v>
      </c>
      <c r="D120" s="157" t="s">
        <v>135</v>
      </c>
      <c r="E120" s="158" t="s">
        <v>1061</v>
      </c>
      <c r="F120" s="159" t="s">
        <v>1062</v>
      </c>
      <c r="G120" s="160" t="s">
        <v>138</v>
      </c>
      <c r="H120" s="161" t="n">
        <v>72</v>
      </c>
      <c r="I120" s="162"/>
      <c r="J120" s="163" t="n">
        <f aca="false">ROUND(I120*H120,2)</f>
        <v>0</v>
      </c>
      <c r="K120" s="159"/>
      <c r="L120" s="24"/>
      <c r="M120" s="164"/>
      <c r="N120" s="165" t="s">
        <v>40</v>
      </c>
      <c r="O120" s="56"/>
      <c r="P120" s="166" t="n">
        <f aca="false">O120*H120</f>
        <v>0</v>
      </c>
      <c r="Q120" s="166" t="n">
        <v>0</v>
      </c>
      <c r="R120" s="166" t="n">
        <f aca="false">Q120*H120</f>
        <v>0</v>
      </c>
      <c r="S120" s="166" t="n">
        <v>0</v>
      </c>
      <c r="T120" s="167" t="n">
        <f aca="false">S120*H120</f>
        <v>0</v>
      </c>
      <c r="U120" s="23"/>
      <c r="V120" s="23"/>
      <c r="W120" s="23"/>
      <c r="X120" s="23"/>
      <c r="Y120" s="23"/>
      <c r="Z120" s="23"/>
      <c r="AA120" s="23"/>
      <c r="AB120" s="23"/>
      <c r="AC120" s="23"/>
      <c r="AD120" s="23"/>
      <c r="AE120" s="23"/>
      <c r="AR120" s="168" t="s">
        <v>140</v>
      </c>
      <c r="AT120" s="168" t="s">
        <v>135</v>
      </c>
      <c r="AU120" s="168" t="s">
        <v>77</v>
      </c>
      <c r="AY120" s="4" t="s">
        <v>132</v>
      </c>
      <c r="BE120" s="169" t="n">
        <f aca="false">IF(N120="základní",J120,0)</f>
        <v>0</v>
      </c>
      <c r="BF120" s="169" t="n">
        <f aca="false">IF(N120="snížená",J120,0)</f>
        <v>0</v>
      </c>
      <c r="BG120" s="169" t="n">
        <f aca="false">IF(N120="zákl. přenesená",J120,0)</f>
        <v>0</v>
      </c>
      <c r="BH120" s="169" t="n">
        <f aca="false">IF(N120="sníž. přenesená",J120,0)</f>
        <v>0</v>
      </c>
      <c r="BI120" s="169" t="n">
        <f aca="false">IF(N120="nulová",J120,0)</f>
        <v>0</v>
      </c>
      <c r="BJ120" s="4" t="s">
        <v>77</v>
      </c>
      <c r="BK120" s="169" t="n">
        <f aca="false">ROUND(I120*H120,2)</f>
        <v>0</v>
      </c>
      <c r="BL120" s="4" t="s">
        <v>140</v>
      </c>
      <c r="BM120" s="168" t="s">
        <v>967</v>
      </c>
    </row>
    <row r="121" s="28" customFormat="true" ht="16.5" hidden="false" customHeight="true" outlineLevel="0" collapsed="false">
      <c r="A121" s="23"/>
      <c r="B121" s="156"/>
      <c r="C121" s="157" t="s">
        <v>600</v>
      </c>
      <c r="D121" s="157" t="s">
        <v>135</v>
      </c>
      <c r="E121" s="158" t="s">
        <v>1063</v>
      </c>
      <c r="F121" s="159" t="s">
        <v>1064</v>
      </c>
      <c r="G121" s="160" t="s">
        <v>138</v>
      </c>
      <c r="H121" s="161" t="n">
        <v>512</v>
      </c>
      <c r="I121" s="162"/>
      <c r="J121" s="163" t="n">
        <f aca="false">ROUND(I121*H121,2)</f>
        <v>0</v>
      </c>
      <c r="K121" s="159"/>
      <c r="L121" s="24"/>
      <c r="M121" s="164"/>
      <c r="N121" s="165" t="s">
        <v>40</v>
      </c>
      <c r="O121" s="56"/>
      <c r="P121" s="166" t="n">
        <f aca="false">O121*H121</f>
        <v>0</v>
      </c>
      <c r="Q121" s="166" t="n">
        <v>0</v>
      </c>
      <c r="R121" s="166" t="n">
        <f aca="false">Q121*H121</f>
        <v>0</v>
      </c>
      <c r="S121" s="166" t="n">
        <v>0</v>
      </c>
      <c r="T121" s="167" t="n">
        <f aca="false">S121*H121</f>
        <v>0</v>
      </c>
      <c r="U121" s="23"/>
      <c r="V121" s="23"/>
      <c r="W121" s="23"/>
      <c r="X121" s="23"/>
      <c r="Y121" s="23"/>
      <c r="Z121" s="23"/>
      <c r="AA121" s="23"/>
      <c r="AB121" s="23"/>
      <c r="AC121" s="23"/>
      <c r="AD121" s="23"/>
      <c r="AE121" s="23"/>
      <c r="AR121" s="168" t="s">
        <v>140</v>
      </c>
      <c r="AT121" s="168" t="s">
        <v>135</v>
      </c>
      <c r="AU121" s="168" t="s">
        <v>77</v>
      </c>
      <c r="AY121" s="4" t="s">
        <v>132</v>
      </c>
      <c r="BE121" s="169" t="n">
        <f aca="false">IF(N121="základní",J121,0)</f>
        <v>0</v>
      </c>
      <c r="BF121" s="169" t="n">
        <f aca="false">IF(N121="snížená",J121,0)</f>
        <v>0</v>
      </c>
      <c r="BG121" s="169" t="n">
        <f aca="false">IF(N121="zákl. přenesená",J121,0)</f>
        <v>0</v>
      </c>
      <c r="BH121" s="169" t="n">
        <f aca="false">IF(N121="sníž. přenesená",J121,0)</f>
        <v>0</v>
      </c>
      <c r="BI121" s="169" t="n">
        <f aca="false">IF(N121="nulová",J121,0)</f>
        <v>0</v>
      </c>
      <c r="BJ121" s="4" t="s">
        <v>77</v>
      </c>
      <c r="BK121" s="169" t="n">
        <f aca="false">ROUND(I121*H121,2)</f>
        <v>0</v>
      </c>
      <c r="BL121" s="4" t="s">
        <v>140</v>
      </c>
      <c r="BM121" s="168" t="s">
        <v>970</v>
      </c>
    </row>
    <row r="122" s="28" customFormat="true" ht="16.5" hidden="false" customHeight="true" outlineLevel="0" collapsed="false">
      <c r="A122" s="23"/>
      <c r="B122" s="156"/>
      <c r="C122" s="157" t="s">
        <v>608</v>
      </c>
      <c r="D122" s="157" t="s">
        <v>135</v>
      </c>
      <c r="E122" s="158" t="s">
        <v>1065</v>
      </c>
      <c r="F122" s="159" t="s">
        <v>1066</v>
      </c>
      <c r="G122" s="160" t="s">
        <v>790</v>
      </c>
      <c r="H122" s="161" t="n">
        <v>32</v>
      </c>
      <c r="I122" s="162"/>
      <c r="J122" s="163" t="n">
        <f aca="false">ROUND(I122*H122,2)</f>
        <v>0</v>
      </c>
      <c r="K122" s="159"/>
      <c r="L122" s="24"/>
      <c r="M122" s="164"/>
      <c r="N122" s="165" t="s">
        <v>40</v>
      </c>
      <c r="O122" s="56"/>
      <c r="P122" s="166" t="n">
        <f aca="false">O122*H122</f>
        <v>0</v>
      </c>
      <c r="Q122" s="166" t="n">
        <v>0</v>
      </c>
      <c r="R122" s="166" t="n">
        <f aca="false">Q122*H122</f>
        <v>0</v>
      </c>
      <c r="S122" s="166" t="n">
        <v>0</v>
      </c>
      <c r="T122" s="167" t="n">
        <f aca="false">S122*H122</f>
        <v>0</v>
      </c>
      <c r="U122" s="23"/>
      <c r="V122" s="23"/>
      <c r="W122" s="23"/>
      <c r="X122" s="23"/>
      <c r="Y122" s="23"/>
      <c r="Z122" s="23"/>
      <c r="AA122" s="23"/>
      <c r="AB122" s="23"/>
      <c r="AC122" s="23"/>
      <c r="AD122" s="23"/>
      <c r="AE122" s="23"/>
      <c r="AR122" s="168" t="s">
        <v>140</v>
      </c>
      <c r="AT122" s="168" t="s">
        <v>135</v>
      </c>
      <c r="AU122" s="168" t="s">
        <v>77</v>
      </c>
      <c r="AY122" s="4" t="s">
        <v>132</v>
      </c>
      <c r="BE122" s="169" t="n">
        <f aca="false">IF(N122="základní",J122,0)</f>
        <v>0</v>
      </c>
      <c r="BF122" s="169" t="n">
        <f aca="false">IF(N122="snížená",J122,0)</f>
        <v>0</v>
      </c>
      <c r="BG122" s="169" t="n">
        <f aca="false">IF(N122="zákl. přenesená",J122,0)</f>
        <v>0</v>
      </c>
      <c r="BH122" s="169" t="n">
        <f aca="false">IF(N122="sníž. přenesená",J122,0)</f>
        <v>0</v>
      </c>
      <c r="BI122" s="169" t="n">
        <f aca="false">IF(N122="nulová",J122,0)</f>
        <v>0</v>
      </c>
      <c r="BJ122" s="4" t="s">
        <v>77</v>
      </c>
      <c r="BK122" s="169" t="n">
        <f aca="false">ROUND(I122*H122,2)</f>
        <v>0</v>
      </c>
      <c r="BL122" s="4" t="s">
        <v>140</v>
      </c>
      <c r="BM122" s="168" t="s">
        <v>973</v>
      </c>
    </row>
    <row r="123" s="28" customFormat="true" ht="16.5" hidden="false" customHeight="true" outlineLevel="0" collapsed="false">
      <c r="A123" s="23"/>
      <c r="B123" s="156"/>
      <c r="C123" s="157" t="s">
        <v>613</v>
      </c>
      <c r="D123" s="157" t="s">
        <v>135</v>
      </c>
      <c r="E123" s="158" t="s">
        <v>1067</v>
      </c>
      <c r="F123" s="159" t="s">
        <v>1068</v>
      </c>
      <c r="G123" s="160" t="s">
        <v>790</v>
      </c>
      <c r="H123" s="161" t="n">
        <v>14</v>
      </c>
      <c r="I123" s="162"/>
      <c r="J123" s="163" t="n">
        <f aca="false">ROUND(I123*H123,2)</f>
        <v>0</v>
      </c>
      <c r="K123" s="159"/>
      <c r="L123" s="24"/>
      <c r="M123" s="164"/>
      <c r="N123" s="165" t="s">
        <v>40</v>
      </c>
      <c r="O123" s="56"/>
      <c r="P123" s="166" t="n">
        <f aca="false">O123*H123</f>
        <v>0</v>
      </c>
      <c r="Q123" s="166" t="n">
        <v>0</v>
      </c>
      <c r="R123" s="166" t="n">
        <f aca="false">Q123*H123</f>
        <v>0</v>
      </c>
      <c r="S123" s="166" t="n">
        <v>0</v>
      </c>
      <c r="T123" s="167" t="n">
        <f aca="false">S123*H123</f>
        <v>0</v>
      </c>
      <c r="U123" s="23"/>
      <c r="V123" s="23"/>
      <c r="W123" s="23"/>
      <c r="X123" s="23"/>
      <c r="Y123" s="23"/>
      <c r="Z123" s="23"/>
      <c r="AA123" s="23"/>
      <c r="AB123" s="23"/>
      <c r="AC123" s="23"/>
      <c r="AD123" s="23"/>
      <c r="AE123" s="23"/>
      <c r="AR123" s="168" t="s">
        <v>140</v>
      </c>
      <c r="AT123" s="168" t="s">
        <v>135</v>
      </c>
      <c r="AU123" s="168" t="s">
        <v>77</v>
      </c>
      <c r="AY123" s="4" t="s">
        <v>132</v>
      </c>
      <c r="BE123" s="169" t="n">
        <f aca="false">IF(N123="základní",J123,0)</f>
        <v>0</v>
      </c>
      <c r="BF123" s="169" t="n">
        <f aca="false">IF(N123="snížená",J123,0)</f>
        <v>0</v>
      </c>
      <c r="BG123" s="169" t="n">
        <f aca="false">IF(N123="zákl. přenesená",J123,0)</f>
        <v>0</v>
      </c>
      <c r="BH123" s="169" t="n">
        <f aca="false">IF(N123="sníž. přenesená",J123,0)</f>
        <v>0</v>
      </c>
      <c r="BI123" s="169" t="n">
        <f aca="false">IF(N123="nulová",J123,0)</f>
        <v>0</v>
      </c>
      <c r="BJ123" s="4" t="s">
        <v>77</v>
      </c>
      <c r="BK123" s="169" t="n">
        <f aca="false">ROUND(I123*H123,2)</f>
        <v>0</v>
      </c>
      <c r="BL123" s="4" t="s">
        <v>140</v>
      </c>
      <c r="BM123" s="168" t="s">
        <v>976</v>
      </c>
    </row>
    <row r="124" s="28" customFormat="true" ht="24.15" hidden="false" customHeight="true" outlineLevel="0" collapsed="false">
      <c r="A124" s="23"/>
      <c r="B124" s="156"/>
      <c r="C124" s="157" t="s">
        <v>619</v>
      </c>
      <c r="D124" s="157" t="s">
        <v>135</v>
      </c>
      <c r="E124" s="158" t="s">
        <v>1069</v>
      </c>
      <c r="F124" s="159" t="s">
        <v>1070</v>
      </c>
      <c r="G124" s="160" t="s">
        <v>790</v>
      </c>
      <c r="H124" s="161" t="n">
        <v>1</v>
      </c>
      <c r="I124" s="162"/>
      <c r="J124" s="163" t="n">
        <f aca="false">ROUND(I124*H124,2)</f>
        <v>0</v>
      </c>
      <c r="K124" s="159"/>
      <c r="L124" s="24"/>
      <c r="M124" s="164"/>
      <c r="N124" s="165" t="s">
        <v>40</v>
      </c>
      <c r="O124" s="56"/>
      <c r="P124" s="166" t="n">
        <f aca="false">O124*H124</f>
        <v>0</v>
      </c>
      <c r="Q124" s="166" t="n">
        <v>0</v>
      </c>
      <c r="R124" s="166" t="n">
        <f aca="false">Q124*H124</f>
        <v>0</v>
      </c>
      <c r="S124" s="166" t="n">
        <v>0</v>
      </c>
      <c r="T124" s="167" t="n">
        <f aca="false">S124*H124</f>
        <v>0</v>
      </c>
      <c r="U124" s="23"/>
      <c r="V124" s="23"/>
      <c r="W124" s="23"/>
      <c r="X124" s="23"/>
      <c r="Y124" s="23"/>
      <c r="Z124" s="23"/>
      <c r="AA124" s="23"/>
      <c r="AB124" s="23"/>
      <c r="AC124" s="23"/>
      <c r="AD124" s="23"/>
      <c r="AE124" s="23"/>
      <c r="AR124" s="168" t="s">
        <v>140</v>
      </c>
      <c r="AT124" s="168" t="s">
        <v>135</v>
      </c>
      <c r="AU124" s="168" t="s">
        <v>77</v>
      </c>
      <c r="AY124" s="4" t="s">
        <v>132</v>
      </c>
      <c r="BE124" s="169" t="n">
        <f aca="false">IF(N124="základní",J124,0)</f>
        <v>0</v>
      </c>
      <c r="BF124" s="169" t="n">
        <f aca="false">IF(N124="snížená",J124,0)</f>
        <v>0</v>
      </c>
      <c r="BG124" s="169" t="n">
        <f aca="false">IF(N124="zákl. přenesená",J124,0)</f>
        <v>0</v>
      </c>
      <c r="BH124" s="169" t="n">
        <f aca="false">IF(N124="sníž. přenesená",J124,0)</f>
        <v>0</v>
      </c>
      <c r="BI124" s="169" t="n">
        <f aca="false">IF(N124="nulová",J124,0)</f>
        <v>0</v>
      </c>
      <c r="BJ124" s="4" t="s">
        <v>77</v>
      </c>
      <c r="BK124" s="169" t="n">
        <f aca="false">ROUND(I124*H124,2)</f>
        <v>0</v>
      </c>
      <c r="BL124" s="4" t="s">
        <v>140</v>
      </c>
      <c r="BM124" s="168" t="s">
        <v>980</v>
      </c>
    </row>
    <row r="125" s="28" customFormat="true" ht="16.5" hidden="false" customHeight="true" outlineLevel="0" collapsed="false">
      <c r="A125" s="23"/>
      <c r="B125" s="156"/>
      <c r="C125" s="157" t="s">
        <v>624</v>
      </c>
      <c r="D125" s="157" t="s">
        <v>135</v>
      </c>
      <c r="E125" s="158" t="s">
        <v>1071</v>
      </c>
      <c r="F125" s="159" t="s">
        <v>1072</v>
      </c>
      <c r="G125" s="160" t="s">
        <v>790</v>
      </c>
      <c r="H125" s="161" t="n">
        <v>1</v>
      </c>
      <c r="I125" s="162"/>
      <c r="J125" s="163" t="n">
        <f aca="false">ROUND(I125*H125,2)</f>
        <v>0</v>
      </c>
      <c r="K125" s="159"/>
      <c r="L125" s="24"/>
      <c r="M125" s="164"/>
      <c r="N125" s="165" t="s">
        <v>40</v>
      </c>
      <c r="O125" s="56"/>
      <c r="P125" s="166" t="n">
        <f aca="false">O125*H125</f>
        <v>0</v>
      </c>
      <c r="Q125" s="166" t="n">
        <v>0</v>
      </c>
      <c r="R125" s="166" t="n">
        <f aca="false">Q125*H125</f>
        <v>0</v>
      </c>
      <c r="S125" s="166" t="n">
        <v>0</v>
      </c>
      <c r="T125" s="167" t="n">
        <f aca="false">S125*H125</f>
        <v>0</v>
      </c>
      <c r="U125" s="23"/>
      <c r="V125" s="23"/>
      <c r="W125" s="23"/>
      <c r="X125" s="23"/>
      <c r="Y125" s="23"/>
      <c r="Z125" s="23"/>
      <c r="AA125" s="23"/>
      <c r="AB125" s="23"/>
      <c r="AC125" s="23"/>
      <c r="AD125" s="23"/>
      <c r="AE125" s="23"/>
      <c r="AR125" s="168" t="s">
        <v>140</v>
      </c>
      <c r="AT125" s="168" t="s">
        <v>135</v>
      </c>
      <c r="AU125" s="168" t="s">
        <v>77</v>
      </c>
      <c r="AY125" s="4" t="s">
        <v>132</v>
      </c>
      <c r="BE125" s="169" t="n">
        <f aca="false">IF(N125="základní",J125,0)</f>
        <v>0</v>
      </c>
      <c r="BF125" s="169" t="n">
        <f aca="false">IF(N125="snížená",J125,0)</f>
        <v>0</v>
      </c>
      <c r="BG125" s="169" t="n">
        <f aca="false">IF(N125="zákl. přenesená",J125,0)</f>
        <v>0</v>
      </c>
      <c r="BH125" s="169" t="n">
        <f aca="false">IF(N125="sníž. přenesená",J125,0)</f>
        <v>0</v>
      </c>
      <c r="BI125" s="169" t="n">
        <f aca="false">IF(N125="nulová",J125,0)</f>
        <v>0</v>
      </c>
      <c r="BJ125" s="4" t="s">
        <v>77</v>
      </c>
      <c r="BK125" s="169" t="n">
        <f aca="false">ROUND(I125*H125,2)</f>
        <v>0</v>
      </c>
      <c r="BL125" s="4" t="s">
        <v>140</v>
      </c>
      <c r="BM125" s="168" t="s">
        <v>983</v>
      </c>
    </row>
    <row r="126" s="28" customFormat="true" ht="16.5" hidden="false" customHeight="true" outlineLevel="0" collapsed="false">
      <c r="A126" s="23"/>
      <c r="B126" s="156"/>
      <c r="C126" s="157" t="s">
        <v>629</v>
      </c>
      <c r="D126" s="157" t="s">
        <v>135</v>
      </c>
      <c r="E126" s="158" t="s">
        <v>1073</v>
      </c>
      <c r="F126" s="159" t="s">
        <v>1074</v>
      </c>
      <c r="G126" s="160" t="s">
        <v>790</v>
      </c>
      <c r="H126" s="161" t="n">
        <v>1</v>
      </c>
      <c r="I126" s="162"/>
      <c r="J126" s="163" t="n">
        <f aca="false">ROUND(I126*H126,2)</f>
        <v>0</v>
      </c>
      <c r="K126" s="159"/>
      <c r="L126" s="24"/>
      <c r="M126" s="226"/>
      <c r="N126" s="227" t="s">
        <v>40</v>
      </c>
      <c r="O126" s="228"/>
      <c r="P126" s="229" t="n">
        <f aca="false">O126*H126</f>
        <v>0</v>
      </c>
      <c r="Q126" s="229" t="n">
        <v>0</v>
      </c>
      <c r="R126" s="229" t="n">
        <f aca="false">Q126*H126</f>
        <v>0</v>
      </c>
      <c r="S126" s="229" t="n">
        <v>0</v>
      </c>
      <c r="T126" s="230" t="n">
        <f aca="false">S126*H126</f>
        <v>0</v>
      </c>
      <c r="U126" s="23"/>
      <c r="V126" s="23"/>
      <c r="W126" s="23"/>
      <c r="X126" s="23"/>
      <c r="Y126" s="23"/>
      <c r="Z126" s="23"/>
      <c r="AA126" s="23"/>
      <c r="AB126" s="23"/>
      <c r="AC126" s="23"/>
      <c r="AD126" s="23"/>
      <c r="AE126" s="23"/>
      <c r="AR126" s="168" t="s">
        <v>140</v>
      </c>
      <c r="AT126" s="168" t="s">
        <v>135</v>
      </c>
      <c r="AU126" s="168" t="s">
        <v>77</v>
      </c>
      <c r="AY126" s="4" t="s">
        <v>132</v>
      </c>
      <c r="BE126" s="169" t="n">
        <f aca="false">IF(N126="základní",J126,0)</f>
        <v>0</v>
      </c>
      <c r="BF126" s="169" t="n">
        <f aca="false">IF(N126="snížená",J126,0)</f>
        <v>0</v>
      </c>
      <c r="BG126" s="169" t="n">
        <f aca="false">IF(N126="zákl. přenesená",J126,0)</f>
        <v>0</v>
      </c>
      <c r="BH126" s="169" t="n">
        <f aca="false">IF(N126="sníž. přenesená",J126,0)</f>
        <v>0</v>
      </c>
      <c r="BI126" s="169" t="n">
        <f aca="false">IF(N126="nulová",J126,0)</f>
        <v>0</v>
      </c>
      <c r="BJ126" s="4" t="s">
        <v>77</v>
      </c>
      <c r="BK126" s="169" t="n">
        <f aca="false">ROUND(I126*H126,2)</f>
        <v>0</v>
      </c>
      <c r="BL126" s="4" t="s">
        <v>140</v>
      </c>
      <c r="BM126" s="168" t="s">
        <v>1075</v>
      </c>
    </row>
    <row r="127" s="28" customFormat="true" ht="6.95" hidden="false" customHeight="true" outlineLevel="0" collapsed="false">
      <c r="A127" s="23"/>
      <c r="B127" s="40"/>
      <c r="C127" s="41"/>
      <c r="D127" s="41"/>
      <c r="E127" s="41"/>
      <c r="F127" s="41"/>
      <c r="G127" s="41"/>
      <c r="H127" s="41"/>
      <c r="I127" s="41"/>
      <c r="J127" s="41"/>
      <c r="K127" s="41"/>
      <c r="L127" s="24"/>
      <c r="M127" s="23"/>
      <c r="O127" s="23"/>
      <c r="P127" s="23"/>
      <c r="Q127" s="23"/>
      <c r="R127" s="23"/>
      <c r="S127" s="23"/>
      <c r="T127" s="23"/>
      <c r="U127" s="23"/>
      <c r="V127" s="23"/>
      <c r="W127" s="23"/>
      <c r="X127" s="23"/>
      <c r="Y127" s="23"/>
      <c r="Z127" s="23"/>
      <c r="AA127" s="23"/>
      <c r="AB127" s="23"/>
      <c r="AC127" s="23"/>
      <c r="AD127" s="23"/>
      <c r="AE127" s="23"/>
    </row>
  </sheetData>
  <autoFilter ref="C80:K126"/>
  <mergeCells count="9">
    <mergeCell ref="L2:V2"/>
    <mergeCell ref="E7:H7"/>
    <mergeCell ref="E9:H9"/>
    <mergeCell ref="E18:H18"/>
    <mergeCell ref="E27:H27"/>
    <mergeCell ref="E48:H48"/>
    <mergeCell ref="E50:H50"/>
    <mergeCell ref="E71:H71"/>
    <mergeCell ref="E73:H73"/>
  </mergeCells>
  <printOptions headings="false" gridLines="false" gridLinesSet="true" horizontalCentered="false" verticalCentered="false"/>
  <pageMargins left="0.39375" right="0.39375" top="0.39375" bottom="0.39375" header="0.511811023622047" footer="0"/>
  <pageSetup paperSize="9" scale="100" fitToWidth="1" fitToHeight="100" pageOrder="downThenOver" orientation="portrait" blackAndWhite="false" draft="false" cellComments="none" horizontalDpi="300" verticalDpi="300" copies="1"/>
  <headerFooter differentFirst="false" differentOddEven="false">
    <oddHead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BM8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F102:F105 A1"/>
    </sheetView>
  </sheetViews>
  <sheetFormatPr defaultColWidth="8.5078125" defaultRowHeight="12.8" zeroHeight="false" outlineLevelRow="0" outlineLevelCol="0"/>
  <cols>
    <col collapsed="false" customWidth="true" hidden="false" outlineLevel="0" max="1" min="1" style="1" width="8.34"/>
    <col collapsed="false" customWidth="true" hidden="false" outlineLevel="0" max="2" min="2" style="1" width="1.17"/>
    <col collapsed="false" customWidth="true" hidden="false" outlineLevel="0" max="3" min="3" style="1" width="4.16"/>
    <col collapsed="false" customWidth="true" hidden="false" outlineLevel="0" max="4" min="4" style="1" width="4.34"/>
    <col collapsed="false" customWidth="true" hidden="false" outlineLevel="0" max="5" min="5" style="1" width="17.15"/>
    <col collapsed="false" customWidth="true" hidden="false" outlineLevel="0" max="6" min="6" style="1" width="50.83"/>
    <col collapsed="false" customWidth="true" hidden="false" outlineLevel="0" max="7" min="7" style="1" width="7.5"/>
    <col collapsed="false" customWidth="true" hidden="false" outlineLevel="0" max="8" min="8" style="1" width="14"/>
    <col collapsed="false" customWidth="true" hidden="false" outlineLevel="0" max="9" min="9" style="1" width="15.83"/>
    <col collapsed="false" customWidth="true" hidden="false" outlineLevel="0" max="11" min="10" style="1" width="22.34"/>
    <col collapsed="false" customWidth="true" hidden="false" outlineLevel="0" max="12" min="12" style="1" width="9.34"/>
    <col collapsed="false" customWidth="true" hidden="true" outlineLevel="0" max="13" min="13" style="1" width="10.83"/>
    <col collapsed="false" customWidth="true" hidden="true" outlineLevel="0" max="14" min="14" style="1" width="9.34"/>
    <col collapsed="false" customWidth="true" hidden="true" outlineLevel="0" max="20" min="15" style="1" width="14.16"/>
    <col collapsed="false" customWidth="true" hidden="true" outlineLevel="0" max="21" min="21" style="1" width="16.34"/>
    <col collapsed="false" customWidth="true" hidden="false" outlineLevel="0" max="22" min="22" style="1" width="12.34"/>
    <col collapsed="false" customWidth="true" hidden="false" outlineLevel="0" max="23" min="23" style="1" width="16.34"/>
    <col collapsed="false" customWidth="true" hidden="false" outlineLevel="0" max="24" min="24" style="1" width="12.34"/>
    <col collapsed="false" customWidth="true" hidden="false" outlineLevel="0" max="25" min="25" style="1" width="15"/>
    <col collapsed="false" customWidth="true" hidden="false" outlineLevel="0" max="26" min="26" style="1" width="11"/>
    <col collapsed="false" customWidth="true" hidden="false" outlineLevel="0" max="27" min="27" style="1" width="15"/>
    <col collapsed="false" customWidth="true" hidden="false" outlineLevel="0" max="28" min="28" style="1" width="16.34"/>
    <col collapsed="false" customWidth="true" hidden="false" outlineLevel="0" max="29" min="29" style="1" width="11"/>
    <col collapsed="false" customWidth="true" hidden="false" outlineLevel="0" max="30" min="30" style="1" width="15"/>
    <col collapsed="false" customWidth="true" hidden="false" outlineLevel="0" max="31" min="31" style="1" width="16.34"/>
    <col collapsed="false" customWidth="true" hidden="true" outlineLevel="0" max="65" min="44" style="1" width="9.34"/>
  </cols>
  <sheetData>
    <row r="2" customFormat="false" ht="36.95" hidden="false" customHeight="true" outlineLevel="0" collapsed="false">
      <c r="L2" s="3" t="s">
        <v>5</v>
      </c>
      <c r="M2" s="3"/>
      <c r="N2" s="3"/>
      <c r="O2" s="3"/>
      <c r="P2" s="3"/>
      <c r="Q2" s="3"/>
      <c r="R2" s="3"/>
      <c r="S2" s="3"/>
      <c r="T2" s="3"/>
      <c r="U2" s="3"/>
      <c r="V2" s="3"/>
      <c r="AT2" s="4" t="s">
        <v>94</v>
      </c>
    </row>
    <row r="3" customFormat="false" ht="6.95" hidden="false" customHeight="true" outlineLevel="0" collapsed="false">
      <c r="B3" s="5"/>
      <c r="C3" s="6"/>
      <c r="D3" s="6"/>
      <c r="E3" s="6"/>
      <c r="F3" s="6"/>
      <c r="G3" s="6"/>
      <c r="H3" s="6"/>
      <c r="I3" s="6"/>
      <c r="J3" s="6"/>
      <c r="K3" s="6"/>
      <c r="L3" s="7"/>
      <c r="AT3" s="4" t="s">
        <v>79</v>
      </c>
    </row>
    <row r="4" customFormat="false" ht="24.95" hidden="false" customHeight="true" outlineLevel="0" collapsed="false">
      <c r="B4" s="7"/>
      <c r="D4" s="8" t="s">
        <v>99</v>
      </c>
      <c r="L4" s="7"/>
      <c r="M4" s="100" t="s">
        <v>10</v>
      </c>
      <c r="AT4" s="4" t="s">
        <v>3</v>
      </c>
    </row>
    <row r="5" customFormat="false" ht="6.95" hidden="false" customHeight="true" outlineLevel="0" collapsed="false">
      <c r="B5" s="7"/>
      <c r="L5" s="7"/>
    </row>
    <row r="6" customFormat="false" ht="12" hidden="false" customHeight="true" outlineLevel="0" collapsed="false">
      <c r="B6" s="7"/>
      <c r="D6" s="16" t="s">
        <v>16</v>
      </c>
      <c r="L6" s="7"/>
    </row>
    <row r="7" customFormat="false" ht="16.5" hidden="false" customHeight="true" outlineLevel="0" collapsed="false">
      <c r="B7" s="7"/>
      <c r="E7" s="101" t="str">
        <f aca="false">'Rekapitulace stavby'!K6</f>
        <v>Foyer ZŠ Šumperk</v>
      </c>
      <c r="F7" s="101"/>
      <c r="G7" s="101"/>
      <c r="H7" s="101"/>
      <c r="L7" s="7"/>
    </row>
    <row r="8" s="28" customFormat="true" ht="12" hidden="false" customHeight="true" outlineLevel="0" collapsed="false">
      <c r="A8" s="23"/>
      <c r="B8" s="24"/>
      <c r="C8" s="23"/>
      <c r="D8" s="16" t="s">
        <v>100</v>
      </c>
      <c r="E8" s="23"/>
      <c r="F8" s="23"/>
      <c r="G8" s="23"/>
      <c r="H8" s="23"/>
      <c r="I8" s="23"/>
      <c r="J8" s="23"/>
      <c r="K8" s="23"/>
      <c r="L8" s="102"/>
      <c r="S8" s="23"/>
      <c r="T8" s="23"/>
      <c r="U8" s="23"/>
      <c r="V8" s="23"/>
      <c r="W8" s="23"/>
      <c r="X8" s="23"/>
      <c r="Y8" s="23"/>
      <c r="Z8" s="23"/>
      <c r="AA8" s="23"/>
      <c r="AB8" s="23"/>
      <c r="AC8" s="23"/>
      <c r="AD8" s="23"/>
      <c r="AE8" s="23"/>
    </row>
    <row r="9" s="28" customFormat="true" ht="16.5" hidden="false" customHeight="true" outlineLevel="0" collapsed="false">
      <c r="A9" s="23"/>
      <c r="B9" s="24"/>
      <c r="C9" s="23"/>
      <c r="D9" s="23"/>
      <c r="E9" s="103" t="s">
        <v>1076</v>
      </c>
      <c r="F9" s="103"/>
      <c r="G9" s="103"/>
      <c r="H9" s="103"/>
      <c r="I9" s="23"/>
      <c r="J9" s="23"/>
      <c r="K9" s="23"/>
      <c r="L9" s="102"/>
      <c r="S9" s="23"/>
      <c r="T9" s="23"/>
      <c r="U9" s="23"/>
      <c r="V9" s="23"/>
      <c r="W9" s="23"/>
      <c r="X9" s="23"/>
      <c r="Y9" s="23"/>
      <c r="Z9" s="23"/>
      <c r="AA9" s="23"/>
      <c r="AB9" s="23"/>
      <c r="AC9" s="23"/>
      <c r="AD9" s="23"/>
      <c r="AE9" s="23"/>
    </row>
    <row r="10" s="28" customFormat="true" ht="12.8" hidden="false" customHeight="false" outlineLevel="0" collapsed="false">
      <c r="A10" s="23"/>
      <c r="B10" s="24"/>
      <c r="C10" s="23"/>
      <c r="D10" s="23"/>
      <c r="E10" s="23"/>
      <c r="F10" s="23"/>
      <c r="G10" s="23"/>
      <c r="H10" s="23"/>
      <c r="I10" s="23"/>
      <c r="J10" s="23"/>
      <c r="K10" s="23"/>
      <c r="L10" s="102"/>
      <c r="S10" s="23"/>
      <c r="T10" s="23"/>
      <c r="U10" s="23"/>
      <c r="V10" s="23"/>
      <c r="W10" s="23"/>
      <c r="X10" s="23"/>
      <c r="Y10" s="23"/>
      <c r="Z10" s="23"/>
      <c r="AA10" s="23"/>
      <c r="AB10" s="23"/>
      <c r="AC10" s="23"/>
      <c r="AD10" s="23"/>
      <c r="AE10" s="23"/>
    </row>
    <row r="11" s="28" customFormat="true" ht="12" hidden="false" customHeight="true" outlineLevel="0" collapsed="false">
      <c r="A11" s="23"/>
      <c r="B11" s="24"/>
      <c r="C11" s="23"/>
      <c r="D11" s="16" t="s">
        <v>18</v>
      </c>
      <c r="E11" s="23"/>
      <c r="F11" s="17"/>
      <c r="G11" s="23"/>
      <c r="H11" s="23"/>
      <c r="I11" s="16" t="s">
        <v>19</v>
      </c>
      <c r="J11" s="17"/>
      <c r="K11" s="23"/>
      <c r="L11" s="102"/>
      <c r="S11" s="23"/>
      <c r="T11" s="23"/>
      <c r="U11" s="23"/>
      <c r="V11" s="23"/>
      <c r="W11" s="23"/>
      <c r="X11" s="23"/>
      <c r="Y11" s="23"/>
      <c r="Z11" s="23"/>
      <c r="AA11" s="23"/>
      <c r="AB11" s="23"/>
      <c r="AC11" s="23"/>
      <c r="AD11" s="23"/>
      <c r="AE11" s="23"/>
    </row>
    <row r="12" s="28" customFormat="true" ht="12" hidden="false" customHeight="true" outlineLevel="0" collapsed="false">
      <c r="A12" s="23"/>
      <c r="B12" s="24"/>
      <c r="C12" s="23"/>
      <c r="D12" s="16" t="s">
        <v>20</v>
      </c>
      <c r="E12" s="23"/>
      <c r="F12" s="17" t="s">
        <v>21</v>
      </c>
      <c r="G12" s="23"/>
      <c r="H12" s="23"/>
      <c r="I12" s="16" t="s">
        <v>22</v>
      </c>
      <c r="J12" s="104" t="str">
        <f aca="false">'Rekapitulace stavby'!AN8</f>
        <v>31. 10. 2024</v>
      </c>
      <c r="K12" s="23"/>
      <c r="L12" s="102"/>
      <c r="S12" s="23"/>
      <c r="T12" s="23"/>
      <c r="U12" s="23"/>
      <c r="V12" s="23"/>
      <c r="W12" s="23"/>
      <c r="X12" s="23"/>
      <c r="Y12" s="23"/>
      <c r="Z12" s="23"/>
      <c r="AA12" s="23"/>
      <c r="AB12" s="23"/>
      <c r="AC12" s="23"/>
      <c r="AD12" s="23"/>
      <c r="AE12" s="23"/>
    </row>
    <row r="13" s="28" customFormat="true" ht="10.8" hidden="false" customHeight="true" outlineLevel="0" collapsed="false">
      <c r="A13" s="23"/>
      <c r="B13" s="24"/>
      <c r="C13" s="23"/>
      <c r="D13" s="23"/>
      <c r="E13" s="23"/>
      <c r="F13" s="23"/>
      <c r="G13" s="23"/>
      <c r="H13" s="23"/>
      <c r="I13" s="23"/>
      <c r="J13" s="23"/>
      <c r="K13" s="23"/>
      <c r="L13" s="102"/>
      <c r="S13" s="23"/>
      <c r="T13" s="23"/>
      <c r="U13" s="23"/>
      <c r="V13" s="23"/>
      <c r="W13" s="23"/>
      <c r="X13" s="23"/>
      <c r="Y13" s="23"/>
      <c r="Z13" s="23"/>
      <c r="AA13" s="23"/>
      <c r="AB13" s="23"/>
      <c r="AC13" s="23"/>
      <c r="AD13" s="23"/>
      <c r="AE13" s="23"/>
    </row>
    <row r="14" s="28" customFormat="true" ht="12" hidden="false" customHeight="true" outlineLevel="0" collapsed="false">
      <c r="A14" s="23"/>
      <c r="B14" s="24"/>
      <c r="C14" s="23"/>
      <c r="D14" s="16" t="s">
        <v>24</v>
      </c>
      <c r="E14" s="23"/>
      <c r="F14" s="23"/>
      <c r="G14" s="23"/>
      <c r="H14" s="23"/>
      <c r="I14" s="16" t="s">
        <v>25</v>
      </c>
      <c r="J14" s="17" t="str">
        <f aca="false">IF('Rekapitulace stavby'!AN10="","",'Rekapitulace stavby'!AN10)</f>
        <v/>
      </c>
      <c r="K14" s="23"/>
      <c r="L14" s="102"/>
      <c r="S14" s="23"/>
      <c r="T14" s="23"/>
      <c r="U14" s="23"/>
      <c r="V14" s="23"/>
      <c r="W14" s="23"/>
      <c r="X14" s="23"/>
      <c r="Y14" s="23"/>
      <c r="Z14" s="23"/>
      <c r="AA14" s="23"/>
      <c r="AB14" s="23"/>
      <c r="AC14" s="23"/>
      <c r="AD14" s="23"/>
      <c r="AE14" s="23"/>
    </row>
    <row r="15" s="28" customFormat="true" ht="18" hidden="false" customHeight="true" outlineLevel="0" collapsed="false">
      <c r="A15" s="23"/>
      <c r="B15" s="24"/>
      <c r="C15" s="23"/>
      <c r="D15" s="23"/>
      <c r="E15" s="17" t="str">
        <f aca="false">IF('Rekapitulace stavby'!E11="","",'Rekapitulace stavby'!E11)</f>
        <v> </v>
      </c>
      <c r="F15" s="23"/>
      <c r="G15" s="23"/>
      <c r="H15" s="23"/>
      <c r="I15" s="16" t="s">
        <v>26</v>
      </c>
      <c r="J15" s="17" t="str">
        <f aca="false">IF('Rekapitulace stavby'!AN11="","",'Rekapitulace stavby'!AN11)</f>
        <v/>
      </c>
      <c r="K15" s="23"/>
      <c r="L15" s="102"/>
      <c r="S15" s="23"/>
      <c r="T15" s="23"/>
      <c r="U15" s="23"/>
      <c r="V15" s="23"/>
      <c r="W15" s="23"/>
      <c r="X15" s="23"/>
      <c r="Y15" s="23"/>
      <c r="Z15" s="23"/>
      <c r="AA15" s="23"/>
      <c r="AB15" s="23"/>
      <c r="AC15" s="23"/>
      <c r="AD15" s="23"/>
      <c r="AE15" s="23"/>
    </row>
    <row r="16" s="28" customFormat="true" ht="6.95" hidden="false" customHeight="true" outlineLevel="0" collapsed="false">
      <c r="A16" s="23"/>
      <c r="B16" s="24"/>
      <c r="C16" s="23"/>
      <c r="D16" s="23"/>
      <c r="E16" s="23"/>
      <c r="F16" s="23"/>
      <c r="G16" s="23"/>
      <c r="H16" s="23"/>
      <c r="I16" s="23"/>
      <c r="J16" s="23"/>
      <c r="K16" s="23"/>
      <c r="L16" s="102"/>
      <c r="S16" s="23"/>
      <c r="T16" s="23"/>
      <c r="U16" s="23"/>
      <c r="V16" s="23"/>
      <c r="W16" s="23"/>
      <c r="X16" s="23"/>
      <c r="Y16" s="23"/>
      <c r="Z16" s="23"/>
      <c r="AA16" s="23"/>
      <c r="AB16" s="23"/>
      <c r="AC16" s="23"/>
      <c r="AD16" s="23"/>
      <c r="AE16" s="23"/>
    </row>
    <row r="17" s="28" customFormat="true" ht="12" hidden="false" customHeight="true" outlineLevel="0" collapsed="false">
      <c r="A17" s="23"/>
      <c r="B17" s="24"/>
      <c r="C17" s="23"/>
      <c r="D17" s="16" t="s">
        <v>27</v>
      </c>
      <c r="E17" s="23"/>
      <c r="F17" s="23"/>
      <c r="G17" s="23"/>
      <c r="H17" s="23"/>
      <c r="I17" s="16" t="s">
        <v>25</v>
      </c>
      <c r="J17" s="18" t="str">
        <f aca="false">'Rekapitulace stavby'!AN13</f>
        <v>Vyplň údaj</v>
      </c>
      <c r="K17" s="23"/>
      <c r="L17" s="102"/>
      <c r="S17" s="23"/>
      <c r="T17" s="23"/>
      <c r="U17" s="23"/>
      <c r="V17" s="23"/>
      <c r="W17" s="23"/>
      <c r="X17" s="23"/>
      <c r="Y17" s="23"/>
      <c r="Z17" s="23"/>
      <c r="AA17" s="23"/>
      <c r="AB17" s="23"/>
      <c r="AC17" s="23"/>
      <c r="AD17" s="23"/>
      <c r="AE17" s="23"/>
    </row>
    <row r="18" s="28" customFormat="true" ht="18" hidden="false" customHeight="true" outlineLevel="0" collapsed="false">
      <c r="A18" s="23"/>
      <c r="B18" s="24"/>
      <c r="C18" s="23"/>
      <c r="D18" s="23"/>
      <c r="E18" s="105" t="str">
        <f aca="false">'Rekapitulace stavby'!E14</f>
        <v>Vyplň údaj</v>
      </c>
      <c r="F18" s="105"/>
      <c r="G18" s="105"/>
      <c r="H18" s="105"/>
      <c r="I18" s="16" t="s">
        <v>26</v>
      </c>
      <c r="J18" s="18" t="str">
        <f aca="false">'Rekapitulace stavby'!AN14</f>
        <v>Vyplň údaj</v>
      </c>
      <c r="K18" s="23"/>
      <c r="L18" s="102"/>
      <c r="S18" s="23"/>
      <c r="T18" s="23"/>
      <c r="U18" s="23"/>
      <c r="V18" s="23"/>
      <c r="W18" s="23"/>
      <c r="X18" s="23"/>
      <c r="Y18" s="23"/>
      <c r="Z18" s="23"/>
      <c r="AA18" s="23"/>
      <c r="AB18" s="23"/>
      <c r="AC18" s="23"/>
      <c r="AD18" s="23"/>
      <c r="AE18" s="23"/>
    </row>
    <row r="19" s="28" customFormat="true" ht="6.95" hidden="false" customHeight="true" outlineLevel="0" collapsed="false">
      <c r="A19" s="23"/>
      <c r="B19" s="24"/>
      <c r="C19" s="23"/>
      <c r="D19" s="23"/>
      <c r="E19" s="23"/>
      <c r="F19" s="23"/>
      <c r="G19" s="23"/>
      <c r="H19" s="23"/>
      <c r="I19" s="23"/>
      <c r="J19" s="23"/>
      <c r="K19" s="23"/>
      <c r="L19" s="102"/>
      <c r="S19" s="23"/>
      <c r="T19" s="23"/>
      <c r="U19" s="23"/>
      <c r="V19" s="23"/>
      <c r="W19" s="23"/>
      <c r="X19" s="23"/>
      <c r="Y19" s="23"/>
      <c r="Z19" s="23"/>
      <c r="AA19" s="23"/>
      <c r="AB19" s="23"/>
      <c r="AC19" s="23"/>
      <c r="AD19" s="23"/>
      <c r="AE19" s="23"/>
    </row>
    <row r="20" s="28" customFormat="true" ht="12" hidden="false" customHeight="true" outlineLevel="0" collapsed="false">
      <c r="A20" s="23"/>
      <c r="B20" s="24"/>
      <c r="C20" s="23"/>
      <c r="D20" s="16" t="s">
        <v>29</v>
      </c>
      <c r="E20" s="23"/>
      <c r="F20" s="23"/>
      <c r="G20" s="23"/>
      <c r="H20" s="23"/>
      <c r="I20" s="16" t="s">
        <v>25</v>
      </c>
      <c r="J20" s="17" t="str">
        <f aca="false">IF('Rekapitulace stavby'!AN16="","",'Rekapitulace stavby'!AN16)</f>
        <v/>
      </c>
      <c r="K20" s="23"/>
      <c r="L20" s="102"/>
      <c r="S20" s="23"/>
      <c r="T20" s="23"/>
      <c r="U20" s="23"/>
      <c r="V20" s="23"/>
      <c r="W20" s="23"/>
      <c r="X20" s="23"/>
      <c r="Y20" s="23"/>
      <c r="Z20" s="23"/>
      <c r="AA20" s="23"/>
      <c r="AB20" s="23"/>
      <c r="AC20" s="23"/>
      <c r="AD20" s="23"/>
      <c r="AE20" s="23"/>
    </row>
    <row r="21" s="28" customFormat="true" ht="18" hidden="false" customHeight="true" outlineLevel="0" collapsed="false">
      <c r="A21" s="23"/>
      <c r="B21" s="24"/>
      <c r="C21" s="23"/>
      <c r="D21" s="23"/>
      <c r="E21" s="17" t="str">
        <f aca="false">IF('Rekapitulace stavby'!E17="","",'Rekapitulace stavby'!E17)</f>
        <v> </v>
      </c>
      <c r="F21" s="23"/>
      <c r="G21" s="23"/>
      <c r="H21" s="23"/>
      <c r="I21" s="16" t="s">
        <v>26</v>
      </c>
      <c r="J21" s="17" t="str">
        <f aca="false">IF('Rekapitulace stavby'!AN17="","",'Rekapitulace stavby'!AN17)</f>
        <v/>
      </c>
      <c r="K21" s="23"/>
      <c r="L21" s="102"/>
      <c r="S21" s="23"/>
      <c r="T21" s="23"/>
      <c r="U21" s="23"/>
      <c r="V21" s="23"/>
      <c r="W21" s="23"/>
      <c r="X21" s="23"/>
      <c r="Y21" s="23"/>
      <c r="Z21" s="23"/>
      <c r="AA21" s="23"/>
      <c r="AB21" s="23"/>
      <c r="AC21" s="23"/>
      <c r="AD21" s="23"/>
      <c r="AE21" s="23"/>
    </row>
    <row r="22" s="28" customFormat="true" ht="6.95" hidden="false" customHeight="true" outlineLevel="0" collapsed="false">
      <c r="A22" s="23"/>
      <c r="B22" s="24"/>
      <c r="C22" s="23"/>
      <c r="D22" s="23"/>
      <c r="E22" s="23"/>
      <c r="F22" s="23"/>
      <c r="G22" s="23"/>
      <c r="H22" s="23"/>
      <c r="I22" s="23"/>
      <c r="J22" s="23"/>
      <c r="K22" s="23"/>
      <c r="L22" s="102"/>
      <c r="S22" s="23"/>
      <c r="T22" s="23"/>
      <c r="U22" s="23"/>
      <c r="V22" s="23"/>
      <c r="W22" s="23"/>
      <c r="X22" s="23"/>
      <c r="Y22" s="23"/>
      <c r="Z22" s="23"/>
      <c r="AA22" s="23"/>
      <c r="AB22" s="23"/>
      <c r="AC22" s="23"/>
      <c r="AD22" s="23"/>
      <c r="AE22" s="23"/>
    </row>
    <row r="23" s="28" customFormat="true" ht="12" hidden="false" customHeight="true" outlineLevel="0" collapsed="false">
      <c r="A23" s="23"/>
      <c r="B23" s="24"/>
      <c r="C23" s="23"/>
      <c r="D23" s="16" t="s">
        <v>31</v>
      </c>
      <c r="E23" s="23"/>
      <c r="F23" s="23"/>
      <c r="G23" s="23"/>
      <c r="H23" s="23"/>
      <c r="I23" s="16" t="s">
        <v>25</v>
      </c>
      <c r="J23" s="17"/>
      <c r="K23" s="23"/>
      <c r="L23" s="102"/>
      <c r="S23" s="23"/>
      <c r="T23" s="23"/>
      <c r="U23" s="23"/>
      <c r="V23" s="23"/>
      <c r="W23" s="23"/>
      <c r="X23" s="23"/>
      <c r="Y23" s="23"/>
      <c r="Z23" s="23"/>
      <c r="AA23" s="23"/>
      <c r="AB23" s="23"/>
      <c r="AC23" s="23"/>
      <c r="AD23" s="23"/>
      <c r="AE23" s="23"/>
    </row>
    <row r="24" s="28" customFormat="true" ht="18" hidden="false" customHeight="true" outlineLevel="0" collapsed="false">
      <c r="A24" s="23"/>
      <c r="B24" s="24"/>
      <c r="C24" s="23"/>
      <c r="D24" s="23"/>
      <c r="E24" s="17" t="s">
        <v>32</v>
      </c>
      <c r="F24" s="23"/>
      <c r="G24" s="23"/>
      <c r="H24" s="23"/>
      <c r="I24" s="16" t="s">
        <v>26</v>
      </c>
      <c r="J24" s="17"/>
      <c r="K24" s="23"/>
      <c r="L24" s="102"/>
      <c r="S24" s="23"/>
      <c r="T24" s="23"/>
      <c r="U24" s="23"/>
      <c r="V24" s="23"/>
      <c r="W24" s="23"/>
      <c r="X24" s="23"/>
      <c r="Y24" s="23"/>
      <c r="Z24" s="23"/>
      <c r="AA24" s="23"/>
      <c r="AB24" s="23"/>
      <c r="AC24" s="23"/>
      <c r="AD24" s="23"/>
      <c r="AE24" s="23"/>
    </row>
    <row r="25" s="28" customFormat="true" ht="6.95" hidden="false" customHeight="true" outlineLevel="0" collapsed="false">
      <c r="A25" s="23"/>
      <c r="B25" s="24"/>
      <c r="C25" s="23"/>
      <c r="D25" s="23"/>
      <c r="E25" s="23"/>
      <c r="F25" s="23"/>
      <c r="G25" s="23"/>
      <c r="H25" s="23"/>
      <c r="I25" s="23"/>
      <c r="J25" s="23"/>
      <c r="K25" s="23"/>
      <c r="L25" s="102"/>
      <c r="S25" s="23"/>
      <c r="T25" s="23"/>
      <c r="U25" s="23"/>
      <c r="V25" s="23"/>
      <c r="W25" s="23"/>
      <c r="X25" s="23"/>
      <c r="Y25" s="23"/>
      <c r="Z25" s="23"/>
      <c r="AA25" s="23"/>
      <c r="AB25" s="23"/>
      <c r="AC25" s="23"/>
      <c r="AD25" s="23"/>
      <c r="AE25" s="23"/>
    </row>
    <row r="26" s="28" customFormat="true" ht="12" hidden="false" customHeight="true" outlineLevel="0" collapsed="false">
      <c r="A26" s="23"/>
      <c r="B26" s="24"/>
      <c r="C26" s="23"/>
      <c r="D26" s="16" t="s">
        <v>33</v>
      </c>
      <c r="E26" s="23"/>
      <c r="F26" s="23"/>
      <c r="G26" s="23"/>
      <c r="H26" s="23"/>
      <c r="I26" s="23"/>
      <c r="J26" s="23"/>
      <c r="K26" s="23"/>
      <c r="L26" s="102"/>
      <c r="S26" s="23"/>
      <c r="T26" s="23"/>
      <c r="U26" s="23"/>
      <c r="V26" s="23"/>
      <c r="W26" s="23"/>
      <c r="X26" s="23"/>
      <c r="Y26" s="23"/>
      <c r="Z26" s="23"/>
      <c r="AA26" s="23"/>
      <c r="AB26" s="23"/>
      <c r="AC26" s="23"/>
      <c r="AD26" s="23"/>
      <c r="AE26" s="23"/>
    </row>
    <row r="27" s="28" customFormat="true" ht="16.5" hidden="false" customHeight="true" outlineLevel="0" collapsed="false">
      <c r="A27" s="23"/>
      <c r="B27" s="24"/>
      <c r="C27" s="23"/>
      <c r="D27" s="23"/>
      <c r="E27" s="12"/>
      <c r="F27" s="12"/>
      <c r="G27" s="12"/>
      <c r="H27" s="12"/>
      <c r="I27" s="23"/>
      <c r="J27" s="23"/>
      <c r="K27" s="23"/>
      <c r="L27" s="102"/>
      <c r="S27" s="23"/>
      <c r="T27" s="23"/>
      <c r="U27" s="23"/>
      <c r="V27" s="23"/>
      <c r="W27" s="23"/>
      <c r="X27" s="23"/>
      <c r="Y27" s="23"/>
      <c r="Z27" s="23"/>
      <c r="AA27" s="23"/>
      <c r="AB27" s="23"/>
      <c r="AC27" s="23"/>
      <c r="AD27" s="23"/>
      <c r="AE27" s="23"/>
    </row>
    <row r="28" s="28" customFormat="true" ht="6.95" hidden="false" customHeight="true" outlineLevel="0" collapsed="false">
      <c r="A28" s="23"/>
      <c r="B28" s="24"/>
      <c r="C28" s="23"/>
      <c r="D28" s="23"/>
      <c r="E28" s="23"/>
      <c r="F28" s="23"/>
      <c r="G28" s="23"/>
      <c r="H28" s="23"/>
      <c r="I28" s="23"/>
      <c r="J28" s="23"/>
      <c r="K28" s="23"/>
      <c r="L28" s="102"/>
      <c r="S28" s="23"/>
      <c r="T28" s="23"/>
      <c r="U28" s="23"/>
      <c r="V28" s="23"/>
      <c r="W28" s="23"/>
      <c r="X28" s="23"/>
      <c r="Y28" s="23"/>
      <c r="Z28" s="23"/>
      <c r="AA28" s="23"/>
      <c r="AB28" s="23"/>
      <c r="AC28" s="23"/>
      <c r="AD28" s="23"/>
      <c r="AE28" s="23"/>
    </row>
    <row r="29" s="28" customFormat="true" ht="6.95" hidden="false" customHeight="true" outlineLevel="0" collapsed="false">
      <c r="A29" s="23"/>
      <c r="B29" s="24"/>
      <c r="C29" s="23"/>
      <c r="D29" s="67"/>
      <c r="E29" s="67"/>
      <c r="F29" s="67"/>
      <c r="G29" s="67"/>
      <c r="H29" s="67"/>
      <c r="I29" s="67"/>
      <c r="J29" s="67"/>
      <c r="K29" s="67"/>
      <c r="L29" s="102"/>
      <c r="S29" s="23"/>
      <c r="T29" s="23"/>
      <c r="U29" s="23"/>
      <c r="V29" s="23"/>
      <c r="W29" s="23"/>
      <c r="X29" s="23"/>
      <c r="Y29" s="23"/>
      <c r="Z29" s="23"/>
      <c r="AA29" s="23"/>
      <c r="AB29" s="23"/>
      <c r="AC29" s="23"/>
      <c r="AD29" s="23"/>
      <c r="AE29" s="23"/>
    </row>
    <row r="30" s="28" customFormat="true" ht="25.45" hidden="false" customHeight="true" outlineLevel="0" collapsed="false">
      <c r="A30" s="23"/>
      <c r="B30" s="24"/>
      <c r="C30" s="23"/>
      <c r="D30" s="106" t="s">
        <v>35</v>
      </c>
      <c r="E30" s="23"/>
      <c r="F30" s="23"/>
      <c r="G30" s="23"/>
      <c r="H30" s="23"/>
      <c r="I30" s="23"/>
      <c r="J30" s="107" t="n">
        <f aca="false">ROUND(J81, 2)</f>
        <v>0</v>
      </c>
      <c r="K30" s="23"/>
      <c r="L30" s="102"/>
      <c r="S30" s="23"/>
      <c r="T30" s="23"/>
      <c r="U30" s="23"/>
      <c r="V30" s="23"/>
      <c r="W30" s="23"/>
      <c r="X30" s="23"/>
      <c r="Y30" s="23"/>
      <c r="Z30" s="23"/>
      <c r="AA30" s="23"/>
      <c r="AB30" s="23"/>
      <c r="AC30" s="23"/>
      <c r="AD30" s="23"/>
      <c r="AE30" s="23"/>
    </row>
    <row r="31" s="28" customFormat="true" ht="6.95" hidden="false" customHeight="true" outlineLevel="0" collapsed="false">
      <c r="A31" s="23"/>
      <c r="B31" s="24"/>
      <c r="C31" s="23"/>
      <c r="D31" s="67"/>
      <c r="E31" s="67"/>
      <c r="F31" s="67"/>
      <c r="G31" s="67"/>
      <c r="H31" s="67"/>
      <c r="I31" s="67"/>
      <c r="J31" s="67"/>
      <c r="K31" s="67"/>
      <c r="L31" s="102"/>
      <c r="S31" s="23"/>
      <c r="T31" s="23"/>
      <c r="U31" s="23"/>
      <c r="V31" s="23"/>
      <c r="W31" s="23"/>
      <c r="X31" s="23"/>
      <c r="Y31" s="23"/>
      <c r="Z31" s="23"/>
      <c r="AA31" s="23"/>
      <c r="AB31" s="23"/>
      <c r="AC31" s="23"/>
      <c r="AD31" s="23"/>
      <c r="AE31" s="23"/>
    </row>
    <row r="32" s="28" customFormat="true" ht="14.4" hidden="false" customHeight="true" outlineLevel="0" collapsed="false">
      <c r="A32" s="23"/>
      <c r="B32" s="24"/>
      <c r="C32" s="23"/>
      <c r="D32" s="23"/>
      <c r="E32" s="23"/>
      <c r="F32" s="108" t="s">
        <v>37</v>
      </c>
      <c r="G32" s="23"/>
      <c r="H32" s="23"/>
      <c r="I32" s="108" t="s">
        <v>36</v>
      </c>
      <c r="J32" s="108" t="s">
        <v>38</v>
      </c>
      <c r="K32" s="23"/>
      <c r="L32" s="102"/>
      <c r="S32" s="23"/>
      <c r="T32" s="23"/>
      <c r="U32" s="23"/>
      <c r="V32" s="23"/>
      <c r="W32" s="23"/>
      <c r="X32" s="23"/>
      <c r="Y32" s="23"/>
      <c r="Z32" s="23"/>
      <c r="AA32" s="23"/>
      <c r="AB32" s="23"/>
      <c r="AC32" s="23"/>
      <c r="AD32" s="23"/>
      <c r="AE32" s="23"/>
    </row>
    <row r="33" s="28" customFormat="true" ht="14.4" hidden="false" customHeight="true" outlineLevel="0" collapsed="false">
      <c r="A33" s="23"/>
      <c r="B33" s="24"/>
      <c r="C33" s="23"/>
      <c r="D33" s="109" t="s">
        <v>39</v>
      </c>
      <c r="E33" s="16" t="s">
        <v>40</v>
      </c>
      <c r="F33" s="110" t="n">
        <f aca="false">ROUND((SUM(BE81:BE86)),  2)</f>
        <v>0</v>
      </c>
      <c r="G33" s="23"/>
      <c r="H33" s="23"/>
      <c r="I33" s="111" t="n">
        <v>0.21</v>
      </c>
      <c r="J33" s="110" t="n">
        <f aca="false">ROUND(((SUM(BE81:BE86))*I33),  2)</f>
        <v>0</v>
      </c>
      <c r="K33" s="23"/>
      <c r="L33" s="102"/>
      <c r="S33" s="23"/>
      <c r="T33" s="23"/>
      <c r="U33" s="23"/>
      <c r="V33" s="23"/>
      <c r="W33" s="23"/>
      <c r="X33" s="23"/>
      <c r="Y33" s="23"/>
      <c r="Z33" s="23"/>
      <c r="AA33" s="23"/>
      <c r="AB33" s="23"/>
      <c r="AC33" s="23"/>
      <c r="AD33" s="23"/>
      <c r="AE33" s="23"/>
    </row>
    <row r="34" s="28" customFormat="true" ht="14.4" hidden="false" customHeight="true" outlineLevel="0" collapsed="false">
      <c r="A34" s="23"/>
      <c r="B34" s="24"/>
      <c r="C34" s="23"/>
      <c r="D34" s="23"/>
      <c r="E34" s="16" t="s">
        <v>41</v>
      </c>
      <c r="F34" s="110" t="n">
        <f aca="false">ROUND((SUM(BF81:BF86)),  2)</f>
        <v>0</v>
      </c>
      <c r="G34" s="23"/>
      <c r="H34" s="23"/>
      <c r="I34" s="111" t="n">
        <v>0.12</v>
      </c>
      <c r="J34" s="110" t="n">
        <f aca="false">ROUND(((SUM(BF81:BF86))*I34),  2)</f>
        <v>0</v>
      </c>
      <c r="K34" s="23"/>
      <c r="L34" s="102"/>
      <c r="S34" s="23"/>
      <c r="T34" s="23"/>
      <c r="U34" s="23"/>
      <c r="V34" s="23"/>
      <c r="W34" s="23"/>
      <c r="X34" s="23"/>
      <c r="Y34" s="23"/>
      <c r="Z34" s="23"/>
      <c r="AA34" s="23"/>
      <c r="AB34" s="23"/>
      <c r="AC34" s="23"/>
      <c r="AD34" s="23"/>
      <c r="AE34" s="23"/>
    </row>
    <row r="35" s="28" customFormat="true" ht="14.4" hidden="true" customHeight="true" outlineLevel="0" collapsed="false">
      <c r="A35" s="23"/>
      <c r="B35" s="24"/>
      <c r="C35" s="23"/>
      <c r="D35" s="23"/>
      <c r="E35" s="16" t="s">
        <v>42</v>
      </c>
      <c r="F35" s="110" t="n">
        <f aca="false">ROUND((SUM(BG81:BG86)),  2)</f>
        <v>0</v>
      </c>
      <c r="G35" s="23"/>
      <c r="H35" s="23"/>
      <c r="I35" s="111" t="n">
        <v>0.21</v>
      </c>
      <c r="J35" s="110" t="n">
        <f aca="false">0</f>
        <v>0</v>
      </c>
      <c r="K35" s="23"/>
      <c r="L35" s="102"/>
      <c r="S35" s="23"/>
      <c r="T35" s="23"/>
      <c r="U35" s="23"/>
      <c r="V35" s="23"/>
      <c r="W35" s="23"/>
      <c r="X35" s="23"/>
      <c r="Y35" s="23"/>
      <c r="Z35" s="23"/>
      <c r="AA35" s="23"/>
      <c r="AB35" s="23"/>
      <c r="AC35" s="23"/>
      <c r="AD35" s="23"/>
      <c r="AE35" s="23"/>
    </row>
    <row r="36" s="28" customFormat="true" ht="14.4" hidden="true" customHeight="true" outlineLevel="0" collapsed="false">
      <c r="A36" s="23"/>
      <c r="B36" s="24"/>
      <c r="C36" s="23"/>
      <c r="D36" s="23"/>
      <c r="E36" s="16" t="s">
        <v>43</v>
      </c>
      <c r="F36" s="110" t="n">
        <f aca="false">ROUND((SUM(BH81:BH86)),  2)</f>
        <v>0</v>
      </c>
      <c r="G36" s="23"/>
      <c r="H36" s="23"/>
      <c r="I36" s="111" t="n">
        <v>0.12</v>
      </c>
      <c r="J36" s="110" t="n">
        <f aca="false">0</f>
        <v>0</v>
      </c>
      <c r="K36" s="23"/>
      <c r="L36" s="102"/>
      <c r="S36" s="23"/>
      <c r="T36" s="23"/>
      <c r="U36" s="23"/>
      <c r="V36" s="23"/>
      <c r="W36" s="23"/>
      <c r="X36" s="23"/>
      <c r="Y36" s="23"/>
      <c r="Z36" s="23"/>
      <c r="AA36" s="23"/>
      <c r="AB36" s="23"/>
      <c r="AC36" s="23"/>
      <c r="AD36" s="23"/>
      <c r="AE36" s="23"/>
    </row>
    <row r="37" s="28" customFormat="true" ht="14.4" hidden="true" customHeight="true" outlineLevel="0" collapsed="false">
      <c r="A37" s="23"/>
      <c r="B37" s="24"/>
      <c r="C37" s="23"/>
      <c r="D37" s="23"/>
      <c r="E37" s="16" t="s">
        <v>44</v>
      </c>
      <c r="F37" s="110" t="n">
        <f aca="false">ROUND((SUM(BI81:BI86)),  2)</f>
        <v>0</v>
      </c>
      <c r="G37" s="23"/>
      <c r="H37" s="23"/>
      <c r="I37" s="111" t="n">
        <v>0</v>
      </c>
      <c r="J37" s="110" t="n">
        <f aca="false">0</f>
        <v>0</v>
      </c>
      <c r="K37" s="23"/>
      <c r="L37" s="102"/>
      <c r="S37" s="23"/>
      <c r="T37" s="23"/>
      <c r="U37" s="23"/>
      <c r="V37" s="23"/>
      <c r="W37" s="23"/>
      <c r="X37" s="23"/>
      <c r="Y37" s="23"/>
      <c r="Z37" s="23"/>
      <c r="AA37" s="23"/>
      <c r="AB37" s="23"/>
      <c r="AC37" s="23"/>
      <c r="AD37" s="23"/>
      <c r="AE37" s="23"/>
    </row>
    <row r="38" s="28" customFormat="true" ht="6.95" hidden="false" customHeight="true" outlineLevel="0" collapsed="false">
      <c r="A38" s="23"/>
      <c r="B38" s="24"/>
      <c r="C38" s="23"/>
      <c r="D38" s="23"/>
      <c r="E38" s="23"/>
      <c r="F38" s="23"/>
      <c r="G38" s="23"/>
      <c r="H38" s="23"/>
      <c r="I38" s="23"/>
      <c r="J38" s="23"/>
      <c r="K38" s="23"/>
      <c r="L38" s="102"/>
      <c r="S38" s="23"/>
      <c r="T38" s="23"/>
      <c r="U38" s="23"/>
      <c r="V38" s="23"/>
      <c r="W38" s="23"/>
      <c r="X38" s="23"/>
      <c r="Y38" s="23"/>
      <c r="Z38" s="23"/>
      <c r="AA38" s="23"/>
      <c r="AB38" s="23"/>
      <c r="AC38" s="23"/>
      <c r="AD38" s="23"/>
      <c r="AE38" s="23"/>
    </row>
    <row r="39" s="28" customFormat="true" ht="25.45" hidden="false" customHeight="true" outlineLevel="0" collapsed="false">
      <c r="A39" s="23"/>
      <c r="B39" s="24"/>
      <c r="C39" s="112"/>
      <c r="D39" s="113" t="s">
        <v>45</v>
      </c>
      <c r="E39" s="59"/>
      <c r="F39" s="59"/>
      <c r="G39" s="114" t="s">
        <v>46</v>
      </c>
      <c r="H39" s="115" t="s">
        <v>47</v>
      </c>
      <c r="I39" s="59"/>
      <c r="J39" s="116" t="n">
        <f aca="false">SUM(J30:J37)</f>
        <v>0</v>
      </c>
      <c r="K39" s="117"/>
      <c r="L39" s="102"/>
      <c r="S39" s="23"/>
      <c r="T39" s="23"/>
      <c r="U39" s="23"/>
      <c r="V39" s="23"/>
      <c r="W39" s="23"/>
      <c r="X39" s="23"/>
      <c r="Y39" s="23"/>
      <c r="Z39" s="23"/>
      <c r="AA39" s="23"/>
      <c r="AB39" s="23"/>
      <c r="AC39" s="23"/>
      <c r="AD39" s="23"/>
      <c r="AE39" s="23"/>
    </row>
    <row r="40" s="28" customFormat="true" ht="14.4" hidden="false" customHeight="true" outlineLevel="0" collapsed="false">
      <c r="A40" s="23"/>
      <c r="B40" s="40"/>
      <c r="C40" s="41"/>
      <c r="D40" s="41"/>
      <c r="E40" s="41"/>
      <c r="F40" s="41"/>
      <c r="G40" s="41"/>
      <c r="H40" s="41"/>
      <c r="I40" s="41"/>
      <c r="J40" s="41"/>
      <c r="K40" s="41"/>
      <c r="L40" s="102"/>
      <c r="S40" s="23"/>
      <c r="T40" s="23"/>
      <c r="U40" s="23"/>
      <c r="V40" s="23"/>
      <c r="W40" s="23"/>
      <c r="X40" s="23"/>
      <c r="Y40" s="23"/>
      <c r="Z40" s="23"/>
      <c r="AA40" s="23"/>
      <c r="AB40" s="23"/>
      <c r="AC40" s="23"/>
      <c r="AD40" s="23"/>
      <c r="AE40" s="23"/>
    </row>
    <row r="44" s="28" customFormat="true" ht="6.95" hidden="false" customHeight="true" outlineLevel="0" collapsed="false">
      <c r="A44" s="23"/>
      <c r="B44" s="42"/>
      <c r="C44" s="43"/>
      <c r="D44" s="43"/>
      <c r="E44" s="43"/>
      <c r="F44" s="43"/>
      <c r="G44" s="43"/>
      <c r="H44" s="43"/>
      <c r="I44" s="43"/>
      <c r="J44" s="43"/>
      <c r="K44" s="43"/>
      <c r="L44" s="102"/>
      <c r="S44" s="23"/>
      <c r="T44" s="23"/>
      <c r="U44" s="23"/>
      <c r="V44" s="23"/>
      <c r="W44" s="23"/>
      <c r="X44" s="23"/>
      <c r="Y44" s="23"/>
      <c r="Z44" s="23"/>
      <c r="AA44" s="23"/>
      <c r="AB44" s="23"/>
      <c r="AC44" s="23"/>
      <c r="AD44" s="23"/>
      <c r="AE44" s="23"/>
    </row>
    <row r="45" s="28" customFormat="true" ht="24.95" hidden="false" customHeight="true" outlineLevel="0" collapsed="false">
      <c r="A45" s="23"/>
      <c r="B45" s="24"/>
      <c r="C45" s="8" t="s">
        <v>102</v>
      </c>
      <c r="D45" s="23"/>
      <c r="E45" s="23"/>
      <c r="F45" s="23"/>
      <c r="G45" s="23"/>
      <c r="H45" s="23"/>
      <c r="I45" s="23"/>
      <c r="J45" s="23"/>
      <c r="K45" s="23"/>
      <c r="L45" s="102"/>
      <c r="S45" s="23"/>
      <c r="T45" s="23"/>
      <c r="U45" s="23"/>
      <c r="V45" s="23"/>
      <c r="W45" s="23"/>
      <c r="X45" s="23"/>
      <c r="Y45" s="23"/>
      <c r="Z45" s="23"/>
      <c r="AA45" s="23"/>
      <c r="AB45" s="23"/>
      <c r="AC45" s="23"/>
      <c r="AD45" s="23"/>
      <c r="AE45" s="23"/>
    </row>
    <row r="46" s="28" customFormat="true" ht="6.95" hidden="false" customHeight="true" outlineLevel="0" collapsed="false">
      <c r="A46" s="23"/>
      <c r="B46" s="24"/>
      <c r="C46" s="23"/>
      <c r="D46" s="23"/>
      <c r="E46" s="23"/>
      <c r="F46" s="23"/>
      <c r="G46" s="23"/>
      <c r="H46" s="23"/>
      <c r="I46" s="23"/>
      <c r="J46" s="23"/>
      <c r="K46" s="23"/>
      <c r="L46" s="102"/>
      <c r="S46" s="23"/>
      <c r="T46" s="23"/>
      <c r="U46" s="23"/>
      <c r="V46" s="23"/>
      <c r="W46" s="23"/>
      <c r="X46" s="23"/>
      <c r="Y46" s="23"/>
      <c r="Z46" s="23"/>
      <c r="AA46" s="23"/>
      <c r="AB46" s="23"/>
      <c r="AC46" s="23"/>
      <c r="AD46" s="23"/>
      <c r="AE46" s="23"/>
    </row>
    <row r="47" s="28" customFormat="true" ht="12" hidden="false" customHeight="true" outlineLevel="0" collapsed="false">
      <c r="A47" s="23"/>
      <c r="B47" s="24"/>
      <c r="C47" s="16" t="s">
        <v>16</v>
      </c>
      <c r="D47" s="23"/>
      <c r="E47" s="23"/>
      <c r="F47" s="23"/>
      <c r="G47" s="23"/>
      <c r="H47" s="23"/>
      <c r="I47" s="23"/>
      <c r="J47" s="23"/>
      <c r="K47" s="23"/>
      <c r="L47" s="102"/>
      <c r="S47" s="23"/>
      <c r="T47" s="23"/>
      <c r="U47" s="23"/>
      <c r="V47" s="23"/>
      <c r="W47" s="23"/>
      <c r="X47" s="23"/>
      <c r="Y47" s="23"/>
      <c r="Z47" s="23"/>
      <c r="AA47" s="23"/>
      <c r="AB47" s="23"/>
      <c r="AC47" s="23"/>
      <c r="AD47" s="23"/>
      <c r="AE47" s="23"/>
    </row>
    <row r="48" s="28" customFormat="true" ht="16.5" hidden="false" customHeight="true" outlineLevel="0" collapsed="false">
      <c r="A48" s="23"/>
      <c r="B48" s="24"/>
      <c r="C48" s="23"/>
      <c r="D48" s="23"/>
      <c r="E48" s="101" t="str">
        <f aca="false">E7</f>
        <v>Foyer ZŠ Šumperk</v>
      </c>
      <c r="F48" s="101"/>
      <c r="G48" s="101"/>
      <c r="H48" s="101"/>
      <c r="I48" s="23"/>
      <c r="J48" s="23"/>
      <c r="K48" s="23"/>
      <c r="L48" s="102"/>
      <c r="S48" s="23"/>
      <c r="T48" s="23"/>
      <c r="U48" s="23"/>
      <c r="V48" s="23"/>
      <c r="W48" s="23"/>
      <c r="X48" s="23"/>
      <c r="Y48" s="23"/>
      <c r="Z48" s="23"/>
      <c r="AA48" s="23"/>
      <c r="AB48" s="23"/>
      <c r="AC48" s="23"/>
      <c r="AD48" s="23"/>
      <c r="AE48" s="23"/>
    </row>
    <row r="49" s="28" customFormat="true" ht="12" hidden="false" customHeight="true" outlineLevel="0" collapsed="false">
      <c r="A49" s="23"/>
      <c r="B49" s="24"/>
      <c r="C49" s="16" t="s">
        <v>100</v>
      </c>
      <c r="D49" s="23"/>
      <c r="E49" s="23"/>
      <c r="F49" s="23"/>
      <c r="G49" s="23"/>
      <c r="H49" s="23"/>
      <c r="I49" s="23"/>
      <c r="J49" s="23"/>
      <c r="K49" s="23"/>
      <c r="L49" s="102"/>
      <c r="S49" s="23"/>
      <c r="T49" s="23"/>
      <c r="U49" s="23"/>
      <c r="V49" s="23"/>
      <c r="W49" s="23"/>
      <c r="X49" s="23"/>
      <c r="Y49" s="23"/>
      <c r="Z49" s="23"/>
      <c r="AA49" s="23"/>
      <c r="AB49" s="23"/>
      <c r="AC49" s="23"/>
      <c r="AD49" s="23"/>
      <c r="AE49" s="23"/>
    </row>
    <row r="50" s="28" customFormat="true" ht="16.5" hidden="false" customHeight="true" outlineLevel="0" collapsed="false">
      <c r="A50" s="23"/>
      <c r="B50" s="24"/>
      <c r="C50" s="23"/>
      <c r="D50" s="23"/>
      <c r="E50" s="103" t="str">
        <f aca="false">E9</f>
        <v>2024/038/f - VRN</v>
      </c>
      <c r="F50" s="103"/>
      <c r="G50" s="103"/>
      <c r="H50" s="103"/>
      <c r="I50" s="23"/>
      <c r="J50" s="23"/>
      <c r="K50" s="23"/>
      <c r="L50" s="102"/>
      <c r="S50" s="23"/>
      <c r="T50" s="23"/>
      <c r="U50" s="23"/>
      <c r="V50" s="23"/>
      <c r="W50" s="23"/>
      <c r="X50" s="23"/>
      <c r="Y50" s="23"/>
      <c r="Z50" s="23"/>
      <c r="AA50" s="23"/>
      <c r="AB50" s="23"/>
      <c r="AC50" s="23"/>
      <c r="AD50" s="23"/>
      <c r="AE50" s="23"/>
    </row>
    <row r="51" s="28" customFormat="true" ht="6.95" hidden="false" customHeight="true" outlineLevel="0" collapsed="false">
      <c r="A51" s="23"/>
      <c r="B51" s="24"/>
      <c r="C51" s="23"/>
      <c r="D51" s="23"/>
      <c r="E51" s="23"/>
      <c r="F51" s="23"/>
      <c r="G51" s="23"/>
      <c r="H51" s="23"/>
      <c r="I51" s="23"/>
      <c r="J51" s="23"/>
      <c r="K51" s="23"/>
      <c r="L51" s="102"/>
      <c r="S51" s="23"/>
      <c r="T51" s="23"/>
      <c r="U51" s="23"/>
      <c r="V51" s="23"/>
      <c r="W51" s="23"/>
      <c r="X51" s="23"/>
      <c r="Y51" s="23"/>
      <c r="Z51" s="23"/>
      <c r="AA51" s="23"/>
      <c r="AB51" s="23"/>
      <c r="AC51" s="23"/>
      <c r="AD51" s="23"/>
      <c r="AE51" s="23"/>
    </row>
    <row r="52" s="28" customFormat="true" ht="12" hidden="false" customHeight="true" outlineLevel="0" collapsed="false">
      <c r="A52" s="23"/>
      <c r="B52" s="24"/>
      <c r="C52" s="16" t="s">
        <v>20</v>
      </c>
      <c r="D52" s="23"/>
      <c r="E52" s="23"/>
      <c r="F52" s="17" t="str">
        <f aca="false">F12</f>
        <v> </v>
      </c>
      <c r="G52" s="23"/>
      <c r="H52" s="23"/>
      <c r="I52" s="16" t="s">
        <v>22</v>
      </c>
      <c r="J52" s="104" t="str">
        <f aca="false">IF(J12="","",J12)</f>
        <v>31. 10. 2024</v>
      </c>
      <c r="K52" s="23"/>
      <c r="L52" s="102"/>
      <c r="S52" s="23"/>
      <c r="T52" s="23"/>
      <c r="U52" s="23"/>
      <c r="V52" s="23"/>
      <c r="W52" s="23"/>
      <c r="X52" s="23"/>
      <c r="Y52" s="23"/>
      <c r="Z52" s="23"/>
      <c r="AA52" s="23"/>
      <c r="AB52" s="23"/>
      <c r="AC52" s="23"/>
      <c r="AD52" s="23"/>
      <c r="AE52" s="23"/>
    </row>
    <row r="53" s="28" customFormat="true" ht="6.95" hidden="false" customHeight="true" outlineLevel="0" collapsed="false">
      <c r="A53" s="23"/>
      <c r="B53" s="24"/>
      <c r="C53" s="23"/>
      <c r="D53" s="23"/>
      <c r="E53" s="23"/>
      <c r="F53" s="23"/>
      <c r="G53" s="23"/>
      <c r="H53" s="23"/>
      <c r="I53" s="23"/>
      <c r="J53" s="23"/>
      <c r="K53" s="23"/>
      <c r="L53" s="102"/>
      <c r="S53" s="23"/>
      <c r="T53" s="23"/>
      <c r="U53" s="23"/>
      <c r="V53" s="23"/>
      <c r="W53" s="23"/>
      <c r="X53" s="23"/>
      <c r="Y53" s="23"/>
      <c r="Z53" s="23"/>
      <c r="AA53" s="23"/>
      <c r="AB53" s="23"/>
      <c r="AC53" s="23"/>
      <c r="AD53" s="23"/>
      <c r="AE53" s="23"/>
    </row>
    <row r="54" s="28" customFormat="true" ht="15.15" hidden="false" customHeight="true" outlineLevel="0" collapsed="false">
      <c r="A54" s="23"/>
      <c r="B54" s="24"/>
      <c r="C54" s="16" t="s">
        <v>24</v>
      </c>
      <c r="D54" s="23"/>
      <c r="E54" s="23"/>
      <c r="F54" s="17" t="str">
        <f aca="false">E15</f>
        <v> </v>
      </c>
      <c r="G54" s="23"/>
      <c r="H54" s="23"/>
      <c r="I54" s="16" t="s">
        <v>29</v>
      </c>
      <c r="J54" s="17" t="str">
        <f aca="false">E21</f>
        <v> </v>
      </c>
      <c r="K54" s="23"/>
      <c r="L54" s="102"/>
      <c r="S54" s="23"/>
      <c r="T54" s="23"/>
      <c r="U54" s="23"/>
      <c r="V54" s="23"/>
      <c r="W54" s="23"/>
      <c r="X54" s="23"/>
      <c r="Y54" s="23"/>
      <c r="Z54" s="23"/>
      <c r="AA54" s="23"/>
      <c r="AB54" s="23"/>
      <c r="AC54" s="23"/>
      <c r="AD54" s="23"/>
      <c r="AE54" s="23"/>
    </row>
    <row r="55" s="28" customFormat="true" ht="25.65" hidden="false" customHeight="true" outlineLevel="0" collapsed="false">
      <c r="A55" s="23"/>
      <c r="B55" s="24"/>
      <c r="C55" s="16" t="s">
        <v>27</v>
      </c>
      <c r="D55" s="23"/>
      <c r="E55" s="23"/>
      <c r="F55" s="17" t="str">
        <f aca="false">IF(E18="","",E18)</f>
        <v>Vyplň údaj</v>
      </c>
      <c r="G55" s="23"/>
      <c r="H55" s="23"/>
      <c r="I55" s="16" t="s">
        <v>31</v>
      </c>
      <c r="J55" s="17" t="str">
        <f aca="false">E24</f>
        <v>Bc. Kateřina Vaculíková</v>
      </c>
      <c r="K55" s="23"/>
      <c r="L55" s="102"/>
      <c r="S55" s="23"/>
      <c r="T55" s="23"/>
      <c r="U55" s="23"/>
      <c r="V55" s="23"/>
      <c r="W55" s="23"/>
      <c r="X55" s="23"/>
      <c r="Y55" s="23"/>
      <c r="Z55" s="23"/>
      <c r="AA55" s="23"/>
      <c r="AB55" s="23"/>
      <c r="AC55" s="23"/>
      <c r="AD55" s="23"/>
      <c r="AE55" s="23"/>
    </row>
    <row r="56" s="28" customFormat="true" ht="10.3" hidden="false" customHeight="true" outlineLevel="0" collapsed="false">
      <c r="A56" s="23"/>
      <c r="B56" s="24"/>
      <c r="C56" s="23"/>
      <c r="D56" s="23"/>
      <c r="E56" s="23"/>
      <c r="F56" s="23"/>
      <c r="G56" s="23"/>
      <c r="H56" s="23"/>
      <c r="I56" s="23"/>
      <c r="J56" s="23"/>
      <c r="K56" s="23"/>
      <c r="L56" s="102"/>
      <c r="S56" s="23"/>
      <c r="T56" s="23"/>
      <c r="U56" s="23"/>
      <c r="V56" s="23"/>
      <c r="W56" s="23"/>
      <c r="X56" s="23"/>
      <c r="Y56" s="23"/>
      <c r="Z56" s="23"/>
      <c r="AA56" s="23"/>
      <c r="AB56" s="23"/>
      <c r="AC56" s="23"/>
      <c r="AD56" s="23"/>
      <c r="AE56" s="23"/>
    </row>
    <row r="57" s="28" customFormat="true" ht="29.3" hidden="false" customHeight="true" outlineLevel="0" collapsed="false">
      <c r="A57" s="23"/>
      <c r="B57" s="24"/>
      <c r="C57" s="118" t="s">
        <v>103</v>
      </c>
      <c r="D57" s="112"/>
      <c r="E57" s="112"/>
      <c r="F57" s="112"/>
      <c r="G57" s="112"/>
      <c r="H57" s="112"/>
      <c r="I57" s="112"/>
      <c r="J57" s="119" t="s">
        <v>104</v>
      </c>
      <c r="K57" s="112"/>
      <c r="L57" s="102"/>
      <c r="S57" s="23"/>
      <c r="T57" s="23"/>
      <c r="U57" s="23"/>
      <c r="V57" s="23"/>
      <c r="W57" s="23"/>
      <c r="X57" s="23"/>
      <c r="Y57" s="23"/>
      <c r="Z57" s="23"/>
      <c r="AA57" s="23"/>
      <c r="AB57" s="23"/>
      <c r="AC57" s="23"/>
      <c r="AD57" s="23"/>
      <c r="AE57" s="23"/>
    </row>
    <row r="58" s="28" customFormat="true" ht="10.3" hidden="false" customHeight="true" outlineLevel="0" collapsed="false">
      <c r="A58" s="23"/>
      <c r="B58" s="24"/>
      <c r="C58" s="23"/>
      <c r="D58" s="23"/>
      <c r="E58" s="23"/>
      <c r="F58" s="23"/>
      <c r="G58" s="23"/>
      <c r="H58" s="23"/>
      <c r="I58" s="23"/>
      <c r="J58" s="23"/>
      <c r="K58" s="23"/>
      <c r="L58" s="102"/>
      <c r="S58" s="23"/>
      <c r="T58" s="23"/>
      <c r="U58" s="23"/>
      <c r="V58" s="23"/>
      <c r="W58" s="23"/>
      <c r="X58" s="23"/>
      <c r="Y58" s="23"/>
      <c r="Z58" s="23"/>
      <c r="AA58" s="23"/>
      <c r="AB58" s="23"/>
      <c r="AC58" s="23"/>
      <c r="AD58" s="23"/>
      <c r="AE58" s="23"/>
    </row>
    <row r="59" s="28" customFormat="true" ht="22.8" hidden="false" customHeight="true" outlineLevel="0" collapsed="false">
      <c r="A59" s="23"/>
      <c r="B59" s="24"/>
      <c r="C59" s="120" t="s">
        <v>67</v>
      </c>
      <c r="D59" s="23"/>
      <c r="E59" s="23"/>
      <c r="F59" s="23"/>
      <c r="G59" s="23"/>
      <c r="H59" s="23"/>
      <c r="I59" s="23"/>
      <c r="J59" s="107" t="n">
        <f aca="false">J81</f>
        <v>0</v>
      </c>
      <c r="K59" s="23"/>
      <c r="L59" s="102"/>
      <c r="S59" s="23"/>
      <c r="T59" s="23"/>
      <c r="U59" s="23"/>
      <c r="V59" s="23"/>
      <c r="W59" s="23"/>
      <c r="X59" s="23"/>
      <c r="Y59" s="23"/>
      <c r="Z59" s="23"/>
      <c r="AA59" s="23"/>
      <c r="AB59" s="23"/>
      <c r="AC59" s="23"/>
      <c r="AD59" s="23"/>
      <c r="AE59" s="23"/>
      <c r="AU59" s="4" t="s">
        <v>105</v>
      </c>
    </row>
    <row r="60" s="121" customFormat="true" ht="24.95" hidden="false" customHeight="true" outlineLevel="0" collapsed="false">
      <c r="B60" s="122"/>
      <c r="D60" s="123" t="s">
        <v>1077</v>
      </c>
      <c r="E60" s="124"/>
      <c r="F60" s="124"/>
      <c r="G60" s="124"/>
      <c r="H60" s="124"/>
      <c r="I60" s="124"/>
      <c r="J60" s="125" t="n">
        <f aca="false">J82</f>
        <v>0</v>
      </c>
      <c r="L60" s="122"/>
    </row>
    <row r="61" s="126" customFormat="true" ht="19.9" hidden="false" customHeight="true" outlineLevel="0" collapsed="false">
      <c r="B61" s="127"/>
      <c r="D61" s="128" t="s">
        <v>1078</v>
      </c>
      <c r="E61" s="129"/>
      <c r="F61" s="129"/>
      <c r="G61" s="129"/>
      <c r="H61" s="129"/>
      <c r="I61" s="129"/>
      <c r="J61" s="130" t="n">
        <f aca="false">J83</f>
        <v>0</v>
      </c>
      <c r="L61" s="127"/>
    </row>
    <row r="62" s="28" customFormat="true" ht="21.85" hidden="false" customHeight="true" outlineLevel="0" collapsed="false">
      <c r="A62" s="23"/>
      <c r="B62" s="24"/>
      <c r="C62" s="23"/>
      <c r="D62" s="23"/>
      <c r="E62" s="23"/>
      <c r="F62" s="23"/>
      <c r="G62" s="23"/>
      <c r="H62" s="23"/>
      <c r="I62" s="23"/>
      <c r="J62" s="23"/>
      <c r="K62" s="23"/>
      <c r="L62" s="102"/>
      <c r="S62" s="23"/>
      <c r="T62" s="23"/>
      <c r="U62" s="23"/>
      <c r="V62" s="23"/>
      <c r="W62" s="23"/>
      <c r="X62" s="23"/>
      <c r="Y62" s="23"/>
      <c r="Z62" s="23"/>
      <c r="AA62" s="23"/>
      <c r="AB62" s="23"/>
      <c r="AC62" s="23"/>
      <c r="AD62" s="23"/>
      <c r="AE62" s="23"/>
    </row>
    <row r="63" s="28" customFormat="true" ht="6.95" hidden="false" customHeight="true" outlineLevel="0" collapsed="false">
      <c r="A63" s="23"/>
      <c r="B63" s="40"/>
      <c r="C63" s="41"/>
      <c r="D63" s="41"/>
      <c r="E63" s="41"/>
      <c r="F63" s="41"/>
      <c r="G63" s="41"/>
      <c r="H63" s="41"/>
      <c r="I63" s="41"/>
      <c r="J63" s="41"/>
      <c r="K63" s="41"/>
      <c r="L63" s="102"/>
      <c r="S63" s="23"/>
      <c r="T63" s="23"/>
      <c r="U63" s="23"/>
      <c r="V63" s="23"/>
      <c r="W63" s="23"/>
      <c r="X63" s="23"/>
      <c r="Y63" s="23"/>
      <c r="Z63" s="23"/>
      <c r="AA63" s="23"/>
      <c r="AB63" s="23"/>
      <c r="AC63" s="23"/>
      <c r="AD63" s="23"/>
      <c r="AE63" s="23"/>
    </row>
    <row r="67" s="28" customFormat="true" ht="6.95" hidden="false" customHeight="true" outlineLevel="0" collapsed="false">
      <c r="A67" s="23"/>
      <c r="B67" s="42"/>
      <c r="C67" s="43"/>
      <c r="D67" s="43"/>
      <c r="E67" s="43"/>
      <c r="F67" s="43"/>
      <c r="G67" s="43"/>
      <c r="H67" s="43"/>
      <c r="I67" s="43"/>
      <c r="J67" s="43"/>
      <c r="K67" s="43"/>
      <c r="L67" s="102"/>
      <c r="S67" s="23"/>
      <c r="T67" s="23"/>
      <c r="U67" s="23"/>
      <c r="V67" s="23"/>
      <c r="W67" s="23"/>
      <c r="X67" s="23"/>
      <c r="Y67" s="23"/>
      <c r="Z67" s="23"/>
      <c r="AA67" s="23"/>
      <c r="AB67" s="23"/>
      <c r="AC67" s="23"/>
      <c r="AD67" s="23"/>
      <c r="AE67" s="23"/>
    </row>
    <row r="68" s="28" customFormat="true" ht="24.95" hidden="false" customHeight="true" outlineLevel="0" collapsed="false">
      <c r="A68" s="23"/>
      <c r="B68" s="24"/>
      <c r="C68" s="8" t="s">
        <v>117</v>
      </c>
      <c r="D68" s="23"/>
      <c r="E68" s="23"/>
      <c r="F68" s="23"/>
      <c r="G68" s="23"/>
      <c r="H68" s="23"/>
      <c r="I68" s="23"/>
      <c r="J68" s="23"/>
      <c r="K68" s="23"/>
      <c r="L68" s="102"/>
      <c r="S68" s="23"/>
      <c r="T68" s="23"/>
      <c r="U68" s="23"/>
      <c r="V68" s="23"/>
      <c r="W68" s="23"/>
      <c r="X68" s="23"/>
      <c r="Y68" s="23"/>
      <c r="Z68" s="23"/>
      <c r="AA68" s="23"/>
      <c r="AB68" s="23"/>
      <c r="AC68" s="23"/>
      <c r="AD68" s="23"/>
      <c r="AE68" s="23"/>
    </row>
    <row r="69" s="28" customFormat="true" ht="6.95" hidden="false" customHeight="true" outlineLevel="0" collapsed="false">
      <c r="A69" s="23"/>
      <c r="B69" s="24"/>
      <c r="C69" s="23"/>
      <c r="D69" s="23"/>
      <c r="E69" s="23"/>
      <c r="F69" s="23"/>
      <c r="G69" s="23"/>
      <c r="H69" s="23"/>
      <c r="I69" s="23"/>
      <c r="J69" s="23"/>
      <c r="K69" s="23"/>
      <c r="L69" s="102"/>
      <c r="S69" s="23"/>
      <c r="T69" s="23"/>
      <c r="U69" s="23"/>
      <c r="V69" s="23"/>
      <c r="W69" s="23"/>
      <c r="X69" s="23"/>
      <c r="Y69" s="23"/>
      <c r="Z69" s="23"/>
      <c r="AA69" s="23"/>
      <c r="AB69" s="23"/>
      <c r="AC69" s="23"/>
      <c r="AD69" s="23"/>
      <c r="AE69" s="23"/>
    </row>
    <row r="70" s="28" customFormat="true" ht="12" hidden="false" customHeight="true" outlineLevel="0" collapsed="false">
      <c r="A70" s="23"/>
      <c r="B70" s="24"/>
      <c r="C70" s="16" t="s">
        <v>16</v>
      </c>
      <c r="D70" s="23"/>
      <c r="E70" s="23"/>
      <c r="F70" s="23"/>
      <c r="G70" s="23"/>
      <c r="H70" s="23"/>
      <c r="I70" s="23"/>
      <c r="J70" s="23"/>
      <c r="K70" s="23"/>
      <c r="L70" s="102"/>
      <c r="S70" s="23"/>
      <c r="T70" s="23"/>
      <c r="U70" s="23"/>
      <c r="V70" s="23"/>
      <c r="W70" s="23"/>
      <c r="X70" s="23"/>
      <c r="Y70" s="23"/>
      <c r="Z70" s="23"/>
      <c r="AA70" s="23"/>
      <c r="AB70" s="23"/>
      <c r="AC70" s="23"/>
      <c r="AD70" s="23"/>
      <c r="AE70" s="23"/>
    </row>
    <row r="71" s="28" customFormat="true" ht="16.5" hidden="false" customHeight="true" outlineLevel="0" collapsed="false">
      <c r="A71" s="23"/>
      <c r="B71" s="24"/>
      <c r="C71" s="23"/>
      <c r="D71" s="23"/>
      <c r="E71" s="101" t="str">
        <f aca="false">E7</f>
        <v>Foyer ZŠ Šumperk</v>
      </c>
      <c r="F71" s="101"/>
      <c r="G71" s="101"/>
      <c r="H71" s="101"/>
      <c r="I71" s="23"/>
      <c r="J71" s="23"/>
      <c r="K71" s="23"/>
      <c r="L71" s="102"/>
      <c r="S71" s="23"/>
      <c r="T71" s="23"/>
      <c r="U71" s="23"/>
      <c r="V71" s="23"/>
      <c r="W71" s="23"/>
      <c r="X71" s="23"/>
      <c r="Y71" s="23"/>
      <c r="Z71" s="23"/>
      <c r="AA71" s="23"/>
      <c r="AB71" s="23"/>
      <c r="AC71" s="23"/>
      <c r="AD71" s="23"/>
      <c r="AE71" s="23"/>
    </row>
    <row r="72" s="28" customFormat="true" ht="12" hidden="false" customHeight="true" outlineLevel="0" collapsed="false">
      <c r="A72" s="23"/>
      <c r="B72" s="24"/>
      <c r="C72" s="16" t="s">
        <v>100</v>
      </c>
      <c r="D72" s="23"/>
      <c r="E72" s="23"/>
      <c r="F72" s="23"/>
      <c r="G72" s="23"/>
      <c r="H72" s="23"/>
      <c r="I72" s="23"/>
      <c r="J72" s="23"/>
      <c r="K72" s="23"/>
      <c r="L72" s="102"/>
      <c r="S72" s="23"/>
      <c r="T72" s="23"/>
      <c r="U72" s="23"/>
      <c r="V72" s="23"/>
      <c r="W72" s="23"/>
      <c r="X72" s="23"/>
      <c r="Y72" s="23"/>
      <c r="Z72" s="23"/>
      <c r="AA72" s="23"/>
      <c r="AB72" s="23"/>
      <c r="AC72" s="23"/>
      <c r="AD72" s="23"/>
      <c r="AE72" s="23"/>
    </row>
    <row r="73" s="28" customFormat="true" ht="16.5" hidden="false" customHeight="true" outlineLevel="0" collapsed="false">
      <c r="A73" s="23"/>
      <c r="B73" s="24"/>
      <c r="C73" s="23"/>
      <c r="D73" s="23"/>
      <c r="E73" s="103" t="str">
        <f aca="false">E9</f>
        <v>2024/038/f - VRN</v>
      </c>
      <c r="F73" s="103"/>
      <c r="G73" s="103"/>
      <c r="H73" s="103"/>
      <c r="I73" s="23"/>
      <c r="J73" s="23"/>
      <c r="K73" s="23"/>
      <c r="L73" s="102"/>
      <c r="S73" s="23"/>
      <c r="T73" s="23"/>
      <c r="U73" s="23"/>
      <c r="V73" s="23"/>
      <c r="W73" s="23"/>
      <c r="X73" s="23"/>
      <c r="Y73" s="23"/>
      <c r="Z73" s="23"/>
      <c r="AA73" s="23"/>
      <c r="AB73" s="23"/>
      <c r="AC73" s="23"/>
      <c r="AD73" s="23"/>
      <c r="AE73" s="23"/>
    </row>
    <row r="74" s="28" customFormat="true" ht="6.95" hidden="false" customHeight="true" outlineLevel="0" collapsed="false">
      <c r="A74" s="23"/>
      <c r="B74" s="24"/>
      <c r="C74" s="23"/>
      <c r="D74" s="23"/>
      <c r="E74" s="23"/>
      <c r="F74" s="23"/>
      <c r="G74" s="23"/>
      <c r="H74" s="23"/>
      <c r="I74" s="23"/>
      <c r="J74" s="23"/>
      <c r="K74" s="23"/>
      <c r="L74" s="102"/>
      <c r="S74" s="23"/>
      <c r="T74" s="23"/>
      <c r="U74" s="23"/>
      <c r="V74" s="23"/>
      <c r="W74" s="23"/>
      <c r="X74" s="23"/>
      <c r="Y74" s="23"/>
      <c r="Z74" s="23"/>
      <c r="AA74" s="23"/>
      <c r="AB74" s="23"/>
      <c r="AC74" s="23"/>
      <c r="AD74" s="23"/>
      <c r="AE74" s="23"/>
    </row>
    <row r="75" s="28" customFormat="true" ht="12" hidden="false" customHeight="true" outlineLevel="0" collapsed="false">
      <c r="A75" s="23"/>
      <c r="B75" s="24"/>
      <c r="C75" s="16" t="s">
        <v>20</v>
      </c>
      <c r="D75" s="23"/>
      <c r="E75" s="23"/>
      <c r="F75" s="17" t="str">
        <f aca="false">F12</f>
        <v> </v>
      </c>
      <c r="G75" s="23"/>
      <c r="H75" s="23"/>
      <c r="I75" s="16" t="s">
        <v>22</v>
      </c>
      <c r="J75" s="104" t="str">
        <f aca="false">IF(J12="","",J12)</f>
        <v>31. 10. 2024</v>
      </c>
      <c r="K75" s="23"/>
      <c r="L75" s="102"/>
      <c r="S75" s="23"/>
      <c r="T75" s="23"/>
      <c r="U75" s="23"/>
      <c r="V75" s="23"/>
      <c r="W75" s="23"/>
      <c r="X75" s="23"/>
      <c r="Y75" s="23"/>
      <c r="Z75" s="23"/>
      <c r="AA75" s="23"/>
      <c r="AB75" s="23"/>
      <c r="AC75" s="23"/>
      <c r="AD75" s="23"/>
      <c r="AE75" s="23"/>
    </row>
    <row r="76" s="28" customFormat="true" ht="6.95" hidden="false" customHeight="true" outlineLevel="0" collapsed="false">
      <c r="A76" s="23"/>
      <c r="B76" s="24"/>
      <c r="C76" s="23"/>
      <c r="D76" s="23"/>
      <c r="E76" s="23"/>
      <c r="F76" s="23"/>
      <c r="G76" s="23"/>
      <c r="H76" s="23"/>
      <c r="I76" s="23"/>
      <c r="J76" s="23"/>
      <c r="K76" s="23"/>
      <c r="L76" s="102"/>
      <c r="S76" s="23"/>
      <c r="T76" s="23"/>
      <c r="U76" s="23"/>
      <c r="V76" s="23"/>
      <c r="W76" s="23"/>
      <c r="X76" s="23"/>
      <c r="Y76" s="23"/>
      <c r="Z76" s="23"/>
      <c r="AA76" s="23"/>
      <c r="AB76" s="23"/>
      <c r="AC76" s="23"/>
      <c r="AD76" s="23"/>
      <c r="AE76" s="23"/>
    </row>
    <row r="77" s="28" customFormat="true" ht="15.15" hidden="false" customHeight="true" outlineLevel="0" collapsed="false">
      <c r="A77" s="23"/>
      <c r="B77" s="24"/>
      <c r="C77" s="16" t="s">
        <v>24</v>
      </c>
      <c r="D77" s="23"/>
      <c r="E77" s="23"/>
      <c r="F77" s="17" t="str">
        <f aca="false">E15</f>
        <v> </v>
      </c>
      <c r="G77" s="23"/>
      <c r="H77" s="23"/>
      <c r="I77" s="16" t="s">
        <v>29</v>
      </c>
      <c r="J77" s="17" t="str">
        <f aca="false">E21</f>
        <v> </v>
      </c>
      <c r="K77" s="23"/>
      <c r="L77" s="102"/>
      <c r="S77" s="23"/>
      <c r="T77" s="23"/>
      <c r="U77" s="23"/>
      <c r="V77" s="23"/>
      <c r="W77" s="23"/>
      <c r="X77" s="23"/>
      <c r="Y77" s="23"/>
      <c r="Z77" s="23"/>
      <c r="AA77" s="23"/>
      <c r="AB77" s="23"/>
      <c r="AC77" s="23"/>
      <c r="AD77" s="23"/>
      <c r="AE77" s="23"/>
    </row>
    <row r="78" s="28" customFormat="true" ht="25.65" hidden="false" customHeight="true" outlineLevel="0" collapsed="false">
      <c r="A78" s="23"/>
      <c r="B78" s="24"/>
      <c r="C78" s="16" t="s">
        <v>27</v>
      </c>
      <c r="D78" s="23"/>
      <c r="E78" s="23"/>
      <c r="F78" s="17" t="str">
        <f aca="false">IF(E18="","",E18)</f>
        <v>Vyplň údaj</v>
      </c>
      <c r="G78" s="23"/>
      <c r="H78" s="23"/>
      <c r="I78" s="16" t="s">
        <v>31</v>
      </c>
      <c r="J78" s="17" t="str">
        <f aca="false">E24</f>
        <v>Bc. Kateřina Vaculíková</v>
      </c>
      <c r="K78" s="23"/>
      <c r="L78" s="102"/>
      <c r="S78" s="23"/>
      <c r="T78" s="23"/>
      <c r="U78" s="23"/>
      <c r="V78" s="23"/>
      <c r="W78" s="23"/>
      <c r="X78" s="23"/>
      <c r="Y78" s="23"/>
      <c r="Z78" s="23"/>
      <c r="AA78" s="23"/>
      <c r="AB78" s="23"/>
      <c r="AC78" s="23"/>
      <c r="AD78" s="23"/>
      <c r="AE78" s="23"/>
    </row>
    <row r="79" s="28" customFormat="true" ht="10.3" hidden="false" customHeight="true" outlineLevel="0" collapsed="false">
      <c r="A79" s="23"/>
      <c r="B79" s="24"/>
      <c r="C79" s="23"/>
      <c r="D79" s="23"/>
      <c r="E79" s="23"/>
      <c r="F79" s="23"/>
      <c r="G79" s="23"/>
      <c r="H79" s="23"/>
      <c r="I79" s="23"/>
      <c r="J79" s="23"/>
      <c r="K79" s="23"/>
      <c r="L79" s="102"/>
      <c r="S79" s="23"/>
      <c r="T79" s="23"/>
      <c r="U79" s="23"/>
      <c r="V79" s="23"/>
      <c r="W79" s="23"/>
      <c r="X79" s="23"/>
      <c r="Y79" s="23"/>
      <c r="Z79" s="23"/>
      <c r="AA79" s="23"/>
      <c r="AB79" s="23"/>
      <c r="AC79" s="23"/>
      <c r="AD79" s="23"/>
      <c r="AE79" s="23"/>
    </row>
    <row r="80" s="137" customFormat="true" ht="29.3" hidden="false" customHeight="true" outlineLevel="0" collapsed="false">
      <c r="A80" s="131"/>
      <c r="B80" s="132"/>
      <c r="C80" s="133" t="s">
        <v>118</v>
      </c>
      <c r="D80" s="134" t="s">
        <v>54</v>
      </c>
      <c r="E80" s="134" t="s">
        <v>50</v>
      </c>
      <c r="F80" s="134" t="s">
        <v>51</v>
      </c>
      <c r="G80" s="134" t="s">
        <v>119</v>
      </c>
      <c r="H80" s="134" t="s">
        <v>120</v>
      </c>
      <c r="I80" s="134" t="s">
        <v>121</v>
      </c>
      <c r="J80" s="134" t="s">
        <v>104</v>
      </c>
      <c r="K80" s="135" t="s">
        <v>122</v>
      </c>
      <c r="L80" s="136"/>
      <c r="M80" s="63"/>
      <c r="N80" s="64" t="s">
        <v>39</v>
      </c>
      <c r="O80" s="64" t="s">
        <v>123</v>
      </c>
      <c r="P80" s="64" t="s">
        <v>124</v>
      </c>
      <c r="Q80" s="64" t="s">
        <v>125</v>
      </c>
      <c r="R80" s="64" t="s">
        <v>126</v>
      </c>
      <c r="S80" s="64" t="s">
        <v>127</v>
      </c>
      <c r="T80" s="65" t="s">
        <v>128</v>
      </c>
      <c r="U80" s="131"/>
      <c r="V80" s="131"/>
      <c r="W80" s="131"/>
      <c r="X80" s="131"/>
      <c r="Y80" s="131"/>
      <c r="Z80" s="131"/>
      <c r="AA80" s="131"/>
      <c r="AB80" s="131"/>
      <c r="AC80" s="131"/>
      <c r="AD80" s="131"/>
      <c r="AE80" s="131"/>
    </row>
    <row r="81" s="28" customFormat="true" ht="22.8" hidden="false" customHeight="true" outlineLevel="0" collapsed="false">
      <c r="A81" s="23"/>
      <c r="B81" s="24"/>
      <c r="C81" s="71" t="s">
        <v>129</v>
      </c>
      <c r="D81" s="23"/>
      <c r="E81" s="23"/>
      <c r="F81" s="23"/>
      <c r="G81" s="23"/>
      <c r="H81" s="23"/>
      <c r="I81" s="23"/>
      <c r="J81" s="138" t="n">
        <f aca="false">BK81</f>
        <v>0</v>
      </c>
      <c r="K81" s="23"/>
      <c r="L81" s="24"/>
      <c r="M81" s="66"/>
      <c r="N81" s="54"/>
      <c r="O81" s="67"/>
      <c r="P81" s="139" t="n">
        <f aca="false">P82</f>
        <v>0</v>
      </c>
      <c r="Q81" s="67"/>
      <c r="R81" s="139" t="n">
        <f aca="false">R82</f>
        <v>0</v>
      </c>
      <c r="S81" s="67"/>
      <c r="T81" s="140" t="n">
        <f aca="false">T82</f>
        <v>0</v>
      </c>
      <c r="U81" s="23"/>
      <c r="V81" s="23"/>
      <c r="W81" s="23"/>
      <c r="X81" s="23"/>
      <c r="Y81" s="23"/>
      <c r="Z81" s="23"/>
      <c r="AA81" s="23"/>
      <c r="AB81" s="23"/>
      <c r="AC81" s="23"/>
      <c r="AD81" s="23"/>
      <c r="AE81" s="23"/>
      <c r="AT81" s="4" t="s">
        <v>68</v>
      </c>
      <c r="AU81" s="4" t="s">
        <v>105</v>
      </c>
      <c r="BK81" s="141" t="n">
        <f aca="false">BK82</f>
        <v>0</v>
      </c>
    </row>
    <row r="82" s="142" customFormat="true" ht="25.9" hidden="false" customHeight="true" outlineLevel="0" collapsed="false">
      <c r="B82" s="143"/>
      <c r="D82" s="144" t="s">
        <v>68</v>
      </c>
      <c r="E82" s="145" t="s">
        <v>93</v>
      </c>
      <c r="F82" s="145" t="s">
        <v>1079</v>
      </c>
      <c r="I82" s="146"/>
      <c r="J82" s="147" t="n">
        <f aca="false">BK82</f>
        <v>0</v>
      </c>
      <c r="L82" s="143"/>
      <c r="M82" s="148"/>
      <c r="N82" s="149"/>
      <c r="O82" s="149"/>
      <c r="P82" s="150" t="n">
        <f aca="false">P83</f>
        <v>0</v>
      </c>
      <c r="Q82" s="149"/>
      <c r="R82" s="150" t="n">
        <f aca="false">R83</f>
        <v>0</v>
      </c>
      <c r="S82" s="149"/>
      <c r="T82" s="151" t="n">
        <f aca="false">T83</f>
        <v>0</v>
      </c>
      <c r="AR82" s="144" t="s">
        <v>191</v>
      </c>
      <c r="AT82" s="152" t="s">
        <v>68</v>
      </c>
      <c r="AU82" s="152" t="s">
        <v>69</v>
      </c>
      <c r="AY82" s="144" t="s">
        <v>132</v>
      </c>
      <c r="BK82" s="153" t="n">
        <f aca="false">BK83</f>
        <v>0</v>
      </c>
    </row>
    <row r="83" s="142" customFormat="true" ht="22.8" hidden="false" customHeight="true" outlineLevel="0" collapsed="false">
      <c r="B83" s="143"/>
      <c r="D83" s="144" t="s">
        <v>68</v>
      </c>
      <c r="E83" s="154" t="s">
        <v>1080</v>
      </c>
      <c r="F83" s="154" t="s">
        <v>1079</v>
      </c>
      <c r="I83" s="146"/>
      <c r="J83" s="155" t="n">
        <f aca="false">BK83</f>
        <v>0</v>
      </c>
      <c r="L83" s="143"/>
      <c r="M83" s="148"/>
      <c r="N83" s="149"/>
      <c r="O83" s="149"/>
      <c r="P83" s="150" t="n">
        <f aca="false">SUM(P84:P86)</f>
        <v>0</v>
      </c>
      <c r="Q83" s="149"/>
      <c r="R83" s="150" t="n">
        <f aca="false">SUM(R84:R86)</f>
        <v>0</v>
      </c>
      <c r="S83" s="149"/>
      <c r="T83" s="151" t="n">
        <f aca="false">SUM(T84:T86)</f>
        <v>0</v>
      </c>
      <c r="AR83" s="144" t="s">
        <v>191</v>
      </c>
      <c r="AT83" s="152" t="s">
        <v>68</v>
      </c>
      <c r="AU83" s="152" t="s">
        <v>77</v>
      </c>
      <c r="AY83" s="144" t="s">
        <v>132</v>
      </c>
      <c r="BK83" s="153" t="n">
        <f aca="false">SUM(BK84:BK86)</f>
        <v>0</v>
      </c>
    </row>
    <row r="84" s="28" customFormat="true" ht="16.5" hidden="false" customHeight="true" outlineLevel="0" collapsed="false">
      <c r="A84" s="23"/>
      <c r="B84" s="156"/>
      <c r="C84" s="157" t="s">
        <v>77</v>
      </c>
      <c r="D84" s="157" t="s">
        <v>135</v>
      </c>
      <c r="E84" s="158" t="s">
        <v>1081</v>
      </c>
      <c r="F84" s="159" t="s">
        <v>1079</v>
      </c>
      <c r="G84" s="160" t="s">
        <v>891</v>
      </c>
      <c r="H84" s="231"/>
      <c r="I84" s="162"/>
      <c r="J84" s="163" t="n">
        <f aca="false">ROUND(I84*H84,2)</f>
        <v>0</v>
      </c>
      <c r="K84" s="159" t="s">
        <v>139</v>
      </c>
      <c r="L84" s="24"/>
      <c r="M84" s="164"/>
      <c r="N84" s="165" t="s">
        <v>40</v>
      </c>
      <c r="O84" s="56"/>
      <c r="P84" s="166" t="n">
        <f aca="false">O84*H84</f>
        <v>0</v>
      </c>
      <c r="Q84" s="166" t="n">
        <v>0</v>
      </c>
      <c r="R84" s="166" t="n">
        <f aca="false">Q84*H84</f>
        <v>0</v>
      </c>
      <c r="S84" s="166" t="n">
        <v>0</v>
      </c>
      <c r="T84" s="167" t="n">
        <f aca="false">S84*H84</f>
        <v>0</v>
      </c>
      <c r="U84" s="23"/>
      <c r="V84" s="23"/>
      <c r="W84" s="23"/>
      <c r="X84" s="23"/>
      <c r="Y84" s="23"/>
      <c r="Z84" s="23"/>
      <c r="AA84" s="23"/>
      <c r="AB84" s="23"/>
      <c r="AC84" s="23"/>
      <c r="AD84" s="23"/>
      <c r="AE84" s="23"/>
      <c r="AR84" s="168" t="s">
        <v>1082</v>
      </c>
      <c r="AT84" s="168" t="s">
        <v>135</v>
      </c>
      <c r="AU84" s="168" t="s">
        <v>79</v>
      </c>
      <c r="AY84" s="4" t="s">
        <v>132</v>
      </c>
      <c r="BE84" s="169" t="n">
        <f aca="false">IF(N84="základní",J84,0)</f>
        <v>0</v>
      </c>
      <c r="BF84" s="169" t="n">
        <f aca="false">IF(N84="snížená",J84,0)</f>
        <v>0</v>
      </c>
      <c r="BG84" s="169" t="n">
        <f aca="false">IF(N84="zákl. přenesená",J84,0)</f>
        <v>0</v>
      </c>
      <c r="BH84" s="169" t="n">
        <f aca="false">IF(N84="sníž. přenesená",J84,0)</f>
        <v>0</v>
      </c>
      <c r="BI84" s="169" t="n">
        <f aca="false">IF(N84="nulová",J84,0)</f>
        <v>0</v>
      </c>
      <c r="BJ84" s="4" t="s">
        <v>77</v>
      </c>
      <c r="BK84" s="169" t="n">
        <f aca="false">ROUND(I84*H84,2)</f>
        <v>0</v>
      </c>
      <c r="BL84" s="4" t="s">
        <v>1082</v>
      </c>
      <c r="BM84" s="168" t="s">
        <v>1083</v>
      </c>
    </row>
    <row r="85" s="28" customFormat="true" ht="12.8" hidden="false" customHeight="false" outlineLevel="0" collapsed="false">
      <c r="A85" s="23"/>
      <c r="B85" s="24"/>
      <c r="C85" s="23"/>
      <c r="D85" s="170" t="s">
        <v>142</v>
      </c>
      <c r="E85" s="23"/>
      <c r="F85" s="171" t="s">
        <v>1084</v>
      </c>
      <c r="G85" s="23"/>
      <c r="H85" s="23"/>
      <c r="I85" s="172"/>
      <c r="J85" s="23"/>
      <c r="K85" s="23"/>
      <c r="L85" s="24"/>
      <c r="M85" s="173"/>
      <c r="N85" s="174"/>
      <c r="O85" s="56"/>
      <c r="P85" s="56"/>
      <c r="Q85" s="56"/>
      <c r="R85" s="56"/>
      <c r="S85" s="56"/>
      <c r="T85" s="57"/>
      <c r="U85" s="23"/>
      <c r="V85" s="23"/>
      <c r="W85" s="23"/>
      <c r="X85" s="23"/>
      <c r="Y85" s="23"/>
      <c r="Z85" s="23"/>
      <c r="AA85" s="23"/>
      <c r="AB85" s="23"/>
      <c r="AC85" s="23"/>
      <c r="AD85" s="23"/>
      <c r="AE85" s="23"/>
      <c r="AT85" s="4" t="s">
        <v>142</v>
      </c>
      <c r="AU85" s="4" t="s">
        <v>79</v>
      </c>
    </row>
    <row r="86" s="28" customFormat="true" ht="34" hidden="false" customHeight="false" outlineLevel="0" collapsed="false">
      <c r="A86" s="23"/>
      <c r="B86" s="24"/>
      <c r="C86" s="23"/>
      <c r="D86" s="175" t="s">
        <v>144</v>
      </c>
      <c r="E86" s="23"/>
      <c r="F86" s="176" t="s">
        <v>1085</v>
      </c>
      <c r="G86" s="23"/>
      <c r="H86" s="23"/>
      <c r="I86" s="172"/>
      <c r="J86" s="23"/>
      <c r="K86" s="23"/>
      <c r="L86" s="24"/>
      <c r="M86" s="232"/>
      <c r="N86" s="233"/>
      <c r="O86" s="228"/>
      <c r="P86" s="228"/>
      <c r="Q86" s="228"/>
      <c r="R86" s="228"/>
      <c r="S86" s="228"/>
      <c r="T86" s="234"/>
      <c r="U86" s="23"/>
      <c r="V86" s="23"/>
      <c r="W86" s="23"/>
      <c r="X86" s="23"/>
      <c r="Y86" s="23"/>
      <c r="Z86" s="23"/>
      <c r="AA86" s="23"/>
      <c r="AB86" s="23"/>
      <c r="AC86" s="23"/>
      <c r="AD86" s="23"/>
      <c r="AE86" s="23"/>
      <c r="AT86" s="4" t="s">
        <v>144</v>
      </c>
      <c r="AU86" s="4" t="s">
        <v>79</v>
      </c>
    </row>
    <row r="87" s="28" customFormat="true" ht="6.95" hidden="false" customHeight="true" outlineLevel="0" collapsed="false">
      <c r="A87" s="23"/>
      <c r="B87" s="40"/>
      <c r="C87" s="41"/>
      <c r="D87" s="41"/>
      <c r="E87" s="41"/>
      <c r="F87" s="41"/>
      <c r="G87" s="41"/>
      <c r="H87" s="41"/>
      <c r="I87" s="41"/>
      <c r="J87" s="41"/>
      <c r="K87" s="41"/>
      <c r="L87" s="24"/>
      <c r="M87" s="23"/>
      <c r="O87" s="23"/>
      <c r="P87" s="23"/>
      <c r="Q87" s="23"/>
      <c r="R87" s="23"/>
      <c r="S87" s="23"/>
      <c r="T87" s="23"/>
      <c r="U87" s="23"/>
      <c r="V87" s="23"/>
      <c r="W87" s="23"/>
      <c r="X87" s="23"/>
      <c r="Y87" s="23"/>
      <c r="Z87" s="23"/>
      <c r="AA87" s="23"/>
      <c r="AB87" s="23"/>
      <c r="AC87" s="23"/>
      <c r="AD87" s="23"/>
      <c r="AE87" s="23"/>
    </row>
  </sheetData>
  <autoFilter ref="C80:K86"/>
  <mergeCells count="9">
    <mergeCell ref="L2:V2"/>
    <mergeCell ref="E7:H7"/>
    <mergeCell ref="E9:H9"/>
    <mergeCell ref="E18:H18"/>
    <mergeCell ref="E27:H27"/>
    <mergeCell ref="E48:H48"/>
    <mergeCell ref="E50:H50"/>
    <mergeCell ref="E71:H71"/>
    <mergeCell ref="E73:H73"/>
  </mergeCells>
  <hyperlinks>
    <hyperlink ref="F85" r:id="rId1" display="https://podminky.urs.cz/item/CS_URS_2024_02/010001000"/>
  </hyperlinks>
  <printOptions headings="false" gridLines="false" gridLinesSet="true" horizontalCentered="false" verticalCentered="false"/>
  <pageMargins left="0.39375" right="0.39375" top="0.39375" bottom="0.39375" header="0.511811023622047" footer="0"/>
  <pageSetup paperSize="9" scale="100" fitToWidth="1" fitToHeight="100" pageOrder="downThenOver" orientation="portrait" blackAndWhite="false" draft="false" cellComments="none" horizontalDpi="300" verticalDpi="300" copies="1"/>
  <headerFooter differentFirst="false" differentOddEven="false">
    <oddHead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F102:F105 A1"/>
    </sheetView>
  </sheetViews>
  <sheetFormatPr defaultColWidth="8.5078125" defaultRowHeight="12.8" zeroHeight="false" outlineLevelRow="0" outlineLevelCol="0"/>
  <cols>
    <col collapsed="false" customWidth="true" hidden="false" outlineLevel="0" max="1" min="1" style="1" width="8.34"/>
    <col collapsed="false" customWidth="true" hidden="false" outlineLevel="0" max="2" min="2" style="1" width="1.66"/>
    <col collapsed="false" customWidth="true" hidden="false" outlineLevel="0" max="3" min="3" style="1" width="25"/>
    <col collapsed="false" customWidth="true" hidden="false" outlineLevel="0" max="4" min="4" style="1" width="75.83"/>
    <col collapsed="false" customWidth="true" hidden="false" outlineLevel="0" max="5" min="5" style="1" width="13.34"/>
    <col collapsed="false" customWidth="true" hidden="false" outlineLevel="0" max="6" min="6" style="1" width="20"/>
    <col collapsed="false" customWidth="true" hidden="false" outlineLevel="0" max="7" min="7" style="1" width="1.66"/>
    <col collapsed="false" customWidth="true" hidden="false" outlineLevel="0" max="8" min="8" style="1" width="8.34"/>
  </cols>
  <sheetData>
    <row r="1" customFormat="false" ht="11.3" hidden="false" customHeight="true" outlineLevel="0" collapsed="false"/>
    <row r="2" customFormat="false" ht="36.95" hidden="false" customHeight="true" outlineLevel="0" collapsed="false"/>
    <row r="3" customFormat="false" ht="6.95" hidden="false" customHeight="true" outlineLevel="0" collapsed="false">
      <c r="B3" s="5"/>
      <c r="C3" s="6"/>
      <c r="D3" s="6"/>
      <c r="E3" s="6"/>
      <c r="F3" s="6"/>
      <c r="G3" s="6"/>
      <c r="H3" s="7"/>
    </row>
    <row r="4" customFormat="false" ht="24.95" hidden="false" customHeight="true" outlineLevel="0" collapsed="false">
      <c r="B4" s="7"/>
      <c r="C4" s="8" t="s">
        <v>1086</v>
      </c>
      <c r="H4" s="7"/>
    </row>
    <row r="5" customFormat="false" ht="12" hidden="false" customHeight="true" outlineLevel="0" collapsed="false">
      <c r="B5" s="7"/>
      <c r="C5" s="11" t="s">
        <v>13</v>
      </c>
      <c r="D5" s="21" t="s">
        <v>14</v>
      </c>
      <c r="E5" s="21"/>
      <c r="F5" s="21"/>
      <c r="H5" s="7"/>
    </row>
    <row r="6" customFormat="false" ht="36.95" hidden="false" customHeight="true" outlineLevel="0" collapsed="false">
      <c r="B6" s="7"/>
      <c r="C6" s="14" t="s">
        <v>16</v>
      </c>
      <c r="D6" s="15" t="s">
        <v>17</v>
      </c>
      <c r="E6" s="15"/>
      <c r="F6" s="15"/>
      <c r="H6" s="7"/>
    </row>
    <row r="7" customFormat="false" ht="16.5" hidden="false" customHeight="true" outlineLevel="0" collapsed="false">
      <c r="B7" s="7"/>
      <c r="C7" s="16" t="s">
        <v>22</v>
      </c>
      <c r="D7" s="104" t="str">
        <f aca="false">'Rekapitulace stavby'!AN8</f>
        <v>31. 10. 2024</v>
      </c>
      <c r="H7" s="7"/>
    </row>
    <row r="8" s="28" customFormat="true" ht="10.8" hidden="false" customHeight="true" outlineLevel="0" collapsed="false">
      <c r="A8" s="23"/>
      <c r="B8" s="24"/>
      <c r="C8" s="23"/>
      <c r="D8" s="23"/>
      <c r="E8" s="23"/>
      <c r="F8" s="23"/>
      <c r="G8" s="23"/>
      <c r="H8" s="24"/>
    </row>
    <row r="9" s="137" customFormat="true" ht="29.3" hidden="false" customHeight="true" outlineLevel="0" collapsed="false">
      <c r="A9" s="131"/>
      <c r="B9" s="132"/>
      <c r="C9" s="133" t="s">
        <v>50</v>
      </c>
      <c r="D9" s="134" t="s">
        <v>51</v>
      </c>
      <c r="E9" s="134" t="s">
        <v>119</v>
      </c>
      <c r="F9" s="135" t="s">
        <v>1087</v>
      </c>
      <c r="G9" s="131"/>
      <c r="H9" s="132"/>
    </row>
    <row r="10" s="28" customFormat="true" ht="26.4" hidden="false" customHeight="true" outlineLevel="0" collapsed="false">
      <c r="A10" s="23"/>
      <c r="B10" s="24"/>
      <c r="C10" s="235" t="s">
        <v>74</v>
      </c>
      <c r="D10" s="235" t="s">
        <v>75</v>
      </c>
      <c r="E10" s="23"/>
      <c r="F10" s="23"/>
      <c r="G10" s="23"/>
      <c r="H10" s="24"/>
    </row>
    <row r="11" s="28" customFormat="true" ht="16.8" hidden="false" customHeight="true" outlineLevel="0" collapsed="false">
      <c r="A11" s="23"/>
      <c r="B11" s="24"/>
      <c r="C11" s="236" t="s">
        <v>95</v>
      </c>
      <c r="D11" s="237" t="s">
        <v>96</v>
      </c>
      <c r="E11" s="237"/>
      <c r="F11" s="238" t="n">
        <v>21.915</v>
      </c>
      <c r="G11" s="23"/>
      <c r="H11" s="24"/>
    </row>
    <row r="12" s="28" customFormat="true" ht="16.8" hidden="false" customHeight="true" outlineLevel="0" collapsed="false">
      <c r="A12" s="23"/>
      <c r="B12" s="24"/>
      <c r="C12" s="4"/>
      <c r="D12" s="239" t="s">
        <v>1088</v>
      </c>
      <c r="E12" s="4"/>
      <c r="F12" s="240" t="n">
        <v>0</v>
      </c>
      <c r="G12" s="23"/>
      <c r="H12" s="24"/>
    </row>
    <row r="13" s="28" customFormat="true" ht="16.8" hidden="false" customHeight="true" outlineLevel="0" collapsed="false">
      <c r="A13" s="23"/>
      <c r="B13" s="24"/>
      <c r="C13" s="4"/>
      <c r="D13" s="239" t="s">
        <v>1089</v>
      </c>
      <c r="E13" s="4"/>
      <c r="F13" s="240" t="n">
        <v>21.915</v>
      </c>
      <c r="G13" s="23"/>
      <c r="H13" s="24"/>
    </row>
    <row r="14" s="28" customFormat="true" ht="16.8" hidden="false" customHeight="true" outlineLevel="0" collapsed="false">
      <c r="A14" s="23"/>
      <c r="B14" s="24"/>
      <c r="C14" s="241" t="s">
        <v>1090</v>
      </c>
      <c r="D14" s="23"/>
      <c r="E14" s="23"/>
      <c r="F14" s="23"/>
      <c r="G14" s="23"/>
      <c r="H14" s="24"/>
    </row>
    <row r="15" s="28" customFormat="true" ht="16.8" hidden="false" customHeight="true" outlineLevel="0" collapsed="false">
      <c r="A15" s="23"/>
      <c r="B15" s="24"/>
      <c r="C15" s="239" t="s">
        <v>350</v>
      </c>
      <c r="D15" s="239" t="s">
        <v>351</v>
      </c>
      <c r="E15" s="4" t="s">
        <v>138</v>
      </c>
      <c r="F15" s="240" t="n">
        <v>21.915</v>
      </c>
      <c r="G15" s="23"/>
      <c r="H15" s="24"/>
    </row>
    <row r="16" s="28" customFormat="true" ht="26.4" hidden="false" customHeight="true" outlineLevel="0" collapsed="false">
      <c r="A16" s="23"/>
      <c r="B16" s="24"/>
      <c r="C16" s="235" t="s">
        <v>80</v>
      </c>
      <c r="D16" s="235" t="s">
        <v>81</v>
      </c>
      <c r="E16" s="23"/>
      <c r="F16" s="23"/>
      <c r="G16" s="23"/>
      <c r="H16" s="24"/>
    </row>
    <row r="17" s="28" customFormat="true" ht="16.8" hidden="false" customHeight="true" outlineLevel="0" collapsed="false">
      <c r="A17" s="23"/>
      <c r="B17" s="24"/>
      <c r="C17" s="236" t="s">
        <v>95</v>
      </c>
      <c r="D17" s="237" t="s">
        <v>388</v>
      </c>
      <c r="E17" s="237"/>
      <c r="F17" s="238" t="n">
        <v>15.497</v>
      </c>
      <c r="G17" s="23"/>
      <c r="H17" s="24"/>
    </row>
    <row r="18" s="28" customFormat="true" ht="16.8" hidden="false" customHeight="true" outlineLevel="0" collapsed="false">
      <c r="A18" s="23"/>
      <c r="B18" s="24"/>
      <c r="C18" s="4"/>
      <c r="D18" s="239" t="s">
        <v>1091</v>
      </c>
      <c r="E18" s="4"/>
      <c r="F18" s="240" t="n">
        <v>0</v>
      </c>
      <c r="G18" s="23"/>
      <c r="H18" s="24"/>
    </row>
    <row r="19" s="28" customFormat="true" ht="16.8" hidden="false" customHeight="true" outlineLevel="0" collapsed="false">
      <c r="A19" s="23"/>
      <c r="B19" s="24"/>
      <c r="C19" s="4"/>
      <c r="D19" s="239" t="s">
        <v>1092</v>
      </c>
      <c r="E19" s="4"/>
      <c r="F19" s="240" t="n">
        <v>15.497</v>
      </c>
      <c r="G19" s="23"/>
      <c r="H19" s="24"/>
    </row>
    <row r="20" s="28" customFormat="true" ht="16.8" hidden="false" customHeight="true" outlineLevel="0" collapsed="false">
      <c r="A20" s="23"/>
      <c r="B20" s="24"/>
      <c r="C20" s="241" t="s">
        <v>1090</v>
      </c>
      <c r="D20" s="23"/>
      <c r="E20" s="23"/>
      <c r="F20" s="23"/>
      <c r="G20" s="23"/>
      <c r="H20" s="24"/>
    </row>
    <row r="21" s="28" customFormat="true" ht="16.8" hidden="false" customHeight="true" outlineLevel="0" collapsed="false">
      <c r="A21" s="23"/>
      <c r="B21" s="24"/>
      <c r="C21" s="239" t="s">
        <v>656</v>
      </c>
      <c r="D21" s="239" t="s">
        <v>1093</v>
      </c>
      <c r="E21" s="4" t="s">
        <v>138</v>
      </c>
      <c r="F21" s="240" t="n">
        <v>15.497</v>
      </c>
      <c r="G21" s="23"/>
      <c r="H21" s="24"/>
    </row>
    <row r="22" s="28" customFormat="true" ht="16.8" hidden="false" customHeight="true" outlineLevel="0" collapsed="false">
      <c r="A22" s="23"/>
      <c r="B22" s="24"/>
      <c r="C22" s="239" t="s">
        <v>681</v>
      </c>
      <c r="D22" s="239" t="s">
        <v>1094</v>
      </c>
      <c r="E22" s="4" t="s">
        <v>138</v>
      </c>
      <c r="F22" s="240" t="n">
        <v>15.497</v>
      </c>
      <c r="G22" s="23"/>
      <c r="H22" s="24"/>
    </row>
    <row r="23" s="28" customFormat="true" ht="16.8" hidden="false" customHeight="true" outlineLevel="0" collapsed="false">
      <c r="A23" s="23"/>
      <c r="B23" s="24"/>
      <c r="C23" s="236" t="s">
        <v>390</v>
      </c>
      <c r="D23" s="237" t="s">
        <v>391</v>
      </c>
      <c r="E23" s="237"/>
      <c r="F23" s="238" t="n">
        <v>25.156</v>
      </c>
      <c r="G23" s="23"/>
      <c r="H23" s="24"/>
    </row>
    <row r="24" s="28" customFormat="true" ht="16.8" hidden="false" customHeight="true" outlineLevel="0" collapsed="false">
      <c r="A24" s="23"/>
      <c r="B24" s="24"/>
      <c r="C24" s="4"/>
      <c r="D24" s="239" t="s">
        <v>1095</v>
      </c>
      <c r="E24" s="4"/>
      <c r="F24" s="240" t="n">
        <v>0</v>
      </c>
      <c r="G24" s="23"/>
      <c r="H24" s="24"/>
    </row>
    <row r="25" s="28" customFormat="true" ht="16.8" hidden="false" customHeight="true" outlineLevel="0" collapsed="false">
      <c r="A25" s="23"/>
      <c r="B25" s="24"/>
      <c r="C25" s="4"/>
      <c r="D25" s="239" t="s">
        <v>1096</v>
      </c>
      <c r="E25" s="4"/>
      <c r="F25" s="240" t="n">
        <v>25.156</v>
      </c>
      <c r="G25" s="23"/>
      <c r="H25" s="24"/>
    </row>
    <row r="26" s="28" customFormat="true" ht="16.8" hidden="false" customHeight="true" outlineLevel="0" collapsed="false">
      <c r="A26" s="23"/>
      <c r="B26" s="24"/>
      <c r="C26" s="241" t="s">
        <v>1090</v>
      </c>
      <c r="D26" s="23"/>
      <c r="E26" s="23"/>
      <c r="F26" s="23"/>
      <c r="G26" s="23"/>
      <c r="H26" s="24"/>
    </row>
    <row r="27" s="28" customFormat="true" ht="19" hidden="false" customHeight="false" outlineLevel="0" collapsed="false">
      <c r="A27" s="23"/>
      <c r="B27" s="24"/>
      <c r="C27" s="239" t="s">
        <v>448</v>
      </c>
      <c r="D27" s="239" t="s">
        <v>1097</v>
      </c>
      <c r="E27" s="4" t="s">
        <v>185</v>
      </c>
      <c r="F27" s="240" t="n">
        <v>25.156</v>
      </c>
      <c r="G27" s="23"/>
      <c r="H27" s="24"/>
    </row>
    <row r="28" s="28" customFormat="true" ht="16.8" hidden="false" customHeight="true" outlineLevel="0" collapsed="false">
      <c r="A28" s="23"/>
      <c r="B28" s="24"/>
      <c r="C28" s="236" t="s">
        <v>393</v>
      </c>
      <c r="D28" s="237" t="s">
        <v>394</v>
      </c>
      <c r="E28" s="237"/>
      <c r="F28" s="238" t="n">
        <v>17.098</v>
      </c>
      <c r="G28" s="23"/>
      <c r="H28" s="24"/>
    </row>
    <row r="29" s="28" customFormat="true" ht="16.8" hidden="false" customHeight="true" outlineLevel="0" collapsed="false">
      <c r="A29" s="23"/>
      <c r="B29" s="24"/>
      <c r="C29" s="4"/>
      <c r="D29" s="239" t="s">
        <v>1098</v>
      </c>
      <c r="E29" s="4"/>
      <c r="F29" s="240" t="n">
        <v>0</v>
      </c>
      <c r="G29" s="23"/>
      <c r="H29" s="24"/>
    </row>
    <row r="30" s="28" customFormat="true" ht="16.8" hidden="false" customHeight="true" outlineLevel="0" collapsed="false">
      <c r="A30" s="23"/>
      <c r="B30" s="24"/>
      <c r="C30" s="4"/>
      <c r="D30" s="239" t="s">
        <v>1099</v>
      </c>
      <c r="E30" s="4"/>
      <c r="F30" s="240" t="n">
        <v>0</v>
      </c>
      <c r="G30" s="23"/>
      <c r="H30" s="24"/>
    </row>
    <row r="31" s="28" customFormat="true" ht="16.8" hidden="false" customHeight="true" outlineLevel="0" collapsed="false">
      <c r="A31" s="23"/>
      <c r="B31" s="24"/>
      <c r="C31" s="4"/>
      <c r="D31" s="239" t="s">
        <v>1100</v>
      </c>
      <c r="E31" s="4"/>
      <c r="F31" s="240" t="n">
        <v>14.098</v>
      </c>
      <c r="G31" s="23"/>
      <c r="H31" s="24"/>
    </row>
    <row r="32" s="28" customFormat="true" ht="16.8" hidden="false" customHeight="true" outlineLevel="0" collapsed="false">
      <c r="A32" s="23"/>
      <c r="B32" s="24"/>
      <c r="C32" s="4"/>
      <c r="D32" s="239" t="s">
        <v>1101</v>
      </c>
      <c r="E32" s="4"/>
      <c r="F32" s="240" t="n">
        <v>0</v>
      </c>
      <c r="G32" s="23"/>
      <c r="H32" s="24"/>
    </row>
    <row r="33" s="28" customFormat="true" ht="16.8" hidden="false" customHeight="true" outlineLevel="0" collapsed="false">
      <c r="A33" s="23"/>
      <c r="B33" s="24"/>
      <c r="C33" s="4"/>
      <c r="D33" s="239" t="s">
        <v>1102</v>
      </c>
      <c r="E33" s="4"/>
      <c r="F33" s="240" t="n">
        <v>3</v>
      </c>
      <c r="G33" s="23"/>
      <c r="H33" s="24"/>
    </row>
    <row r="34" s="28" customFormat="true" ht="16.8" hidden="false" customHeight="true" outlineLevel="0" collapsed="false">
      <c r="A34" s="23"/>
      <c r="B34" s="24"/>
      <c r="C34" s="241" t="s">
        <v>1090</v>
      </c>
      <c r="D34" s="23"/>
      <c r="E34" s="23"/>
      <c r="F34" s="23"/>
      <c r="G34" s="23"/>
      <c r="H34" s="24"/>
    </row>
    <row r="35" s="28" customFormat="true" ht="16.8" hidden="false" customHeight="true" outlineLevel="0" collapsed="false">
      <c r="A35" s="23"/>
      <c r="B35" s="24"/>
      <c r="C35" s="239" t="s">
        <v>453</v>
      </c>
      <c r="D35" s="239" t="s">
        <v>1103</v>
      </c>
      <c r="E35" s="4" t="s">
        <v>138</v>
      </c>
      <c r="F35" s="240" t="n">
        <v>17.098</v>
      </c>
      <c r="G35" s="23"/>
      <c r="H35" s="24"/>
    </row>
    <row r="36" s="28" customFormat="true" ht="7.45" hidden="false" customHeight="true" outlineLevel="0" collapsed="false">
      <c r="A36" s="23"/>
      <c r="B36" s="40"/>
      <c r="C36" s="41"/>
      <c r="D36" s="41"/>
      <c r="E36" s="41"/>
      <c r="F36" s="41"/>
      <c r="G36" s="41"/>
      <c r="H36" s="24"/>
    </row>
    <row r="37" s="28" customFormat="true" ht="12.8" hidden="false" customHeight="false" outlineLevel="0" collapsed="false">
      <c r="A37" s="23"/>
      <c r="B37" s="23"/>
      <c r="C37" s="23"/>
      <c r="D37" s="23"/>
      <c r="E37" s="23"/>
      <c r="F37" s="23"/>
      <c r="G37" s="23"/>
      <c r="H37" s="23"/>
    </row>
  </sheetData>
  <mergeCells count="2">
    <mergeCell ref="D5:F5"/>
    <mergeCell ref="D6:F6"/>
  </mergeCells>
  <hyperlinks>
    <hyperlink ref="C11" r:id="rId1" display="VV0001"/>
    <hyperlink ref="C17" r:id="rId2" display="VV0001"/>
    <hyperlink ref="C23" r:id="rId3" display="VV0002"/>
    <hyperlink ref="C28" r:id="rId4" display="VV0003"/>
  </hyperlinks>
  <printOptions headings="false" gridLines="false" gridLinesSet="true" horizontalCentered="false" verticalCentered="false"/>
  <pageMargins left="0.747916666666667" right="0.747916666666667" top="0.984027777777778" bottom="0.984027777777778" header="0.511811023622047" footer="0.511805555555556"/>
  <pageSetup paperSize="9" scale="100" fitToWidth="1" fitToHeight="100" pageOrder="downThenOver" orientation="portrait" blackAndWhite="false" draft="false" cellComments="none" horizontalDpi="300" verticalDpi="300" copies="1"/>
  <headerFooter differentFirst="false" differentOddEven="false">
    <oddHeader/>
    <oddFooter>&amp;CStrana &amp;P z &amp;N</oddFooter>
  </headerFooter>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219"/>
  <sheetViews>
    <sheetView showFormulas="false" showGridLines="false" showRowColHeaders="true" showZeros="true" rightToLeft="false" tabSelected="false" showOutlineSymbols="true" defaultGridColor="true" view="normal" topLeftCell="A58" colorId="64" zoomScale="110" zoomScaleNormal="110" zoomScalePageLayoutView="100" workbookViewId="0">
      <selection pane="topLeft" activeCell="A58" activeCellId="1" sqref="F102:F105 A58"/>
    </sheetView>
  </sheetViews>
  <sheetFormatPr defaultColWidth="8.5078125" defaultRowHeight="12.8" zeroHeight="false" outlineLevelRow="0" outlineLevelCol="0"/>
  <cols>
    <col collapsed="false" customWidth="true" hidden="false" outlineLevel="0" max="1" min="1" style="242" width="8.34"/>
    <col collapsed="false" customWidth="true" hidden="false" outlineLevel="0" max="2" min="2" style="242" width="1.66"/>
    <col collapsed="false" customWidth="true" hidden="false" outlineLevel="0" max="4" min="3" style="242" width="5"/>
    <col collapsed="false" customWidth="true" hidden="false" outlineLevel="0" max="5" min="5" style="242" width="11.66"/>
    <col collapsed="false" customWidth="true" hidden="false" outlineLevel="0" max="6" min="6" style="242" width="9.16"/>
    <col collapsed="false" customWidth="true" hidden="false" outlineLevel="0" max="7" min="7" style="242" width="5"/>
    <col collapsed="false" customWidth="true" hidden="false" outlineLevel="0" max="8" min="8" style="242" width="77.83"/>
    <col collapsed="false" customWidth="true" hidden="false" outlineLevel="0" max="10" min="9" style="242" width="20"/>
    <col collapsed="false" customWidth="true" hidden="false" outlineLevel="0" max="11" min="11" style="242" width="1.66"/>
  </cols>
  <sheetData>
    <row r="1" customFormat="false" ht="37.5" hidden="false" customHeight="true" outlineLevel="0" collapsed="false">
      <c r="A1" s="1"/>
      <c r="B1" s="1"/>
      <c r="C1" s="1"/>
      <c r="D1" s="1"/>
      <c r="E1" s="1"/>
      <c r="F1" s="1"/>
      <c r="G1" s="1"/>
      <c r="H1" s="1"/>
      <c r="I1" s="1"/>
      <c r="J1" s="1"/>
      <c r="K1" s="1"/>
    </row>
    <row r="2" customFormat="false" ht="7.5" hidden="false" customHeight="true" outlineLevel="0" collapsed="false">
      <c r="A2" s="1"/>
      <c r="B2" s="243"/>
      <c r="C2" s="244"/>
      <c r="D2" s="244"/>
      <c r="E2" s="244"/>
      <c r="F2" s="244"/>
      <c r="G2" s="244"/>
      <c r="H2" s="244"/>
      <c r="I2" s="244"/>
      <c r="J2" s="244"/>
      <c r="K2" s="245"/>
    </row>
    <row r="3" s="137" customFormat="true" ht="45" hidden="false" customHeight="true" outlineLevel="0" collapsed="false">
      <c r="B3" s="246"/>
      <c r="C3" s="247" t="s">
        <v>1104</v>
      </c>
      <c r="D3" s="247"/>
      <c r="E3" s="247"/>
      <c r="F3" s="247"/>
      <c r="G3" s="247"/>
      <c r="H3" s="247"/>
      <c r="I3" s="247"/>
      <c r="J3" s="247"/>
      <c r="K3" s="248"/>
    </row>
    <row r="4" customFormat="false" ht="25.5" hidden="false" customHeight="true" outlineLevel="0" collapsed="false">
      <c r="A4" s="1"/>
      <c r="B4" s="249"/>
      <c r="C4" s="250" t="s">
        <v>1105</v>
      </c>
      <c r="D4" s="250"/>
      <c r="E4" s="250"/>
      <c r="F4" s="250"/>
      <c r="G4" s="250"/>
      <c r="H4" s="250"/>
      <c r="I4" s="250"/>
      <c r="J4" s="250"/>
      <c r="K4" s="251"/>
    </row>
    <row r="5" customFormat="false" ht="5.25" hidden="false" customHeight="true" outlineLevel="0" collapsed="false">
      <c r="A5" s="1"/>
      <c r="B5" s="249"/>
      <c r="C5" s="252"/>
      <c r="D5" s="252"/>
      <c r="E5" s="252"/>
      <c r="F5" s="252"/>
      <c r="G5" s="252"/>
      <c r="H5" s="252"/>
      <c r="I5" s="252"/>
      <c r="J5" s="252"/>
      <c r="K5" s="251"/>
    </row>
    <row r="6" customFormat="false" ht="15" hidden="false" customHeight="true" outlineLevel="0" collapsed="false">
      <c r="A6" s="1"/>
      <c r="B6" s="249"/>
      <c r="C6" s="253" t="s">
        <v>1106</v>
      </c>
      <c r="D6" s="253"/>
      <c r="E6" s="253"/>
      <c r="F6" s="253"/>
      <c r="G6" s="253"/>
      <c r="H6" s="253"/>
      <c r="I6" s="253"/>
      <c r="J6" s="253"/>
      <c r="K6" s="251"/>
    </row>
    <row r="7" customFormat="false" ht="15" hidden="false" customHeight="true" outlineLevel="0" collapsed="false">
      <c r="A7" s="1"/>
      <c r="B7" s="254"/>
      <c r="C7" s="253" t="s">
        <v>1107</v>
      </c>
      <c r="D7" s="253"/>
      <c r="E7" s="253"/>
      <c r="F7" s="253"/>
      <c r="G7" s="253"/>
      <c r="H7" s="253"/>
      <c r="I7" s="253"/>
      <c r="J7" s="253"/>
      <c r="K7" s="251"/>
    </row>
    <row r="8" customFormat="false" ht="12.75" hidden="false" customHeight="true" outlineLevel="0" collapsed="false">
      <c r="A8" s="1"/>
      <c r="B8" s="254"/>
      <c r="C8" s="255"/>
      <c r="D8" s="255"/>
      <c r="E8" s="255"/>
      <c r="F8" s="255"/>
      <c r="G8" s="255"/>
      <c r="H8" s="255"/>
      <c r="I8" s="255"/>
      <c r="J8" s="255"/>
      <c r="K8" s="251"/>
    </row>
    <row r="9" customFormat="false" ht="15" hidden="false" customHeight="true" outlineLevel="0" collapsed="false">
      <c r="A9" s="1"/>
      <c r="B9" s="254"/>
      <c r="C9" s="256" t="s">
        <v>1108</v>
      </c>
      <c r="D9" s="256"/>
      <c r="E9" s="256"/>
      <c r="F9" s="256"/>
      <c r="G9" s="256"/>
      <c r="H9" s="256"/>
      <c r="I9" s="256"/>
      <c r="J9" s="256"/>
      <c r="K9" s="251"/>
    </row>
    <row r="10" customFormat="false" ht="15" hidden="false" customHeight="true" outlineLevel="0" collapsed="false">
      <c r="A10" s="1"/>
      <c r="B10" s="254"/>
      <c r="C10" s="255"/>
      <c r="D10" s="253" t="s">
        <v>1109</v>
      </c>
      <c r="E10" s="253"/>
      <c r="F10" s="253"/>
      <c r="G10" s="253"/>
      <c r="H10" s="253"/>
      <c r="I10" s="253"/>
      <c r="J10" s="253"/>
      <c r="K10" s="251"/>
    </row>
    <row r="11" customFormat="false" ht="15" hidden="false" customHeight="true" outlineLevel="0" collapsed="false">
      <c r="A11" s="1"/>
      <c r="B11" s="254"/>
      <c r="C11" s="257"/>
      <c r="D11" s="253" t="s">
        <v>1110</v>
      </c>
      <c r="E11" s="253"/>
      <c r="F11" s="253"/>
      <c r="G11" s="253"/>
      <c r="H11" s="253"/>
      <c r="I11" s="253"/>
      <c r="J11" s="253"/>
      <c r="K11" s="251"/>
    </row>
    <row r="12" customFormat="false" ht="15" hidden="false" customHeight="true" outlineLevel="0" collapsed="false">
      <c r="A12" s="1"/>
      <c r="B12" s="254"/>
      <c r="C12" s="257"/>
      <c r="D12" s="255"/>
      <c r="E12" s="255"/>
      <c r="F12" s="255"/>
      <c r="G12" s="255"/>
      <c r="H12" s="255"/>
      <c r="I12" s="255"/>
      <c r="J12" s="255"/>
      <c r="K12" s="251"/>
    </row>
    <row r="13" customFormat="false" ht="15" hidden="false" customHeight="true" outlineLevel="0" collapsed="false">
      <c r="A13" s="1"/>
      <c r="B13" s="254"/>
      <c r="C13" s="257"/>
      <c r="D13" s="255" t="s">
        <v>1111</v>
      </c>
      <c r="E13" s="255"/>
      <c r="F13" s="255"/>
      <c r="G13" s="255"/>
      <c r="H13" s="255"/>
      <c r="I13" s="255"/>
      <c r="J13" s="255"/>
      <c r="K13" s="251"/>
    </row>
    <row r="14" customFormat="false" ht="12.75" hidden="false" customHeight="true" outlineLevel="0" collapsed="false">
      <c r="A14" s="1"/>
      <c r="B14" s="254"/>
      <c r="C14" s="257"/>
      <c r="D14" s="257"/>
      <c r="E14" s="257"/>
      <c r="F14" s="257"/>
      <c r="G14" s="257"/>
      <c r="H14" s="257"/>
      <c r="I14" s="257"/>
      <c r="J14" s="257"/>
      <c r="K14" s="251"/>
    </row>
    <row r="15" customFormat="false" ht="15" hidden="false" customHeight="true" outlineLevel="0" collapsed="false">
      <c r="A15" s="1"/>
      <c r="B15" s="254"/>
      <c r="C15" s="257"/>
      <c r="D15" s="253" t="s">
        <v>1112</v>
      </c>
      <c r="E15" s="253"/>
      <c r="F15" s="253"/>
      <c r="G15" s="253"/>
      <c r="H15" s="253"/>
      <c r="I15" s="253"/>
      <c r="J15" s="253"/>
      <c r="K15" s="251"/>
    </row>
    <row r="16" customFormat="false" ht="15" hidden="false" customHeight="true" outlineLevel="0" collapsed="false">
      <c r="A16" s="1"/>
      <c r="B16" s="254"/>
      <c r="C16" s="257"/>
      <c r="D16" s="253" t="s">
        <v>1113</v>
      </c>
      <c r="E16" s="253"/>
      <c r="F16" s="253"/>
      <c r="G16" s="253"/>
      <c r="H16" s="253"/>
      <c r="I16" s="253"/>
      <c r="J16" s="253"/>
      <c r="K16" s="251"/>
    </row>
    <row r="17" customFormat="false" ht="15" hidden="false" customHeight="true" outlineLevel="0" collapsed="false">
      <c r="A17" s="1"/>
      <c r="B17" s="254"/>
      <c r="C17" s="257"/>
      <c r="D17" s="253" t="s">
        <v>1114</v>
      </c>
      <c r="E17" s="253"/>
      <c r="F17" s="253"/>
      <c r="G17" s="253"/>
      <c r="H17" s="253"/>
      <c r="I17" s="253"/>
      <c r="J17" s="253"/>
      <c r="K17" s="251"/>
    </row>
    <row r="18" customFormat="false" ht="15" hidden="false" customHeight="true" outlineLevel="0" collapsed="false">
      <c r="A18" s="1"/>
      <c r="B18" s="254"/>
      <c r="C18" s="257"/>
      <c r="D18" s="257"/>
      <c r="E18" s="257" t="s">
        <v>76</v>
      </c>
      <c r="F18" s="253" t="s">
        <v>1115</v>
      </c>
      <c r="G18" s="253"/>
      <c r="H18" s="253"/>
      <c r="I18" s="253"/>
      <c r="J18" s="253"/>
      <c r="K18" s="251"/>
    </row>
    <row r="19" customFormat="false" ht="15" hidden="false" customHeight="true" outlineLevel="0" collapsed="false">
      <c r="A19" s="1"/>
      <c r="B19" s="254"/>
      <c r="C19" s="257"/>
      <c r="D19" s="257"/>
      <c r="E19" s="257" t="s">
        <v>1116</v>
      </c>
      <c r="F19" s="253" t="s">
        <v>1117</v>
      </c>
      <c r="G19" s="253"/>
      <c r="H19" s="253"/>
      <c r="I19" s="253"/>
      <c r="J19" s="253"/>
      <c r="K19" s="251"/>
    </row>
    <row r="20" customFormat="false" ht="15" hidden="false" customHeight="true" outlineLevel="0" collapsed="false">
      <c r="A20" s="1"/>
      <c r="B20" s="254"/>
      <c r="C20" s="257"/>
      <c r="D20" s="257"/>
      <c r="E20" s="257" t="s">
        <v>1118</v>
      </c>
      <c r="F20" s="253" t="s">
        <v>1119</v>
      </c>
      <c r="G20" s="253"/>
      <c r="H20" s="253"/>
      <c r="I20" s="253"/>
      <c r="J20" s="253"/>
      <c r="K20" s="251"/>
    </row>
    <row r="21" customFormat="false" ht="15" hidden="false" customHeight="true" outlineLevel="0" collapsed="false">
      <c r="A21" s="1"/>
      <c r="B21" s="254"/>
      <c r="C21" s="257"/>
      <c r="D21" s="257"/>
      <c r="E21" s="257" t="s">
        <v>1120</v>
      </c>
      <c r="F21" s="253" t="s">
        <v>1121</v>
      </c>
      <c r="G21" s="253"/>
      <c r="H21" s="253"/>
      <c r="I21" s="253"/>
      <c r="J21" s="253"/>
      <c r="K21" s="251"/>
    </row>
    <row r="22" customFormat="false" ht="15" hidden="false" customHeight="true" outlineLevel="0" collapsed="false">
      <c r="A22" s="1"/>
      <c r="B22" s="254"/>
      <c r="C22" s="257"/>
      <c r="D22" s="257"/>
      <c r="E22" s="257" t="s">
        <v>1122</v>
      </c>
      <c r="F22" s="253" t="s">
        <v>1123</v>
      </c>
      <c r="G22" s="253"/>
      <c r="H22" s="253"/>
      <c r="I22" s="253"/>
      <c r="J22" s="253"/>
      <c r="K22" s="251"/>
    </row>
    <row r="23" customFormat="false" ht="15" hidden="false" customHeight="true" outlineLevel="0" collapsed="false">
      <c r="A23" s="1"/>
      <c r="B23" s="254"/>
      <c r="C23" s="257"/>
      <c r="D23" s="257"/>
      <c r="E23" s="257" t="s">
        <v>1124</v>
      </c>
      <c r="F23" s="253" t="s">
        <v>1125</v>
      </c>
      <c r="G23" s="253"/>
      <c r="H23" s="253"/>
      <c r="I23" s="253"/>
      <c r="J23" s="253"/>
      <c r="K23" s="251"/>
    </row>
    <row r="24" customFormat="false" ht="12.75" hidden="false" customHeight="true" outlineLevel="0" collapsed="false">
      <c r="A24" s="1"/>
      <c r="B24" s="254"/>
      <c r="C24" s="257"/>
      <c r="D24" s="257"/>
      <c r="E24" s="257"/>
      <c r="F24" s="257"/>
      <c r="G24" s="257"/>
      <c r="H24" s="257"/>
      <c r="I24" s="257"/>
      <c r="J24" s="257"/>
      <c r="K24" s="251"/>
    </row>
    <row r="25" customFormat="false" ht="15" hidden="false" customHeight="true" outlineLevel="0" collapsed="false">
      <c r="A25" s="1"/>
      <c r="B25" s="254"/>
      <c r="C25" s="256" t="s">
        <v>1126</v>
      </c>
      <c r="D25" s="256"/>
      <c r="E25" s="256"/>
      <c r="F25" s="256"/>
      <c r="G25" s="256"/>
      <c r="H25" s="256"/>
      <c r="I25" s="256"/>
      <c r="J25" s="256"/>
      <c r="K25" s="251"/>
    </row>
    <row r="26" customFormat="false" ht="15" hidden="false" customHeight="true" outlineLevel="0" collapsed="false">
      <c r="A26" s="1"/>
      <c r="B26" s="254"/>
      <c r="C26" s="253" t="s">
        <v>1127</v>
      </c>
      <c r="D26" s="253"/>
      <c r="E26" s="253"/>
      <c r="F26" s="253"/>
      <c r="G26" s="253"/>
      <c r="H26" s="253"/>
      <c r="I26" s="253"/>
      <c r="J26" s="253"/>
      <c r="K26" s="251"/>
    </row>
    <row r="27" customFormat="false" ht="15" hidden="false" customHeight="true" outlineLevel="0" collapsed="false">
      <c r="A27" s="1"/>
      <c r="B27" s="254"/>
      <c r="C27" s="255"/>
      <c r="D27" s="258" t="s">
        <v>1128</v>
      </c>
      <c r="E27" s="258"/>
      <c r="F27" s="258"/>
      <c r="G27" s="258"/>
      <c r="H27" s="258"/>
      <c r="I27" s="258"/>
      <c r="J27" s="258"/>
      <c r="K27" s="251"/>
    </row>
    <row r="28" customFormat="false" ht="15" hidden="false" customHeight="true" outlineLevel="0" collapsed="false">
      <c r="A28" s="1"/>
      <c r="B28" s="254"/>
      <c r="C28" s="257"/>
      <c r="D28" s="253" t="s">
        <v>1129</v>
      </c>
      <c r="E28" s="253"/>
      <c r="F28" s="253"/>
      <c r="G28" s="253"/>
      <c r="H28" s="253"/>
      <c r="I28" s="253"/>
      <c r="J28" s="253"/>
      <c r="K28" s="251"/>
    </row>
    <row r="29" customFormat="false" ht="12.75" hidden="false" customHeight="true" outlineLevel="0" collapsed="false">
      <c r="A29" s="1"/>
      <c r="B29" s="254"/>
      <c r="C29" s="257"/>
      <c r="D29" s="257"/>
      <c r="E29" s="257"/>
      <c r="F29" s="257"/>
      <c r="G29" s="257"/>
      <c r="H29" s="257"/>
      <c r="I29" s="257"/>
      <c r="J29" s="257"/>
      <c r="K29" s="251"/>
    </row>
    <row r="30" customFormat="false" ht="15" hidden="false" customHeight="true" outlineLevel="0" collapsed="false">
      <c r="A30" s="1"/>
      <c r="B30" s="254"/>
      <c r="C30" s="257"/>
      <c r="D30" s="258" t="s">
        <v>1130</v>
      </c>
      <c r="E30" s="258"/>
      <c r="F30" s="258"/>
      <c r="G30" s="258"/>
      <c r="H30" s="258"/>
      <c r="I30" s="258"/>
      <c r="J30" s="258"/>
      <c r="K30" s="251"/>
    </row>
    <row r="31" customFormat="false" ht="15" hidden="false" customHeight="true" outlineLevel="0" collapsed="false">
      <c r="A31" s="1"/>
      <c r="B31" s="254"/>
      <c r="C31" s="257"/>
      <c r="D31" s="253" t="s">
        <v>1131</v>
      </c>
      <c r="E31" s="253"/>
      <c r="F31" s="253"/>
      <c r="G31" s="253"/>
      <c r="H31" s="253"/>
      <c r="I31" s="253"/>
      <c r="J31" s="253"/>
      <c r="K31" s="251"/>
    </row>
    <row r="32" customFormat="false" ht="12.75" hidden="false" customHeight="true" outlineLevel="0" collapsed="false">
      <c r="A32" s="1"/>
      <c r="B32" s="254"/>
      <c r="C32" s="257"/>
      <c r="D32" s="257"/>
      <c r="E32" s="257"/>
      <c r="F32" s="257"/>
      <c r="G32" s="257"/>
      <c r="H32" s="257"/>
      <c r="I32" s="257"/>
      <c r="J32" s="257"/>
      <c r="K32" s="251"/>
    </row>
    <row r="33" customFormat="false" ht="15" hidden="false" customHeight="true" outlineLevel="0" collapsed="false">
      <c r="A33" s="1"/>
      <c r="B33" s="254"/>
      <c r="C33" s="257"/>
      <c r="D33" s="258" t="s">
        <v>1132</v>
      </c>
      <c r="E33" s="258"/>
      <c r="F33" s="258"/>
      <c r="G33" s="258"/>
      <c r="H33" s="258"/>
      <c r="I33" s="258"/>
      <c r="J33" s="258"/>
      <c r="K33" s="251"/>
    </row>
    <row r="34" customFormat="false" ht="15" hidden="false" customHeight="true" outlineLevel="0" collapsed="false">
      <c r="A34" s="1"/>
      <c r="B34" s="254"/>
      <c r="C34" s="257"/>
      <c r="D34" s="253" t="s">
        <v>1133</v>
      </c>
      <c r="E34" s="253"/>
      <c r="F34" s="253"/>
      <c r="G34" s="253"/>
      <c r="H34" s="253"/>
      <c r="I34" s="253"/>
      <c r="J34" s="253"/>
      <c r="K34" s="251"/>
    </row>
    <row r="35" customFormat="false" ht="15" hidden="false" customHeight="true" outlineLevel="0" collapsed="false">
      <c r="A35" s="1"/>
      <c r="B35" s="254"/>
      <c r="C35" s="257"/>
      <c r="D35" s="253" t="s">
        <v>1134</v>
      </c>
      <c r="E35" s="253"/>
      <c r="F35" s="253"/>
      <c r="G35" s="253"/>
      <c r="H35" s="253"/>
      <c r="I35" s="253"/>
      <c r="J35" s="253"/>
      <c r="K35" s="251"/>
    </row>
    <row r="36" customFormat="false" ht="15" hidden="false" customHeight="true" outlineLevel="0" collapsed="false">
      <c r="A36" s="1"/>
      <c r="B36" s="254"/>
      <c r="C36" s="257"/>
      <c r="D36" s="255"/>
      <c r="E36" s="255" t="s">
        <v>118</v>
      </c>
      <c r="F36" s="255"/>
      <c r="G36" s="253" t="s">
        <v>1135</v>
      </c>
      <c r="H36" s="253"/>
      <c r="I36" s="253"/>
      <c r="J36" s="253"/>
      <c r="K36" s="251"/>
    </row>
    <row r="37" customFormat="false" ht="30.75" hidden="false" customHeight="true" outlineLevel="0" collapsed="false">
      <c r="A37" s="1"/>
      <c r="B37" s="254"/>
      <c r="C37" s="257"/>
      <c r="D37" s="255"/>
      <c r="E37" s="255" t="s">
        <v>1136</v>
      </c>
      <c r="F37" s="255"/>
      <c r="G37" s="253" t="s">
        <v>1137</v>
      </c>
      <c r="H37" s="253"/>
      <c r="I37" s="253"/>
      <c r="J37" s="253"/>
      <c r="K37" s="251"/>
    </row>
    <row r="38" customFormat="false" ht="15" hidden="false" customHeight="true" outlineLevel="0" collapsed="false">
      <c r="A38" s="1"/>
      <c r="B38" s="254"/>
      <c r="C38" s="257"/>
      <c r="D38" s="255"/>
      <c r="E38" s="255" t="s">
        <v>50</v>
      </c>
      <c r="F38" s="255"/>
      <c r="G38" s="253" t="s">
        <v>1138</v>
      </c>
      <c r="H38" s="253"/>
      <c r="I38" s="253"/>
      <c r="J38" s="253"/>
      <c r="K38" s="251"/>
    </row>
    <row r="39" customFormat="false" ht="15" hidden="false" customHeight="true" outlineLevel="0" collapsed="false">
      <c r="A39" s="1"/>
      <c r="B39" s="254"/>
      <c r="C39" s="257"/>
      <c r="D39" s="255"/>
      <c r="E39" s="255" t="s">
        <v>51</v>
      </c>
      <c r="F39" s="255"/>
      <c r="G39" s="253" t="s">
        <v>1139</v>
      </c>
      <c r="H39" s="253"/>
      <c r="I39" s="253"/>
      <c r="J39" s="253"/>
      <c r="K39" s="251"/>
    </row>
    <row r="40" customFormat="false" ht="15" hidden="false" customHeight="true" outlineLevel="0" collapsed="false">
      <c r="A40" s="1"/>
      <c r="B40" s="254"/>
      <c r="C40" s="257"/>
      <c r="D40" s="255"/>
      <c r="E40" s="255" t="s">
        <v>119</v>
      </c>
      <c r="F40" s="255"/>
      <c r="G40" s="253" t="s">
        <v>1140</v>
      </c>
      <c r="H40" s="253"/>
      <c r="I40" s="253"/>
      <c r="J40" s="253"/>
      <c r="K40" s="251"/>
    </row>
    <row r="41" customFormat="false" ht="15" hidden="false" customHeight="true" outlineLevel="0" collapsed="false">
      <c r="A41" s="1"/>
      <c r="B41" s="254"/>
      <c r="C41" s="257"/>
      <c r="D41" s="255"/>
      <c r="E41" s="255" t="s">
        <v>120</v>
      </c>
      <c r="F41" s="255"/>
      <c r="G41" s="253" t="s">
        <v>1141</v>
      </c>
      <c r="H41" s="253"/>
      <c r="I41" s="253"/>
      <c r="J41" s="253"/>
      <c r="K41" s="251"/>
    </row>
    <row r="42" customFormat="false" ht="15" hidden="false" customHeight="true" outlineLevel="0" collapsed="false">
      <c r="A42" s="1"/>
      <c r="B42" s="254"/>
      <c r="C42" s="257"/>
      <c r="D42" s="255"/>
      <c r="E42" s="255" t="s">
        <v>1142</v>
      </c>
      <c r="F42" s="255"/>
      <c r="G42" s="253" t="s">
        <v>1143</v>
      </c>
      <c r="H42" s="253"/>
      <c r="I42" s="253"/>
      <c r="J42" s="253"/>
      <c r="K42" s="251"/>
    </row>
    <row r="43" customFormat="false" ht="15" hidden="false" customHeight="true" outlineLevel="0" collapsed="false">
      <c r="A43" s="1"/>
      <c r="B43" s="254"/>
      <c r="C43" s="257"/>
      <c r="D43" s="255"/>
      <c r="E43" s="255"/>
      <c r="F43" s="255"/>
      <c r="G43" s="253" t="s">
        <v>1144</v>
      </c>
      <c r="H43" s="253"/>
      <c r="I43" s="253"/>
      <c r="J43" s="253"/>
      <c r="K43" s="251"/>
    </row>
    <row r="44" customFormat="false" ht="15" hidden="false" customHeight="true" outlineLevel="0" collapsed="false">
      <c r="A44" s="1"/>
      <c r="B44" s="254"/>
      <c r="C44" s="257"/>
      <c r="D44" s="255"/>
      <c r="E44" s="255" t="s">
        <v>1145</v>
      </c>
      <c r="F44" s="255"/>
      <c r="G44" s="253" t="s">
        <v>1146</v>
      </c>
      <c r="H44" s="253"/>
      <c r="I44" s="253"/>
      <c r="J44" s="253"/>
      <c r="K44" s="251"/>
    </row>
    <row r="45" customFormat="false" ht="15" hidden="false" customHeight="true" outlineLevel="0" collapsed="false">
      <c r="A45" s="1"/>
      <c r="B45" s="254"/>
      <c r="C45" s="257"/>
      <c r="D45" s="255"/>
      <c r="E45" s="255" t="s">
        <v>122</v>
      </c>
      <c r="F45" s="255"/>
      <c r="G45" s="253" t="s">
        <v>1147</v>
      </c>
      <c r="H45" s="253"/>
      <c r="I45" s="253"/>
      <c r="J45" s="253"/>
      <c r="K45" s="251"/>
    </row>
    <row r="46" customFormat="false" ht="12.75" hidden="false" customHeight="true" outlineLevel="0" collapsed="false">
      <c r="A46" s="1"/>
      <c r="B46" s="254"/>
      <c r="C46" s="257"/>
      <c r="D46" s="255"/>
      <c r="E46" s="255"/>
      <c r="F46" s="255"/>
      <c r="G46" s="255"/>
      <c r="H46" s="255"/>
      <c r="I46" s="255"/>
      <c r="J46" s="255"/>
      <c r="K46" s="251"/>
    </row>
    <row r="47" customFormat="false" ht="15" hidden="false" customHeight="true" outlineLevel="0" collapsed="false">
      <c r="A47" s="1"/>
      <c r="B47" s="254"/>
      <c r="C47" s="257"/>
      <c r="D47" s="253" t="s">
        <v>1148</v>
      </c>
      <c r="E47" s="253"/>
      <c r="F47" s="253"/>
      <c r="G47" s="253"/>
      <c r="H47" s="253"/>
      <c r="I47" s="253"/>
      <c r="J47" s="253"/>
      <c r="K47" s="251"/>
    </row>
    <row r="48" customFormat="false" ht="15" hidden="false" customHeight="true" outlineLevel="0" collapsed="false">
      <c r="A48" s="1"/>
      <c r="B48" s="254"/>
      <c r="C48" s="257"/>
      <c r="D48" s="257"/>
      <c r="E48" s="253" t="s">
        <v>1149</v>
      </c>
      <c r="F48" s="253"/>
      <c r="G48" s="253"/>
      <c r="H48" s="253"/>
      <c r="I48" s="253"/>
      <c r="J48" s="253"/>
      <c r="K48" s="251"/>
    </row>
    <row r="49" customFormat="false" ht="15" hidden="false" customHeight="true" outlineLevel="0" collapsed="false">
      <c r="A49" s="1"/>
      <c r="B49" s="254"/>
      <c r="C49" s="257"/>
      <c r="D49" s="257"/>
      <c r="E49" s="253" t="s">
        <v>1150</v>
      </c>
      <c r="F49" s="253"/>
      <c r="G49" s="253"/>
      <c r="H49" s="253"/>
      <c r="I49" s="253"/>
      <c r="J49" s="253"/>
      <c r="K49" s="251"/>
    </row>
    <row r="50" customFormat="false" ht="15" hidden="false" customHeight="true" outlineLevel="0" collapsed="false">
      <c r="A50" s="1"/>
      <c r="B50" s="254"/>
      <c r="C50" s="257"/>
      <c r="D50" s="257"/>
      <c r="E50" s="253" t="s">
        <v>1151</v>
      </c>
      <c r="F50" s="253"/>
      <c r="G50" s="253"/>
      <c r="H50" s="253"/>
      <c r="I50" s="253"/>
      <c r="J50" s="253"/>
      <c r="K50" s="251"/>
    </row>
    <row r="51" customFormat="false" ht="15" hidden="false" customHeight="true" outlineLevel="0" collapsed="false">
      <c r="A51" s="1"/>
      <c r="B51" s="254"/>
      <c r="C51" s="257"/>
      <c r="D51" s="253" t="s">
        <v>1152</v>
      </c>
      <c r="E51" s="253"/>
      <c r="F51" s="253"/>
      <c r="G51" s="253"/>
      <c r="H51" s="253"/>
      <c r="I51" s="253"/>
      <c r="J51" s="253"/>
      <c r="K51" s="251"/>
    </row>
    <row r="52" customFormat="false" ht="25.5" hidden="false" customHeight="true" outlineLevel="0" collapsed="false">
      <c r="A52" s="1"/>
      <c r="B52" s="249"/>
      <c r="C52" s="250" t="s">
        <v>1153</v>
      </c>
      <c r="D52" s="250"/>
      <c r="E52" s="250"/>
      <c r="F52" s="250"/>
      <c r="G52" s="250"/>
      <c r="H52" s="250"/>
      <c r="I52" s="250"/>
      <c r="J52" s="250"/>
      <c r="K52" s="251"/>
    </row>
    <row r="53" customFormat="false" ht="5.25" hidden="false" customHeight="true" outlineLevel="0" collapsed="false">
      <c r="A53" s="1"/>
      <c r="B53" s="249"/>
      <c r="C53" s="252"/>
      <c r="D53" s="252"/>
      <c r="E53" s="252"/>
      <c r="F53" s="252"/>
      <c r="G53" s="252"/>
      <c r="H53" s="252"/>
      <c r="I53" s="252"/>
      <c r="J53" s="252"/>
      <c r="K53" s="251"/>
    </row>
    <row r="54" customFormat="false" ht="15" hidden="false" customHeight="true" outlineLevel="0" collapsed="false">
      <c r="A54" s="1"/>
      <c r="B54" s="249"/>
      <c r="C54" s="253" t="s">
        <v>1154</v>
      </c>
      <c r="D54" s="253"/>
      <c r="E54" s="253"/>
      <c r="F54" s="253"/>
      <c r="G54" s="253"/>
      <c r="H54" s="253"/>
      <c r="I54" s="253"/>
      <c r="J54" s="253"/>
      <c r="K54" s="251"/>
    </row>
    <row r="55" customFormat="false" ht="15" hidden="false" customHeight="true" outlineLevel="0" collapsed="false">
      <c r="A55" s="1"/>
      <c r="B55" s="249"/>
      <c r="C55" s="253" t="s">
        <v>1155</v>
      </c>
      <c r="D55" s="253"/>
      <c r="E55" s="253"/>
      <c r="F55" s="253"/>
      <c r="G55" s="253"/>
      <c r="H55" s="253"/>
      <c r="I55" s="253"/>
      <c r="J55" s="253"/>
      <c r="K55" s="251"/>
    </row>
    <row r="56" customFormat="false" ht="12.75" hidden="false" customHeight="true" outlineLevel="0" collapsed="false">
      <c r="A56" s="1"/>
      <c r="B56" s="249"/>
      <c r="C56" s="255"/>
      <c r="D56" s="255"/>
      <c r="E56" s="255"/>
      <c r="F56" s="255"/>
      <c r="G56" s="255"/>
      <c r="H56" s="255"/>
      <c r="I56" s="255"/>
      <c r="J56" s="255"/>
      <c r="K56" s="251"/>
    </row>
    <row r="57" customFormat="false" ht="15" hidden="false" customHeight="true" outlineLevel="0" collapsed="false">
      <c r="A57" s="1"/>
      <c r="B57" s="249"/>
      <c r="C57" s="253" t="s">
        <v>1156</v>
      </c>
      <c r="D57" s="253"/>
      <c r="E57" s="253"/>
      <c r="F57" s="253"/>
      <c r="G57" s="253"/>
      <c r="H57" s="253"/>
      <c r="I57" s="253"/>
      <c r="J57" s="253"/>
      <c r="K57" s="251"/>
    </row>
    <row r="58" customFormat="false" ht="15" hidden="false" customHeight="true" outlineLevel="0" collapsed="false">
      <c r="A58" s="1"/>
      <c r="B58" s="249"/>
      <c r="C58" s="257"/>
      <c r="D58" s="253" t="s">
        <v>1157</v>
      </c>
      <c r="E58" s="253"/>
      <c r="F58" s="253"/>
      <c r="G58" s="253"/>
      <c r="H58" s="253"/>
      <c r="I58" s="253"/>
      <c r="J58" s="253"/>
      <c r="K58" s="251"/>
    </row>
    <row r="59" customFormat="false" ht="15" hidden="false" customHeight="true" outlineLevel="0" collapsed="false">
      <c r="A59" s="1"/>
      <c r="B59" s="249"/>
      <c r="C59" s="257"/>
      <c r="D59" s="253" t="s">
        <v>1158</v>
      </c>
      <c r="E59" s="253"/>
      <c r="F59" s="253"/>
      <c r="G59" s="253"/>
      <c r="H59" s="253"/>
      <c r="I59" s="253"/>
      <c r="J59" s="253"/>
      <c r="K59" s="251"/>
    </row>
    <row r="60" customFormat="false" ht="15" hidden="false" customHeight="true" outlineLevel="0" collapsed="false">
      <c r="A60" s="1"/>
      <c r="B60" s="249"/>
      <c r="C60" s="257"/>
      <c r="D60" s="253" t="s">
        <v>1159</v>
      </c>
      <c r="E60" s="253"/>
      <c r="F60" s="253"/>
      <c r="G60" s="253"/>
      <c r="H60" s="253"/>
      <c r="I60" s="253"/>
      <c r="J60" s="253"/>
      <c r="K60" s="251"/>
    </row>
    <row r="61" customFormat="false" ht="15" hidden="false" customHeight="true" outlineLevel="0" collapsed="false">
      <c r="A61" s="1"/>
      <c r="B61" s="249"/>
      <c r="C61" s="257"/>
      <c r="D61" s="253" t="s">
        <v>1160</v>
      </c>
      <c r="E61" s="253"/>
      <c r="F61" s="253"/>
      <c r="G61" s="253"/>
      <c r="H61" s="253"/>
      <c r="I61" s="253"/>
      <c r="J61" s="253"/>
      <c r="K61" s="251"/>
    </row>
    <row r="62" customFormat="false" ht="15" hidden="false" customHeight="true" outlineLevel="0" collapsed="false">
      <c r="A62" s="1"/>
      <c r="B62" s="249"/>
      <c r="C62" s="257"/>
      <c r="D62" s="259" t="s">
        <v>1161</v>
      </c>
      <c r="E62" s="259"/>
      <c r="F62" s="259"/>
      <c r="G62" s="259"/>
      <c r="H62" s="259"/>
      <c r="I62" s="259"/>
      <c r="J62" s="259"/>
      <c r="K62" s="251"/>
    </row>
    <row r="63" customFormat="false" ht="15" hidden="false" customHeight="true" outlineLevel="0" collapsed="false">
      <c r="A63" s="1"/>
      <c r="B63" s="249"/>
      <c r="C63" s="257"/>
      <c r="D63" s="253" t="s">
        <v>1162</v>
      </c>
      <c r="E63" s="253"/>
      <c r="F63" s="253"/>
      <c r="G63" s="253"/>
      <c r="H63" s="253"/>
      <c r="I63" s="253"/>
      <c r="J63" s="253"/>
      <c r="K63" s="251"/>
    </row>
    <row r="64" customFormat="false" ht="12.75" hidden="false" customHeight="true" outlineLevel="0" collapsed="false">
      <c r="A64" s="1"/>
      <c r="B64" s="249"/>
      <c r="C64" s="257"/>
      <c r="D64" s="257"/>
      <c r="E64" s="260"/>
      <c r="F64" s="257"/>
      <c r="G64" s="257"/>
      <c r="H64" s="257"/>
      <c r="I64" s="257"/>
      <c r="J64" s="257"/>
      <c r="K64" s="251"/>
    </row>
    <row r="65" customFormat="false" ht="15" hidden="false" customHeight="true" outlineLevel="0" collapsed="false">
      <c r="A65" s="1"/>
      <c r="B65" s="249"/>
      <c r="C65" s="257"/>
      <c r="D65" s="253" t="s">
        <v>1163</v>
      </c>
      <c r="E65" s="253"/>
      <c r="F65" s="253"/>
      <c r="G65" s="253"/>
      <c r="H65" s="253"/>
      <c r="I65" s="253"/>
      <c r="J65" s="253"/>
      <c r="K65" s="251"/>
    </row>
    <row r="66" customFormat="false" ht="15" hidden="false" customHeight="true" outlineLevel="0" collapsed="false">
      <c r="A66" s="1"/>
      <c r="B66" s="249"/>
      <c r="C66" s="257"/>
      <c r="D66" s="259" t="s">
        <v>1164</v>
      </c>
      <c r="E66" s="259"/>
      <c r="F66" s="259"/>
      <c r="G66" s="259"/>
      <c r="H66" s="259"/>
      <c r="I66" s="259"/>
      <c r="J66" s="259"/>
      <c r="K66" s="251"/>
    </row>
    <row r="67" customFormat="false" ht="15" hidden="false" customHeight="true" outlineLevel="0" collapsed="false">
      <c r="A67" s="1"/>
      <c r="B67" s="249"/>
      <c r="C67" s="257"/>
      <c r="D67" s="253" t="s">
        <v>1165</v>
      </c>
      <c r="E67" s="253"/>
      <c r="F67" s="253"/>
      <c r="G67" s="253"/>
      <c r="H67" s="253"/>
      <c r="I67" s="253"/>
      <c r="J67" s="253"/>
      <c r="K67" s="251"/>
    </row>
    <row r="68" customFormat="false" ht="15" hidden="false" customHeight="true" outlineLevel="0" collapsed="false">
      <c r="A68" s="1"/>
      <c r="B68" s="249"/>
      <c r="C68" s="257"/>
      <c r="D68" s="253" t="s">
        <v>1166</v>
      </c>
      <c r="E68" s="253"/>
      <c r="F68" s="253"/>
      <c r="G68" s="253"/>
      <c r="H68" s="253"/>
      <c r="I68" s="253"/>
      <c r="J68" s="253"/>
      <c r="K68" s="251"/>
    </row>
    <row r="69" customFormat="false" ht="15" hidden="false" customHeight="true" outlineLevel="0" collapsed="false">
      <c r="A69" s="1"/>
      <c r="B69" s="249"/>
      <c r="C69" s="257"/>
      <c r="D69" s="253" t="s">
        <v>1167</v>
      </c>
      <c r="E69" s="253"/>
      <c r="F69" s="253"/>
      <c r="G69" s="253"/>
      <c r="H69" s="253"/>
      <c r="I69" s="253"/>
      <c r="J69" s="253"/>
      <c r="K69" s="251"/>
    </row>
    <row r="70" customFormat="false" ht="15" hidden="false" customHeight="true" outlineLevel="0" collapsed="false">
      <c r="A70" s="1"/>
      <c r="B70" s="249"/>
      <c r="C70" s="257"/>
      <c r="D70" s="253" t="s">
        <v>1168</v>
      </c>
      <c r="E70" s="253"/>
      <c r="F70" s="253"/>
      <c r="G70" s="253"/>
      <c r="H70" s="253"/>
      <c r="I70" s="253"/>
      <c r="J70" s="253"/>
      <c r="K70" s="251"/>
    </row>
    <row r="71" customFormat="false" ht="12.75" hidden="false" customHeight="true" outlineLevel="0" collapsed="false">
      <c r="A71" s="1"/>
      <c r="B71" s="261"/>
      <c r="C71" s="262"/>
      <c r="D71" s="262"/>
      <c r="E71" s="262"/>
      <c r="F71" s="262"/>
      <c r="G71" s="262"/>
      <c r="H71" s="262"/>
      <c r="I71" s="262"/>
      <c r="J71" s="262"/>
      <c r="K71" s="263"/>
    </row>
    <row r="72" customFormat="false" ht="18.75" hidden="false" customHeight="true" outlineLevel="0" collapsed="false">
      <c r="A72" s="1"/>
      <c r="B72" s="264"/>
      <c r="C72" s="264"/>
      <c r="D72" s="264"/>
      <c r="E72" s="264"/>
      <c r="F72" s="264"/>
      <c r="G72" s="264"/>
      <c r="H72" s="264"/>
      <c r="I72" s="264"/>
      <c r="J72" s="264"/>
      <c r="K72" s="265"/>
    </row>
    <row r="73" customFormat="false" ht="18.75" hidden="false" customHeight="true" outlineLevel="0" collapsed="false">
      <c r="A73" s="1"/>
      <c r="B73" s="265"/>
      <c r="C73" s="265"/>
      <c r="D73" s="265"/>
      <c r="E73" s="265"/>
      <c r="F73" s="265"/>
      <c r="G73" s="265"/>
      <c r="H73" s="265"/>
      <c r="I73" s="265"/>
      <c r="J73" s="265"/>
      <c r="K73" s="265"/>
    </row>
    <row r="74" customFormat="false" ht="7.5" hidden="false" customHeight="true" outlineLevel="0" collapsed="false">
      <c r="A74" s="1"/>
      <c r="B74" s="266"/>
      <c r="C74" s="267"/>
      <c r="D74" s="267"/>
      <c r="E74" s="267"/>
      <c r="F74" s="267"/>
      <c r="G74" s="267"/>
      <c r="H74" s="267"/>
      <c r="I74" s="267"/>
      <c r="J74" s="267"/>
      <c r="K74" s="268"/>
    </row>
    <row r="75" customFormat="false" ht="45" hidden="false" customHeight="true" outlineLevel="0" collapsed="false">
      <c r="A75" s="1"/>
      <c r="B75" s="269"/>
      <c r="C75" s="270" t="s">
        <v>1169</v>
      </c>
      <c r="D75" s="270"/>
      <c r="E75" s="270"/>
      <c r="F75" s="270"/>
      <c r="G75" s="270"/>
      <c r="H75" s="270"/>
      <c r="I75" s="270"/>
      <c r="J75" s="270"/>
      <c r="K75" s="271"/>
    </row>
    <row r="76" customFormat="false" ht="17.25" hidden="false" customHeight="true" outlineLevel="0" collapsed="false">
      <c r="A76" s="1"/>
      <c r="B76" s="269"/>
      <c r="C76" s="252" t="s">
        <v>1170</v>
      </c>
      <c r="D76" s="252"/>
      <c r="E76" s="252"/>
      <c r="F76" s="252" t="s">
        <v>1171</v>
      </c>
      <c r="G76" s="272"/>
      <c r="H76" s="252" t="s">
        <v>51</v>
      </c>
      <c r="I76" s="252" t="s">
        <v>54</v>
      </c>
      <c r="J76" s="252" t="s">
        <v>1172</v>
      </c>
      <c r="K76" s="271"/>
    </row>
    <row r="77" customFormat="false" ht="17.25" hidden="false" customHeight="true" outlineLevel="0" collapsed="false">
      <c r="A77" s="1"/>
      <c r="B77" s="269"/>
      <c r="C77" s="273" t="s">
        <v>1173</v>
      </c>
      <c r="D77" s="273"/>
      <c r="E77" s="273"/>
      <c r="F77" s="274" t="s">
        <v>1174</v>
      </c>
      <c r="G77" s="275"/>
      <c r="H77" s="273"/>
      <c r="I77" s="273"/>
      <c r="J77" s="273" t="s">
        <v>1175</v>
      </c>
      <c r="K77" s="271"/>
    </row>
    <row r="78" customFormat="false" ht="5.25" hidden="false" customHeight="true" outlineLevel="0" collapsed="false">
      <c r="A78" s="1"/>
      <c r="B78" s="269"/>
      <c r="C78" s="276"/>
      <c r="D78" s="276"/>
      <c r="E78" s="276"/>
      <c r="F78" s="276"/>
      <c r="G78" s="277"/>
      <c r="H78" s="276"/>
      <c r="I78" s="276"/>
      <c r="J78" s="276"/>
      <c r="K78" s="271"/>
    </row>
    <row r="79" customFormat="false" ht="15" hidden="false" customHeight="true" outlineLevel="0" collapsed="false">
      <c r="A79" s="1"/>
      <c r="B79" s="269"/>
      <c r="C79" s="255" t="s">
        <v>50</v>
      </c>
      <c r="D79" s="278"/>
      <c r="E79" s="278"/>
      <c r="F79" s="279" t="s">
        <v>1176</v>
      </c>
      <c r="G79" s="280"/>
      <c r="H79" s="255" t="s">
        <v>1177</v>
      </c>
      <c r="I79" s="255" t="s">
        <v>1178</v>
      </c>
      <c r="J79" s="255" t="n">
        <v>20</v>
      </c>
      <c r="K79" s="271"/>
    </row>
    <row r="80" customFormat="false" ht="15" hidden="false" customHeight="true" outlineLevel="0" collapsed="false">
      <c r="A80" s="1"/>
      <c r="B80" s="269"/>
      <c r="C80" s="255" t="s">
        <v>1179</v>
      </c>
      <c r="D80" s="255"/>
      <c r="E80" s="255"/>
      <c r="F80" s="279" t="s">
        <v>1176</v>
      </c>
      <c r="G80" s="280"/>
      <c r="H80" s="255" t="s">
        <v>1180</v>
      </c>
      <c r="I80" s="255" t="s">
        <v>1178</v>
      </c>
      <c r="J80" s="255" t="n">
        <v>120</v>
      </c>
      <c r="K80" s="271"/>
    </row>
    <row r="81" customFormat="false" ht="15" hidden="false" customHeight="true" outlineLevel="0" collapsed="false">
      <c r="A81" s="1"/>
      <c r="B81" s="281"/>
      <c r="C81" s="255" t="s">
        <v>1181</v>
      </c>
      <c r="D81" s="255"/>
      <c r="E81" s="255"/>
      <c r="F81" s="279" t="s">
        <v>1182</v>
      </c>
      <c r="G81" s="280"/>
      <c r="H81" s="255" t="s">
        <v>1183</v>
      </c>
      <c r="I81" s="255" t="s">
        <v>1178</v>
      </c>
      <c r="J81" s="255" t="n">
        <v>50</v>
      </c>
      <c r="K81" s="271"/>
    </row>
    <row r="82" customFormat="false" ht="15" hidden="false" customHeight="true" outlineLevel="0" collapsed="false">
      <c r="A82" s="1"/>
      <c r="B82" s="281"/>
      <c r="C82" s="255" t="s">
        <v>1184</v>
      </c>
      <c r="D82" s="255"/>
      <c r="E82" s="255"/>
      <c r="F82" s="279" t="s">
        <v>1176</v>
      </c>
      <c r="G82" s="280"/>
      <c r="H82" s="255" t="s">
        <v>1185</v>
      </c>
      <c r="I82" s="255" t="s">
        <v>1186</v>
      </c>
      <c r="J82" s="255"/>
      <c r="K82" s="271"/>
    </row>
    <row r="83" customFormat="false" ht="15" hidden="false" customHeight="true" outlineLevel="0" collapsed="false">
      <c r="A83" s="1"/>
      <c r="B83" s="281"/>
      <c r="C83" s="255" t="s">
        <v>1187</v>
      </c>
      <c r="D83" s="255"/>
      <c r="E83" s="255"/>
      <c r="F83" s="279" t="s">
        <v>1182</v>
      </c>
      <c r="G83" s="255"/>
      <c r="H83" s="255" t="s">
        <v>1188</v>
      </c>
      <c r="I83" s="255" t="s">
        <v>1178</v>
      </c>
      <c r="J83" s="255" t="n">
        <v>15</v>
      </c>
      <c r="K83" s="271"/>
    </row>
    <row r="84" customFormat="false" ht="15" hidden="false" customHeight="true" outlineLevel="0" collapsed="false">
      <c r="A84" s="1"/>
      <c r="B84" s="281"/>
      <c r="C84" s="255" t="s">
        <v>1189</v>
      </c>
      <c r="D84" s="255"/>
      <c r="E84" s="255"/>
      <c r="F84" s="279" t="s">
        <v>1182</v>
      </c>
      <c r="G84" s="255"/>
      <c r="H84" s="255" t="s">
        <v>1190</v>
      </c>
      <c r="I84" s="255" t="s">
        <v>1178</v>
      </c>
      <c r="J84" s="255" t="n">
        <v>15</v>
      </c>
      <c r="K84" s="271"/>
    </row>
    <row r="85" customFormat="false" ht="15" hidden="false" customHeight="true" outlineLevel="0" collapsed="false">
      <c r="A85" s="1"/>
      <c r="B85" s="281"/>
      <c r="C85" s="255" t="s">
        <v>1191</v>
      </c>
      <c r="D85" s="255"/>
      <c r="E85" s="255"/>
      <c r="F85" s="279" t="s">
        <v>1182</v>
      </c>
      <c r="G85" s="255"/>
      <c r="H85" s="255" t="s">
        <v>1192</v>
      </c>
      <c r="I85" s="255" t="s">
        <v>1178</v>
      </c>
      <c r="J85" s="255" t="n">
        <v>20</v>
      </c>
      <c r="K85" s="271"/>
    </row>
    <row r="86" customFormat="false" ht="15" hidden="false" customHeight="true" outlineLevel="0" collapsed="false">
      <c r="A86" s="1"/>
      <c r="B86" s="281"/>
      <c r="C86" s="255" t="s">
        <v>1193</v>
      </c>
      <c r="D86" s="255"/>
      <c r="E86" s="255"/>
      <c r="F86" s="279" t="s">
        <v>1182</v>
      </c>
      <c r="G86" s="255"/>
      <c r="H86" s="255" t="s">
        <v>1194</v>
      </c>
      <c r="I86" s="255" t="s">
        <v>1178</v>
      </c>
      <c r="J86" s="255" t="n">
        <v>20</v>
      </c>
      <c r="K86" s="271"/>
    </row>
    <row r="87" customFormat="false" ht="15" hidden="false" customHeight="true" outlineLevel="0" collapsed="false">
      <c r="A87" s="1"/>
      <c r="B87" s="281"/>
      <c r="C87" s="255" t="s">
        <v>1195</v>
      </c>
      <c r="D87" s="255"/>
      <c r="E87" s="255"/>
      <c r="F87" s="279" t="s">
        <v>1182</v>
      </c>
      <c r="G87" s="280"/>
      <c r="H87" s="255" t="s">
        <v>1196</v>
      </c>
      <c r="I87" s="255" t="s">
        <v>1178</v>
      </c>
      <c r="J87" s="255" t="n">
        <v>50</v>
      </c>
      <c r="K87" s="271"/>
    </row>
    <row r="88" customFormat="false" ht="15" hidden="false" customHeight="true" outlineLevel="0" collapsed="false">
      <c r="A88" s="1"/>
      <c r="B88" s="281"/>
      <c r="C88" s="255" t="s">
        <v>1197</v>
      </c>
      <c r="D88" s="255"/>
      <c r="E88" s="255"/>
      <c r="F88" s="279" t="s">
        <v>1182</v>
      </c>
      <c r="G88" s="280"/>
      <c r="H88" s="255" t="s">
        <v>1198</v>
      </c>
      <c r="I88" s="255" t="s">
        <v>1178</v>
      </c>
      <c r="J88" s="255" t="n">
        <v>20</v>
      </c>
      <c r="K88" s="271"/>
    </row>
    <row r="89" customFormat="false" ht="15" hidden="false" customHeight="true" outlineLevel="0" collapsed="false">
      <c r="A89" s="1"/>
      <c r="B89" s="281"/>
      <c r="C89" s="255" t="s">
        <v>1199</v>
      </c>
      <c r="D89" s="255"/>
      <c r="E89" s="255"/>
      <c r="F89" s="279" t="s">
        <v>1182</v>
      </c>
      <c r="G89" s="280"/>
      <c r="H89" s="255" t="s">
        <v>1200</v>
      </c>
      <c r="I89" s="255" t="s">
        <v>1178</v>
      </c>
      <c r="J89" s="255" t="n">
        <v>20</v>
      </c>
      <c r="K89" s="271"/>
    </row>
    <row r="90" customFormat="false" ht="15" hidden="false" customHeight="true" outlineLevel="0" collapsed="false">
      <c r="A90" s="1"/>
      <c r="B90" s="281"/>
      <c r="C90" s="255" t="s">
        <v>1201</v>
      </c>
      <c r="D90" s="255"/>
      <c r="E90" s="255"/>
      <c r="F90" s="279" t="s">
        <v>1182</v>
      </c>
      <c r="G90" s="280"/>
      <c r="H90" s="255" t="s">
        <v>1202</v>
      </c>
      <c r="I90" s="255" t="s">
        <v>1178</v>
      </c>
      <c r="J90" s="255" t="n">
        <v>50</v>
      </c>
      <c r="K90" s="271"/>
    </row>
    <row r="91" customFormat="false" ht="15" hidden="false" customHeight="true" outlineLevel="0" collapsed="false">
      <c r="A91" s="1"/>
      <c r="B91" s="281"/>
      <c r="C91" s="255" t="s">
        <v>1203</v>
      </c>
      <c r="D91" s="255"/>
      <c r="E91" s="255"/>
      <c r="F91" s="279" t="s">
        <v>1182</v>
      </c>
      <c r="G91" s="280"/>
      <c r="H91" s="255" t="s">
        <v>1203</v>
      </c>
      <c r="I91" s="255" t="s">
        <v>1178</v>
      </c>
      <c r="J91" s="255" t="n">
        <v>50</v>
      </c>
      <c r="K91" s="271"/>
    </row>
    <row r="92" customFormat="false" ht="15" hidden="false" customHeight="true" outlineLevel="0" collapsed="false">
      <c r="A92" s="1"/>
      <c r="B92" s="281"/>
      <c r="C92" s="255" t="s">
        <v>1204</v>
      </c>
      <c r="D92" s="255"/>
      <c r="E92" s="255"/>
      <c r="F92" s="279" t="s">
        <v>1182</v>
      </c>
      <c r="G92" s="280"/>
      <c r="H92" s="255" t="s">
        <v>1205</v>
      </c>
      <c r="I92" s="255" t="s">
        <v>1178</v>
      </c>
      <c r="J92" s="255" t="n">
        <v>255</v>
      </c>
      <c r="K92" s="271"/>
    </row>
    <row r="93" customFormat="false" ht="15" hidden="false" customHeight="true" outlineLevel="0" collapsed="false">
      <c r="A93" s="1"/>
      <c r="B93" s="281"/>
      <c r="C93" s="255" t="s">
        <v>1206</v>
      </c>
      <c r="D93" s="255"/>
      <c r="E93" s="255"/>
      <c r="F93" s="279" t="s">
        <v>1176</v>
      </c>
      <c r="G93" s="280"/>
      <c r="H93" s="255" t="s">
        <v>1207</v>
      </c>
      <c r="I93" s="255" t="s">
        <v>1208</v>
      </c>
      <c r="J93" s="255"/>
      <c r="K93" s="271"/>
    </row>
    <row r="94" customFormat="false" ht="15" hidden="false" customHeight="true" outlineLevel="0" collapsed="false">
      <c r="A94" s="1"/>
      <c r="B94" s="281"/>
      <c r="C94" s="255" t="s">
        <v>1209</v>
      </c>
      <c r="D94" s="255"/>
      <c r="E94" s="255"/>
      <c r="F94" s="279" t="s">
        <v>1176</v>
      </c>
      <c r="G94" s="280"/>
      <c r="H94" s="255" t="s">
        <v>1210</v>
      </c>
      <c r="I94" s="255" t="s">
        <v>1211</v>
      </c>
      <c r="J94" s="255"/>
      <c r="K94" s="271"/>
    </row>
    <row r="95" customFormat="false" ht="15" hidden="false" customHeight="true" outlineLevel="0" collapsed="false">
      <c r="A95" s="1"/>
      <c r="B95" s="281"/>
      <c r="C95" s="255" t="s">
        <v>1212</v>
      </c>
      <c r="D95" s="255"/>
      <c r="E95" s="255"/>
      <c r="F95" s="279" t="s">
        <v>1176</v>
      </c>
      <c r="G95" s="280"/>
      <c r="H95" s="255" t="s">
        <v>1212</v>
      </c>
      <c r="I95" s="255" t="s">
        <v>1211</v>
      </c>
      <c r="J95" s="255"/>
      <c r="K95" s="271"/>
    </row>
    <row r="96" customFormat="false" ht="15" hidden="false" customHeight="true" outlineLevel="0" collapsed="false">
      <c r="A96" s="1"/>
      <c r="B96" s="281"/>
      <c r="C96" s="255" t="s">
        <v>35</v>
      </c>
      <c r="D96" s="255"/>
      <c r="E96" s="255"/>
      <c r="F96" s="279" t="s">
        <v>1176</v>
      </c>
      <c r="G96" s="280"/>
      <c r="H96" s="255" t="s">
        <v>1213</v>
      </c>
      <c r="I96" s="255" t="s">
        <v>1211</v>
      </c>
      <c r="J96" s="255"/>
      <c r="K96" s="271"/>
    </row>
    <row r="97" customFormat="false" ht="15" hidden="false" customHeight="true" outlineLevel="0" collapsed="false">
      <c r="A97" s="1"/>
      <c r="B97" s="281"/>
      <c r="C97" s="255" t="s">
        <v>45</v>
      </c>
      <c r="D97" s="255"/>
      <c r="E97" s="255"/>
      <c r="F97" s="279" t="s">
        <v>1176</v>
      </c>
      <c r="G97" s="280"/>
      <c r="H97" s="255" t="s">
        <v>1214</v>
      </c>
      <c r="I97" s="255" t="s">
        <v>1211</v>
      </c>
      <c r="J97" s="255"/>
      <c r="K97" s="271"/>
    </row>
    <row r="98" customFormat="false" ht="15" hidden="false" customHeight="true" outlineLevel="0" collapsed="false">
      <c r="A98" s="1"/>
      <c r="B98" s="282"/>
      <c r="C98" s="283"/>
      <c r="D98" s="283"/>
      <c r="E98" s="283"/>
      <c r="F98" s="283"/>
      <c r="G98" s="283"/>
      <c r="H98" s="283"/>
      <c r="I98" s="283"/>
      <c r="J98" s="283"/>
      <c r="K98" s="284"/>
    </row>
    <row r="99" customFormat="false" ht="18.75" hidden="false" customHeight="true" outlineLevel="0" collapsed="false">
      <c r="A99" s="1"/>
      <c r="B99" s="285"/>
      <c r="C99" s="286"/>
      <c r="D99" s="286"/>
      <c r="E99" s="286"/>
      <c r="F99" s="286"/>
      <c r="G99" s="286"/>
      <c r="H99" s="286"/>
      <c r="I99" s="286"/>
      <c r="J99" s="286"/>
      <c r="K99" s="285"/>
    </row>
    <row r="100" customFormat="false" ht="18.75" hidden="false" customHeight="true" outlineLevel="0" collapsed="false">
      <c r="A100" s="1"/>
      <c r="B100" s="265"/>
      <c r="C100" s="265"/>
      <c r="D100" s="265"/>
      <c r="E100" s="265"/>
      <c r="F100" s="265"/>
      <c r="G100" s="265"/>
      <c r="H100" s="265"/>
      <c r="I100" s="265"/>
      <c r="J100" s="265"/>
      <c r="K100" s="265"/>
    </row>
    <row r="101" customFormat="false" ht="7.5" hidden="false" customHeight="true" outlineLevel="0" collapsed="false">
      <c r="A101" s="1"/>
      <c r="B101" s="266"/>
      <c r="C101" s="267"/>
      <c r="D101" s="267"/>
      <c r="E101" s="267"/>
      <c r="F101" s="267"/>
      <c r="G101" s="267"/>
      <c r="H101" s="267"/>
      <c r="I101" s="267"/>
      <c r="J101" s="267"/>
      <c r="K101" s="268"/>
    </row>
    <row r="102" customFormat="false" ht="45" hidden="false" customHeight="true" outlineLevel="0" collapsed="false">
      <c r="A102" s="1"/>
      <c r="B102" s="269"/>
      <c r="C102" s="270" t="s">
        <v>1215</v>
      </c>
      <c r="D102" s="270"/>
      <c r="E102" s="270"/>
      <c r="F102" s="270"/>
      <c r="G102" s="270"/>
      <c r="H102" s="270"/>
      <c r="I102" s="270"/>
      <c r="J102" s="270"/>
      <c r="K102" s="271"/>
    </row>
    <row r="103" customFormat="false" ht="17.25" hidden="false" customHeight="true" outlineLevel="0" collapsed="false">
      <c r="A103" s="1"/>
      <c r="B103" s="269"/>
      <c r="C103" s="252" t="s">
        <v>1170</v>
      </c>
      <c r="D103" s="252"/>
      <c r="E103" s="252"/>
      <c r="F103" s="252" t="s">
        <v>1171</v>
      </c>
      <c r="G103" s="272"/>
      <c r="H103" s="252" t="s">
        <v>51</v>
      </c>
      <c r="I103" s="252" t="s">
        <v>54</v>
      </c>
      <c r="J103" s="252" t="s">
        <v>1172</v>
      </c>
      <c r="K103" s="271"/>
    </row>
    <row r="104" customFormat="false" ht="17.25" hidden="false" customHeight="true" outlineLevel="0" collapsed="false">
      <c r="A104" s="1"/>
      <c r="B104" s="269"/>
      <c r="C104" s="273" t="s">
        <v>1173</v>
      </c>
      <c r="D104" s="273"/>
      <c r="E104" s="273"/>
      <c r="F104" s="274" t="s">
        <v>1174</v>
      </c>
      <c r="G104" s="275"/>
      <c r="H104" s="273"/>
      <c r="I104" s="273"/>
      <c r="J104" s="273" t="s">
        <v>1175</v>
      </c>
      <c r="K104" s="271"/>
    </row>
    <row r="105" customFormat="false" ht="5.25" hidden="false" customHeight="true" outlineLevel="0" collapsed="false">
      <c r="A105" s="1"/>
      <c r="B105" s="269"/>
      <c r="C105" s="252"/>
      <c r="D105" s="252"/>
      <c r="E105" s="252"/>
      <c r="F105" s="252"/>
      <c r="G105" s="287"/>
      <c r="H105" s="252"/>
      <c r="I105" s="252"/>
      <c r="J105" s="252"/>
      <c r="K105" s="271"/>
    </row>
    <row r="106" customFormat="false" ht="15" hidden="false" customHeight="true" outlineLevel="0" collapsed="false">
      <c r="A106" s="1"/>
      <c r="B106" s="269"/>
      <c r="C106" s="255" t="s">
        <v>50</v>
      </c>
      <c r="D106" s="278"/>
      <c r="E106" s="278"/>
      <c r="F106" s="279" t="s">
        <v>1176</v>
      </c>
      <c r="G106" s="255"/>
      <c r="H106" s="255" t="s">
        <v>1216</v>
      </c>
      <c r="I106" s="255" t="s">
        <v>1178</v>
      </c>
      <c r="J106" s="255" t="n">
        <v>20</v>
      </c>
      <c r="K106" s="271"/>
    </row>
    <row r="107" customFormat="false" ht="15" hidden="false" customHeight="true" outlineLevel="0" collapsed="false">
      <c r="A107" s="1"/>
      <c r="B107" s="269"/>
      <c r="C107" s="255" t="s">
        <v>1179</v>
      </c>
      <c r="D107" s="255"/>
      <c r="E107" s="255"/>
      <c r="F107" s="279" t="s">
        <v>1176</v>
      </c>
      <c r="G107" s="255"/>
      <c r="H107" s="255" t="s">
        <v>1216</v>
      </c>
      <c r="I107" s="255" t="s">
        <v>1178</v>
      </c>
      <c r="J107" s="255" t="n">
        <v>120</v>
      </c>
      <c r="K107" s="271"/>
    </row>
    <row r="108" customFormat="false" ht="15" hidden="false" customHeight="true" outlineLevel="0" collapsed="false">
      <c r="A108" s="1"/>
      <c r="B108" s="281"/>
      <c r="C108" s="255" t="s">
        <v>1181</v>
      </c>
      <c r="D108" s="255"/>
      <c r="E108" s="255"/>
      <c r="F108" s="279" t="s">
        <v>1182</v>
      </c>
      <c r="G108" s="255"/>
      <c r="H108" s="255" t="s">
        <v>1216</v>
      </c>
      <c r="I108" s="255" t="s">
        <v>1178</v>
      </c>
      <c r="J108" s="255" t="n">
        <v>50</v>
      </c>
      <c r="K108" s="271"/>
    </row>
    <row r="109" customFormat="false" ht="15" hidden="false" customHeight="true" outlineLevel="0" collapsed="false">
      <c r="A109" s="1"/>
      <c r="B109" s="281"/>
      <c r="C109" s="255" t="s">
        <v>1184</v>
      </c>
      <c r="D109" s="255"/>
      <c r="E109" s="255"/>
      <c r="F109" s="279" t="s">
        <v>1176</v>
      </c>
      <c r="G109" s="255"/>
      <c r="H109" s="255" t="s">
        <v>1216</v>
      </c>
      <c r="I109" s="255" t="s">
        <v>1186</v>
      </c>
      <c r="J109" s="255"/>
      <c r="K109" s="271"/>
    </row>
    <row r="110" customFormat="false" ht="15" hidden="false" customHeight="true" outlineLevel="0" collapsed="false">
      <c r="A110" s="1"/>
      <c r="B110" s="281"/>
      <c r="C110" s="255" t="s">
        <v>1195</v>
      </c>
      <c r="D110" s="255"/>
      <c r="E110" s="255"/>
      <c r="F110" s="279" t="s">
        <v>1182</v>
      </c>
      <c r="G110" s="255"/>
      <c r="H110" s="255" t="s">
        <v>1216</v>
      </c>
      <c r="I110" s="255" t="s">
        <v>1178</v>
      </c>
      <c r="J110" s="255" t="n">
        <v>50</v>
      </c>
      <c r="K110" s="271"/>
    </row>
    <row r="111" customFormat="false" ht="15" hidden="false" customHeight="true" outlineLevel="0" collapsed="false">
      <c r="A111" s="1"/>
      <c r="B111" s="281"/>
      <c r="C111" s="255" t="s">
        <v>1203</v>
      </c>
      <c r="D111" s="255"/>
      <c r="E111" s="255"/>
      <c r="F111" s="279" t="s">
        <v>1182</v>
      </c>
      <c r="G111" s="255"/>
      <c r="H111" s="255" t="s">
        <v>1216</v>
      </c>
      <c r="I111" s="255" t="s">
        <v>1178</v>
      </c>
      <c r="J111" s="255" t="n">
        <v>50</v>
      </c>
      <c r="K111" s="271"/>
    </row>
    <row r="112" customFormat="false" ht="15" hidden="false" customHeight="true" outlineLevel="0" collapsed="false">
      <c r="A112" s="1"/>
      <c r="B112" s="281"/>
      <c r="C112" s="255" t="s">
        <v>1201</v>
      </c>
      <c r="D112" s="255"/>
      <c r="E112" s="255"/>
      <c r="F112" s="279" t="s">
        <v>1182</v>
      </c>
      <c r="G112" s="255"/>
      <c r="H112" s="255" t="s">
        <v>1216</v>
      </c>
      <c r="I112" s="255" t="s">
        <v>1178</v>
      </c>
      <c r="J112" s="255" t="n">
        <v>50</v>
      </c>
      <c r="K112" s="271"/>
    </row>
    <row r="113" customFormat="false" ht="15" hidden="false" customHeight="true" outlineLevel="0" collapsed="false">
      <c r="A113" s="1"/>
      <c r="B113" s="281"/>
      <c r="C113" s="255" t="s">
        <v>50</v>
      </c>
      <c r="D113" s="255"/>
      <c r="E113" s="255"/>
      <c r="F113" s="279" t="s">
        <v>1176</v>
      </c>
      <c r="G113" s="255"/>
      <c r="H113" s="255" t="s">
        <v>1217</v>
      </c>
      <c r="I113" s="255" t="s">
        <v>1178</v>
      </c>
      <c r="J113" s="255" t="n">
        <v>20</v>
      </c>
      <c r="K113" s="271"/>
    </row>
    <row r="114" customFormat="false" ht="15" hidden="false" customHeight="true" outlineLevel="0" collapsed="false">
      <c r="A114" s="1"/>
      <c r="B114" s="281"/>
      <c r="C114" s="255" t="s">
        <v>1218</v>
      </c>
      <c r="D114" s="255"/>
      <c r="E114" s="255"/>
      <c r="F114" s="279" t="s">
        <v>1176</v>
      </c>
      <c r="G114" s="255"/>
      <c r="H114" s="255" t="s">
        <v>1219</v>
      </c>
      <c r="I114" s="255" t="s">
        <v>1178</v>
      </c>
      <c r="J114" s="255" t="n">
        <v>120</v>
      </c>
      <c r="K114" s="271"/>
    </row>
    <row r="115" customFormat="false" ht="15" hidden="false" customHeight="true" outlineLevel="0" collapsed="false">
      <c r="A115" s="1"/>
      <c r="B115" s="281"/>
      <c r="C115" s="255" t="s">
        <v>35</v>
      </c>
      <c r="D115" s="255"/>
      <c r="E115" s="255"/>
      <c r="F115" s="279" t="s">
        <v>1176</v>
      </c>
      <c r="G115" s="255"/>
      <c r="H115" s="255" t="s">
        <v>1220</v>
      </c>
      <c r="I115" s="255" t="s">
        <v>1211</v>
      </c>
      <c r="J115" s="255"/>
      <c r="K115" s="271"/>
    </row>
    <row r="116" customFormat="false" ht="15" hidden="false" customHeight="true" outlineLevel="0" collapsed="false">
      <c r="A116" s="1"/>
      <c r="B116" s="281"/>
      <c r="C116" s="255" t="s">
        <v>45</v>
      </c>
      <c r="D116" s="255"/>
      <c r="E116" s="255"/>
      <c r="F116" s="279" t="s">
        <v>1176</v>
      </c>
      <c r="G116" s="255"/>
      <c r="H116" s="255" t="s">
        <v>1221</v>
      </c>
      <c r="I116" s="255" t="s">
        <v>1211</v>
      </c>
      <c r="J116" s="255"/>
      <c r="K116" s="271"/>
    </row>
    <row r="117" customFormat="false" ht="15" hidden="false" customHeight="true" outlineLevel="0" collapsed="false">
      <c r="A117" s="1"/>
      <c r="B117" s="281"/>
      <c r="C117" s="255" t="s">
        <v>54</v>
      </c>
      <c r="D117" s="255"/>
      <c r="E117" s="255"/>
      <c r="F117" s="279" t="s">
        <v>1176</v>
      </c>
      <c r="G117" s="255"/>
      <c r="H117" s="255" t="s">
        <v>1222</v>
      </c>
      <c r="I117" s="255" t="s">
        <v>1223</v>
      </c>
      <c r="J117" s="255"/>
      <c r="K117" s="271"/>
    </row>
    <row r="118" customFormat="false" ht="15" hidden="false" customHeight="true" outlineLevel="0" collapsed="false">
      <c r="A118" s="1"/>
      <c r="B118" s="282"/>
      <c r="C118" s="288"/>
      <c r="D118" s="288"/>
      <c r="E118" s="288"/>
      <c r="F118" s="288"/>
      <c r="G118" s="288"/>
      <c r="H118" s="288"/>
      <c r="I118" s="288"/>
      <c r="J118" s="288"/>
      <c r="K118" s="284"/>
    </row>
    <row r="119" customFormat="false" ht="18.75" hidden="false" customHeight="true" outlineLevel="0" collapsed="false">
      <c r="A119" s="1"/>
      <c r="B119" s="285"/>
      <c r="C119" s="289"/>
      <c r="D119" s="289"/>
      <c r="E119" s="289"/>
      <c r="F119" s="290"/>
      <c r="G119" s="289"/>
      <c r="H119" s="289"/>
      <c r="I119" s="289"/>
      <c r="J119" s="289"/>
      <c r="K119" s="285"/>
    </row>
    <row r="120" customFormat="false" ht="18.75" hidden="false" customHeight="true" outlineLevel="0" collapsed="false">
      <c r="A120" s="1"/>
      <c r="B120" s="265"/>
      <c r="C120" s="265"/>
      <c r="D120" s="265"/>
      <c r="E120" s="265"/>
      <c r="F120" s="265"/>
      <c r="G120" s="265"/>
      <c r="H120" s="265"/>
      <c r="I120" s="265"/>
      <c r="J120" s="265"/>
      <c r="K120" s="265"/>
    </row>
    <row r="121" customFormat="false" ht="7.5" hidden="false" customHeight="true" outlineLevel="0" collapsed="false">
      <c r="A121" s="1"/>
      <c r="B121" s="266"/>
      <c r="C121" s="267"/>
      <c r="D121" s="267"/>
      <c r="E121" s="267"/>
      <c r="F121" s="267"/>
      <c r="G121" s="267"/>
      <c r="H121" s="267"/>
      <c r="I121" s="267"/>
      <c r="J121" s="267"/>
      <c r="K121" s="268"/>
    </row>
    <row r="122" customFormat="false" ht="45" hidden="false" customHeight="true" outlineLevel="0" collapsed="false">
      <c r="A122" s="1"/>
      <c r="B122" s="269"/>
      <c r="C122" s="247" t="s">
        <v>1224</v>
      </c>
      <c r="D122" s="247"/>
      <c r="E122" s="247"/>
      <c r="F122" s="247"/>
      <c r="G122" s="247"/>
      <c r="H122" s="247"/>
      <c r="I122" s="247"/>
      <c r="J122" s="247"/>
      <c r="K122" s="271"/>
    </row>
    <row r="123" customFormat="false" ht="17.25" hidden="false" customHeight="true" outlineLevel="0" collapsed="false">
      <c r="A123" s="1"/>
      <c r="B123" s="291"/>
      <c r="C123" s="252" t="s">
        <v>1170</v>
      </c>
      <c r="D123" s="252"/>
      <c r="E123" s="252"/>
      <c r="F123" s="252" t="s">
        <v>1171</v>
      </c>
      <c r="G123" s="272"/>
      <c r="H123" s="252" t="s">
        <v>51</v>
      </c>
      <c r="I123" s="252" t="s">
        <v>54</v>
      </c>
      <c r="J123" s="252" t="s">
        <v>1172</v>
      </c>
      <c r="K123" s="292"/>
    </row>
    <row r="124" customFormat="false" ht="17.25" hidden="false" customHeight="true" outlineLevel="0" collapsed="false">
      <c r="A124" s="1"/>
      <c r="B124" s="291"/>
      <c r="C124" s="273" t="s">
        <v>1173</v>
      </c>
      <c r="D124" s="273"/>
      <c r="E124" s="273"/>
      <c r="F124" s="274" t="s">
        <v>1174</v>
      </c>
      <c r="G124" s="275"/>
      <c r="H124" s="273"/>
      <c r="I124" s="273"/>
      <c r="J124" s="273" t="s">
        <v>1175</v>
      </c>
      <c r="K124" s="292"/>
    </row>
    <row r="125" customFormat="false" ht="5.25" hidden="false" customHeight="true" outlineLevel="0" collapsed="false">
      <c r="A125" s="1"/>
      <c r="B125" s="281"/>
      <c r="C125" s="276"/>
      <c r="D125" s="276"/>
      <c r="E125" s="276"/>
      <c r="F125" s="276"/>
      <c r="G125" s="289"/>
      <c r="H125" s="276"/>
      <c r="I125" s="276"/>
      <c r="J125" s="276"/>
      <c r="K125" s="293"/>
    </row>
    <row r="126" customFormat="false" ht="15" hidden="false" customHeight="true" outlineLevel="0" collapsed="false">
      <c r="A126" s="1"/>
      <c r="B126" s="281"/>
      <c r="C126" s="255" t="s">
        <v>1179</v>
      </c>
      <c r="D126" s="278"/>
      <c r="E126" s="278"/>
      <c r="F126" s="279" t="s">
        <v>1176</v>
      </c>
      <c r="G126" s="255"/>
      <c r="H126" s="255" t="s">
        <v>1216</v>
      </c>
      <c r="I126" s="255" t="s">
        <v>1178</v>
      </c>
      <c r="J126" s="255" t="n">
        <v>120</v>
      </c>
      <c r="K126" s="293"/>
    </row>
    <row r="127" customFormat="false" ht="15" hidden="false" customHeight="true" outlineLevel="0" collapsed="false">
      <c r="A127" s="1"/>
      <c r="B127" s="281"/>
      <c r="C127" s="255" t="s">
        <v>1225</v>
      </c>
      <c r="D127" s="255"/>
      <c r="E127" s="255"/>
      <c r="F127" s="279" t="s">
        <v>1176</v>
      </c>
      <c r="G127" s="255"/>
      <c r="H127" s="255" t="s">
        <v>1226</v>
      </c>
      <c r="I127" s="255" t="s">
        <v>1178</v>
      </c>
      <c r="J127" s="255" t="s">
        <v>1227</v>
      </c>
      <c r="K127" s="293"/>
    </row>
    <row r="128" customFormat="false" ht="15" hidden="false" customHeight="true" outlineLevel="0" collapsed="false">
      <c r="A128" s="1"/>
      <c r="B128" s="281"/>
      <c r="C128" s="255" t="s">
        <v>1124</v>
      </c>
      <c r="D128" s="255"/>
      <c r="E128" s="255"/>
      <c r="F128" s="279" t="s">
        <v>1176</v>
      </c>
      <c r="G128" s="255"/>
      <c r="H128" s="255" t="s">
        <v>1228</v>
      </c>
      <c r="I128" s="255" t="s">
        <v>1178</v>
      </c>
      <c r="J128" s="255" t="s">
        <v>1227</v>
      </c>
      <c r="K128" s="293"/>
    </row>
    <row r="129" customFormat="false" ht="15" hidden="false" customHeight="true" outlineLevel="0" collapsed="false">
      <c r="A129" s="1"/>
      <c r="B129" s="281"/>
      <c r="C129" s="255" t="s">
        <v>1187</v>
      </c>
      <c r="D129" s="255"/>
      <c r="E129" s="255"/>
      <c r="F129" s="279" t="s">
        <v>1182</v>
      </c>
      <c r="G129" s="255"/>
      <c r="H129" s="255" t="s">
        <v>1188</v>
      </c>
      <c r="I129" s="255" t="s">
        <v>1178</v>
      </c>
      <c r="J129" s="255" t="n">
        <v>15</v>
      </c>
      <c r="K129" s="293"/>
    </row>
    <row r="130" customFormat="false" ht="15" hidden="false" customHeight="true" outlineLevel="0" collapsed="false">
      <c r="A130" s="1"/>
      <c r="B130" s="281"/>
      <c r="C130" s="255" t="s">
        <v>1189</v>
      </c>
      <c r="D130" s="255"/>
      <c r="E130" s="255"/>
      <c r="F130" s="279" t="s">
        <v>1182</v>
      </c>
      <c r="G130" s="255"/>
      <c r="H130" s="255" t="s">
        <v>1190</v>
      </c>
      <c r="I130" s="255" t="s">
        <v>1178</v>
      </c>
      <c r="J130" s="255" t="n">
        <v>15</v>
      </c>
      <c r="K130" s="293"/>
    </row>
    <row r="131" customFormat="false" ht="15" hidden="false" customHeight="true" outlineLevel="0" collapsed="false">
      <c r="A131" s="1"/>
      <c r="B131" s="281"/>
      <c r="C131" s="255" t="s">
        <v>1191</v>
      </c>
      <c r="D131" s="255"/>
      <c r="E131" s="255"/>
      <c r="F131" s="279" t="s">
        <v>1182</v>
      </c>
      <c r="G131" s="255"/>
      <c r="H131" s="255" t="s">
        <v>1192</v>
      </c>
      <c r="I131" s="255" t="s">
        <v>1178</v>
      </c>
      <c r="J131" s="255" t="n">
        <v>20</v>
      </c>
      <c r="K131" s="293"/>
    </row>
    <row r="132" customFormat="false" ht="15" hidden="false" customHeight="true" outlineLevel="0" collapsed="false">
      <c r="A132" s="1"/>
      <c r="B132" s="281"/>
      <c r="C132" s="255" t="s">
        <v>1193</v>
      </c>
      <c r="D132" s="255"/>
      <c r="E132" s="255"/>
      <c r="F132" s="279" t="s">
        <v>1182</v>
      </c>
      <c r="G132" s="255"/>
      <c r="H132" s="255" t="s">
        <v>1194</v>
      </c>
      <c r="I132" s="255" t="s">
        <v>1178</v>
      </c>
      <c r="J132" s="255" t="n">
        <v>20</v>
      </c>
      <c r="K132" s="293"/>
    </row>
    <row r="133" customFormat="false" ht="15" hidden="false" customHeight="true" outlineLevel="0" collapsed="false">
      <c r="A133" s="1"/>
      <c r="B133" s="281"/>
      <c r="C133" s="255" t="s">
        <v>1181</v>
      </c>
      <c r="D133" s="255"/>
      <c r="E133" s="255"/>
      <c r="F133" s="279" t="s">
        <v>1182</v>
      </c>
      <c r="G133" s="255"/>
      <c r="H133" s="255" t="s">
        <v>1216</v>
      </c>
      <c r="I133" s="255" t="s">
        <v>1178</v>
      </c>
      <c r="J133" s="255" t="n">
        <v>50</v>
      </c>
      <c r="K133" s="293"/>
    </row>
    <row r="134" customFormat="false" ht="15" hidden="false" customHeight="true" outlineLevel="0" collapsed="false">
      <c r="A134" s="1"/>
      <c r="B134" s="281"/>
      <c r="C134" s="255" t="s">
        <v>1195</v>
      </c>
      <c r="D134" s="255"/>
      <c r="E134" s="255"/>
      <c r="F134" s="279" t="s">
        <v>1182</v>
      </c>
      <c r="G134" s="255"/>
      <c r="H134" s="255" t="s">
        <v>1216</v>
      </c>
      <c r="I134" s="255" t="s">
        <v>1178</v>
      </c>
      <c r="J134" s="255" t="n">
        <v>50</v>
      </c>
      <c r="K134" s="293"/>
    </row>
    <row r="135" customFormat="false" ht="15" hidden="false" customHeight="true" outlineLevel="0" collapsed="false">
      <c r="A135" s="1"/>
      <c r="B135" s="281"/>
      <c r="C135" s="255" t="s">
        <v>1201</v>
      </c>
      <c r="D135" s="255"/>
      <c r="E135" s="255"/>
      <c r="F135" s="279" t="s">
        <v>1182</v>
      </c>
      <c r="G135" s="255"/>
      <c r="H135" s="255" t="s">
        <v>1216</v>
      </c>
      <c r="I135" s="255" t="s">
        <v>1178</v>
      </c>
      <c r="J135" s="255" t="n">
        <v>50</v>
      </c>
      <c r="K135" s="293"/>
    </row>
    <row r="136" customFormat="false" ht="15" hidden="false" customHeight="true" outlineLevel="0" collapsed="false">
      <c r="A136" s="1"/>
      <c r="B136" s="281"/>
      <c r="C136" s="255" t="s">
        <v>1203</v>
      </c>
      <c r="D136" s="255"/>
      <c r="E136" s="255"/>
      <c r="F136" s="279" t="s">
        <v>1182</v>
      </c>
      <c r="G136" s="255"/>
      <c r="H136" s="255" t="s">
        <v>1216</v>
      </c>
      <c r="I136" s="255" t="s">
        <v>1178</v>
      </c>
      <c r="J136" s="255" t="n">
        <v>50</v>
      </c>
      <c r="K136" s="293"/>
    </row>
    <row r="137" customFormat="false" ht="15" hidden="false" customHeight="true" outlineLevel="0" collapsed="false">
      <c r="A137" s="1"/>
      <c r="B137" s="281"/>
      <c r="C137" s="255" t="s">
        <v>1204</v>
      </c>
      <c r="D137" s="255"/>
      <c r="E137" s="255"/>
      <c r="F137" s="279" t="s">
        <v>1182</v>
      </c>
      <c r="G137" s="255"/>
      <c r="H137" s="255" t="s">
        <v>1229</v>
      </c>
      <c r="I137" s="255" t="s">
        <v>1178</v>
      </c>
      <c r="J137" s="255" t="n">
        <v>255</v>
      </c>
      <c r="K137" s="293"/>
    </row>
    <row r="138" customFormat="false" ht="15" hidden="false" customHeight="true" outlineLevel="0" collapsed="false">
      <c r="A138" s="1"/>
      <c r="B138" s="281"/>
      <c r="C138" s="255" t="s">
        <v>1206</v>
      </c>
      <c r="D138" s="255"/>
      <c r="E138" s="255"/>
      <c r="F138" s="279" t="s">
        <v>1176</v>
      </c>
      <c r="G138" s="255"/>
      <c r="H138" s="255" t="s">
        <v>1230</v>
      </c>
      <c r="I138" s="255" t="s">
        <v>1208</v>
      </c>
      <c r="J138" s="255"/>
      <c r="K138" s="293"/>
    </row>
    <row r="139" customFormat="false" ht="15" hidden="false" customHeight="true" outlineLevel="0" collapsed="false">
      <c r="A139" s="1"/>
      <c r="B139" s="281"/>
      <c r="C139" s="255" t="s">
        <v>1209</v>
      </c>
      <c r="D139" s="255"/>
      <c r="E139" s="255"/>
      <c r="F139" s="279" t="s">
        <v>1176</v>
      </c>
      <c r="G139" s="255"/>
      <c r="H139" s="255" t="s">
        <v>1231</v>
      </c>
      <c r="I139" s="255" t="s">
        <v>1211</v>
      </c>
      <c r="J139" s="255"/>
      <c r="K139" s="293"/>
    </row>
    <row r="140" customFormat="false" ht="15" hidden="false" customHeight="true" outlineLevel="0" collapsed="false">
      <c r="A140" s="1"/>
      <c r="B140" s="281"/>
      <c r="C140" s="255" t="s">
        <v>1212</v>
      </c>
      <c r="D140" s="255"/>
      <c r="E140" s="255"/>
      <c r="F140" s="279" t="s">
        <v>1176</v>
      </c>
      <c r="G140" s="255"/>
      <c r="H140" s="255" t="s">
        <v>1212</v>
      </c>
      <c r="I140" s="255" t="s">
        <v>1211</v>
      </c>
      <c r="J140" s="255"/>
      <c r="K140" s="293"/>
    </row>
    <row r="141" customFormat="false" ht="15" hidden="false" customHeight="true" outlineLevel="0" collapsed="false">
      <c r="A141" s="1"/>
      <c r="B141" s="281"/>
      <c r="C141" s="255" t="s">
        <v>35</v>
      </c>
      <c r="D141" s="255"/>
      <c r="E141" s="255"/>
      <c r="F141" s="279" t="s">
        <v>1176</v>
      </c>
      <c r="G141" s="255"/>
      <c r="H141" s="255" t="s">
        <v>1232</v>
      </c>
      <c r="I141" s="255" t="s">
        <v>1211</v>
      </c>
      <c r="J141" s="255"/>
      <c r="K141" s="293"/>
    </row>
    <row r="142" customFormat="false" ht="15" hidden="false" customHeight="true" outlineLevel="0" collapsed="false">
      <c r="A142" s="1"/>
      <c r="B142" s="281"/>
      <c r="C142" s="255" t="s">
        <v>1233</v>
      </c>
      <c r="D142" s="255"/>
      <c r="E142" s="255"/>
      <c r="F142" s="279" t="s">
        <v>1176</v>
      </c>
      <c r="G142" s="255"/>
      <c r="H142" s="255" t="s">
        <v>1234</v>
      </c>
      <c r="I142" s="255" t="s">
        <v>1211</v>
      </c>
      <c r="J142" s="255"/>
      <c r="K142" s="293"/>
    </row>
    <row r="143" customFormat="false" ht="15" hidden="false" customHeight="true" outlineLevel="0" collapsed="false">
      <c r="A143" s="1"/>
      <c r="B143" s="294"/>
      <c r="C143" s="288"/>
      <c r="D143" s="288"/>
      <c r="E143" s="288"/>
      <c r="F143" s="288"/>
      <c r="G143" s="288"/>
      <c r="H143" s="288"/>
      <c r="I143" s="288"/>
      <c r="J143" s="288"/>
      <c r="K143" s="295"/>
    </row>
    <row r="144" customFormat="false" ht="18.75" hidden="false" customHeight="true" outlineLevel="0" collapsed="false">
      <c r="A144" s="1"/>
      <c r="B144" s="289"/>
      <c r="C144" s="289"/>
      <c r="D144" s="289"/>
      <c r="E144" s="289"/>
      <c r="F144" s="290"/>
      <c r="G144" s="289"/>
      <c r="H144" s="289"/>
      <c r="I144" s="289"/>
      <c r="J144" s="289"/>
      <c r="K144" s="289"/>
    </row>
    <row r="145" customFormat="false" ht="18.75" hidden="false" customHeight="true" outlineLevel="0" collapsed="false">
      <c r="A145" s="1"/>
      <c r="B145" s="265"/>
      <c r="C145" s="265"/>
      <c r="D145" s="265"/>
      <c r="E145" s="265"/>
      <c r="F145" s="265"/>
      <c r="G145" s="265"/>
      <c r="H145" s="265"/>
      <c r="I145" s="265"/>
      <c r="J145" s="265"/>
      <c r="K145" s="265"/>
    </row>
    <row r="146" customFormat="false" ht="7.5" hidden="false" customHeight="true" outlineLevel="0" collapsed="false">
      <c r="A146" s="1"/>
      <c r="B146" s="266"/>
      <c r="C146" s="267"/>
      <c r="D146" s="267"/>
      <c r="E146" s="267"/>
      <c r="F146" s="267"/>
      <c r="G146" s="267"/>
      <c r="H146" s="267"/>
      <c r="I146" s="267"/>
      <c r="J146" s="267"/>
      <c r="K146" s="268"/>
    </row>
    <row r="147" customFormat="false" ht="45" hidden="false" customHeight="true" outlineLevel="0" collapsed="false">
      <c r="A147" s="1"/>
      <c r="B147" s="269"/>
      <c r="C147" s="270" t="s">
        <v>1235</v>
      </c>
      <c r="D147" s="270"/>
      <c r="E147" s="270"/>
      <c r="F147" s="270"/>
      <c r="G147" s="270"/>
      <c r="H147" s="270"/>
      <c r="I147" s="270"/>
      <c r="J147" s="270"/>
      <c r="K147" s="271"/>
    </row>
    <row r="148" customFormat="false" ht="17.25" hidden="false" customHeight="true" outlineLevel="0" collapsed="false">
      <c r="A148" s="1"/>
      <c r="B148" s="269"/>
      <c r="C148" s="252" t="s">
        <v>1170</v>
      </c>
      <c r="D148" s="252"/>
      <c r="E148" s="252"/>
      <c r="F148" s="252" t="s">
        <v>1171</v>
      </c>
      <c r="G148" s="272"/>
      <c r="H148" s="252" t="s">
        <v>51</v>
      </c>
      <c r="I148" s="252" t="s">
        <v>54</v>
      </c>
      <c r="J148" s="252" t="s">
        <v>1172</v>
      </c>
      <c r="K148" s="271"/>
    </row>
    <row r="149" customFormat="false" ht="17.25" hidden="false" customHeight="true" outlineLevel="0" collapsed="false">
      <c r="A149" s="1"/>
      <c r="B149" s="269"/>
      <c r="C149" s="273" t="s">
        <v>1173</v>
      </c>
      <c r="D149" s="273"/>
      <c r="E149" s="273"/>
      <c r="F149" s="274" t="s">
        <v>1174</v>
      </c>
      <c r="G149" s="275"/>
      <c r="H149" s="273"/>
      <c r="I149" s="273"/>
      <c r="J149" s="273" t="s">
        <v>1175</v>
      </c>
      <c r="K149" s="271"/>
    </row>
    <row r="150" customFormat="false" ht="5.25" hidden="false" customHeight="true" outlineLevel="0" collapsed="false">
      <c r="A150" s="1"/>
      <c r="B150" s="281"/>
      <c r="C150" s="276"/>
      <c r="D150" s="276"/>
      <c r="E150" s="276"/>
      <c r="F150" s="276"/>
      <c r="G150" s="277"/>
      <c r="H150" s="276"/>
      <c r="I150" s="276"/>
      <c r="J150" s="276"/>
      <c r="K150" s="293"/>
    </row>
    <row r="151" customFormat="false" ht="15" hidden="false" customHeight="true" outlineLevel="0" collapsed="false">
      <c r="A151" s="1"/>
      <c r="B151" s="281"/>
      <c r="C151" s="296" t="s">
        <v>1179</v>
      </c>
      <c r="D151" s="255"/>
      <c r="E151" s="255"/>
      <c r="F151" s="297" t="s">
        <v>1176</v>
      </c>
      <c r="G151" s="255"/>
      <c r="H151" s="296" t="s">
        <v>1216</v>
      </c>
      <c r="I151" s="296" t="s">
        <v>1178</v>
      </c>
      <c r="J151" s="296" t="n">
        <v>120</v>
      </c>
      <c r="K151" s="293"/>
    </row>
    <row r="152" customFormat="false" ht="15" hidden="false" customHeight="true" outlineLevel="0" collapsed="false">
      <c r="A152" s="1"/>
      <c r="B152" s="281"/>
      <c r="C152" s="296" t="s">
        <v>1225</v>
      </c>
      <c r="D152" s="255"/>
      <c r="E152" s="255"/>
      <c r="F152" s="297" t="s">
        <v>1176</v>
      </c>
      <c r="G152" s="255"/>
      <c r="H152" s="296" t="s">
        <v>1236</v>
      </c>
      <c r="I152" s="296" t="s">
        <v>1178</v>
      </c>
      <c r="J152" s="296" t="s">
        <v>1227</v>
      </c>
      <c r="K152" s="293"/>
    </row>
    <row r="153" customFormat="false" ht="15" hidden="false" customHeight="true" outlineLevel="0" collapsed="false">
      <c r="A153" s="1"/>
      <c r="B153" s="281"/>
      <c r="C153" s="296" t="s">
        <v>1124</v>
      </c>
      <c r="D153" s="255"/>
      <c r="E153" s="255"/>
      <c r="F153" s="297" t="s">
        <v>1176</v>
      </c>
      <c r="G153" s="255"/>
      <c r="H153" s="296" t="s">
        <v>1237</v>
      </c>
      <c r="I153" s="296" t="s">
        <v>1178</v>
      </c>
      <c r="J153" s="296" t="s">
        <v>1227</v>
      </c>
      <c r="K153" s="293"/>
    </row>
    <row r="154" customFormat="false" ht="15" hidden="false" customHeight="true" outlineLevel="0" collapsed="false">
      <c r="A154" s="1"/>
      <c r="B154" s="281"/>
      <c r="C154" s="296" t="s">
        <v>1181</v>
      </c>
      <c r="D154" s="255"/>
      <c r="E154" s="255"/>
      <c r="F154" s="297" t="s">
        <v>1182</v>
      </c>
      <c r="G154" s="255"/>
      <c r="H154" s="296" t="s">
        <v>1216</v>
      </c>
      <c r="I154" s="296" t="s">
        <v>1178</v>
      </c>
      <c r="J154" s="296" t="n">
        <v>50</v>
      </c>
      <c r="K154" s="293"/>
    </row>
    <row r="155" customFormat="false" ht="15" hidden="false" customHeight="true" outlineLevel="0" collapsed="false">
      <c r="A155" s="1"/>
      <c r="B155" s="281"/>
      <c r="C155" s="296" t="s">
        <v>1184</v>
      </c>
      <c r="D155" s="255"/>
      <c r="E155" s="255"/>
      <c r="F155" s="297" t="s">
        <v>1176</v>
      </c>
      <c r="G155" s="255"/>
      <c r="H155" s="296" t="s">
        <v>1216</v>
      </c>
      <c r="I155" s="296" t="s">
        <v>1186</v>
      </c>
      <c r="J155" s="296"/>
      <c r="K155" s="293"/>
    </row>
    <row r="156" customFormat="false" ht="15" hidden="false" customHeight="true" outlineLevel="0" collapsed="false">
      <c r="A156" s="1"/>
      <c r="B156" s="281"/>
      <c r="C156" s="296" t="s">
        <v>1195</v>
      </c>
      <c r="D156" s="255"/>
      <c r="E156" s="255"/>
      <c r="F156" s="297" t="s">
        <v>1182</v>
      </c>
      <c r="G156" s="255"/>
      <c r="H156" s="296" t="s">
        <v>1216</v>
      </c>
      <c r="I156" s="296" t="s">
        <v>1178</v>
      </c>
      <c r="J156" s="296" t="n">
        <v>50</v>
      </c>
      <c r="K156" s="293"/>
    </row>
    <row r="157" customFormat="false" ht="15" hidden="false" customHeight="true" outlineLevel="0" collapsed="false">
      <c r="A157" s="1"/>
      <c r="B157" s="281"/>
      <c r="C157" s="296" t="s">
        <v>1203</v>
      </c>
      <c r="D157" s="255"/>
      <c r="E157" s="255"/>
      <c r="F157" s="297" t="s">
        <v>1182</v>
      </c>
      <c r="G157" s="255"/>
      <c r="H157" s="296" t="s">
        <v>1216</v>
      </c>
      <c r="I157" s="296" t="s">
        <v>1178</v>
      </c>
      <c r="J157" s="296" t="n">
        <v>50</v>
      </c>
      <c r="K157" s="293"/>
    </row>
    <row r="158" customFormat="false" ht="15" hidden="false" customHeight="true" outlineLevel="0" collapsed="false">
      <c r="A158" s="1"/>
      <c r="B158" s="281"/>
      <c r="C158" s="296" t="s">
        <v>1201</v>
      </c>
      <c r="D158" s="255"/>
      <c r="E158" s="255"/>
      <c r="F158" s="297" t="s">
        <v>1182</v>
      </c>
      <c r="G158" s="255"/>
      <c r="H158" s="296" t="s">
        <v>1216</v>
      </c>
      <c r="I158" s="296" t="s">
        <v>1178</v>
      </c>
      <c r="J158" s="296" t="n">
        <v>50</v>
      </c>
      <c r="K158" s="293"/>
    </row>
    <row r="159" customFormat="false" ht="15" hidden="false" customHeight="true" outlineLevel="0" collapsed="false">
      <c r="A159" s="1"/>
      <c r="B159" s="281"/>
      <c r="C159" s="296" t="s">
        <v>103</v>
      </c>
      <c r="D159" s="255"/>
      <c r="E159" s="255"/>
      <c r="F159" s="297" t="s">
        <v>1176</v>
      </c>
      <c r="G159" s="255"/>
      <c r="H159" s="296" t="s">
        <v>1238</v>
      </c>
      <c r="I159" s="296" t="s">
        <v>1178</v>
      </c>
      <c r="J159" s="296" t="s">
        <v>1239</v>
      </c>
      <c r="K159" s="293"/>
    </row>
    <row r="160" customFormat="false" ht="15" hidden="false" customHeight="true" outlineLevel="0" collapsed="false">
      <c r="A160" s="1"/>
      <c r="B160" s="281"/>
      <c r="C160" s="296" t="s">
        <v>1240</v>
      </c>
      <c r="D160" s="255"/>
      <c r="E160" s="255"/>
      <c r="F160" s="297" t="s">
        <v>1176</v>
      </c>
      <c r="G160" s="255"/>
      <c r="H160" s="296" t="s">
        <v>1241</v>
      </c>
      <c r="I160" s="296" t="s">
        <v>1211</v>
      </c>
      <c r="J160" s="296"/>
      <c r="K160" s="293"/>
    </row>
    <row r="161" customFormat="false" ht="15" hidden="false" customHeight="true" outlineLevel="0" collapsed="false">
      <c r="A161" s="1"/>
      <c r="B161" s="294"/>
      <c r="C161" s="288"/>
      <c r="D161" s="288"/>
      <c r="E161" s="288"/>
      <c r="F161" s="288"/>
      <c r="G161" s="288"/>
      <c r="H161" s="288"/>
      <c r="I161" s="288"/>
      <c r="J161" s="288"/>
      <c r="K161" s="295"/>
    </row>
    <row r="162" customFormat="false" ht="18.75" hidden="false" customHeight="true" outlineLevel="0" collapsed="false">
      <c r="A162" s="1"/>
      <c r="B162" s="289"/>
      <c r="C162" s="289"/>
      <c r="D162" s="289"/>
      <c r="E162" s="289"/>
      <c r="F162" s="290"/>
      <c r="G162" s="289"/>
      <c r="H162" s="289"/>
      <c r="I162" s="289"/>
      <c r="J162" s="289"/>
      <c r="K162" s="289"/>
    </row>
    <row r="163" customFormat="false" ht="18.75" hidden="false" customHeight="true" outlineLevel="0" collapsed="false">
      <c r="A163" s="1"/>
      <c r="B163" s="265"/>
      <c r="C163" s="265"/>
      <c r="D163" s="265"/>
      <c r="E163" s="265"/>
      <c r="F163" s="265"/>
      <c r="G163" s="265"/>
      <c r="H163" s="265"/>
      <c r="I163" s="265"/>
      <c r="J163" s="265"/>
      <c r="K163" s="265"/>
    </row>
    <row r="164" customFormat="false" ht="7.5" hidden="false" customHeight="true" outlineLevel="0" collapsed="false">
      <c r="A164" s="1"/>
      <c r="B164" s="243"/>
      <c r="C164" s="244"/>
      <c r="D164" s="244"/>
      <c r="E164" s="244"/>
      <c r="F164" s="244"/>
      <c r="G164" s="244"/>
      <c r="H164" s="244"/>
      <c r="I164" s="244"/>
      <c r="J164" s="244"/>
      <c r="K164" s="245"/>
    </row>
    <row r="165" customFormat="false" ht="45" hidden="false" customHeight="true" outlineLevel="0" collapsed="false">
      <c r="A165" s="1"/>
      <c r="B165" s="246"/>
      <c r="C165" s="247" t="s">
        <v>1242</v>
      </c>
      <c r="D165" s="247"/>
      <c r="E165" s="247"/>
      <c r="F165" s="247"/>
      <c r="G165" s="247"/>
      <c r="H165" s="247"/>
      <c r="I165" s="247"/>
      <c r="J165" s="247"/>
      <c r="K165" s="248"/>
    </row>
    <row r="166" customFormat="false" ht="17.25" hidden="false" customHeight="true" outlineLevel="0" collapsed="false">
      <c r="A166" s="1"/>
      <c r="B166" s="246"/>
      <c r="C166" s="252" t="s">
        <v>1170</v>
      </c>
      <c r="D166" s="252"/>
      <c r="E166" s="252"/>
      <c r="F166" s="252" t="s">
        <v>1171</v>
      </c>
      <c r="G166" s="298"/>
      <c r="H166" s="299" t="s">
        <v>51</v>
      </c>
      <c r="I166" s="299" t="s">
        <v>54</v>
      </c>
      <c r="J166" s="252" t="s">
        <v>1172</v>
      </c>
      <c r="K166" s="248"/>
    </row>
    <row r="167" customFormat="false" ht="17.25" hidden="false" customHeight="true" outlineLevel="0" collapsed="false">
      <c r="A167" s="1"/>
      <c r="B167" s="249"/>
      <c r="C167" s="273" t="s">
        <v>1173</v>
      </c>
      <c r="D167" s="273"/>
      <c r="E167" s="273"/>
      <c r="F167" s="274" t="s">
        <v>1174</v>
      </c>
      <c r="G167" s="300"/>
      <c r="H167" s="301"/>
      <c r="I167" s="301"/>
      <c r="J167" s="273" t="s">
        <v>1175</v>
      </c>
      <c r="K167" s="251"/>
    </row>
    <row r="168" customFormat="false" ht="5.25" hidden="false" customHeight="true" outlineLevel="0" collapsed="false">
      <c r="A168" s="1"/>
      <c r="B168" s="281"/>
      <c r="C168" s="276"/>
      <c r="D168" s="276"/>
      <c r="E168" s="276"/>
      <c r="F168" s="276"/>
      <c r="G168" s="277"/>
      <c r="H168" s="276"/>
      <c r="I168" s="276"/>
      <c r="J168" s="276"/>
      <c r="K168" s="293"/>
    </row>
    <row r="169" customFormat="false" ht="15" hidden="false" customHeight="true" outlineLevel="0" collapsed="false">
      <c r="A169" s="1"/>
      <c r="B169" s="281"/>
      <c r="C169" s="255" t="s">
        <v>1179</v>
      </c>
      <c r="D169" s="255"/>
      <c r="E169" s="255"/>
      <c r="F169" s="279" t="s">
        <v>1176</v>
      </c>
      <c r="G169" s="255"/>
      <c r="H169" s="255" t="s">
        <v>1216</v>
      </c>
      <c r="I169" s="255" t="s">
        <v>1178</v>
      </c>
      <c r="J169" s="255" t="n">
        <v>120</v>
      </c>
      <c r="K169" s="293"/>
    </row>
    <row r="170" customFormat="false" ht="15" hidden="false" customHeight="true" outlineLevel="0" collapsed="false">
      <c r="A170" s="1"/>
      <c r="B170" s="281"/>
      <c r="C170" s="255" t="s">
        <v>1225</v>
      </c>
      <c r="D170" s="255"/>
      <c r="E170" s="255"/>
      <c r="F170" s="279" t="s">
        <v>1176</v>
      </c>
      <c r="G170" s="255"/>
      <c r="H170" s="255" t="s">
        <v>1226</v>
      </c>
      <c r="I170" s="255" t="s">
        <v>1178</v>
      </c>
      <c r="J170" s="255" t="s">
        <v>1227</v>
      </c>
      <c r="K170" s="293"/>
    </row>
    <row r="171" customFormat="false" ht="15" hidden="false" customHeight="true" outlineLevel="0" collapsed="false">
      <c r="A171" s="1"/>
      <c r="B171" s="281"/>
      <c r="C171" s="255" t="s">
        <v>1124</v>
      </c>
      <c r="D171" s="255"/>
      <c r="E171" s="255"/>
      <c r="F171" s="279" t="s">
        <v>1176</v>
      </c>
      <c r="G171" s="255"/>
      <c r="H171" s="255" t="s">
        <v>1243</v>
      </c>
      <c r="I171" s="255" t="s">
        <v>1178</v>
      </c>
      <c r="J171" s="255" t="s">
        <v>1227</v>
      </c>
      <c r="K171" s="293"/>
    </row>
    <row r="172" customFormat="false" ht="15" hidden="false" customHeight="true" outlineLevel="0" collapsed="false">
      <c r="A172" s="1"/>
      <c r="B172" s="281"/>
      <c r="C172" s="255" t="s">
        <v>1181</v>
      </c>
      <c r="D172" s="255"/>
      <c r="E172" s="255"/>
      <c r="F172" s="279" t="s">
        <v>1182</v>
      </c>
      <c r="G172" s="255"/>
      <c r="H172" s="255" t="s">
        <v>1243</v>
      </c>
      <c r="I172" s="255" t="s">
        <v>1178</v>
      </c>
      <c r="J172" s="255" t="n">
        <v>50</v>
      </c>
      <c r="K172" s="293"/>
    </row>
    <row r="173" customFormat="false" ht="15" hidden="false" customHeight="true" outlineLevel="0" collapsed="false">
      <c r="A173" s="1"/>
      <c r="B173" s="281"/>
      <c r="C173" s="255" t="s">
        <v>1184</v>
      </c>
      <c r="D173" s="255"/>
      <c r="E173" s="255"/>
      <c r="F173" s="279" t="s">
        <v>1176</v>
      </c>
      <c r="G173" s="255"/>
      <c r="H173" s="255" t="s">
        <v>1243</v>
      </c>
      <c r="I173" s="255" t="s">
        <v>1186</v>
      </c>
      <c r="J173" s="255"/>
      <c r="K173" s="293"/>
    </row>
    <row r="174" customFormat="false" ht="15" hidden="false" customHeight="true" outlineLevel="0" collapsed="false">
      <c r="A174" s="1"/>
      <c r="B174" s="281"/>
      <c r="C174" s="255" t="s">
        <v>1195</v>
      </c>
      <c r="D174" s="255"/>
      <c r="E174" s="255"/>
      <c r="F174" s="279" t="s">
        <v>1182</v>
      </c>
      <c r="G174" s="255"/>
      <c r="H174" s="255" t="s">
        <v>1243</v>
      </c>
      <c r="I174" s="255" t="s">
        <v>1178</v>
      </c>
      <c r="J174" s="255" t="n">
        <v>50</v>
      </c>
      <c r="K174" s="293"/>
    </row>
    <row r="175" customFormat="false" ht="15" hidden="false" customHeight="true" outlineLevel="0" collapsed="false">
      <c r="A175" s="1"/>
      <c r="B175" s="281"/>
      <c r="C175" s="255" t="s">
        <v>1203</v>
      </c>
      <c r="D175" s="255"/>
      <c r="E175" s="255"/>
      <c r="F175" s="279" t="s">
        <v>1182</v>
      </c>
      <c r="G175" s="255"/>
      <c r="H175" s="255" t="s">
        <v>1243</v>
      </c>
      <c r="I175" s="255" t="s">
        <v>1178</v>
      </c>
      <c r="J175" s="255" t="n">
        <v>50</v>
      </c>
      <c r="K175" s="293"/>
    </row>
    <row r="176" customFormat="false" ht="15" hidden="false" customHeight="true" outlineLevel="0" collapsed="false">
      <c r="A176" s="1"/>
      <c r="B176" s="281"/>
      <c r="C176" s="255" t="s">
        <v>1201</v>
      </c>
      <c r="D176" s="255"/>
      <c r="E176" s="255"/>
      <c r="F176" s="279" t="s">
        <v>1182</v>
      </c>
      <c r="G176" s="255"/>
      <c r="H176" s="255" t="s">
        <v>1243</v>
      </c>
      <c r="I176" s="255" t="s">
        <v>1178</v>
      </c>
      <c r="J176" s="255" t="n">
        <v>50</v>
      </c>
      <c r="K176" s="293"/>
    </row>
    <row r="177" customFormat="false" ht="15" hidden="false" customHeight="true" outlineLevel="0" collapsed="false">
      <c r="A177" s="1"/>
      <c r="B177" s="281"/>
      <c r="C177" s="255" t="s">
        <v>118</v>
      </c>
      <c r="D177" s="255"/>
      <c r="E177" s="255"/>
      <c r="F177" s="279" t="s">
        <v>1176</v>
      </c>
      <c r="G177" s="255"/>
      <c r="H177" s="255" t="s">
        <v>1244</v>
      </c>
      <c r="I177" s="255" t="s">
        <v>1245</v>
      </c>
      <c r="J177" s="255"/>
      <c r="K177" s="293"/>
    </row>
    <row r="178" customFormat="false" ht="15" hidden="false" customHeight="true" outlineLevel="0" collapsed="false">
      <c r="A178" s="1"/>
      <c r="B178" s="281"/>
      <c r="C178" s="255" t="s">
        <v>54</v>
      </c>
      <c r="D178" s="255"/>
      <c r="E178" s="255"/>
      <c r="F178" s="279" t="s">
        <v>1176</v>
      </c>
      <c r="G178" s="255"/>
      <c r="H178" s="255" t="s">
        <v>1246</v>
      </c>
      <c r="I178" s="255" t="s">
        <v>1247</v>
      </c>
      <c r="J178" s="255" t="n">
        <v>1</v>
      </c>
      <c r="K178" s="293"/>
    </row>
    <row r="179" customFormat="false" ht="15" hidden="false" customHeight="true" outlineLevel="0" collapsed="false">
      <c r="A179" s="1"/>
      <c r="B179" s="281"/>
      <c r="C179" s="255" t="s">
        <v>50</v>
      </c>
      <c r="D179" s="255"/>
      <c r="E179" s="255"/>
      <c r="F179" s="279" t="s">
        <v>1176</v>
      </c>
      <c r="G179" s="255"/>
      <c r="H179" s="255" t="s">
        <v>1248</v>
      </c>
      <c r="I179" s="255" t="s">
        <v>1178</v>
      </c>
      <c r="J179" s="255" t="n">
        <v>20</v>
      </c>
      <c r="K179" s="293"/>
    </row>
    <row r="180" customFormat="false" ht="15" hidden="false" customHeight="true" outlineLevel="0" collapsed="false">
      <c r="A180" s="1"/>
      <c r="B180" s="281"/>
      <c r="C180" s="255" t="s">
        <v>51</v>
      </c>
      <c r="D180" s="255"/>
      <c r="E180" s="255"/>
      <c r="F180" s="279" t="s">
        <v>1176</v>
      </c>
      <c r="G180" s="255"/>
      <c r="H180" s="255" t="s">
        <v>1249</v>
      </c>
      <c r="I180" s="255" t="s">
        <v>1178</v>
      </c>
      <c r="J180" s="255" t="n">
        <v>255</v>
      </c>
      <c r="K180" s="293"/>
    </row>
    <row r="181" customFormat="false" ht="15" hidden="false" customHeight="true" outlineLevel="0" collapsed="false">
      <c r="A181" s="1"/>
      <c r="B181" s="281"/>
      <c r="C181" s="255" t="s">
        <v>119</v>
      </c>
      <c r="D181" s="255"/>
      <c r="E181" s="255"/>
      <c r="F181" s="279" t="s">
        <v>1176</v>
      </c>
      <c r="G181" s="255"/>
      <c r="H181" s="255" t="s">
        <v>1140</v>
      </c>
      <c r="I181" s="255" t="s">
        <v>1178</v>
      </c>
      <c r="J181" s="255" t="n">
        <v>10</v>
      </c>
      <c r="K181" s="293"/>
    </row>
    <row r="182" customFormat="false" ht="15" hidden="false" customHeight="true" outlineLevel="0" collapsed="false">
      <c r="A182" s="1"/>
      <c r="B182" s="281"/>
      <c r="C182" s="255" t="s">
        <v>120</v>
      </c>
      <c r="D182" s="255"/>
      <c r="E182" s="255"/>
      <c r="F182" s="279" t="s">
        <v>1176</v>
      </c>
      <c r="G182" s="255"/>
      <c r="H182" s="255" t="s">
        <v>1250</v>
      </c>
      <c r="I182" s="255" t="s">
        <v>1211</v>
      </c>
      <c r="J182" s="255"/>
      <c r="K182" s="293"/>
    </row>
    <row r="183" customFormat="false" ht="15" hidden="false" customHeight="true" outlineLevel="0" collapsed="false">
      <c r="A183" s="1"/>
      <c r="B183" s="281"/>
      <c r="C183" s="255" t="s">
        <v>1251</v>
      </c>
      <c r="D183" s="255"/>
      <c r="E183" s="255"/>
      <c r="F183" s="279" t="s">
        <v>1176</v>
      </c>
      <c r="G183" s="255"/>
      <c r="H183" s="255" t="s">
        <v>1252</v>
      </c>
      <c r="I183" s="255" t="s">
        <v>1211</v>
      </c>
      <c r="J183" s="255"/>
      <c r="K183" s="293"/>
    </row>
    <row r="184" customFormat="false" ht="15" hidden="false" customHeight="true" outlineLevel="0" collapsed="false">
      <c r="A184" s="1"/>
      <c r="B184" s="281"/>
      <c r="C184" s="255" t="s">
        <v>1240</v>
      </c>
      <c r="D184" s="255"/>
      <c r="E184" s="255"/>
      <c r="F184" s="279" t="s">
        <v>1176</v>
      </c>
      <c r="G184" s="255"/>
      <c r="H184" s="255" t="s">
        <v>1253</v>
      </c>
      <c r="I184" s="255" t="s">
        <v>1211</v>
      </c>
      <c r="J184" s="255"/>
      <c r="K184" s="293"/>
    </row>
    <row r="185" customFormat="false" ht="15" hidden="false" customHeight="true" outlineLevel="0" collapsed="false">
      <c r="A185" s="1"/>
      <c r="B185" s="281"/>
      <c r="C185" s="255" t="s">
        <v>122</v>
      </c>
      <c r="D185" s="255"/>
      <c r="E185" s="255"/>
      <c r="F185" s="279" t="s">
        <v>1182</v>
      </c>
      <c r="G185" s="255"/>
      <c r="H185" s="255" t="s">
        <v>1254</v>
      </c>
      <c r="I185" s="255" t="s">
        <v>1178</v>
      </c>
      <c r="J185" s="255" t="n">
        <v>50</v>
      </c>
      <c r="K185" s="293"/>
    </row>
    <row r="186" customFormat="false" ht="15" hidden="false" customHeight="true" outlineLevel="0" collapsed="false">
      <c r="A186" s="1"/>
      <c r="B186" s="281"/>
      <c r="C186" s="255" t="s">
        <v>1255</v>
      </c>
      <c r="D186" s="255"/>
      <c r="E186" s="255"/>
      <c r="F186" s="279" t="s">
        <v>1182</v>
      </c>
      <c r="G186" s="255"/>
      <c r="H186" s="255" t="s">
        <v>1256</v>
      </c>
      <c r="I186" s="255" t="s">
        <v>1257</v>
      </c>
      <c r="J186" s="255"/>
      <c r="K186" s="293"/>
    </row>
    <row r="187" customFormat="false" ht="15" hidden="false" customHeight="true" outlineLevel="0" collapsed="false">
      <c r="A187" s="1"/>
      <c r="B187" s="281"/>
      <c r="C187" s="255" t="s">
        <v>1258</v>
      </c>
      <c r="D187" s="255"/>
      <c r="E187" s="255"/>
      <c r="F187" s="279" t="s">
        <v>1182</v>
      </c>
      <c r="G187" s="255"/>
      <c r="H187" s="255" t="s">
        <v>1259</v>
      </c>
      <c r="I187" s="255" t="s">
        <v>1257</v>
      </c>
      <c r="J187" s="255"/>
      <c r="K187" s="293"/>
    </row>
    <row r="188" customFormat="false" ht="15" hidden="false" customHeight="true" outlineLevel="0" collapsed="false">
      <c r="A188" s="1"/>
      <c r="B188" s="281"/>
      <c r="C188" s="255" t="s">
        <v>1260</v>
      </c>
      <c r="D188" s="255"/>
      <c r="E188" s="255"/>
      <c r="F188" s="279" t="s">
        <v>1182</v>
      </c>
      <c r="G188" s="255"/>
      <c r="H188" s="255" t="s">
        <v>1261</v>
      </c>
      <c r="I188" s="255" t="s">
        <v>1257</v>
      </c>
      <c r="J188" s="255"/>
      <c r="K188" s="293"/>
    </row>
    <row r="189" customFormat="false" ht="15" hidden="false" customHeight="true" outlineLevel="0" collapsed="false">
      <c r="A189" s="1"/>
      <c r="B189" s="281"/>
      <c r="C189" s="302" t="s">
        <v>1262</v>
      </c>
      <c r="D189" s="255"/>
      <c r="E189" s="255"/>
      <c r="F189" s="279" t="s">
        <v>1182</v>
      </c>
      <c r="G189" s="255"/>
      <c r="H189" s="255" t="s">
        <v>1263</v>
      </c>
      <c r="I189" s="255" t="s">
        <v>1264</v>
      </c>
      <c r="J189" s="303" t="s">
        <v>1265</v>
      </c>
      <c r="K189" s="293"/>
    </row>
    <row r="190" s="1" customFormat="true" ht="15" hidden="false" customHeight="true" outlineLevel="0" collapsed="false">
      <c r="B190" s="281"/>
      <c r="C190" s="302" t="s">
        <v>1266</v>
      </c>
      <c r="D190" s="255"/>
      <c r="E190" s="255"/>
      <c r="F190" s="279" t="s">
        <v>1182</v>
      </c>
      <c r="G190" s="255"/>
      <c r="H190" s="255" t="s">
        <v>1267</v>
      </c>
      <c r="I190" s="255" t="s">
        <v>1264</v>
      </c>
      <c r="J190" s="303" t="s">
        <v>1265</v>
      </c>
      <c r="K190" s="293"/>
    </row>
    <row r="191" customFormat="false" ht="15" hidden="false" customHeight="true" outlineLevel="0" collapsed="false">
      <c r="A191" s="1"/>
      <c r="B191" s="281"/>
      <c r="C191" s="302" t="s">
        <v>39</v>
      </c>
      <c r="D191" s="255"/>
      <c r="E191" s="255"/>
      <c r="F191" s="279" t="s">
        <v>1176</v>
      </c>
      <c r="G191" s="255"/>
      <c r="H191" s="253" t="s">
        <v>1268</v>
      </c>
      <c r="I191" s="255" t="s">
        <v>1269</v>
      </c>
      <c r="J191" s="255"/>
      <c r="K191" s="293"/>
    </row>
    <row r="192" customFormat="false" ht="15" hidden="false" customHeight="true" outlineLevel="0" collapsed="false">
      <c r="A192" s="1"/>
      <c r="B192" s="281"/>
      <c r="C192" s="302" t="s">
        <v>1270</v>
      </c>
      <c r="D192" s="255"/>
      <c r="E192" s="255"/>
      <c r="F192" s="279" t="s">
        <v>1176</v>
      </c>
      <c r="G192" s="255"/>
      <c r="H192" s="255" t="s">
        <v>1271</v>
      </c>
      <c r="I192" s="255" t="s">
        <v>1211</v>
      </c>
      <c r="J192" s="255"/>
      <c r="K192" s="293"/>
    </row>
    <row r="193" customFormat="false" ht="15" hidden="false" customHeight="true" outlineLevel="0" collapsed="false">
      <c r="A193" s="1"/>
      <c r="B193" s="281"/>
      <c r="C193" s="302" t="s">
        <v>1272</v>
      </c>
      <c r="D193" s="255"/>
      <c r="E193" s="255"/>
      <c r="F193" s="279" t="s">
        <v>1176</v>
      </c>
      <c r="G193" s="255"/>
      <c r="H193" s="255" t="s">
        <v>1273</v>
      </c>
      <c r="I193" s="255" t="s">
        <v>1211</v>
      </c>
      <c r="J193" s="255"/>
      <c r="K193" s="293"/>
    </row>
    <row r="194" customFormat="false" ht="15" hidden="false" customHeight="true" outlineLevel="0" collapsed="false">
      <c r="A194" s="1"/>
      <c r="B194" s="281"/>
      <c r="C194" s="302" t="s">
        <v>1274</v>
      </c>
      <c r="D194" s="255"/>
      <c r="E194" s="255"/>
      <c r="F194" s="279" t="s">
        <v>1182</v>
      </c>
      <c r="G194" s="255"/>
      <c r="H194" s="255" t="s">
        <v>1275</v>
      </c>
      <c r="I194" s="255" t="s">
        <v>1211</v>
      </c>
      <c r="J194" s="255"/>
      <c r="K194" s="293"/>
    </row>
    <row r="195" customFormat="false" ht="15" hidden="false" customHeight="true" outlineLevel="0" collapsed="false">
      <c r="A195" s="1"/>
      <c r="B195" s="294"/>
      <c r="C195" s="304"/>
      <c r="D195" s="288"/>
      <c r="E195" s="288"/>
      <c r="F195" s="288"/>
      <c r="G195" s="288"/>
      <c r="H195" s="288"/>
      <c r="I195" s="288"/>
      <c r="J195" s="288"/>
      <c r="K195" s="295"/>
    </row>
    <row r="196" customFormat="false" ht="18.75" hidden="false" customHeight="true" outlineLevel="0" collapsed="false">
      <c r="A196" s="1"/>
      <c r="B196" s="289"/>
      <c r="C196" s="289"/>
      <c r="D196" s="289"/>
      <c r="E196" s="289"/>
      <c r="F196" s="290"/>
      <c r="G196" s="289"/>
      <c r="H196" s="289"/>
      <c r="I196" s="289"/>
      <c r="J196" s="289"/>
      <c r="K196" s="289"/>
    </row>
    <row r="197" customFormat="false" ht="18.75" hidden="false" customHeight="true" outlineLevel="0" collapsed="false">
      <c r="A197" s="1"/>
      <c r="B197" s="289"/>
      <c r="C197" s="289"/>
      <c r="D197" s="289"/>
      <c r="E197" s="289"/>
      <c r="F197" s="290"/>
      <c r="G197" s="289"/>
      <c r="H197" s="289"/>
      <c r="I197" s="289"/>
      <c r="J197" s="289"/>
      <c r="K197" s="289"/>
    </row>
    <row r="198" customFormat="false" ht="18.75" hidden="false" customHeight="true" outlineLevel="0" collapsed="false">
      <c r="A198" s="1"/>
      <c r="B198" s="265"/>
      <c r="C198" s="265"/>
      <c r="D198" s="265"/>
      <c r="E198" s="265"/>
      <c r="F198" s="265"/>
      <c r="G198" s="265"/>
      <c r="H198" s="265"/>
      <c r="I198" s="265"/>
      <c r="J198" s="265"/>
      <c r="K198" s="265"/>
    </row>
    <row r="199" customFormat="false" ht="12.8" hidden="false" customHeight="false" outlineLevel="0" collapsed="false">
      <c r="A199" s="1"/>
      <c r="B199" s="243"/>
      <c r="C199" s="244"/>
      <c r="D199" s="244"/>
      <c r="E199" s="244"/>
      <c r="F199" s="244"/>
      <c r="G199" s="244"/>
      <c r="H199" s="244"/>
      <c r="I199" s="244"/>
      <c r="J199" s="244"/>
      <c r="K199" s="245"/>
    </row>
    <row r="200" customFormat="false" ht="20.5" hidden="false" customHeight="true" outlineLevel="0" collapsed="false">
      <c r="A200" s="1"/>
      <c r="B200" s="246"/>
      <c r="C200" s="247" t="s">
        <v>1276</v>
      </c>
      <c r="D200" s="247"/>
      <c r="E200" s="247"/>
      <c r="F200" s="247"/>
      <c r="G200" s="247"/>
      <c r="H200" s="247"/>
      <c r="I200" s="247"/>
      <c r="J200" s="247"/>
      <c r="K200" s="248"/>
    </row>
    <row r="201" customFormat="false" ht="25.5" hidden="false" customHeight="true" outlineLevel="0" collapsed="false">
      <c r="A201" s="1"/>
      <c r="B201" s="246"/>
      <c r="C201" s="305" t="s">
        <v>1277</v>
      </c>
      <c r="D201" s="305"/>
      <c r="E201" s="305"/>
      <c r="F201" s="305" t="s">
        <v>1278</v>
      </c>
      <c r="G201" s="306"/>
      <c r="H201" s="305" t="s">
        <v>1279</v>
      </c>
      <c r="I201" s="305"/>
      <c r="J201" s="305"/>
      <c r="K201" s="248"/>
    </row>
    <row r="202" customFormat="false" ht="5.25" hidden="false" customHeight="true" outlineLevel="0" collapsed="false">
      <c r="A202" s="1"/>
      <c r="B202" s="281"/>
      <c r="C202" s="276"/>
      <c r="D202" s="276"/>
      <c r="E202" s="276"/>
      <c r="F202" s="276"/>
      <c r="G202" s="289"/>
      <c r="H202" s="276"/>
      <c r="I202" s="276"/>
      <c r="J202" s="276"/>
      <c r="K202" s="293"/>
    </row>
    <row r="203" customFormat="false" ht="15" hidden="false" customHeight="true" outlineLevel="0" collapsed="false">
      <c r="A203" s="1"/>
      <c r="B203" s="281"/>
      <c r="C203" s="255" t="s">
        <v>1269</v>
      </c>
      <c r="D203" s="255"/>
      <c r="E203" s="255"/>
      <c r="F203" s="279" t="s">
        <v>40</v>
      </c>
      <c r="G203" s="255"/>
      <c r="H203" s="255" t="s">
        <v>1280</v>
      </c>
      <c r="I203" s="255"/>
      <c r="J203" s="255"/>
      <c r="K203" s="293"/>
    </row>
    <row r="204" customFormat="false" ht="15" hidden="false" customHeight="true" outlineLevel="0" collapsed="false">
      <c r="A204" s="1"/>
      <c r="B204" s="281"/>
      <c r="C204" s="255"/>
      <c r="D204" s="255"/>
      <c r="E204" s="255"/>
      <c r="F204" s="279" t="s">
        <v>41</v>
      </c>
      <c r="G204" s="255"/>
      <c r="H204" s="255" t="s">
        <v>1281</v>
      </c>
      <c r="I204" s="255"/>
      <c r="J204" s="255"/>
      <c r="K204" s="293"/>
    </row>
    <row r="205" customFormat="false" ht="15" hidden="false" customHeight="true" outlineLevel="0" collapsed="false">
      <c r="A205" s="1"/>
      <c r="B205" s="281"/>
      <c r="C205" s="255"/>
      <c r="D205" s="255"/>
      <c r="E205" s="255"/>
      <c r="F205" s="279" t="s">
        <v>44</v>
      </c>
      <c r="G205" s="255"/>
      <c r="H205" s="255" t="s">
        <v>1282</v>
      </c>
      <c r="I205" s="255"/>
      <c r="J205" s="255"/>
      <c r="K205" s="293"/>
    </row>
    <row r="206" customFormat="false" ht="15" hidden="false" customHeight="true" outlineLevel="0" collapsed="false">
      <c r="A206" s="1"/>
      <c r="B206" s="281"/>
      <c r="C206" s="255"/>
      <c r="D206" s="255"/>
      <c r="E206" s="255"/>
      <c r="F206" s="279" t="s">
        <v>42</v>
      </c>
      <c r="G206" s="255"/>
      <c r="H206" s="255" t="s">
        <v>1283</v>
      </c>
      <c r="I206" s="255"/>
      <c r="J206" s="255"/>
      <c r="K206" s="293"/>
    </row>
    <row r="207" customFormat="false" ht="15" hidden="false" customHeight="true" outlineLevel="0" collapsed="false">
      <c r="A207" s="1"/>
      <c r="B207" s="281"/>
      <c r="C207" s="255"/>
      <c r="D207" s="255"/>
      <c r="E207" s="255"/>
      <c r="F207" s="279" t="s">
        <v>43</v>
      </c>
      <c r="G207" s="255"/>
      <c r="H207" s="255" t="s">
        <v>1284</v>
      </c>
      <c r="I207" s="255"/>
      <c r="J207" s="255"/>
      <c r="K207" s="293"/>
    </row>
    <row r="208" customFormat="false" ht="15" hidden="false" customHeight="true" outlineLevel="0" collapsed="false">
      <c r="A208" s="1"/>
      <c r="B208" s="281"/>
      <c r="C208" s="255"/>
      <c r="D208" s="255"/>
      <c r="E208" s="255"/>
      <c r="F208" s="279"/>
      <c r="G208" s="255"/>
      <c r="H208" s="255"/>
      <c r="I208" s="255"/>
      <c r="J208" s="255"/>
      <c r="K208" s="293"/>
    </row>
    <row r="209" customFormat="false" ht="15" hidden="false" customHeight="true" outlineLevel="0" collapsed="false">
      <c r="A209" s="1"/>
      <c r="B209" s="281"/>
      <c r="C209" s="255" t="s">
        <v>1223</v>
      </c>
      <c r="D209" s="255"/>
      <c r="E209" s="255"/>
      <c r="F209" s="279" t="s">
        <v>76</v>
      </c>
      <c r="G209" s="255"/>
      <c r="H209" s="255" t="s">
        <v>1285</v>
      </c>
      <c r="I209" s="255"/>
      <c r="J209" s="255"/>
      <c r="K209" s="293"/>
    </row>
    <row r="210" customFormat="false" ht="15" hidden="false" customHeight="true" outlineLevel="0" collapsed="false">
      <c r="A210" s="1"/>
      <c r="B210" s="281"/>
      <c r="C210" s="255"/>
      <c r="D210" s="255"/>
      <c r="E210" s="255"/>
      <c r="F210" s="279" t="s">
        <v>1118</v>
      </c>
      <c r="G210" s="255"/>
      <c r="H210" s="255" t="s">
        <v>1119</v>
      </c>
      <c r="I210" s="255"/>
      <c r="J210" s="255"/>
      <c r="K210" s="293"/>
    </row>
    <row r="211" customFormat="false" ht="15" hidden="false" customHeight="true" outlineLevel="0" collapsed="false">
      <c r="A211" s="1"/>
      <c r="B211" s="281"/>
      <c r="C211" s="255"/>
      <c r="D211" s="255"/>
      <c r="E211" s="255"/>
      <c r="F211" s="279" t="s">
        <v>1116</v>
      </c>
      <c r="G211" s="255"/>
      <c r="H211" s="255" t="s">
        <v>1286</v>
      </c>
      <c r="I211" s="255"/>
      <c r="J211" s="255"/>
      <c r="K211" s="293"/>
    </row>
    <row r="212" customFormat="false" ht="15" hidden="false" customHeight="true" outlineLevel="0" collapsed="false">
      <c r="A212" s="1"/>
      <c r="B212" s="307"/>
      <c r="C212" s="255"/>
      <c r="D212" s="255"/>
      <c r="E212" s="255"/>
      <c r="F212" s="279" t="s">
        <v>1120</v>
      </c>
      <c r="G212" s="302"/>
      <c r="H212" s="296" t="s">
        <v>1121</v>
      </c>
      <c r="I212" s="296"/>
      <c r="J212" s="296"/>
      <c r="K212" s="308"/>
    </row>
    <row r="213" customFormat="false" ht="15" hidden="false" customHeight="true" outlineLevel="0" collapsed="false">
      <c r="A213" s="1"/>
      <c r="B213" s="307"/>
      <c r="C213" s="255"/>
      <c r="D213" s="255"/>
      <c r="E213" s="255"/>
      <c r="F213" s="279" t="s">
        <v>1122</v>
      </c>
      <c r="G213" s="302"/>
      <c r="H213" s="296" t="s">
        <v>1287</v>
      </c>
      <c r="I213" s="296"/>
      <c r="J213" s="296"/>
      <c r="K213" s="308"/>
    </row>
    <row r="214" customFormat="false" ht="15" hidden="false" customHeight="true" outlineLevel="0" collapsed="false">
      <c r="A214" s="1"/>
      <c r="B214" s="307"/>
      <c r="C214" s="255"/>
      <c r="D214" s="255"/>
      <c r="E214" s="255"/>
      <c r="F214" s="279"/>
      <c r="G214" s="302"/>
      <c r="H214" s="296"/>
      <c r="I214" s="296"/>
      <c r="J214" s="296"/>
      <c r="K214" s="308"/>
    </row>
    <row r="215" customFormat="false" ht="15" hidden="false" customHeight="true" outlineLevel="0" collapsed="false">
      <c r="A215" s="1"/>
      <c r="B215" s="307"/>
      <c r="C215" s="255" t="s">
        <v>1247</v>
      </c>
      <c r="D215" s="255"/>
      <c r="E215" s="255"/>
      <c r="F215" s="279" t="n">
        <v>1</v>
      </c>
      <c r="G215" s="302"/>
      <c r="H215" s="296" t="s">
        <v>1288</v>
      </c>
      <c r="I215" s="296"/>
      <c r="J215" s="296"/>
      <c r="K215" s="308"/>
    </row>
    <row r="216" customFormat="false" ht="15" hidden="false" customHeight="true" outlineLevel="0" collapsed="false">
      <c r="A216" s="1"/>
      <c r="B216" s="307"/>
      <c r="C216" s="255"/>
      <c r="D216" s="255"/>
      <c r="E216" s="255"/>
      <c r="F216" s="279" t="n">
        <v>2</v>
      </c>
      <c r="G216" s="302"/>
      <c r="H216" s="296" t="s">
        <v>1289</v>
      </c>
      <c r="I216" s="296"/>
      <c r="J216" s="296"/>
      <c r="K216" s="308"/>
    </row>
    <row r="217" customFormat="false" ht="15" hidden="false" customHeight="true" outlineLevel="0" collapsed="false">
      <c r="A217" s="1"/>
      <c r="B217" s="307"/>
      <c r="C217" s="255"/>
      <c r="D217" s="255"/>
      <c r="E217" s="255"/>
      <c r="F217" s="279" t="n">
        <v>3</v>
      </c>
      <c r="G217" s="302"/>
      <c r="H217" s="296" t="s">
        <v>1290</v>
      </c>
      <c r="I217" s="296"/>
      <c r="J217" s="296"/>
      <c r="K217" s="308"/>
    </row>
    <row r="218" customFormat="false" ht="15" hidden="false" customHeight="true" outlineLevel="0" collapsed="false">
      <c r="A218" s="1"/>
      <c r="B218" s="307"/>
      <c r="C218" s="255"/>
      <c r="D218" s="255"/>
      <c r="E218" s="255"/>
      <c r="F218" s="279" t="n">
        <v>4</v>
      </c>
      <c r="G218" s="302"/>
      <c r="H218" s="296" t="s">
        <v>1291</v>
      </c>
      <c r="I218" s="296"/>
      <c r="J218" s="296"/>
      <c r="K218" s="308"/>
    </row>
    <row r="219" customFormat="false" ht="12.75" hidden="false" customHeight="true" outlineLevel="0" collapsed="false">
      <c r="A219" s="1"/>
      <c r="B219" s="309"/>
      <c r="C219" s="310"/>
      <c r="D219" s="310"/>
      <c r="E219" s="310"/>
      <c r="F219" s="310"/>
      <c r="G219" s="310"/>
      <c r="H219" s="310"/>
      <c r="I219" s="310"/>
      <c r="J219" s="310"/>
      <c r="K219" s="311"/>
    </row>
  </sheetData>
  <mergeCells count="77">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0:J210"/>
    <mergeCell ref="H211:J211"/>
    <mergeCell ref="H212:J212"/>
    <mergeCell ref="H213:J213"/>
    <mergeCell ref="H215:J215"/>
    <mergeCell ref="H216:J216"/>
    <mergeCell ref="H217:J217"/>
    <mergeCell ref="H218:J218"/>
  </mergeCells>
  <printOptions headings="false" gridLines="false" gridLinesSet="true" horizontalCentered="false" verticalCentered="false"/>
  <pageMargins left="0.590277777777778" right="0.590277777777778" top="0.590277777777778"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TotalTime>
  <Application>LibreOffice/24.2.6.2$Windows_X86_64 LibreOffice_project/ef66aa7e36a1bb8e65bfbc63aba53045a14d0871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2024-12-12T11:21:53Z</dcterms:created>
  <dc:creator>DESKTOP-UG08UQJ\user</dc:creator>
  <dc:description/>
  <dc:language>cs-CZ</dc:language>
  <cp:lastModifiedBy/>
  <dcterms:modified xsi:type="dcterms:W3CDTF">2024-12-16T04:01:24Z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