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B135C0D1-82A9-404F-BBA8-8237927F19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01 - Příprava území ,..." sheetId="2" r:id="rId2"/>
    <sheet name="SO 101 - Chodník" sheetId="3" r:id="rId3"/>
    <sheet name="SO 102 - Obrusná vrstva v..." sheetId="4" r:id="rId4"/>
    <sheet name="SO 192 - Dopravní  značen..." sheetId="5" r:id="rId5"/>
    <sheet name="SO 1000 - Ostatní  náklady" sheetId="6" r:id="rId6"/>
    <sheet name="SO 1020 - VRN" sheetId="7" r:id="rId7"/>
  </sheets>
  <definedNames>
    <definedName name="_xlnm._FilterDatabase" localSheetId="1" hidden="1">'SO 001 - Příprava území ,...'!$C$123:$K$144</definedName>
    <definedName name="_xlnm._FilterDatabase" localSheetId="5" hidden="1">'SO 1000 - Ostatní  náklady'!$C$121:$K$129</definedName>
    <definedName name="_xlnm._FilterDatabase" localSheetId="2" hidden="1">'SO 101 - Chodník'!$C$130:$K$210</definedName>
    <definedName name="_xlnm._FilterDatabase" localSheetId="3" hidden="1">'SO 102 - Obrusná vrstva v...'!$C$125:$K$154</definedName>
    <definedName name="_xlnm._FilterDatabase" localSheetId="6" hidden="1">'SO 1020 - VRN'!$C$121:$K$126</definedName>
    <definedName name="_xlnm._FilterDatabase" localSheetId="4" hidden="1">'SO 192 - Dopravní  značen...'!$C$121:$K$140</definedName>
    <definedName name="_xlnm.Print_Titles" localSheetId="0">'Rekapitulace stavby'!$92:$92</definedName>
    <definedName name="_xlnm.Print_Titles" localSheetId="1">'SO 001 - Příprava území ,...'!$123:$123</definedName>
    <definedName name="_xlnm.Print_Titles" localSheetId="5">'SO 1000 - Ostatní  náklady'!$121:$121</definedName>
    <definedName name="_xlnm.Print_Titles" localSheetId="2">'SO 101 - Chodník'!$130:$130</definedName>
    <definedName name="_xlnm.Print_Titles" localSheetId="3">'SO 102 - Obrusná vrstva v...'!$125:$125</definedName>
    <definedName name="_xlnm.Print_Titles" localSheetId="6">'SO 1020 - VRN'!$121:$121</definedName>
    <definedName name="_xlnm.Print_Titles" localSheetId="4">'SO 192 - Dopravní  značen...'!$121:$121</definedName>
    <definedName name="_xlnm.Print_Area" localSheetId="0">'Rekapitulace stavby'!$D$4:$AO$76,'Rekapitulace stavby'!$C$82:$AQ$102</definedName>
    <definedName name="_xlnm.Print_Area" localSheetId="1">'SO 001 - Příprava území ,...'!$C$4:$J$76,'SO 001 - Příprava území ,...'!$C$82:$J$103,'SO 001 - Příprava území ,...'!$C$109:$K$144</definedName>
    <definedName name="_xlnm.Print_Area" localSheetId="5">'SO 1000 - Ostatní  náklady'!$C$4:$J$76,'SO 1000 - Ostatní  náklady'!$C$82:$J$101,'SO 1000 - Ostatní  náklady'!$C$107:$K$129</definedName>
    <definedName name="_xlnm.Print_Area" localSheetId="2">'SO 101 - Chodník'!$C$4:$J$76,'SO 101 - Chodník'!$C$82:$J$110,'SO 101 - Chodník'!$C$116:$K$210</definedName>
    <definedName name="_xlnm.Print_Area" localSheetId="3">'SO 102 - Obrusná vrstva v...'!$C$4:$J$76,'SO 102 - Obrusná vrstva v...'!$C$82:$J$105,'SO 102 - Obrusná vrstva v...'!$C$111:$K$154</definedName>
    <definedName name="_xlnm.Print_Area" localSheetId="6">'SO 1020 - VRN'!$C$4:$J$76,'SO 1020 - VRN'!$C$82:$J$101,'SO 1020 - VRN'!$C$107:$K$126</definedName>
    <definedName name="_xlnm.Print_Area" localSheetId="4">'SO 192 - Dopravní  značen...'!$C$4:$J$76,'SO 192 - Dopravní  značen...'!$C$82:$J$101,'SO 192 - Dopravní  značen...'!$C$107:$K$140</definedName>
  </definedNames>
  <calcPr calcId="181029"/>
</workbook>
</file>

<file path=xl/calcChain.xml><?xml version="1.0" encoding="utf-8"?>
<calcChain xmlns="http://schemas.openxmlformats.org/spreadsheetml/2006/main">
  <c r="J39" i="7" l="1"/>
  <c r="J38" i="7"/>
  <c r="AY101" i="1" s="1"/>
  <c r="J37" i="7"/>
  <c r="AX101" i="1" s="1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J119" i="7"/>
  <c r="J118" i="7"/>
  <c r="F118" i="7"/>
  <c r="F116" i="7"/>
  <c r="E114" i="7"/>
  <c r="J94" i="7"/>
  <c r="J93" i="7"/>
  <c r="F93" i="7"/>
  <c r="F91" i="7"/>
  <c r="E89" i="7"/>
  <c r="J20" i="7"/>
  <c r="E20" i="7"/>
  <c r="F94" i="7" s="1"/>
  <c r="J19" i="7"/>
  <c r="J14" i="7"/>
  <c r="J116" i="7" s="1"/>
  <c r="E7" i="7"/>
  <c r="E85" i="7" s="1"/>
  <c r="J39" i="6"/>
  <c r="J38" i="6"/>
  <c r="AY100" i="1"/>
  <c r="J37" i="6"/>
  <c r="AX100" i="1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4" i="6"/>
  <c r="J93" i="6"/>
  <c r="F93" i="6"/>
  <c r="F91" i="6"/>
  <c r="E89" i="6"/>
  <c r="J20" i="6"/>
  <c r="E20" i="6"/>
  <c r="F94" i="6"/>
  <c r="J19" i="6"/>
  <c r="J14" i="6"/>
  <c r="J116" i="6" s="1"/>
  <c r="E7" i="6"/>
  <c r="E110" i="6" s="1"/>
  <c r="J39" i="5"/>
  <c r="J38" i="5"/>
  <c r="AY99" i="1"/>
  <c r="J37" i="5"/>
  <c r="AX99" i="1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4" i="5"/>
  <c r="J93" i="5"/>
  <c r="F93" i="5"/>
  <c r="F91" i="5"/>
  <c r="E89" i="5"/>
  <c r="J20" i="5"/>
  <c r="E20" i="5"/>
  <c r="F94" i="5" s="1"/>
  <c r="J19" i="5"/>
  <c r="J14" i="5"/>
  <c r="J116" i="5"/>
  <c r="E7" i="5"/>
  <c r="E85" i="5"/>
  <c r="J39" i="4"/>
  <c r="J38" i="4"/>
  <c r="AY98" i="1" s="1"/>
  <c r="J37" i="4"/>
  <c r="AX98" i="1" s="1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T128" i="4"/>
  <c r="R129" i="4"/>
  <c r="R128" i="4"/>
  <c r="P129" i="4"/>
  <c r="P128" i="4"/>
  <c r="J123" i="4"/>
  <c r="J122" i="4"/>
  <c r="F122" i="4"/>
  <c r="F120" i="4"/>
  <c r="E118" i="4"/>
  <c r="J94" i="4"/>
  <c r="J93" i="4"/>
  <c r="F93" i="4"/>
  <c r="F91" i="4"/>
  <c r="E89" i="4"/>
  <c r="J20" i="4"/>
  <c r="E20" i="4"/>
  <c r="F123" i="4" s="1"/>
  <c r="J19" i="4"/>
  <c r="J14" i="4"/>
  <c r="J120" i="4"/>
  <c r="E7" i="4"/>
  <c r="E114" i="4"/>
  <c r="J39" i="3"/>
  <c r="J38" i="3"/>
  <c r="AY97" i="1" s="1"/>
  <c r="J37" i="3"/>
  <c r="AX97" i="1" s="1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T200" i="3"/>
  <c r="R201" i="3"/>
  <c r="R200" i="3"/>
  <c r="P201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T147" i="3" s="1"/>
  <c r="R148" i="3"/>
  <c r="R147" i="3"/>
  <c r="P148" i="3"/>
  <c r="P147" i="3" s="1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J128" i="3"/>
  <c r="J127" i="3"/>
  <c r="F127" i="3"/>
  <c r="F125" i="3"/>
  <c r="E123" i="3"/>
  <c r="J94" i="3"/>
  <c r="J93" i="3"/>
  <c r="F93" i="3"/>
  <c r="F91" i="3"/>
  <c r="E89" i="3"/>
  <c r="J20" i="3"/>
  <c r="E20" i="3"/>
  <c r="F128" i="3"/>
  <c r="J19" i="3"/>
  <c r="J14" i="3"/>
  <c r="J91" i="3" s="1"/>
  <c r="E7" i="3"/>
  <c r="E119" i="3"/>
  <c r="J39" i="2"/>
  <c r="J38" i="2"/>
  <c r="AY96" i="1"/>
  <c r="J37" i="2"/>
  <c r="AX96" i="1" s="1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T134" i="2" s="1"/>
  <c r="R135" i="2"/>
  <c r="R134" i="2"/>
  <c r="P135" i="2"/>
  <c r="P134" i="2" s="1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4" i="2"/>
  <c r="J93" i="2"/>
  <c r="F93" i="2"/>
  <c r="F91" i="2"/>
  <c r="E89" i="2"/>
  <c r="J20" i="2"/>
  <c r="E20" i="2"/>
  <c r="F121" i="2" s="1"/>
  <c r="J19" i="2"/>
  <c r="J14" i="2"/>
  <c r="J118" i="2" s="1"/>
  <c r="E7" i="2"/>
  <c r="E112" i="2"/>
  <c r="L90" i="1"/>
  <c r="AM90" i="1"/>
  <c r="AM89" i="1"/>
  <c r="L89" i="1"/>
  <c r="AM87" i="1"/>
  <c r="L87" i="1"/>
  <c r="L85" i="1"/>
  <c r="L84" i="1"/>
  <c r="BK132" i="2"/>
  <c r="BK142" i="2"/>
  <c r="BK141" i="2"/>
  <c r="BK139" i="2"/>
  <c r="BK138" i="2"/>
  <c r="BK135" i="2"/>
  <c r="J130" i="2"/>
  <c r="J129" i="2"/>
  <c r="J128" i="2"/>
  <c r="J127" i="2"/>
  <c r="BK130" i="2"/>
  <c r="BK209" i="3"/>
  <c r="J191" i="3"/>
  <c r="J190" i="3"/>
  <c r="BK177" i="3"/>
  <c r="BK175" i="3"/>
  <c r="BK170" i="3"/>
  <c r="J167" i="3"/>
  <c r="J166" i="3"/>
  <c r="BK140" i="3"/>
  <c r="J137" i="3"/>
  <c r="BK136" i="3"/>
  <c r="J209" i="3"/>
  <c r="BK207" i="3"/>
  <c r="J199" i="3"/>
  <c r="BK195" i="3"/>
  <c r="J185" i="3"/>
  <c r="BK180" i="3"/>
  <c r="J177" i="3"/>
  <c r="BK173" i="3"/>
  <c r="J157" i="3"/>
  <c r="J156" i="3"/>
  <c r="BK153" i="3"/>
  <c r="BK145" i="3"/>
  <c r="J140" i="3"/>
  <c r="BK206" i="3"/>
  <c r="J195" i="3"/>
  <c r="BK190" i="3"/>
  <c r="J175" i="3"/>
  <c r="BK169" i="3"/>
  <c r="J165" i="3"/>
  <c r="BK151" i="3"/>
  <c r="BK137" i="3"/>
  <c r="J207" i="3"/>
  <c r="BK201" i="3"/>
  <c r="J196" i="3"/>
  <c r="J168" i="3"/>
  <c r="BK158" i="3"/>
  <c r="J145" i="3"/>
  <c r="J154" i="4"/>
  <c r="BK150" i="4"/>
  <c r="J143" i="4"/>
  <c r="J135" i="4"/>
  <c r="J150" i="4"/>
  <c r="BK137" i="4"/>
  <c r="J152" i="4"/>
  <c r="BK129" i="4"/>
  <c r="J127" i="5"/>
  <c r="J137" i="5"/>
  <c r="J133" i="5"/>
  <c r="BK129" i="6"/>
  <c r="J128" i="6"/>
  <c r="J125" i="7"/>
  <c r="BK185" i="3"/>
  <c r="J174" i="3"/>
  <c r="J169" i="3"/>
  <c r="J162" i="3"/>
  <c r="BK156" i="3"/>
  <c r="J138" i="3"/>
  <c r="BK154" i="4"/>
  <c r="BK149" i="4"/>
  <c r="J137" i="4"/>
  <c r="BK132" i="4"/>
  <c r="BK143" i="4"/>
  <c r="BK134" i="4"/>
  <c r="J149" i="4"/>
  <c r="BK133" i="5"/>
  <c r="J125" i="5"/>
  <c r="J135" i="5"/>
  <c r="J131" i="5"/>
  <c r="BK125" i="5"/>
  <c r="BK128" i="6"/>
  <c r="J126" i="7"/>
  <c r="J158" i="3"/>
  <c r="BK148" i="3"/>
  <c r="BK141" i="3"/>
  <c r="J134" i="3"/>
  <c r="J201" i="3"/>
  <c r="BK192" i="3"/>
  <c r="J182" i="3"/>
  <c r="J176" i="3"/>
  <c r="J172" i="3"/>
  <c r="BK167" i="3"/>
  <c r="BK162" i="3"/>
  <c r="J148" i="3"/>
  <c r="J136" i="3"/>
  <c r="J206" i="3"/>
  <c r="BK199" i="3"/>
  <c r="J189" i="3"/>
  <c r="BK165" i="3"/>
  <c r="J161" i="3"/>
  <c r="J153" i="3"/>
  <c r="J141" i="3"/>
  <c r="BK140" i="4"/>
  <c r="BK153" i="4"/>
  <c r="J146" i="4"/>
  <c r="J134" i="4"/>
  <c r="BK147" i="4"/>
  <c r="BK142" i="4"/>
  <c r="J132" i="4"/>
  <c r="BK141" i="4"/>
  <c r="BK131" i="5"/>
  <c r="BK137" i="5"/>
  <c r="BK135" i="5"/>
  <c r="J129" i="5"/>
  <c r="J129" i="6"/>
  <c r="J132" i="2"/>
  <c r="J144" i="2"/>
  <c r="J142" i="2"/>
  <c r="J141" i="2"/>
  <c r="J139" i="2"/>
  <c r="J138" i="2"/>
  <c r="J135" i="2"/>
  <c r="BK144" i="2"/>
  <c r="BK129" i="2"/>
  <c r="BK128" i="2"/>
  <c r="BK127" i="2"/>
  <c r="AS95" i="1"/>
  <c r="BK189" i="3"/>
  <c r="BK176" i="3"/>
  <c r="BK172" i="3"/>
  <c r="BK168" i="3"/>
  <c r="J164" i="3"/>
  <c r="BK157" i="3"/>
  <c r="BK138" i="3"/>
  <c r="BK134" i="3"/>
  <c r="BK204" i="3"/>
  <c r="BK196" i="3"/>
  <c r="J192" i="3"/>
  <c r="J184" i="3"/>
  <c r="BK182" i="3"/>
  <c r="J178" i="3"/>
  <c r="BK174" i="3"/>
  <c r="J171" i="3"/>
  <c r="BK154" i="3"/>
  <c r="BK143" i="3"/>
  <c r="BK210" i="3"/>
  <c r="BK198" i="3"/>
  <c r="BK191" i="3"/>
  <c r="BK178" i="3"/>
  <c r="J173" i="3"/>
  <c r="J170" i="3"/>
  <c r="BK166" i="3"/>
  <c r="BK161" i="3"/>
  <c r="J143" i="3"/>
  <c r="J210" i="3"/>
  <c r="J204" i="3"/>
  <c r="J198" i="3"/>
  <c r="BK184" i="3"/>
  <c r="J180" i="3"/>
  <c r="BK171" i="3"/>
  <c r="BK164" i="3"/>
  <c r="J154" i="3"/>
  <c r="J151" i="3"/>
  <c r="BK135" i="4"/>
  <c r="BK152" i="4"/>
  <c r="J147" i="4"/>
  <c r="J142" i="4"/>
  <c r="J153" i="4"/>
  <c r="BK146" i="4"/>
  <c r="J141" i="4"/>
  <c r="J129" i="4"/>
  <c r="J140" i="4"/>
  <c r="BK129" i="5"/>
  <c r="BK139" i="5"/>
  <c r="J139" i="5"/>
  <c r="BK127" i="5"/>
  <c r="BK125" i="6"/>
  <c r="J125" i="6"/>
  <c r="BK125" i="7"/>
  <c r="BK126" i="7"/>
  <c r="BK126" i="2" l="1"/>
  <c r="J126" i="2"/>
  <c r="J100" i="2" s="1"/>
  <c r="R126" i="2"/>
  <c r="P137" i="2"/>
  <c r="T137" i="2"/>
  <c r="BK133" i="3"/>
  <c r="J133" i="3" s="1"/>
  <c r="J100" i="3" s="1"/>
  <c r="R133" i="3"/>
  <c r="BK150" i="3"/>
  <c r="J150" i="3"/>
  <c r="J102" i="3" s="1"/>
  <c r="R150" i="3"/>
  <c r="BK160" i="3"/>
  <c r="J160" i="3" s="1"/>
  <c r="J103" i="3" s="1"/>
  <c r="R160" i="3"/>
  <c r="BK179" i="3"/>
  <c r="J179" i="3" s="1"/>
  <c r="J104" i="3" s="1"/>
  <c r="R179" i="3"/>
  <c r="BK194" i="3"/>
  <c r="J194" i="3" s="1"/>
  <c r="J105" i="3" s="1"/>
  <c r="R194" i="3"/>
  <c r="R203" i="3"/>
  <c r="BK208" i="3"/>
  <c r="J208" i="3" s="1"/>
  <c r="J109" i="3" s="1"/>
  <c r="R208" i="3"/>
  <c r="P131" i="4"/>
  <c r="P127" i="4" s="1"/>
  <c r="P126" i="4" s="1"/>
  <c r="AU98" i="1" s="1"/>
  <c r="R139" i="4"/>
  <c r="P145" i="4"/>
  <c r="P151" i="4"/>
  <c r="R124" i="5"/>
  <c r="R123" i="5" s="1"/>
  <c r="R122" i="5" s="1"/>
  <c r="BK124" i="6"/>
  <c r="BK123" i="6"/>
  <c r="J123" i="6" s="1"/>
  <c r="J99" i="6" s="1"/>
  <c r="T124" i="6"/>
  <c r="T123" i="6"/>
  <c r="T122" i="6" s="1"/>
  <c r="BK131" i="4"/>
  <c r="J131" i="4"/>
  <c r="J101" i="4"/>
  <c r="BK139" i="4"/>
  <c r="J139" i="4" s="1"/>
  <c r="J102" i="4" s="1"/>
  <c r="R145" i="4"/>
  <c r="R151" i="4"/>
  <c r="P124" i="5"/>
  <c r="P123" i="5"/>
  <c r="P122" i="5"/>
  <c r="AU99" i="1" s="1"/>
  <c r="R124" i="6"/>
  <c r="R123" i="6"/>
  <c r="R122" i="6"/>
  <c r="P124" i="7"/>
  <c r="P123" i="7" s="1"/>
  <c r="P122" i="7" s="1"/>
  <c r="AU101" i="1" s="1"/>
  <c r="R124" i="7"/>
  <c r="R123" i="7" s="1"/>
  <c r="R122" i="7" s="1"/>
  <c r="T131" i="4"/>
  <c r="T127" i="4" s="1"/>
  <c r="T126" i="4" s="1"/>
  <c r="T139" i="4"/>
  <c r="T145" i="4"/>
  <c r="T151" i="4"/>
  <c r="T124" i="5"/>
  <c r="T123" i="5"/>
  <c r="T122" i="5"/>
  <c r="P126" i="2"/>
  <c r="T126" i="2"/>
  <c r="T125" i="2"/>
  <c r="T124" i="2"/>
  <c r="BK137" i="2"/>
  <c r="J137" i="2" s="1"/>
  <c r="J102" i="2" s="1"/>
  <c r="R137" i="2"/>
  <c r="P133" i="3"/>
  <c r="T133" i="3"/>
  <c r="P150" i="3"/>
  <c r="T150" i="3"/>
  <c r="P160" i="3"/>
  <c r="T160" i="3"/>
  <c r="P179" i="3"/>
  <c r="T179" i="3"/>
  <c r="P194" i="3"/>
  <c r="T194" i="3"/>
  <c r="BK203" i="3"/>
  <c r="J203" i="3"/>
  <c r="J108" i="3" s="1"/>
  <c r="P203" i="3"/>
  <c r="T203" i="3"/>
  <c r="P208" i="3"/>
  <c r="T208" i="3"/>
  <c r="R131" i="4"/>
  <c r="R127" i="4"/>
  <c r="R126" i="4" s="1"/>
  <c r="P139" i="4"/>
  <c r="BK145" i="4"/>
  <c r="J145" i="4"/>
  <c r="J103" i="4" s="1"/>
  <c r="BK151" i="4"/>
  <c r="J151" i="4" s="1"/>
  <c r="J104" i="4" s="1"/>
  <c r="BK124" i="5"/>
  <c r="J124" i="5" s="1"/>
  <c r="J100" i="5" s="1"/>
  <c r="P124" i="6"/>
  <c r="P123" i="6"/>
  <c r="P122" i="6" s="1"/>
  <c r="AU100" i="1" s="1"/>
  <c r="BK124" i="7"/>
  <c r="J124" i="7"/>
  <c r="J100" i="7" s="1"/>
  <c r="T124" i="7"/>
  <c r="T123" i="7"/>
  <c r="T122" i="7"/>
  <c r="BK134" i="2"/>
  <c r="J134" i="2" s="1"/>
  <c r="J101" i="2" s="1"/>
  <c r="BK147" i="3"/>
  <c r="J147" i="3" s="1"/>
  <c r="J101" i="3" s="1"/>
  <c r="BK200" i="3"/>
  <c r="J200" i="3"/>
  <c r="J106" i="3" s="1"/>
  <c r="BK128" i="4"/>
  <c r="J128" i="4"/>
  <c r="J100" i="4"/>
  <c r="J124" i="6"/>
  <c r="J100" i="6" s="1"/>
  <c r="E110" i="7"/>
  <c r="BE125" i="7"/>
  <c r="F119" i="7"/>
  <c r="BE126" i="7"/>
  <c r="BK122" i="6"/>
  <c r="J122" i="6"/>
  <c r="J98" i="6" s="1"/>
  <c r="J91" i="7"/>
  <c r="E85" i="6"/>
  <c r="BE125" i="6"/>
  <c r="J91" i="6"/>
  <c r="F119" i="6"/>
  <c r="BE128" i="6"/>
  <c r="BE129" i="6"/>
  <c r="J91" i="5"/>
  <c r="F119" i="5"/>
  <c r="BE127" i="5"/>
  <c r="BE129" i="5"/>
  <c r="BE131" i="5"/>
  <c r="BE137" i="5"/>
  <c r="E110" i="5"/>
  <c r="BE133" i="5"/>
  <c r="BE135" i="5"/>
  <c r="BE125" i="5"/>
  <c r="BE139" i="5"/>
  <c r="E85" i="4"/>
  <c r="F94" i="4"/>
  <c r="BE132" i="4"/>
  <c r="BE135" i="4"/>
  <c r="BE143" i="4"/>
  <c r="BE146" i="4"/>
  <c r="BE149" i="4"/>
  <c r="BE152" i="4"/>
  <c r="BE154" i="4"/>
  <c r="J91" i="4"/>
  <c r="BE134" i="4"/>
  <c r="BE153" i="4"/>
  <c r="BE137" i="4"/>
  <c r="BE140" i="4"/>
  <c r="BE129" i="4"/>
  <c r="BE141" i="4"/>
  <c r="BE142" i="4"/>
  <c r="BE147" i="4"/>
  <c r="BE150" i="4"/>
  <c r="F94" i="3"/>
  <c r="BE134" i="3"/>
  <c r="BE140" i="3"/>
  <c r="BE143" i="3"/>
  <c r="BE145" i="3"/>
  <c r="BE167" i="3"/>
  <c r="BE172" i="3"/>
  <c r="BE174" i="3"/>
  <c r="BE176" i="3"/>
  <c r="BE177" i="3"/>
  <c r="BE189" i="3"/>
  <c r="BE191" i="3"/>
  <c r="BE195" i="3"/>
  <c r="BE207" i="3"/>
  <c r="E85" i="3"/>
  <c r="BE138" i="3"/>
  <c r="BE157" i="3"/>
  <c r="BE173" i="3"/>
  <c r="BE182" i="3"/>
  <c r="BE209" i="3"/>
  <c r="BE210" i="3"/>
  <c r="J125" i="3"/>
  <c r="BE136" i="3"/>
  <c r="BE137" i="3"/>
  <c r="BE156" i="3"/>
  <c r="BE161" i="3"/>
  <c r="BE162" i="3"/>
  <c r="BE164" i="3"/>
  <c r="BE165" i="3"/>
  <c r="BE166" i="3"/>
  <c r="BE168" i="3"/>
  <c r="BE169" i="3"/>
  <c r="BE171" i="3"/>
  <c r="BE175" i="3"/>
  <c r="BE185" i="3"/>
  <c r="BE190" i="3"/>
  <c r="BE141" i="3"/>
  <c r="BE148" i="3"/>
  <c r="BE151" i="3"/>
  <c r="BE153" i="3"/>
  <c r="BE154" i="3"/>
  <c r="BE158" i="3"/>
  <c r="BE170" i="3"/>
  <c r="BE178" i="3"/>
  <c r="BE180" i="3"/>
  <c r="BE184" i="3"/>
  <c r="BE192" i="3"/>
  <c r="BE196" i="3"/>
  <c r="BE198" i="3"/>
  <c r="BE199" i="3"/>
  <c r="BE201" i="3"/>
  <c r="BE204" i="3"/>
  <c r="BE206" i="3"/>
  <c r="E85" i="2"/>
  <c r="J91" i="2"/>
  <c r="BE130" i="2"/>
  <c r="F94" i="2"/>
  <c r="BE127" i="2"/>
  <c r="BE128" i="2"/>
  <c r="BE129" i="2"/>
  <c r="BE132" i="2"/>
  <c r="BE135" i="2"/>
  <c r="BE138" i="2"/>
  <c r="BE139" i="2"/>
  <c r="BE141" i="2"/>
  <c r="BE142" i="2"/>
  <c r="BE144" i="2"/>
  <c r="F38" i="2"/>
  <c r="BC96" i="1" s="1"/>
  <c r="F39" i="3"/>
  <c r="BD97" i="1" s="1"/>
  <c r="F37" i="3"/>
  <c r="BB97" i="1" s="1"/>
  <c r="F36" i="5"/>
  <c r="BA99" i="1" s="1"/>
  <c r="F39" i="6"/>
  <c r="BD100" i="1" s="1"/>
  <c r="F36" i="7"/>
  <c r="BA101" i="1" s="1"/>
  <c r="F39" i="2"/>
  <c r="BD96" i="1" s="1"/>
  <c r="J36" i="3"/>
  <c r="AW97" i="1" s="1"/>
  <c r="F39" i="4"/>
  <c r="BD98" i="1" s="1"/>
  <c r="J36" i="4"/>
  <c r="AW98" i="1" s="1"/>
  <c r="F37" i="5"/>
  <c r="BB99" i="1" s="1"/>
  <c r="J36" i="5"/>
  <c r="AW99" i="1" s="1"/>
  <c r="F36" i="6"/>
  <c r="BA100" i="1" s="1"/>
  <c r="J36" i="7"/>
  <c r="AW101" i="1" s="1"/>
  <c r="J36" i="2"/>
  <c r="AW96" i="1" s="1"/>
  <c r="F37" i="2"/>
  <c r="BB96" i="1" s="1"/>
  <c r="F38" i="3"/>
  <c r="BC97" i="1" s="1"/>
  <c r="F36" i="4"/>
  <c r="BA98" i="1" s="1"/>
  <c r="F39" i="5"/>
  <c r="BD99" i="1" s="1"/>
  <c r="J36" i="6"/>
  <c r="AW100" i="1" s="1"/>
  <c r="F37" i="6"/>
  <c r="BB100" i="1" s="1"/>
  <c r="F38" i="7"/>
  <c r="BC101" i="1" s="1"/>
  <c r="AS94" i="1"/>
  <c r="F36" i="2"/>
  <c r="BA96" i="1"/>
  <c r="F36" i="3"/>
  <c r="BA97" i="1"/>
  <c r="F38" i="4"/>
  <c r="BC98" i="1"/>
  <c r="F37" i="4"/>
  <c r="BB98" i="1"/>
  <c r="F38" i="5"/>
  <c r="BC99" i="1"/>
  <c r="F38" i="6"/>
  <c r="BC100" i="1"/>
  <c r="F39" i="7"/>
  <c r="BD101" i="1"/>
  <c r="F37" i="7"/>
  <c r="BB101" i="1"/>
  <c r="T202" i="3" l="1"/>
  <c r="T132" i="3"/>
  <c r="T131" i="3"/>
  <c r="P125" i="2"/>
  <c r="P124" i="2" s="1"/>
  <c r="AU96" i="1" s="1"/>
  <c r="R202" i="3"/>
  <c r="P202" i="3"/>
  <c r="P131" i="3" s="1"/>
  <c r="AU97" i="1" s="1"/>
  <c r="P132" i="3"/>
  <c r="R132" i="3"/>
  <c r="R131" i="3" s="1"/>
  <c r="R125" i="2"/>
  <c r="R124" i="2"/>
  <c r="BK125" i="2"/>
  <c r="J125" i="2" s="1"/>
  <c r="J99" i="2" s="1"/>
  <c r="BK132" i="3"/>
  <c r="J132" i="3"/>
  <c r="J99" i="3" s="1"/>
  <c r="BK123" i="5"/>
  <c r="J123" i="5"/>
  <c r="J99" i="5"/>
  <c r="BK123" i="7"/>
  <c r="J123" i="7"/>
  <c r="J99" i="7"/>
  <c r="BK202" i="3"/>
  <c r="J202" i="3" s="1"/>
  <c r="J107" i="3" s="1"/>
  <c r="BK127" i="4"/>
  <c r="J127" i="4"/>
  <c r="J99" i="4" s="1"/>
  <c r="J35" i="3"/>
  <c r="AV97" i="1" s="1"/>
  <c r="AT97" i="1" s="1"/>
  <c r="F35" i="6"/>
  <c r="AZ100" i="1"/>
  <c r="J35" i="7"/>
  <c r="AV101" i="1"/>
  <c r="AT101" i="1"/>
  <c r="J35" i="2"/>
  <c r="AV96" i="1" s="1"/>
  <c r="AT96" i="1" s="1"/>
  <c r="F35" i="4"/>
  <c r="AZ98" i="1" s="1"/>
  <c r="F35" i="5"/>
  <c r="AZ99" i="1"/>
  <c r="F35" i="7"/>
  <c r="AZ101" i="1" s="1"/>
  <c r="BD95" i="1"/>
  <c r="BD94" i="1"/>
  <c r="W33" i="1"/>
  <c r="F35" i="3"/>
  <c r="AZ97" i="1" s="1"/>
  <c r="J35" i="6"/>
  <c r="AV100" i="1"/>
  <c r="AT100" i="1"/>
  <c r="BB95" i="1"/>
  <c r="BB94" i="1"/>
  <c r="AX94" i="1"/>
  <c r="F35" i="2"/>
  <c r="AZ96" i="1" s="1"/>
  <c r="J35" i="4"/>
  <c r="AV98" i="1"/>
  <c r="AT98" i="1"/>
  <c r="J35" i="5"/>
  <c r="AV99" i="1"/>
  <c r="AT99" i="1"/>
  <c r="J32" i="6"/>
  <c r="AG100" i="1" s="1"/>
  <c r="BA95" i="1"/>
  <c r="BA94" i="1"/>
  <c r="AW94" i="1"/>
  <c r="AK30" i="1" s="1"/>
  <c r="BC95" i="1"/>
  <c r="BC94" i="1"/>
  <c r="AY94" i="1"/>
  <c r="BK124" i="2" l="1"/>
  <c r="J124" i="2"/>
  <c r="J98" i="2"/>
  <c r="BK122" i="5"/>
  <c r="J122" i="5" s="1"/>
  <c r="J32" i="5" s="1"/>
  <c r="AG99" i="1" s="1"/>
  <c r="BK122" i="7"/>
  <c r="J122" i="7"/>
  <c r="J98" i="7"/>
  <c r="BK126" i="4"/>
  <c r="J126" i="4"/>
  <c r="BK131" i="3"/>
  <c r="J131" i="3"/>
  <c r="J98" i="3" s="1"/>
  <c r="AN100" i="1"/>
  <c r="J41" i="6"/>
  <c r="AU95" i="1"/>
  <c r="AU94" i="1" s="1"/>
  <c r="W32" i="1"/>
  <c r="W31" i="1"/>
  <c r="W30" i="1"/>
  <c r="AZ95" i="1"/>
  <c r="AZ94" i="1"/>
  <c r="AV94" i="1"/>
  <c r="AK29" i="1"/>
  <c r="J32" i="4"/>
  <c r="AG98" i="1"/>
  <c r="AW95" i="1"/>
  <c r="AY95" i="1"/>
  <c r="AX95" i="1"/>
  <c r="J41" i="5" l="1"/>
  <c r="J41" i="4"/>
  <c r="J98" i="5"/>
  <c r="J98" i="4"/>
  <c r="AN98" i="1"/>
  <c r="AN99" i="1"/>
  <c r="J32" i="7"/>
  <c r="AG101" i="1"/>
  <c r="J32" i="2"/>
  <c r="AG96" i="1"/>
  <c r="AN96" i="1"/>
  <c r="AT94" i="1"/>
  <c r="W29" i="1"/>
  <c r="J32" i="3"/>
  <c r="AG97" i="1"/>
  <c r="AN97" i="1"/>
  <c r="AV95" i="1"/>
  <c r="AT95" i="1"/>
  <c r="J41" i="3" l="1"/>
  <c r="J41" i="7"/>
  <c r="J41" i="2"/>
  <c r="AN101" i="1"/>
  <c r="AG95" i="1"/>
  <c r="AG94" i="1"/>
  <c r="AK26" i="1"/>
  <c r="AN94" i="1" l="1"/>
  <c r="AK35" i="1"/>
  <c r="AN95" i="1"/>
</calcChain>
</file>

<file path=xl/sharedStrings.xml><?xml version="1.0" encoding="utf-8"?>
<sst xmlns="http://schemas.openxmlformats.org/spreadsheetml/2006/main" count="2774" uniqueCount="520">
  <si>
    <t>Export Komplet</t>
  </si>
  <si>
    <t/>
  </si>
  <si>
    <t>2.0</t>
  </si>
  <si>
    <t>ZAMOK</t>
  </si>
  <si>
    <t>False</t>
  </si>
  <si>
    <t>{590f44a3-d4d1-4058-ac2d-c5baeb05756f}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</si>
  <si>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</si>
  <si>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</si>
  <si>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</si>
  <si>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</si>
  <si>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</si>
  <si>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</si>
  <si>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</si>
  <si>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</si>
  <si>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ChodnikBanskoby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</si>
  <si>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</si>
  <si>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</si>
  <si>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na ul.Banskobystrická ,Šumperk</t>
  </si>
  <si>
    <t>KSO:</t>
  </si>
  <si>
    <t>CC-CZ:</t>
  </si>
  <si>
    <t>Místo:</t>
  </si>
  <si>
    <t>Šumperk</t>
  </si>
  <si>
    <t>Datum:</t>
  </si>
  <si>
    <t>3. 9. 2024</t>
  </si>
  <si>
    <t>Zadavatel:</t>
  </si>
  <si>
    <t>IČ:</t>
  </si>
  <si>
    <t>Město  Šumperk</t>
  </si>
  <si>
    <t>DIČ:</t>
  </si>
  <si>
    <t>Uchazeč:</t>
  </si>
  <si>
    <t>Vyplň údaj</t>
  </si>
  <si>
    <t>Projektant:</t>
  </si>
  <si>
    <t>Ing.Zdeněk  Vitásek</t>
  </si>
  <si>
    <t>True</t>
  </si>
  <si>
    <t>Zpracovatel:</t>
  </si>
  <si>
    <t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</si>
  <si>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</si>
  <si>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</si>
  <si>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</si>
  <si>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</si>
  <si>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</si>
  <si>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</si>
  <si>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</si>
  <si>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</si>
  <si>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</si>
  <si>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</si>
  <si>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</si>
  <si>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</si>
  <si>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</si>
  <si>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</si>
  <si>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</si>
  <si>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</si>
  <si>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</si>
  <si>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</si>
  <si>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</si>
  <si>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</si>
  <si>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</si>
  <si>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</si>
  <si>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</si>
  <si>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</si>
  <si>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</si>
  <si>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</si>
  <si>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</si>
  <si>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</si>
  <si>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</si>
  <si>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</si>
  <si>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</si>
  <si>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</si>
  <si>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</si>
  <si>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</si>
  <si>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</si>
  <si>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</si>
  <si>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</si>
  <si>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</si>
  <si>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</si>
  <si>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</si>
  <si>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</si>
  <si>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</si>
  <si>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</si>
  <si>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</si>
  <si>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</si>
  <si>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</si>
  <si>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Oprava  chodníku</t>
  </si>
  <si>
    <t>STA</t>
  </si>
  <si>
    <t>1</t>
  </si>
  <si>
    <t>{431b0829-0789-4336-917c-3b6dd9765595}</t>
  </si>
  <si>
    <t>2</t>
  </si>
  <si>
    <t>/</t>
  </si>
  <si>
    <t>SO 001</t>
  </si>
  <si>
    <t>Příprava území , demolice stávajícího chodníku</t>
  </si>
  <si>
    <t>Soupis</t>
  </si>
  <si>
    <t>{716351bd-35dd-4c55-bd5e-2eb58e9a0868}</t>
  </si>
  <si>
    <t>SO 101</t>
  </si>
  <si>
    <t>Chodník</t>
  </si>
  <si>
    <t>{94a2a7ca-251b-4055-9bda-74e23dce6992}</t>
  </si>
  <si>
    <t>SO 102</t>
  </si>
  <si>
    <t>Obrusná vrstva vozovky tl.50mm - výměna</t>
  </si>
  <si>
    <t>{a3bec66e-64a3-480a-9c54-cb7b2b75c23a}</t>
  </si>
  <si>
    <t>SO 192</t>
  </si>
  <si>
    <t>Dopravní  značení dočasné - DIO</t>
  </si>
  <si>
    <t>{c0541d98-ac83-4bf6-9d03-af695e7bd340}</t>
  </si>
  <si>
    <t>SO 1000</t>
  </si>
  <si>
    <t>Ostatní  náklady</t>
  </si>
  <si>
    <t>{c908437f-24d1-4e99-a237-42d6a25aff6d}</t>
  </si>
  <si>
    <t>SO 1020</t>
  </si>
  <si>
    <t>VRN</t>
  </si>
  <si>
    <t>{34471e8b-7e39-4903-82ae-f1c22035c46b}</t>
  </si>
  <si>
    <t>KRYCÍ LIST SOUPISU PRACÍ</t>
  </si>
  <si>
    <t>Objekt:</t>
  </si>
  <si>
    <t>SO 01 - Oprava  chodníku</t>
  </si>
  <si>
    <t>Soupis:</t>
  </si>
  <si>
    <t>SO 001 - Příprava území , demolice stávajícího chodníku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</si>
  <si>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</si>
  <si>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</si>
  <si>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</si>
  <si>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</si>
  <si>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</si>
  <si>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</si>
  <si>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</si>
  <si>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</si>
  <si>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</si>
  <si>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</si>
  <si>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</si>
  <si>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</si>
  <si>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</si>
  <si>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</si>
  <si>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</si>
  <si>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</si>
  <si>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</si>
  <si>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</si>
  <si>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</si>
  <si>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</si>
  <si>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</si>
  <si>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</si>
  <si>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</si>
  <si>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</si>
  <si>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</si>
  <si>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</si>
  <si>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</si>
  <si>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</si>
  <si>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</si>
  <si>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</si>
  <si>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2024 02</t>
  </si>
  <si>
    <t>4</t>
  </si>
  <si>
    <t>-231659218</t>
  </si>
  <si>
    <t>113106123</t>
  </si>
  <si>
    <t>Rozebrání dlažeb ze zámkových dlaždic komunikací pro pěší ručně</t>
  </si>
  <si>
    <t>722575718</t>
  </si>
  <si>
    <t>3</t>
  </si>
  <si>
    <t>113107163</t>
  </si>
  <si>
    <t>Odstranění podkladu z kameniva drceného tl přes 200 do 300 mm strojně pl přes 50 do 200 m2</t>
  </si>
  <si>
    <t>196427652</t>
  </si>
  <si>
    <t>113202111</t>
  </si>
  <si>
    <t>Vytrhání obrub krajníků obrubníků stojatých</t>
  </si>
  <si>
    <t>m</t>
  </si>
  <si>
    <t>-1178351583</t>
  </si>
  <si>
    <t>VV</t>
  </si>
  <si>
    <t>187</t>
  </si>
  <si>
    <t>5</t>
  </si>
  <si>
    <t>113203111</t>
  </si>
  <si>
    <t>Vytrhání obrub z dlažebních kostek</t>
  </si>
  <si>
    <t>944213172</t>
  </si>
  <si>
    <t>9</t>
  </si>
  <si>
    <t>Ostatní konstrukce a práce, bourání</t>
  </si>
  <si>
    <t>6</t>
  </si>
  <si>
    <t>919735113</t>
  </si>
  <si>
    <t>Řezání stávajícího živičného krytu hl přes 100 do 150 mm</t>
  </si>
  <si>
    <t>-421019269</t>
  </si>
  <si>
    <t>"kolem řádku"  187</t>
  </si>
  <si>
    <t>997</t>
  </si>
  <si>
    <t>Přesun sutě</t>
  </si>
  <si>
    <t>7</t>
  </si>
  <si>
    <t>997221561</t>
  </si>
  <si>
    <t>Vodorovná doprava suti z kusových materiálů do 1 km</t>
  </si>
  <si>
    <t>t</t>
  </si>
  <si>
    <t>679381777</t>
  </si>
  <si>
    <t>8</t>
  </si>
  <si>
    <t>997221569</t>
  </si>
  <si>
    <t>Příplatek ZKD 1 km u vodorovné dopravy suti z kusových materiálů</t>
  </si>
  <si>
    <t>1249099033</t>
  </si>
  <si>
    <t>256,175*3 'Přepočtené koeficientem množství</t>
  </si>
  <si>
    <t>997221611</t>
  </si>
  <si>
    <t>Nakládání suti na dopravní prostředky pro vodorovnou dopravu</t>
  </si>
  <si>
    <t>-1961659948</t>
  </si>
  <si>
    <t>10</t>
  </si>
  <si>
    <t>997221861</t>
  </si>
  <si>
    <t>Poplatek za uložení stavebního odpadu na recyklační skládce (skládkovné) z prostého betonu pod kódem 17 01 01</t>
  </si>
  <si>
    <t>-1425103702</t>
  </si>
  <si>
    <t>256,175-123,64</t>
  </si>
  <si>
    <t>11</t>
  </si>
  <si>
    <t>997221873</t>
  </si>
  <si>
    <t>Poplatek za uložení stavebního odpadu na recyklační skládce (skládkovné) zeminy a kamení zatříděného do Katalogu odpadů pod kódem 17 05 04</t>
  </si>
  <si>
    <t>-731292454</t>
  </si>
  <si>
    <t>SO 101 - Chodník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</si>
  <si>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</si>
  <si>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</si>
  <si>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</si>
  <si>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</si>
  <si>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</si>
  <si>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</si>
  <si>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</si>
  <si>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>132212132</t>
  </si>
  <si>
    <t>Hloubení nezapažených rýh šířky do 800 mm v nesoudržných horninách třídy těžitelnosti I skupiny 3 ručně</t>
  </si>
  <si>
    <t>m3</t>
  </si>
  <si>
    <t>-705165303</t>
  </si>
  <si>
    <t>12*0,6*0,8</t>
  </si>
  <si>
    <t>162651111</t>
  </si>
  <si>
    <t>Vodorovné přemístění přes 3 000 do 4000 m výkopku/sypaniny z horniny třídy těžitelnosti I skupiny 1 až 3</t>
  </si>
  <si>
    <t>-370723167</t>
  </si>
  <si>
    <t>167111101</t>
  </si>
  <si>
    <t>Nakládání výkopku z hornin třídy těžitelnosti I skupiny 1 až 3 ručně</t>
  </si>
  <si>
    <t>161766401</t>
  </si>
  <si>
    <t>171201231</t>
  </si>
  <si>
    <t>Poplatek za uložení zeminy a kamení na recyklační skládce (skládkovné) kód odpadu 17 05 04</t>
  </si>
  <si>
    <t>1254822733</t>
  </si>
  <si>
    <t>5,76*1,9 'Přepočtené koeficientem množství</t>
  </si>
  <si>
    <t>171251201</t>
  </si>
  <si>
    <t>Uložení sypaniny na skládky nebo meziskládky</t>
  </si>
  <si>
    <t>-105677849</t>
  </si>
  <si>
    <t>175151101</t>
  </si>
  <si>
    <t>Obsypání potrubí strojně sypaninou bez prohození, uloženou do 3 m</t>
  </si>
  <si>
    <t>877056738</t>
  </si>
  <si>
    <t>12*0,6*0,7</t>
  </si>
  <si>
    <t>M</t>
  </si>
  <si>
    <t>58331351</t>
  </si>
  <si>
    <t>kamenivo těžené drobné frakce 0/4</t>
  </si>
  <si>
    <t>-978894753</t>
  </si>
  <si>
    <t>5,04*2 'Přepočtené koeficientem množství</t>
  </si>
  <si>
    <t>181912112</t>
  </si>
  <si>
    <t>Úprava pláně v hornině třídy těžitelnosti I skupiny 3 se zhutněním ručně</t>
  </si>
  <si>
    <t>-851363156</t>
  </si>
  <si>
    <t>281+4</t>
  </si>
  <si>
    <t>Vodorovné konstrukce</t>
  </si>
  <si>
    <t>451572111</t>
  </si>
  <si>
    <t>Lože pod potrubí otevřený výkop z kameniva drobného těženého</t>
  </si>
  <si>
    <t>-978182227</t>
  </si>
  <si>
    <t>12*0,6*0,1</t>
  </si>
  <si>
    <t>Komunikace pozemní</t>
  </si>
  <si>
    <t>564871011</t>
  </si>
  <si>
    <t>Podklad ze štěrkodrtě ŠD plochy do 100 m2 tl 250 mm</t>
  </si>
  <si>
    <t>-1117654727</t>
  </si>
  <si>
    <t>279+2</t>
  </si>
  <si>
    <t>596211110</t>
  </si>
  <si>
    <t>Kladení zámkové dlažby komunikací pro pěší ručně tl 60 mm skupiny A pl do 50 m2</t>
  </si>
  <si>
    <t>-1739854450</t>
  </si>
  <si>
    <t>59245006</t>
  </si>
  <si>
    <t>dlažba tvar obdélník betonová pro nevidomé 200x100x60mm barevná</t>
  </si>
  <si>
    <t>1075426543</t>
  </si>
  <si>
    <t>3*1,05</t>
  </si>
  <si>
    <t>13</t>
  </si>
  <si>
    <t>735225958</t>
  </si>
  <si>
    <t>14</t>
  </si>
  <si>
    <t>596211112</t>
  </si>
  <si>
    <t>Kladení zámkové dlažby komunikací pro pěší ručně tl 60 mm skupiny A pl přes 100 do 300 m2</t>
  </si>
  <si>
    <t>-1988994827</t>
  </si>
  <si>
    <t>15</t>
  </si>
  <si>
    <t>59245015</t>
  </si>
  <si>
    <t>dlažba zámková betonová tvaru I 200x165mm tl 60mm přírodní</t>
  </si>
  <si>
    <t>-1526599764</t>
  </si>
  <si>
    <t>279*1,02 'Přepočtené koeficientem množství</t>
  </si>
  <si>
    <t>Trubní vedení</t>
  </si>
  <si>
    <t>16</t>
  </si>
  <si>
    <t>871275811</t>
  </si>
  <si>
    <t>Bourání stávajícího potrubí z PVC nebo PP DN 150</t>
  </si>
  <si>
    <t>1881063908</t>
  </si>
  <si>
    <t>17</t>
  </si>
  <si>
    <t>890411811</t>
  </si>
  <si>
    <t>Bourání šachet z prefabrikovaných skruží ručně obestavěného prostoru do 1,5 m3</t>
  </si>
  <si>
    <t>2130078322</t>
  </si>
  <si>
    <t>0,25*0,25*3,14*6</t>
  </si>
  <si>
    <t>18</t>
  </si>
  <si>
    <t>895941302</t>
  </si>
  <si>
    <t>Osazení vpusti uliční DN 450 z betonových dílců dno s kalištěm</t>
  </si>
  <si>
    <t>kus</t>
  </si>
  <si>
    <t>615801730</t>
  </si>
  <si>
    <t>19</t>
  </si>
  <si>
    <t>59224495</t>
  </si>
  <si>
    <t>vpusť uliční DN 450 kaliště nízké 450/240x50mm</t>
  </si>
  <si>
    <t>45080479</t>
  </si>
  <si>
    <t>20</t>
  </si>
  <si>
    <t>895941312</t>
  </si>
  <si>
    <t>Osazení vpusti uliční DN 450 z betonových dílců skruž horní 195 mm</t>
  </si>
  <si>
    <t>428283174</t>
  </si>
  <si>
    <t>59223856</t>
  </si>
  <si>
    <t>skruž betonová horní pro uliční vpusť 450x195x50mm</t>
  </si>
  <si>
    <t>-315464838</t>
  </si>
  <si>
    <t>22</t>
  </si>
  <si>
    <t>895941321</t>
  </si>
  <si>
    <t>Osazení vpusti uliční DN 450 z betonových dílců skruž středová 195 mm</t>
  </si>
  <si>
    <t>-1541359512</t>
  </si>
  <si>
    <t>23</t>
  </si>
  <si>
    <t>59223860</t>
  </si>
  <si>
    <t>skruž betonová středová pro uliční vpusť 450x195x50mm</t>
  </si>
  <si>
    <t>1624995098</t>
  </si>
  <si>
    <t>24</t>
  </si>
  <si>
    <t>895941331</t>
  </si>
  <si>
    <t>Osazení vpusti uliční DN 450 z betonových dílců skruž průběžná s výtokem</t>
  </si>
  <si>
    <t>-1025012696</t>
  </si>
  <si>
    <t>25</t>
  </si>
  <si>
    <t>59224489</t>
  </si>
  <si>
    <t>skruž betonová s odtokem 150mm pro uliční vpusť 450x450x50mm</t>
  </si>
  <si>
    <t>454936468</t>
  </si>
  <si>
    <t>26</t>
  </si>
  <si>
    <t>899132121</t>
  </si>
  <si>
    <t>Výměna (výšková úprava) poklopu kanalizačního pevného s ošetřením podkladu hloubky do 25 cm</t>
  </si>
  <si>
    <t>-444872873</t>
  </si>
  <si>
    <t>27</t>
  </si>
  <si>
    <t>899132212</t>
  </si>
  <si>
    <t>Výměna poklopu vodovodního samonivelačního nebo pevného šoupátkového</t>
  </si>
  <si>
    <t>1978210699</t>
  </si>
  <si>
    <t>28</t>
  </si>
  <si>
    <t>899204112</t>
  </si>
  <si>
    <t>Osazení mříží litinových včetně rámů a košů na bahno pro třídu zatížení D400, E600</t>
  </si>
  <si>
    <t>-829532944</t>
  </si>
  <si>
    <t>29</t>
  </si>
  <si>
    <t>59224481</t>
  </si>
  <si>
    <t>mříž vtoková s rámem pro uliční vpusť 500x500, zatížení 40 tun</t>
  </si>
  <si>
    <t>1654247569</t>
  </si>
  <si>
    <t>30</t>
  </si>
  <si>
    <t>55241001</t>
  </si>
  <si>
    <t>koš kalový pod kruhovou mříž - těžký</t>
  </si>
  <si>
    <t>-1899865785</t>
  </si>
  <si>
    <t>31</t>
  </si>
  <si>
    <t>899204211</t>
  </si>
  <si>
    <t>Demontáž mříží litinových včetně rámů hmotnosti přes 150 kg</t>
  </si>
  <si>
    <t>-309311136</t>
  </si>
  <si>
    <t>32</t>
  </si>
  <si>
    <t>899722113</t>
  </si>
  <si>
    <t>Krytí potrubí z plastů výstražnou fólií z PVC přes 25 do 34cm</t>
  </si>
  <si>
    <t>-1710864810</t>
  </si>
  <si>
    <t>33</t>
  </si>
  <si>
    <t>916111123</t>
  </si>
  <si>
    <t>Osazení obruby z drobných kostek s boční opěrou do lože z betonu prostého</t>
  </si>
  <si>
    <t>-549083409</t>
  </si>
  <si>
    <t>34</t>
  </si>
  <si>
    <t>58381007</t>
  </si>
  <si>
    <t>kostka štípaná dlažební žula drobná 8/10</t>
  </si>
  <si>
    <t>1940196130</t>
  </si>
  <si>
    <t>187*0,1*0,05</t>
  </si>
  <si>
    <t>35</t>
  </si>
  <si>
    <t>916241213</t>
  </si>
  <si>
    <t>Osazení obrubníku kamenného stojatého s boční opěrou do lože z betonu prostého</t>
  </si>
  <si>
    <t>2091251999</t>
  </si>
  <si>
    <t>36</t>
  </si>
  <si>
    <t>916991121</t>
  </si>
  <si>
    <t>Lože pod obrubníky, krajníky nebo obruby z dlažebních kostek z betonu prostého</t>
  </si>
  <si>
    <t>1020285283</t>
  </si>
  <si>
    <t>187*0,1*0,2</t>
  </si>
  <si>
    <t>187*0,3*0,2</t>
  </si>
  <si>
    <t>Součet</t>
  </si>
  <si>
    <t>37</t>
  </si>
  <si>
    <t>919122132</t>
  </si>
  <si>
    <t xml:space="preserve">Těsnění spár zálivkou za tepla pro komůrky š 20 mm hl 40 mm </t>
  </si>
  <si>
    <t>-1410266191</t>
  </si>
  <si>
    <t>38</t>
  </si>
  <si>
    <t>979024443</t>
  </si>
  <si>
    <t>Očištění vybouraných obrubníků a krajníků silničních</t>
  </si>
  <si>
    <t>1894671663</t>
  </si>
  <si>
    <t>39</t>
  </si>
  <si>
    <t>979054451</t>
  </si>
  <si>
    <t>Očištění vybouraných zámkových dlaždic s původním spárováním z kameniva těženého</t>
  </si>
  <si>
    <t>-1337774865</t>
  </si>
  <si>
    <t>40</t>
  </si>
  <si>
    <t>979071022</t>
  </si>
  <si>
    <t>Očištění dlažebních kostek drobných se spárováním živičnou směsí nebo MC při překopech inženýrských sítí</t>
  </si>
  <si>
    <t>-2089963971</t>
  </si>
  <si>
    <t>187*0,1</t>
  </si>
  <si>
    <t>41</t>
  </si>
  <si>
    <t>997221571</t>
  </si>
  <si>
    <t>Vodorovná doprava vybouraných hmot do 1 km</t>
  </si>
  <si>
    <t>-659825799</t>
  </si>
  <si>
    <t>42</t>
  </si>
  <si>
    <t>997221579</t>
  </si>
  <si>
    <t>Příplatek ZKD 1 km u vodorovné dopravy vybouraných hmot</t>
  </si>
  <si>
    <t>945335592</t>
  </si>
  <si>
    <t>7,822*3 'Přepočtené koeficientem množství</t>
  </si>
  <si>
    <t>43</t>
  </si>
  <si>
    <t>997221612</t>
  </si>
  <si>
    <t>Nakládání vybouraných hmot na dopravní prostředky pro vodorovnou dopravu</t>
  </si>
  <si>
    <t>-839838974</t>
  </si>
  <si>
    <t>44</t>
  </si>
  <si>
    <t>2056779472</t>
  </si>
  <si>
    <t>998</t>
  </si>
  <si>
    <t>Přesun hmot</t>
  </si>
  <si>
    <t>45</t>
  </si>
  <si>
    <t>998223011</t>
  </si>
  <si>
    <t>Přesun hmot pro pozemní komunikace s krytem dlážděným</t>
  </si>
  <si>
    <t>1143583729</t>
  </si>
  <si>
    <t>PSV</t>
  </si>
  <si>
    <t>Práce a dodávky PSV</t>
  </si>
  <si>
    <t>711</t>
  </si>
  <si>
    <t>Izolace proti vodě, vlhkosti a plynům</t>
  </si>
  <si>
    <t>46</t>
  </si>
  <si>
    <t>711161212</t>
  </si>
  <si>
    <t>Izolace proti zemní vlhkosti nopovou fólií svislá, nopek v 8,0 mm, tl do 0,6 mm</t>
  </si>
  <si>
    <t>1247616443</t>
  </si>
  <si>
    <t>187*0,5</t>
  </si>
  <si>
    <t>47</t>
  </si>
  <si>
    <t>711161383</t>
  </si>
  <si>
    <t>Izolace proti zemní vlhkosti nopovou fólií ukončení horní lištou</t>
  </si>
  <si>
    <t>1926599999</t>
  </si>
  <si>
    <t>48</t>
  </si>
  <si>
    <t>998711121</t>
  </si>
  <si>
    <t>Přesun hmot tonážní pro izolace proti vodě, vlhkosti a plynům ruční v objektech v do 6 m</t>
  </si>
  <si>
    <t>-573723811</t>
  </si>
  <si>
    <t>721</t>
  </si>
  <si>
    <t>Zdravotechnika - vnitřní kanalizace</t>
  </si>
  <si>
    <t>49</t>
  </si>
  <si>
    <t>721173403</t>
  </si>
  <si>
    <t>Potrubí kanalizační z PVC SN 4 svodné DN 160</t>
  </si>
  <si>
    <t>-613749919</t>
  </si>
  <si>
    <t>50</t>
  </si>
  <si>
    <t>998721121</t>
  </si>
  <si>
    <t>Přesun hmot tonážní pro vnitřní kanalizaci ruční v objektech v do 6 m</t>
  </si>
  <si>
    <t>902755487</t>
  </si>
  <si>
    <t>SO 102 - Obrusná vrstva vozovky tl.50mm - výměna</t>
  </si>
  <si>
    <t>113154534</t>
  </si>
  <si>
    <t>Frézování živičného krytu tl 60 mm pruh š do 1 m pl přes 500 do 2000 m2</t>
  </si>
  <si>
    <t>1948321586</t>
  </si>
  <si>
    <t>187*3*2</t>
  </si>
  <si>
    <t>573111112</t>
  </si>
  <si>
    <t>Postřik živičný infiltrační s posypem z asfaltu množství 1 kg/m2</t>
  </si>
  <si>
    <t>1398175011</t>
  </si>
  <si>
    <t>187*3</t>
  </si>
  <si>
    <t>573231108</t>
  </si>
  <si>
    <t>Postřik živičný spojovací ze silniční emulze v množství 0,50 kg/m2</t>
  </si>
  <si>
    <t>-1762532036</t>
  </si>
  <si>
    <t>577144111</t>
  </si>
  <si>
    <t>Asfaltový beton vrstva obrusná ACO 11+ (ABS) tř. I tl 50 mm š do 3 m z nemodifikovaného asfaltu</t>
  </si>
  <si>
    <t>736545584</t>
  </si>
  <si>
    <t>577166111</t>
  </si>
  <si>
    <t>Asfaltový beton vrstva ložní ACL 22 (ABVH) tl 70 mm š do 3 m z nemodifikovaného asfaltu</t>
  </si>
  <si>
    <t>-1476304599</t>
  </si>
  <si>
    <t>919125111</t>
  </si>
  <si>
    <t>Těsnění svislé spáry mezi živičným krytem a ostatními prvky samolepicí asfaltovou páskou š 35 mm</t>
  </si>
  <si>
    <t>-1641367199</t>
  </si>
  <si>
    <t>919732211</t>
  </si>
  <si>
    <t>Styčná spára napojení nového živičného povrchu na stávající za tepla š 15 mm hl 25 mm s prořezáním</t>
  </si>
  <si>
    <t>-5170090</t>
  </si>
  <si>
    <t>924635487</t>
  </si>
  <si>
    <t>938909331</t>
  </si>
  <si>
    <t>Čištění vozovek metením ručně podkladu nebo krytu betonového nebo živičného</t>
  </si>
  <si>
    <t>1547853553</t>
  </si>
  <si>
    <t>1068785923</t>
  </si>
  <si>
    <t>1117306395</t>
  </si>
  <si>
    <t>166,056*3 'Přepočtené koeficientem množství</t>
  </si>
  <si>
    <t>510072749</t>
  </si>
  <si>
    <t>997221875</t>
  </si>
  <si>
    <t>Poplatek za uložení na recyklační skládce (skládkovné) stavebního odpadu asfaltového bez obsahu dehtu zatříděného do Katalogu odpadů pod kódem 17 03 02</t>
  </si>
  <si>
    <t>1155763981</t>
  </si>
  <si>
    <t>998225111</t>
  </si>
  <si>
    <t>Přesun hmot pro pozemní komunikace s krytem z kamene, monolitickým betonovým nebo živičným</t>
  </si>
  <si>
    <t>-2056681875</t>
  </si>
  <si>
    <t>998225194</t>
  </si>
  <si>
    <t>Příplatek k přesunu hmot pro pozemní komunikace s krytem z kamene, živičným, betonovým do 5000 m</t>
  </si>
  <si>
    <t>1646902734</t>
  </si>
  <si>
    <t>998225195</t>
  </si>
  <si>
    <t>Příplatek k přesunu hmot pro pozemní komunikace s krytem z kamene, živičným, betonovým ZKD 5000 m</t>
  </si>
  <si>
    <t>-1063697051</t>
  </si>
  <si>
    <t>SO 192 - Dopravní  značení dočasné - DIO</t>
  </si>
  <si>
    <t>913111111</t>
  </si>
  <si>
    <t>Montáž a demontáž plastového podstavce dočasné dopravní značky</t>
  </si>
  <si>
    <t>2027072802</t>
  </si>
  <si>
    <t>"Z4a"  10</t>
  </si>
  <si>
    <t>913111115</t>
  </si>
  <si>
    <t>Montáž a demontáž dočasné dopravní značky samostatné základní</t>
  </si>
  <si>
    <t>231332648</t>
  </si>
  <si>
    <t>"A15" 2</t>
  </si>
  <si>
    <t>913111211</t>
  </si>
  <si>
    <t>Příplatek k dočasnému podstavci plastovému za první a ZKD den použití</t>
  </si>
  <si>
    <t>739743776</t>
  </si>
  <si>
    <t>"Z4a"  10*4*7</t>
  </si>
  <si>
    <t>913111215</t>
  </si>
  <si>
    <t>Příplatek k dočasné dopravní značce samostatné základní za první a ZKD den použití</t>
  </si>
  <si>
    <t>-630680653</t>
  </si>
  <si>
    <t>"A15" 2*4*7</t>
  </si>
  <si>
    <t>913121111</t>
  </si>
  <si>
    <t>Montáž a demontáž dočasné dopravní značky kompletní základní</t>
  </si>
  <si>
    <t>-1962134307</t>
  </si>
  <si>
    <t>"B20a"  2</t>
  </si>
  <si>
    <t>913121211</t>
  </si>
  <si>
    <t>Příplatek k dočasné dopravní značce kompletní základní za první a ZKD den použití</t>
  </si>
  <si>
    <t>1955072749</t>
  </si>
  <si>
    <t>"B20a" 2*4*7</t>
  </si>
  <si>
    <t>913321111</t>
  </si>
  <si>
    <t>Montáž a demontáž dočasné dopravní směrové desky základní</t>
  </si>
  <si>
    <t>-535402291</t>
  </si>
  <si>
    <t>913321211</t>
  </si>
  <si>
    <t>Příplatek k dočasné směrové desce základní za první a ZKD den použití</t>
  </si>
  <si>
    <t>691588794</t>
  </si>
  <si>
    <t>"Z4a" 10*4*7</t>
  </si>
  <si>
    <t>SO 1000 - Ostatní 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</si>
  <si>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</si>
  <si>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</si>
  <si>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</si>
  <si>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</si>
  <si>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</si>
  <si>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</si>
  <si>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inženýrských sítí</t>
  </si>
  <si>
    <t>kpl</t>
  </si>
  <si>
    <t>262144</t>
  </si>
  <si>
    <t>955888331</t>
  </si>
  <si>
    <t>"  vytýčení  stávajících podzemních inženýrských sítí před zahájením zemních prací a přeložek"</t>
  </si>
  <si>
    <t>823800000</t>
  </si>
  <si>
    <t>Vyřízení  povolení  zvláštního užívání  pozemní komunikace</t>
  </si>
  <si>
    <t>1775705263</t>
  </si>
  <si>
    <t>012203000</t>
  </si>
  <si>
    <t>Geodetické práce při provádění stavby</t>
  </si>
  <si>
    <t>-1188979583</t>
  </si>
  <si>
    <t>SO 1020 -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</si>
  <si>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</si>
  <si>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</si>
  <si>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</si>
  <si>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</si>
  <si>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</si>
  <si>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</si>
  <si>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1024</t>
  </si>
  <si>
    <t>-1563799111</t>
  </si>
  <si>
    <t>034002000</t>
  </si>
  <si>
    <t>Zabezpečení staveniště</t>
  </si>
  <si>
    <t>-1539214316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</si>
</sst>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3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19"/>
      <c r="BE5" s="210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19"/>
      <c r="BE6" s="21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1"/>
      <c r="BS8" s="16" t="s">
        <v>6</v>
      </c>
    </row>
    <row r="9" spans="1:74" ht="14.45" customHeight="1">
      <c r="B9" s="19"/>
      <c r="AR9" s="19"/>
      <c r="BE9" s="211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1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1"/>
      <c r="BS11" s="16" t="s">
        <v>6</v>
      </c>
    </row>
    <row r="12" spans="1:74" ht="6.95" customHeight="1">
      <c r="B12" s="19"/>
      <c r="AR12" s="19"/>
      <c r="BE12" s="211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11"/>
      <c r="BS13" s="16" t="s">
        <v>6</v>
      </c>
    </row>
    <row r="14" spans="1:74" ht="12.75">
      <c r="B14" s="19"/>
      <c r="E14" s="216" t="s">
        <v>29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6" t="s">
        <v>27</v>
      </c>
      <c r="AN14" s="28" t="s">
        <v>29</v>
      </c>
      <c r="AR14" s="19"/>
      <c r="BE14" s="211"/>
      <c r="BS14" s="16" t="s">
        <v>6</v>
      </c>
    </row>
    <row r="15" spans="1:74" ht="6.95" customHeight="1">
      <c r="B15" s="19"/>
      <c r="AR15" s="19"/>
      <c r="BE15" s="211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11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1"/>
      <c r="BS17" s="16" t="s">
        <v>32</v>
      </c>
    </row>
    <row r="18" spans="2:71" ht="6.95" customHeight="1">
      <c r="B18" s="19"/>
      <c r="AR18" s="19"/>
      <c r="BE18" s="211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11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11"/>
      <c r="BS20" s="16" t="s">
        <v>32</v>
      </c>
    </row>
    <row r="21" spans="2:71" ht="6.95" customHeight="1">
      <c r="B21" s="19"/>
      <c r="AR21" s="19"/>
      <c r="BE21" s="211"/>
    </row>
    <row r="22" spans="2:71" ht="12" customHeight="1">
      <c r="B22" s="19"/>
      <c r="D22" s="26" t="s">
        <v>35</v>
      </c>
      <c r="AR22" s="19"/>
      <c r="BE22" s="211"/>
    </row>
    <row r="23" spans="2:71" ht="16.5" customHeight="1">
      <c r="B23" s="19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9"/>
      <c r="BE23" s="211"/>
    </row>
    <row r="24" spans="2:71" ht="6.95" customHeight="1">
      <c r="B24" s="19"/>
      <c r="AR24" s="19"/>
      <c r="BE24" s="211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1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9">
        <f>ROUND(AG94,2)</f>
        <v>0</v>
      </c>
      <c r="AL26" s="220"/>
      <c r="AM26" s="220"/>
      <c r="AN26" s="220"/>
      <c r="AO26" s="220"/>
      <c r="AR26" s="31"/>
      <c r="BE26" s="211"/>
    </row>
    <row r="27" spans="2:71" s="1" customFormat="1" ht="6.95" customHeight="1">
      <c r="B27" s="31"/>
      <c r="AR27" s="31"/>
      <c r="BE27" s="211"/>
    </row>
    <row r="28" spans="2:71" s="1" customFormat="1" ht="12.75">
      <c r="B28" s="31"/>
      <c r="L28" s="221" t="s">
        <v>37</v>
      </c>
      <c r="M28" s="221"/>
      <c r="N28" s="221"/>
      <c r="O28" s="221"/>
      <c r="P28" s="221"/>
      <c r="W28" s="221" t="s">
        <v>38</v>
      </c>
      <c r="X28" s="221"/>
      <c r="Y28" s="221"/>
      <c r="Z28" s="221"/>
      <c r="AA28" s="221"/>
      <c r="AB28" s="221"/>
      <c r="AC28" s="221"/>
      <c r="AD28" s="221"/>
      <c r="AE28" s="221"/>
      <c r="AK28" s="221" t="s">
        <v>39</v>
      </c>
      <c r="AL28" s="221"/>
      <c r="AM28" s="221"/>
      <c r="AN28" s="221"/>
      <c r="AO28" s="221"/>
      <c r="AR28" s="31"/>
      <c r="BE28" s="211"/>
    </row>
    <row r="29" spans="2:71" s="2" customFormat="1" ht="14.45" customHeight="1">
      <c r="B29" s="35"/>
      <c r="D29" s="26" t="s">
        <v>40</v>
      </c>
      <c r="F29" s="26" t="s">
        <v>41</v>
      </c>
      <c r="L29" s="224">
        <v>0.21</v>
      </c>
      <c r="M29" s="223"/>
      <c r="N29" s="223"/>
      <c r="O29" s="223"/>
      <c r="P29" s="223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2)</f>
        <v>0</v>
      </c>
      <c r="AL29" s="223"/>
      <c r="AM29" s="223"/>
      <c r="AN29" s="223"/>
      <c r="AO29" s="223"/>
      <c r="AR29" s="35"/>
      <c r="BE29" s="212"/>
    </row>
    <row r="30" spans="2:71" s="2" customFormat="1" ht="14.45" customHeight="1">
      <c r="B30" s="35"/>
      <c r="F30" s="26" t="s">
        <v>42</v>
      </c>
      <c r="L30" s="224">
        <v>0.12</v>
      </c>
      <c r="M30" s="223"/>
      <c r="N30" s="223"/>
      <c r="O30" s="223"/>
      <c r="P30" s="223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2)</f>
        <v>0</v>
      </c>
      <c r="AL30" s="223"/>
      <c r="AM30" s="223"/>
      <c r="AN30" s="223"/>
      <c r="AO30" s="223"/>
      <c r="AR30" s="35"/>
      <c r="BE30" s="212"/>
    </row>
    <row r="31" spans="2:71" s="2" customFormat="1" ht="14.45" hidden="1" customHeight="1">
      <c r="B31" s="35"/>
      <c r="F31" s="26" t="s">
        <v>43</v>
      </c>
      <c r="L31" s="224">
        <v>0.21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5"/>
      <c r="BE31" s="212"/>
    </row>
    <row r="32" spans="2:71" s="2" customFormat="1" ht="14.45" hidden="1" customHeight="1">
      <c r="B32" s="35"/>
      <c r="F32" s="26" t="s">
        <v>44</v>
      </c>
      <c r="L32" s="224">
        <v>0.12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5"/>
      <c r="BE32" s="212"/>
    </row>
    <row r="33" spans="2:57" s="2" customFormat="1" ht="14.45" hidden="1" customHeight="1">
      <c r="B33" s="35"/>
      <c r="F33" s="26" t="s">
        <v>45</v>
      </c>
      <c r="L33" s="224">
        <v>0</v>
      </c>
      <c r="M33" s="223"/>
      <c r="N33" s="223"/>
      <c r="O33" s="223"/>
      <c r="P33" s="223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5"/>
      <c r="BE33" s="212"/>
    </row>
    <row r="34" spans="2:57" s="1" customFormat="1" ht="6.95" customHeight="1">
      <c r="B34" s="31"/>
      <c r="AR34" s="31"/>
      <c r="BE34" s="211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8" t="s">
        <v>48</v>
      </c>
      <c r="Y35" s="226"/>
      <c r="Z35" s="226"/>
      <c r="AA35" s="226"/>
      <c r="AB35" s="226"/>
      <c r="AC35" s="38"/>
      <c r="AD35" s="38"/>
      <c r="AE35" s="38"/>
      <c r="AF35" s="38"/>
      <c r="AG35" s="38"/>
      <c r="AH35" s="38"/>
      <c r="AI35" s="38"/>
      <c r="AJ35" s="38"/>
      <c r="AK35" s="225">
        <f>SUM(AK26:AK33)</f>
        <v>0</v>
      </c>
      <c r="AL35" s="226"/>
      <c r="AM35" s="226"/>
      <c r="AN35" s="226"/>
      <c r="AO35" s="227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ChodnikBanskoby</v>
      </c>
      <c r="AR84" s="47"/>
    </row>
    <row r="85" spans="1:91" s="4" customFormat="1" ht="36.950000000000003" customHeight="1">
      <c r="B85" s="48"/>
      <c r="C85" s="49" t="s">
        <v>16</v>
      </c>
      <c r="L85" s="187" t="str">
        <f>K6</f>
        <v>Oprava chodníku na ul.Banskobystrická ,Šumperk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Šumperk</v>
      </c>
      <c r="AI87" s="26" t="s">
        <v>22</v>
      </c>
      <c r="AM87" s="189" t="str">
        <f>IF(AN8= "","",AN8)</f>
        <v>3. 9. 2024</v>
      </c>
      <c r="AN87" s="189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 Šumperk</v>
      </c>
      <c r="AI89" s="26" t="s">
        <v>30</v>
      </c>
      <c r="AM89" s="194" t="str">
        <f>IF(E17="","",E17)</f>
        <v>Ing.Zdeněk  Vitásek</v>
      </c>
      <c r="AN89" s="195"/>
      <c r="AO89" s="195"/>
      <c r="AP89" s="195"/>
      <c r="AR89" s="31"/>
      <c r="AS89" s="190" t="s">
        <v>56</v>
      </c>
      <c r="AT89" s="191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4" t="str">
        <f>IF(E20="","",E20)</f>
        <v>Martin  Pniok</v>
      </c>
      <c r="AN90" s="195"/>
      <c r="AO90" s="195"/>
      <c r="AP90" s="195"/>
      <c r="AR90" s="31"/>
      <c r="AS90" s="192"/>
      <c r="AT90" s="193"/>
      <c r="BD90" s="55"/>
    </row>
    <row r="91" spans="1:91" s="1" customFormat="1" ht="10.9" customHeight="1">
      <c r="B91" s="31"/>
      <c r="AR91" s="31"/>
      <c r="AS91" s="192"/>
      <c r="AT91" s="193"/>
      <c r="BD91" s="55"/>
    </row>
    <row r="92" spans="1:91" s="1" customFormat="1" ht="29.25" customHeight="1">
      <c r="B92" s="31"/>
      <c r="C92" s="196" t="s">
        <v>57</v>
      </c>
      <c r="D92" s="197"/>
      <c r="E92" s="197"/>
      <c r="F92" s="197"/>
      <c r="G92" s="197"/>
      <c r="H92" s="56"/>
      <c r="I92" s="199" t="s">
        <v>58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8" t="s">
        <v>59</v>
      </c>
      <c r="AH92" s="197"/>
      <c r="AI92" s="197"/>
      <c r="AJ92" s="197"/>
      <c r="AK92" s="197"/>
      <c r="AL92" s="197"/>
      <c r="AM92" s="197"/>
      <c r="AN92" s="199" t="s">
        <v>60</v>
      </c>
      <c r="AO92" s="197"/>
      <c r="AP92" s="200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8">
        <f>ROUND(AG95,2)</f>
        <v>0</v>
      </c>
      <c r="AH94" s="208"/>
      <c r="AI94" s="208"/>
      <c r="AJ94" s="208"/>
      <c r="AK94" s="208"/>
      <c r="AL94" s="208"/>
      <c r="AM94" s="208"/>
      <c r="AN94" s="209">
        <f t="shared" ref="AN94:AN101" si="0">SUM(AG94,AT94)</f>
        <v>0</v>
      </c>
      <c r="AO94" s="209"/>
      <c r="AP94" s="209"/>
      <c r="AQ94" s="66" t="s">
        <v>1</v>
      </c>
      <c r="AR94" s="62"/>
      <c r="AS94" s="67">
        <f>ROUND(AS95,2)</f>
        <v>0</v>
      </c>
      <c r="AT94" s="68">
        <f t="shared" ref="AT94:AT101" si="1"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5</v>
      </c>
      <c r="BX94" s="71" t="s">
        <v>79</v>
      </c>
      <c r="CL94" s="71" t="s">
        <v>1</v>
      </c>
    </row>
    <row r="95" spans="1:91" s="6" customFormat="1" ht="16.5" customHeight="1">
      <c r="B95" s="73"/>
      <c r="C95" s="74"/>
      <c r="D95" s="204" t="s">
        <v>80</v>
      </c>
      <c r="E95" s="204"/>
      <c r="F95" s="204"/>
      <c r="G95" s="204"/>
      <c r="H95" s="204"/>
      <c r="I95" s="75"/>
      <c r="J95" s="204" t="s">
        <v>81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1">
        <f>ROUND(SUM(AG96:AG101),2)</f>
        <v>0</v>
      </c>
      <c r="AH95" s="202"/>
      <c r="AI95" s="202"/>
      <c r="AJ95" s="202"/>
      <c r="AK95" s="202"/>
      <c r="AL95" s="202"/>
      <c r="AM95" s="202"/>
      <c r="AN95" s="203">
        <f t="shared" si="0"/>
        <v>0</v>
      </c>
      <c r="AO95" s="202"/>
      <c r="AP95" s="202"/>
      <c r="AQ95" s="76" t="s">
        <v>82</v>
      </c>
      <c r="AR95" s="73"/>
      <c r="AS95" s="77">
        <f>ROUND(SUM(AS96:AS101),2)</f>
        <v>0</v>
      </c>
      <c r="AT95" s="78">
        <f t="shared" si="1"/>
        <v>0</v>
      </c>
      <c r="AU95" s="79">
        <f>ROUND(SUM(AU96:AU101),5)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ROUND(SUM(AZ96:AZ101),2)</f>
        <v>0</v>
      </c>
      <c r="BA95" s="78">
        <f>ROUND(SUM(BA96:BA101),2)</f>
        <v>0</v>
      </c>
      <c r="BB95" s="78">
        <f>ROUND(SUM(BB96:BB101),2)</f>
        <v>0</v>
      </c>
      <c r="BC95" s="78">
        <f>ROUND(SUM(BC96:BC101),2)</f>
        <v>0</v>
      </c>
      <c r="BD95" s="80">
        <f>ROUND(SUM(BD96:BD101),2)</f>
        <v>0</v>
      </c>
      <c r="BS95" s="81" t="s">
        <v>75</v>
      </c>
      <c r="BT95" s="81" t="s">
        <v>83</v>
      </c>
      <c r="BU95" s="81" t="s">
        <v>77</v>
      </c>
      <c r="BV95" s="81" t="s">
        <v>78</v>
      </c>
      <c r="BW95" s="81" t="s">
        <v>84</v>
      </c>
      <c r="BX95" s="81" t="s">
        <v>5</v>
      </c>
      <c r="CL95" s="81" t="s">
        <v>1</v>
      </c>
      <c r="CM95" s="81" t="s">
        <v>85</v>
      </c>
    </row>
    <row r="96" spans="1:91" s="3" customFormat="1" ht="23.25" customHeight="1">
      <c r="A96" s="82" t="s">
        <v>86</v>
      </c>
      <c r="B96" s="47"/>
      <c r="C96" s="9"/>
      <c r="D96" s="9"/>
      <c r="E96" s="207" t="s">
        <v>87</v>
      </c>
      <c r="F96" s="207"/>
      <c r="G96" s="207"/>
      <c r="H96" s="207"/>
      <c r="I96" s="207"/>
      <c r="J96" s="9"/>
      <c r="K96" s="207" t="s">
        <v>88</v>
      </c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5">
        <f>'SO 001 - Příprava území ,...'!J32</f>
        <v>0</v>
      </c>
      <c r="AH96" s="206"/>
      <c r="AI96" s="206"/>
      <c r="AJ96" s="206"/>
      <c r="AK96" s="206"/>
      <c r="AL96" s="206"/>
      <c r="AM96" s="206"/>
      <c r="AN96" s="205">
        <f t="shared" si="0"/>
        <v>0</v>
      </c>
      <c r="AO96" s="206"/>
      <c r="AP96" s="206"/>
      <c r="AQ96" s="83" t="s">
        <v>89</v>
      </c>
      <c r="AR96" s="47"/>
      <c r="AS96" s="84">
        <v>0</v>
      </c>
      <c r="AT96" s="85">
        <f t="shared" si="1"/>
        <v>0</v>
      </c>
      <c r="AU96" s="86">
        <f>'SO 001 - Příprava území ,...'!P124</f>
        <v>0</v>
      </c>
      <c r="AV96" s="85">
        <f>'SO 001 - Příprava území ,...'!J35</f>
        <v>0</v>
      </c>
      <c r="AW96" s="85">
        <f>'SO 001 - Příprava území ,...'!J36</f>
        <v>0</v>
      </c>
      <c r="AX96" s="85">
        <f>'SO 001 - Příprava území ,...'!J37</f>
        <v>0</v>
      </c>
      <c r="AY96" s="85">
        <f>'SO 001 - Příprava území ,...'!J38</f>
        <v>0</v>
      </c>
      <c r="AZ96" s="85">
        <f>'SO 001 - Příprava území ,...'!F35</f>
        <v>0</v>
      </c>
      <c r="BA96" s="85">
        <f>'SO 001 - Příprava území ,...'!F36</f>
        <v>0</v>
      </c>
      <c r="BB96" s="85">
        <f>'SO 001 - Příprava území ,...'!F37</f>
        <v>0</v>
      </c>
      <c r="BC96" s="85">
        <f>'SO 001 - Příprava území ,...'!F38</f>
        <v>0</v>
      </c>
      <c r="BD96" s="87">
        <f>'SO 001 - Příprava území ,...'!F39</f>
        <v>0</v>
      </c>
      <c r="BT96" s="24" t="s">
        <v>85</v>
      </c>
      <c r="BV96" s="24" t="s">
        <v>78</v>
      </c>
      <c r="BW96" s="24" t="s">
        <v>90</v>
      </c>
      <c r="BX96" s="24" t="s">
        <v>84</v>
      </c>
      <c r="CL96" s="24" t="s">
        <v>1</v>
      </c>
    </row>
    <row r="97" spans="1:90" s="3" customFormat="1" ht="16.5" customHeight="1">
      <c r="A97" s="82" t="s">
        <v>86</v>
      </c>
      <c r="B97" s="47"/>
      <c r="C97" s="9"/>
      <c r="D97" s="9"/>
      <c r="E97" s="207" t="s">
        <v>91</v>
      </c>
      <c r="F97" s="207"/>
      <c r="G97" s="207"/>
      <c r="H97" s="207"/>
      <c r="I97" s="207"/>
      <c r="J97" s="9"/>
      <c r="K97" s="207" t="s">
        <v>92</v>
      </c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5">
        <f>'SO 101 - Chodník'!J32</f>
        <v>0</v>
      </c>
      <c r="AH97" s="206"/>
      <c r="AI97" s="206"/>
      <c r="AJ97" s="206"/>
      <c r="AK97" s="206"/>
      <c r="AL97" s="206"/>
      <c r="AM97" s="206"/>
      <c r="AN97" s="205">
        <f t="shared" si="0"/>
        <v>0</v>
      </c>
      <c r="AO97" s="206"/>
      <c r="AP97" s="206"/>
      <c r="AQ97" s="83" t="s">
        <v>89</v>
      </c>
      <c r="AR97" s="47"/>
      <c r="AS97" s="84">
        <v>0</v>
      </c>
      <c r="AT97" s="85">
        <f t="shared" si="1"/>
        <v>0</v>
      </c>
      <c r="AU97" s="86">
        <f>'SO 101 - Chodník'!P131</f>
        <v>0</v>
      </c>
      <c r="AV97" s="85">
        <f>'SO 101 - Chodník'!J35</f>
        <v>0</v>
      </c>
      <c r="AW97" s="85">
        <f>'SO 101 - Chodník'!J36</f>
        <v>0</v>
      </c>
      <c r="AX97" s="85">
        <f>'SO 101 - Chodník'!J37</f>
        <v>0</v>
      </c>
      <c r="AY97" s="85">
        <f>'SO 101 - Chodník'!J38</f>
        <v>0</v>
      </c>
      <c r="AZ97" s="85">
        <f>'SO 101 - Chodník'!F35</f>
        <v>0</v>
      </c>
      <c r="BA97" s="85">
        <f>'SO 101 - Chodník'!F36</f>
        <v>0</v>
      </c>
      <c r="BB97" s="85">
        <f>'SO 101 - Chodník'!F37</f>
        <v>0</v>
      </c>
      <c r="BC97" s="85">
        <f>'SO 101 - Chodník'!F38</f>
        <v>0</v>
      </c>
      <c r="BD97" s="87">
        <f>'SO 101 - Chodník'!F39</f>
        <v>0</v>
      </c>
      <c r="BT97" s="24" t="s">
        <v>85</v>
      </c>
      <c r="BV97" s="24" t="s">
        <v>78</v>
      </c>
      <c r="BW97" s="24" t="s">
        <v>93</v>
      </c>
      <c r="BX97" s="24" t="s">
        <v>84</v>
      </c>
      <c r="CL97" s="24" t="s">
        <v>1</v>
      </c>
    </row>
    <row r="98" spans="1:90" s="3" customFormat="1" ht="16.5" customHeight="1">
      <c r="A98" s="82" t="s">
        <v>86</v>
      </c>
      <c r="B98" s="47"/>
      <c r="C98" s="9"/>
      <c r="D98" s="9"/>
      <c r="E98" s="207" t="s">
        <v>94</v>
      </c>
      <c r="F98" s="207"/>
      <c r="G98" s="207"/>
      <c r="H98" s="207"/>
      <c r="I98" s="207"/>
      <c r="J98" s="9"/>
      <c r="K98" s="207" t="s">
        <v>95</v>
      </c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5">
        <f>'SO 102 - Obrusná vrstva v...'!J32</f>
        <v>0</v>
      </c>
      <c r="AH98" s="206"/>
      <c r="AI98" s="206"/>
      <c r="AJ98" s="206"/>
      <c r="AK98" s="206"/>
      <c r="AL98" s="206"/>
      <c r="AM98" s="206"/>
      <c r="AN98" s="205">
        <f t="shared" si="0"/>
        <v>0</v>
      </c>
      <c r="AO98" s="206"/>
      <c r="AP98" s="206"/>
      <c r="AQ98" s="83" t="s">
        <v>89</v>
      </c>
      <c r="AR98" s="47"/>
      <c r="AS98" s="84">
        <v>0</v>
      </c>
      <c r="AT98" s="85">
        <f t="shared" si="1"/>
        <v>0</v>
      </c>
      <c r="AU98" s="86">
        <f>'SO 102 - Obrusná vrstva v...'!P126</f>
        <v>0</v>
      </c>
      <c r="AV98" s="85">
        <f>'SO 102 - Obrusná vrstva v...'!J35</f>
        <v>0</v>
      </c>
      <c r="AW98" s="85">
        <f>'SO 102 - Obrusná vrstva v...'!J36</f>
        <v>0</v>
      </c>
      <c r="AX98" s="85">
        <f>'SO 102 - Obrusná vrstva v...'!J37</f>
        <v>0</v>
      </c>
      <c r="AY98" s="85">
        <f>'SO 102 - Obrusná vrstva v...'!J38</f>
        <v>0</v>
      </c>
      <c r="AZ98" s="85">
        <f>'SO 102 - Obrusná vrstva v...'!F35</f>
        <v>0</v>
      </c>
      <c r="BA98" s="85">
        <f>'SO 102 - Obrusná vrstva v...'!F36</f>
        <v>0</v>
      </c>
      <c r="BB98" s="85">
        <f>'SO 102 - Obrusná vrstva v...'!F37</f>
        <v>0</v>
      </c>
      <c r="BC98" s="85">
        <f>'SO 102 - Obrusná vrstva v...'!F38</f>
        <v>0</v>
      </c>
      <c r="BD98" s="87">
        <f>'SO 102 - Obrusná vrstva v...'!F39</f>
        <v>0</v>
      </c>
      <c r="BT98" s="24" t="s">
        <v>85</v>
      </c>
      <c r="BV98" s="24" t="s">
        <v>78</v>
      </c>
      <c r="BW98" s="24" t="s">
        <v>96</v>
      </c>
      <c r="BX98" s="24" t="s">
        <v>84</v>
      </c>
      <c r="CL98" s="24" t="s">
        <v>1</v>
      </c>
    </row>
    <row r="99" spans="1:90" s="3" customFormat="1" ht="16.5" customHeight="1">
      <c r="A99" s="82" t="s">
        <v>86</v>
      </c>
      <c r="B99" s="47"/>
      <c r="C99" s="9"/>
      <c r="D99" s="9"/>
      <c r="E99" s="207" t="s">
        <v>97</v>
      </c>
      <c r="F99" s="207"/>
      <c r="G99" s="207"/>
      <c r="H99" s="207"/>
      <c r="I99" s="207"/>
      <c r="J99" s="9"/>
      <c r="K99" s="207" t="s">
        <v>98</v>
      </c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5">
        <f>'SO 192 - Dopravní  značen...'!J32</f>
        <v>0</v>
      </c>
      <c r="AH99" s="206"/>
      <c r="AI99" s="206"/>
      <c r="AJ99" s="206"/>
      <c r="AK99" s="206"/>
      <c r="AL99" s="206"/>
      <c r="AM99" s="206"/>
      <c r="AN99" s="205">
        <f t="shared" si="0"/>
        <v>0</v>
      </c>
      <c r="AO99" s="206"/>
      <c r="AP99" s="206"/>
      <c r="AQ99" s="83" t="s">
        <v>89</v>
      </c>
      <c r="AR99" s="47"/>
      <c r="AS99" s="84">
        <v>0</v>
      </c>
      <c r="AT99" s="85">
        <f t="shared" si="1"/>
        <v>0</v>
      </c>
      <c r="AU99" s="86">
        <f>'SO 192 - Dopravní  značen...'!P122</f>
        <v>0</v>
      </c>
      <c r="AV99" s="85">
        <f>'SO 192 - Dopravní  značen...'!J35</f>
        <v>0</v>
      </c>
      <c r="AW99" s="85">
        <f>'SO 192 - Dopravní  značen...'!J36</f>
        <v>0</v>
      </c>
      <c r="AX99" s="85">
        <f>'SO 192 - Dopravní  značen...'!J37</f>
        <v>0</v>
      </c>
      <c r="AY99" s="85">
        <f>'SO 192 - Dopravní  značen...'!J38</f>
        <v>0</v>
      </c>
      <c r="AZ99" s="85">
        <f>'SO 192 - Dopravní  značen...'!F35</f>
        <v>0</v>
      </c>
      <c r="BA99" s="85">
        <f>'SO 192 - Dopravní  značen...'!F36</f>
        <v>0</v>
      </c>
      <c r="BB99" s="85">
        <f>'SO 192 - Dopravní  značen...'!F37</f>
        <v>0</v>
      </c>
      <c r="BC99" s="85">
        <f>'SO 192 - Dopravní  značen...'!F38</f>
        <v>0</v>
      </c>
      <c r="BD99" s="87">
        <f>'SO 192 - Dopravní  značen...'!F39</f>
        <v>0</v>
      </c>
      <c r="BT99" s="24" t="s">
        <v>85</v>
      </c>
      <c r="BV99" s="24" t="s">
        <v>78</v>
      </c>
      <c r="BW99" s="24" t="s">
        <v>99</v>
      </c>
      <c r="BX99" s="24" t="s">
        <v>84</v>
      </c>
      <c r="CL99" s="24" t="s">
        <v>1</v>
      </c>
    </row>
    <row r="100" spans="1:90" s="3" customFormat="1" ht="23.25" customHeight="1">
      <c r="A100" s="82" t="s">
        <v>86</v>
      </c>
      <c r="B100" s="47"/>
      <c r="C100" s="9"/>
      <c r="D100" s="9"/>
      <c r="E100" s="207" t="s">
        <v>100</v>
      </c>
      <c r="F100" s="207"/>
      <c r="G100" s="207"/>
      <c r="H100" s="207"/>
      <c r="I100" s="207"/>
      <c r="J100" s="9"/>
      <c r="K100" s="207" t="s">
        <v>101</v>
      </c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5">
        <f>'SO 1000 - Ostatní  náklady'!J32</f>
        <v>0</v>
      </c>
      <c r="AH100" s="206"/>
      <c r="AI100" s="206"/>
      <c r="AJ100" s="206"/>
      <c r="AK100" s="206"/>
      <c r="AL100" s="206"/>
      <c r="AM100" s="206"/>
      <c r="AN100" s="205">
        <f t="shared" si="0"/>
        <v>0</v>
      </c>
      <c r="AO100" s="206"/>
      <c r="AP100" s="206"/>
      <c r="AQ100" s="83" t="s">
        <v>89</v>
      </c>
      <c r="AR100" s="47"/>
      <c r="AS100" s="84">
        <v>0</v>
      </c>
      <c r="AT100" s="85">
        <f t="shared" si="1"/>
        <v>0</v>
      </c>
      <c r="AU100" s="86">
        <f>'SO 1000 - Ostatní  náklady'!P122</f>
        <v>0</v>
      </c>
      <c r="AV100" s="85">
        <f>'SO 1000 - Ostatní  náklady'!J35</f>
        <v>0</v>
      </c>
      <c r="AW100" s="85">
        <f>'SO 1000 - Ostatní  náklady'!J36</f>
        <v>0</v>
      </c>
      <c r="AX100" s="85">
        <f>'SO 1000 - Ostatní  náklady'!J37</f>
        <v>0</v>
      </c>
      <c r="AY100" s="85">
        <f>'SO 1000 - Ostatní  náklady'!J38</f>
        <v>0</v>
      </c>
      <c r="AZ100" s="85">
        <f>'SO 1000 - Ostatní  náklady'!F35</f>
        <v>0</v>
      </c>
      <c r="BA100" s="85">
        <f>'SO 1000 - Ostatní  náklady'!F36</f>
        <v>0</v>
      </c>
      <c r="BB100" s="85">
        <f>'SO 1000 - Ostatní  náklady'!F37</f>
        <v>0</v>
      </c>
      <c r="BC100" s="85">
        <f>'SO 1000 - Ostatní  náklady'!F38</f>
        <v>0</v>
      </c>
      <c r="BD100" s="87">
        <f>'SO 1000 - Ostatní  náklady'!F39</f>
        <v>0</v>
      </c>
      <c r="BT100" s="24" t="s">
        <v>85</v>
      </c>
      <c r="BV100" s="24" t="s">
        <v>78</v>
      </c>
      <c r="BW100" s="24" t="s">
        <v>102</v>
      </c>
      <c r="BX100" s="24" t="s">
        <v>84</v>
      </c>
      <c r="CL100" s="24" t="s">
        <v>1</v>
      </c>
    </row>
    <row r="101" spans="1:90" s="3" customFormat="1" ht="23.25" customHeight="1">
      <c r="A101" s="82" t="s">
        <v>86</v>
      </c>
      <c r="B101" s="47"/>
      <c r="C101" s="9"/>
      <c r="D101" s="9"/>
      <c r="E101" s="207" t="s">
        <v>103</v>
      </c>
      <c r="F101" s="207"/>
      <c r="G101" s="207"/>
      <c r="H101" s="207"/>
      <c r="I101" s="207"/>
      <c r="J101" s="9"/>
      <c r="K101" s="207" t="s">
        <v>104</v>
      </c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5">
        <f>'SO 1020 - VRN'!J32</f>
        <v>0</v>
      </c>
      <c r="AH101" s="206"/>
      <c r="AI101" s="206"/>
      <c r="AJ101" s="206"/>
      <c r="AK101" s="206"/>
      <c r="AL101" s="206"/>
      <c r="AM101" s="206"/>
      <c r="AN101" s="205">
        <f t="shared" si="0"/>
        <v>0</v>
      </c>
      <c r="AO101" s="206"/>
      <c r="AP101" s="206"/>
      <c r="AQ101" s="83" t="s">
        <v>89</v>
      </c>
      <c r="AR101" s="47"/>
      <c r="AS101" s="88">
        <v>0</v>
      </c>
      <c r="AT101" s="89">
        <f t="shared" si="1"/>
        <v>0</v>
      </c>
      <c r="AU101" s="90">
        <f>'SO 1020 - VRN'!P122</f>
        <v>0</v>
      </c>
      <c r="AV101" s="89">
        <f>'SO 1020 - VRN'!J35</f>
        <v>0</v>
      </c>
      <c r="AW101" s="89">
        <f>'SO 1020 - VRN'!J36</f>
        <v>0</v>
      </c>
      <c r="AX101" s="89">
        <f>'SO 1020 - VRN'!J37</f>
        <v>0</v>
      </c>
      <c r="AY101" s="89">
        <f>'SO 1020 - VRN'!J38</f>
        <v>0</v>
      </c>
      <c r="AZ101" s="89">
        <f>'SO 1020 - VRN'!F35</f>
        <v>0</v>
      </c>
      <c r="BA101" s="89">
        <f>'SO 1020 - VRN'!F36</f>
        <v>0</v>
      </c>
      <c r="BB101" s="89">
        <f>'SO 1020 - VRN'!F37</f>
        <v>0</v>
      </c>
      <c r="BC101" s="89">
        <f>'SO 1020 - VRN'!F38</f>
        <v>0</v>
      </c>
      <c r="BD101" s="91">
        <f>'SO 1020 - VRN'!F39</f>
        <v>0</v>
      </c>
      <c r="BT101" s="24" t="s">
        <v>85</v>
      </c>
      <c r="BV101" s="24" t="s">
        <v>78</v>
      </c>
      <c r="BW101" s="24" t="s">
        <v>105</v>
      </c>
      <c r="BX101" s="24" t="s">
        <v>84</v>
      </c>
      <c r="CL101" s="24" t="s">
        <v>1</v>
      </c>
    </row>
    <row r="102" spans="1:90" s="1" customFormat="1" ht="30" customHeight="1">
      <c r="B102" s="31"/>
      <c r="AR102" s="31"/>
    </row>
    <row r="103" spans="1:90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31"/>
    </row>
  </sheetData>
  <sheetProtection algorithmName="SHA-512" hashValue="BVcFSthoUMr+f+l8vbShuEAogR58cgEEW/bIsp2bsLUJ8/5f9LeeHixFbtXAqFs2xDdLnNU3uyfb0e0i7QE2Gw==" saltValue="F415K/gNmlEEAnyvsIH5Mo9PkBEkAhk4zjk/k+NGHCQWyvRsE2wtvp8XF1HZ/ZbM+phSO2NFq4wQvFSksZAUSA==" spinCount="100000" sheet="1" objects="1" scenarios="1" formatColumns="0" formatRows="0"/>
  <mergeCells count="66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4:AM94"/>
    <mergeCell ref="AN94:AP94"/>
    <mergeCell ref="L85:AO85"/>
    <mergeCell ref="AM87:AN87"/>
    <mergeCell ref="AS89:AT91"/>
    <mergeCell ref="AM89:AP89"/>
    <mergeCell ref="AM90:AP90"/>
  </mergeCells>
  <hyperlinks>
    <hyperlink ref="A96" location="'SO 001 - Příprava území ,...'!C2" display="/" xr:uid="{00000000-0004-0000-0000-000000000000}"/>
    <hyperlink ref="A97" location="'SO 101 - Chodník'!C2" display="/" xr:uid="{00000000-0004-0000-0000-000001000000}"/>
    <hyperlink ref="A98" location="'SO 102 - Obrusná vrstva v...'!C2" display="/" xr:uid="{00000000-0004-0000-0000-000002000000}"/>
    <hyperlink ref="A99" location="'SO 192 - Dopravní  značen...'!C2" display="/" xr:uid="{00000000-0004-0000-0000-000003000000}"/>
    <hyperlink ref="A100" location="'SO 1000 - Ostatní  náklady'!C2" display="/" xr:uid="{00000000-0004-0000-0000-000004000000}"/>
    <hyperlink ref="A101" location="'SO 1020 - VR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5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ul.Banskobystrická ,Šumperk</v>
      </c>
      <c r="F7" s="230"/>
      <c r="G7" s="230"/>
      <c r="H7" s="230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29" t="s">
        <v>108</v>
      </c>
      <c r="F9" s="231"/>
      <c r="G9" s="231"/>
      <c r="H9" s="231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7" t="s">
        <v>110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3. 9. 2024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ROUND(J124,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ROUND((SUM(BE124:BE144)),  2)</f>
        <v>0</v>
      </c>
      <c r="I35" s="95">
        <v>0.21</v>
      </c>
      <c r="J35" s="85">
        <f>ROUND(((SUM(BE124:BE144))*I35),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ROUND((SUM(BF124:BF144)),  2)</f>
        <v>0</v>
      </c>
      <c r="I36" s="95">
        <v>0.12</v>
      </c>
      <c r="J36" s="85">
        <f>ROUND(((SUM(BF124:BF144))*I36),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ROUND((SUM(BG124:BG144)),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ROUND((SUM(BH124:BH144)),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ROUND((SUM(BI124:BI144)),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ul.Banskobystrická ,Šumperk</v>
      </c>
      <c r="F85" s="230"/>
      <c r="G85" s="230"/>
      <c r="H85" s="230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29" t="s">
        <v>108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7" t="str">
        <f>E11</f>
        <v>SO 001 - Příprava území , demolice stávajícího chodníku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3. 9. 2024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J124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J125</f>
        <v>0</v>
      </c>
      <c r="L99" s="107"/>
    </row>
    <row r="100" spans="2:47" s="9" customFormat="1" ht="19.899999999999999" customHeight="1">
      <c r="B100" s="111"/>
      <c r="D100" s="112" t="s">
        <v>117</v>
      </c>
      <c r="E100" s="113"/>
      <c r="F100" s="113"/>
      <c r="G100" s="113"/>
      <c r="H100" s="113"/>
      <c r="I100" s="113"/>
      <c r="J100" s="114">
        <f>J126</f>
        <v>0</v>
      </c>
      <c r="L100" s="111"/>
    </row>
    <row r="101" spans="2:47" s="9" customFormat="1" ht="19.899999999999999" customHeight="1">
      <c r="B101" s="111"/>
      <c r="D101" s="112" t="s">
        <v>118</v>
      </c>
      <c r="E101" s="113"/>
      <c r="F101" s="113"/>
      <c r="G101" s="113"/>
      <c r="H101" s="113"/>
      <c r="I101" s="113"/>
      <c r="J101" s="114">
        <f>J134</f>
        <v>0</v>
      </c>
      <c r="L101" s="111"/>
    </row>
    <row r="102" spans="2:47" s="9" customFormat="1" ht="19.899999999999999" customHeight="1">
      <c r="B102" s="111"/>
      <c r="D102" s="112" t="s">
        <v>119</v>
      </c>
      <c r="E102" s="113"/>
      <c r="F102" s="113"/>
      <c r="G102" s="113"/>
      <c r="H102" s="113"/>
      <c r="I102" s="113"/>
      <c r="J102" s="114">
        <f>J137</f>
        <v>0</v>
      </c>
      <c r="L102" s="111"/>
    </row>
    <row r="103" spans="2:47" s="1" customFormat="1" ht="21.75" customHeight="1">
      <c r="B103" s="31"/>
      <c r="L103" s="31"/>
    </row>
    <row r="104" spans="2:47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47" s="1" customFormat="1" ht="24.95" customHeight="1">
      <c r="B109" s="31"/>
      <c r="C109" s="20" t="s">
        <v>120</v>
      </c>
      <c r="L109" s="31"/>
    </row>
    <row r="110" spans="2:47" s="1" customFormat="1" ht="6.95" customHeight="1">
      <c r="B110" s="31"/>
      <c r="L110" s="31"/>
    </row>
    <row r="111" spans="2:47" s="1" customFormat="1" ht="12" customHeight="1">
      <c r="B111" s="31"/>
      <c r="C111" s="26" t="s">
        <v>16</v>
      </c>
      <c r="L111" s="31"/>
    </row>
    <row r="112" spans="2:47" s="1" customFormat="1" ht="16.5" customHeight="1">
      <c r="B112" s="31"/>
      <c r="E112" s="229" t="str">
        <f>E7</f>
        <v>Oprava chodníku na ul.Banskobystrická ,Šumperk</v>
      </c>
      <c r="F112" s="230"/>
      <c r="G112" s="230"/>
      <c r="H112" s="230"/>
      <c r="L112" s="31"/>
    </row>
    <row r="113" spans="2:65" ht="12" customHeight="1">
      <c r="B113" s="19"/>
      <c r="C113" s="26" t="s">
        <v>107</v>
      </c>
      <c r="L113" s="19"/>
    </row>
    <row r="114" spans="2:65" s="1" customFormat="1" ht="16.5" customHeight="1">
      <c r="B114" s="31"/>
      <c r="E114" s="229" t="s">
        <v>108</v>
      </c>
      <c r="F114" s="231"/>
      <c r="G114" s="231"/>
      <c r="H114" s="231"/>
      <c r="L114" s="31"/>
    </row>
    <row r="115" spans="2:65" s="1" customFormat="1" ht="12" customHeight="1">
      <c r="B115" s="31"/>
      <c r="C115" s="26" t="s">
        <v>109</v>
      </c>
      <c r="L115" s="31"/>
    </row>
    <row r="116" spans="2:65" s="1" customFormat="1" ht="16.5" customHeight="1">
      <c r="B116" s="31"/>
      <c r="E116" s="187" t="str">
        <f>E11</f>
        <v>SO 001 - Příprava území , demolice stávajícího chodníku</v>
      </c>
      <c r="F116" s="231"/>
      <c r="G116" s="231"/>
      <c r="H116" s="231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F14</f>
        <v>Šumperk</v>
      </c>
      <c r="I118" s="26" t="s">
        <v>22</v>
      </c>
      <c r="J118" s="51" t="str">
        <f>IF(J14="","",J14)</f>
        <v>3. 9. 2024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24</v>
      </c>
      <c r="F120" s="24" t="str">
        <f>E17</f>
        <v>Město  Šumperk</v>
      </c>
      <c r="I120" s="26" t="s">
        <v>30</v>
      </c>
      <c r="J120" s="29" t="str">
        <f>E23</f>
        <v>Ing.Zdeněk  Vitásek</v>
      </c>
      <c r="L120" s="31"/>
    </row>
    <row r="121" spans="2:65" s="1" customFormat="1" ht="15.2" customHeight="1">
      <c r="B121" s="31"/>
      <c r="C121" s="26" t="s">
        <v>28</v>
      </c>
      <c r="F121" s="24" t="str">
        <f>IF(E20="","",E20)</f>
        <v>Vyplň údaj</v>
      </c>
      <c r="I121" s="26" t="s">
        <v>33</v>
      </c>
      <c r="J121" s="29" t="str">
        <f>E26</f>
        <v>Martin  Pniok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5"/>
      <c r="C123" s="116" t="s">
        <v>121</v>
      </c>
      <c r="D123" s="117" t="s">
        <v>61</v>
      </c>
      <c r="E123" s="117" t="s">
        <v>57</v>
      </c>
      <c r="F123" s="117" t="s">
        <v>58</v>
      </c>
      <c r="G123" s="117" t="s">
        <v>122</v>
      </c>
      <c r="H123" s="117" t="s">
        <v>123</v>
      </c>
      <c r="I123" s="117" t="s">
        <v>124</v>
      </c>
      <c r="J123" s="117" t="s">
        <v>113</v>
      </c>
      <c r="K123" s="118" t="s">
        <v>125</v>
      </c>
      <c r="L123" s="115"/>
      <c r="M123" s="58" t="s">
        <v>1</v>
      </c>
      <c r="N123" s="59" t="s">
        <v>40</v>
      </c>
      <c r="O123" s="59" t="s">
        <v>126</v>
      </c>
      <c r="P123" s="59" t="s">
        <v>127</v>
      </c>
      <c r="Q123" s="59" t="s">
        <v>128</v>
      </c>
      <c r="R123" s="59" t="s">
        <v>129</v>
      </c>
      <c r="S123" s="59" t="s">
        <v>130</v>
      </c>
      <c r="T123" s="60" t="s">
        <v>131</v>
      </c>
    </row>
    <row r="124" spans="2:65" s="1" customFormat="1" ht="22.9" customHeight="1">
      <c r="B124" s="31"/>
      <c r="C124" s="63" t="s">
        <v>132</v>
      </c>
      <c r="J124" s="119">
        <f>BK124</f>
        <v>0</v>
      </c>
      <c r="L124" s="31"/>
      <c r="M124" s="61"/>
      <c r="N124" s="52"/>
      <c r="O124" s="52"/>
      <c r="P124" s="120">
        <f>P125</f>
        <v>0</v>
      </c>
      <c r="Q124" s="52"/>
      <c r="R124" s="120">
        <f>R125</f>
        <v>0</v>
      </c>
      <c r="S124" s="52"/>
      <c r="T124" s="121">
        <f>T125</f>
        <v>256.17500000000001</v>
      </c>
      <c r="AT124" s="16" t="s">
        <v>75</v>
      </c>
      <c r="AU124" s="16" t="s">
        <v>115</v>
      </c>
      <c r="BK124" s="122">
        <f>BK125</f>
        <v>0</v>
      </c>
    </row>
    <row r="125" spans="2:65" s="11" customFormat="1" ht="25.9" customHeight="1">
      <c r="B125" s="123"/>
      <c r="D125" s="124" t="s">
        <v>75</v>
      </c>
      <c r="E125" s="125" t="s">
        <v>133</v>
      </c>
      <c r="F125" s="125" t="s">
        <v>134</v>
      </c>
      <c r="I125" s="126"/>
      <c r="J125" s="127">
        <f>BK125</f>
        <v>0</v>
      </c>
      <c r="L125" s="123"/>
      <c r="M125" s="128"/>
      <c r="P125" s="129">
        <f>P126+P134+P137</f>
        <v>0</v>
      </c>
      <c r="R125" s="129">
        <f>R126+R134+R137</f>
        <v>0</v>
      </c>
      <c r="T125" s="130">
        <f>T126+T134+T137</f>
        <v>256.17500000000001</v>
      </c>
      <c r="AR125" s="124" t="s">
        <v>83</v>
      </c>
      <c r="AT125" s="131" t="s">
        <v>75</v>
      </c>
      <c r="AU125" s="131" t="s">
        <v>76</v>
      </c>
      <c r="AY125" s="124" t="s">
        <v>135</v>
      </c>
      <c r="BK125" s="132">
        <f>BK126+BK134+BK137</f>
        <v>0</v>
      </c>
    </row>
    <row r="126" spans="2:65" s="11" customFormat="1" ht="22.9" customHeight="1">
      <c r="B126" s="123"/>
      <c r="D126" s="124" t="s">
        <v>75</v>
      </c>
      <c r="E126" s="133" t="s">
        <v>83</v>
      </c>
      <c r="F126" s="133" t="s">
        <v>136</v>
      </c>
      <c r="I126" s="126"/>
      <c r="J126" s="134">
        <f>BK126</f>
        <v>0</v>
      </c>
      <c r="L126" s="123"/>
      <c r="M126" s="128"/>
      <c r="P126" s="129">
        <f>SUM(P127:P133)</f>
        <v>0</v>
      </c>
      <c r="R126" s="129">
        <f>SUM(R127:R133)</f>
        <v>0</v>
      </c>
      <c r="T126" s="130">
        <f>SUM(T127:T133)</f>
        <v>256.17500000000001</v>
      </c>
      <c r="AR126" s="124" t="s">
        <v>83</v>
      </c>
      <c r="AT126" s="131" t="s">
        <v>75</v>
      </c>
      <c r="AU126" s="131" t="s">
        <v>83</v>
      </c>
      <c r="AY126" s="124" t="s">
        <v>135</v>
      </c>
      <c r="BK126" s="132">
        <f>SUM(BK127:BK133)</f>
        <v>0</v>
      </c>
    </row>
    <row r="127" spans="2:65" s="1" customFormat="1" ht="24.2" customHeight="1">
      <c r="B127" s="31"/>
      <c r="C127" s="135" t="s">
        <v>83</v>
      </c>
      <c r="D127" s="135" t="s">
        <v>137</v>
      </c>
      <c r="E127" s="136" t="s">
        <v>138</v>
      </c>
      <c r="F127" s="137" t="s">
        <v>139</v>
      </c>
      <c r="G127" s="138" t="s">
        <v>140</v>
      </c>
      <c r="H127" s="139">
        <v>281</v>
      </c>
      <c r="I127" s="140"/>
      <c r="J127" s="141">
        <f>ROUND(I127*H127,2)</f>
        <v>0</v>
      </c>
      <c r="K127" s="137" t="s">
        <v>141</v>
      </c>
      <c r="L127" s="31"/>
      <c r="M127" s="142" t="s">
        <v>1</v>
      </c>
      <c r="N127" s="143" t="s">
        <v>41</v>
      </c>
      <c r="P127" s="144">
        <f>O127*H127</f>
        <v>0</v>
      </c>
      <c r="Q127" s="144">
        <v>0</v>
      </c>
      <c r="R127" s="144">
        <f>Q127*H127</f>
        <v>0</v>
      </c>
      <c r="S127" s="144">
        <v>0.255</v>
      </c>
      <c r="T127" s="145">
        <f>S127*H127</f>
        <v>71.655000000000001</v>
      </c>
      <c r="AR127" s="146" t="s">
        <v>142</v>
      </c>
      <c r="AT127" s="146" t="s">
        <v>137</v>
      </c>
      <c r="AU127" s="146" t="s">
        <v>85</v>
      </c>
      <c r="AY127" s="16" t="s">
        <v>135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83</v>
      </c>
      <c r="BK127" s="147">
        <f>ROUND(I127*H127,2)</f>
        <v>0</v>
      </c>
      <c r="BL127" s="16" t="s">
        <v>142</v>
      </c>
      <c r="BM127" s="146" t="s">
        <v>143</v>
      </c>
    </row>
    <row r="128" spans="2:65" s="1" customFormat="1" ht="24.2" customHeight="1">
      <c r="B128" s="31"/>
      <c r="C128" s="135" t="s">
        <v>85</v>
      </c>
      <c r="D128" s="135" t="s">
        <v>137</v>
      </c>
      <c r="E128" s="136" t="s">
        <v>144</v>
      </c>
      <c r="F128" s="137" t="s">
        <v>145</v>
      </c>
      <c r="G128" s="138" t="s">
        <v>140</v>
      </c>
      <c r="H128" s="139">
        <v>4</v>
      </c>
      <c r="I128" s="140"/>
      <c r="J128" s="141">
        <f>ROUND(I128*H128,2)</f>
        <v>0</v>
      </c>
      <c r="K128" s="137" t="s">
        <v>141</v>
      </c>
      <c r="L128" s="31"/>
      <c r="M128" s="142" t="s">
        <v>1</v>
      </c>
      <c r="N128" s="143" t="s">
        <v>41</v>
      </c>
      <c r="P128" s="144">
        <f>O128*H128</f>
        <v>0</v>
      </c>
      <c r="Q128" s="144">
        <v>0</v>
      </c>
      <c r="R128" s="144">
        <f>Q128*H128</f>
        <v>0</v>
      </c>
      <c r="S128" s="144">
        <v>0.26</v>
      </c>
      <c r="T128" s="145">
        <f>S128*H128</f>
        <v>1.04</v>
      </c>
      <c r="AR128" s="146" t="s">
        <v>142</v>
      </c>
      <c r="AT128" s="146" t="s">
        <v>137</v>
      </c>
      <c r="AU128" s="146" t="s">
        <v>85</v>
      </c>
      <c r="AY128" s="16" t="s">
        <v>135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83</v>
      </c>
      <c r="BK128" s="147">
        <f>ROUND(I128*H128,2)</f>
        <v>0</v>
      </c>
      <c r="BL128" s="16" t="s">
        <v>142</v>
      </c>
      <c r="BM128" s="146" t="s">
        <v>146</v>
      </c>
    </row>
    <row r="129" spans="2:65" s="1" customFormat="1" ht="33" customHeight="1">
      <c r="B129" s="31"/>
      <c r="C129" s="135" t="s">
        <v>147</v>
      </c>
      <c r="D129" s="135" t="s">
        <v>137</v>
      </c>
      <c r="E129" s="136" t="s">
        <v>148</v>
      </c>
      <c r="F129" s="137" t="s">
        <v>149</v>
      </c>
      <c r="G129" s="138" t="s">
        <v>140</v>
      </c>
      <c r="H129" s="139">
        <v>281</v>
      </c>
      <c r="I129" s="140"/>
      <c r="J129" s="141">
        <f>ROUND(I129*H129,2)</f>
        <v>0</v>
      </c>
      <c r="K129" s="137" t="s">
        <v>141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0</v>
      </c>
      <c r="R129" s="144">
        <f>Q129*H129</f>
        <v>0</v>
      </c>
      <c r="S129" s="144">
        <v>0.44</v>
      </c>
      <c r="T129" s="145">
        <f>S129*H129</f>
        <v>123.64</v>
      </c>
      <c r="AR129" s="146" t="s">
        <v>142</v>
      </c>
      <c r="AT129" s="146" t="s">
        <v>137</v>
      </c>
      <c r="AU129" s="146" t="s">
        <v>85</v>
      </c>
      <c r="AY129" s="16" t="s">
        <v>135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142</v>
      </c>
      <c r="BM129" s="146" t="s">
        <v>150</v>
      </c>
    </row>
    <row r="130" spans="2:65" s="1" customFormat="1" ht="16.5" customHeight="1">
      <c r="B130" s="31"/>
      <c r="C130" s="135" t="s">
        <v>142</v>
      </c>
      <c r="D130" s="135" t="s">
        <v>137</v>
      </c>
      <c r="E130" s="136" t="s">
        <v>151</v>
      </c>
      <c r="F130" s="137" t="s">
        <v>152</v>
      </c>
      <c r="G130" s="138" t="s">
        <v>153</v>
      </c>
      <c r="H130" s="139">
        <v>187</v>
      </c>
      <c r="I130" s="140"/>
      <c r="J130" s="141">
        <f>ROUND(I130*H130,2)</f>
        <v>0</v>
      </c>
      <c r="K130" s="137" t="s">
        <v>141</v>
      </c>
      <c r="L130" s="31"/>
      <c r="M130" s="142" t="s">
        <v>1</v>
      </c>
      <c r="N130" s="143" t="s">
        <v>41</v>
      </c>
      <c r="P130" s="144">
        <f>O130*H130</f>
        <v>0</v>
      </c>
      <c r="Q130" s="144">
        <v>0</v>
      </c>
      <c r="R130" s="144">
        <f>Q130*H130</f>
        <v>0</v>
      </c>
      <c r="S130" s="144">
        <v>0.20499999999999999</v>
      </c>
      <c r="T130" s="145">
        <f>S130*H130</f>
        <v>38.335000000000001</v>
      </c>
      <c r="AR130" s="146" t="s">
        <v>142</v>
      </c>
      <c r="AT130" s="146" t="s">
        <v>137</v>
      </c>
      <c r="AU130" s="146" t="s">
        <v>85</v>
      </c>
      <c r="AY130" s="16" t="s">
        <v>135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83</v>
      </c>
      <c r="BK130" s="147">
        <f>ROUND(I130*H130,2)</f>
        <v>0</v>
      </c>
      <c r="BL130" s="16" t="s">
        <v>142</v>
      </c>
      <c r="BM130" s="146" t="s">
        <v>154</v>
      </c>
    </row>
    <row r="131" spans="2:65" s="12" customFormat="1" ht="11.25">
      <c r="B131" s="148"/>
      <c r="D131" s="149" t="s">
        <v>155</v>
      </c>
      <c r="E131" s="150" t="s">
        <v>1</v>
      </c>
      <c r="F131" s="151" t="s">
        <v>156</v>
      </c>
      <c r="H131" s="152">
        <v>187</v>
      </c>
      <c r="I131" s="153"/>
      <c r="L131" s="148"/>
      <c r="M131" s="154"/>
      <c r="T131" s="155"/>
      <c r="AT131" s="150" t="s">
        <v>155</v>
      </c>
      <c r="AU131" s="150" t="s">
        <v>85</v>
      </c>
      <c r="AV131" s="12" t="s">
        <v>85</v>
      </c>
      <c r="AW131" s="12" t="s">
        <v>32</v>
      </c>
      <c r="AX131" s="12" t="s">
        <v>83</v>
      </c>
      <c r="AY131" s="150" t="s">
        <v>135</v>
      </c>
    </row>
    <row r="132" spans="2:65" s="1" customFormat="1" ht="16.5" customHeight="1">
      <c r="B132" s="31"/>
      <c r="C132" s="135" t="s">
        <v>157</v>
      </c>
      <c r="D132" s="135" t="s">
        <v>137</v>
      </c>
      <c r="E132" s="136" t="s">
        <v>158</v>
      </c>
      <c r="F132" s="137" t="s">
        <v>159</v>
      </c>
      <c r="G132" s="138" t="s">
        <v>153</v>
      </c>
      <c r="H132" s="139">
        <v>187</v>
      </c>
      <c r="I132" s="140"/>
      <c r="J132" s="141">
        <f>ROUND(I132*H132,2)</f>
        <v>0</v>
      </c>
      <c r="K132" s="137" t="s">
        <v>141</v>
      </c>
      <c r="L132" s="31"/>
      <c r="M132" s="142" t="s">
        <v>1</v>
      </c>
      <c r="N132" s="143" t="s">
        <v>41</v>
      </c>
      <c r="P132" s="144">
        <f>O132*H132</f>
        <v>0</v>
      </c>
      <c r="Q132" s="144">
        <v>0</v>
      </c>
      <c r="R132" s="144">
        <f>Q132*H132</f>
        <v>0</v>
      </c>
      <c r="S132" s="144">
        <v>0.115</v>
      </c>
      <c r="T132" s="145">
        <f>S132*H132</f>
        <v>21.505000000000003</v>
      </c>
      <c r="AR132" s="146" t="s">
        <v>142</v>
      </c>
      <c r="AT132" s="146" t="s">
        <v>137</v>
      </c>
      <c r="AU132" s="146" t="s">
        <v>85</v>
      </c>
      <c r="AY132" s="16" t="s">
        <v>135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83</v>
      </c>
      <c r="BK132" s="147">
        <f>ROUND(I132*H132,2)</f>
        <v>0</v>
      </c>
      <c r="BL132" s="16" t="s">
        <v>142</v>
      </c>
      <c r="BM132" s="146" t="s">
        <v>160</v>
      </c>
    </row>
    <row r="133" spans="2:65" s="12" customFormat="1" ht="11.25">
      <c r="B133" s="148"/>
      <c r="D133" s="149" t="s">
        <v>155</v>
      </c>
      <c r="E133" s="150" t="s">
        <v>1</v>
      </c>
      <c r="F133" s="151" t="s">
        <v>156</v>
      </c>
      <c r="H133" s="152">
        <v>187</v>
      </c>
      <c r="I133" s="153"/>
      <c r="L133" s="148"/>
      <c r="M133" s="154"/>
      <c r="T133" s="155"/>
      <c r="AT133" s="150" t="s">
        <v>155</v>
      </c>
      <c r="AU133" s="150" t="s">
        <v>85</v>
      </c>
      <c r="AV133" s="12" t="s">
        <v>85</v>
      </c>
      <c r="AW133" s="12" t="s">
        <v>32</v>
      </c>
      <c r="AX133" s="12" t="s">
        <v>83</v>
      </c>
      <c r="AY133" s="150" t="s">
        <v>135</v>
      </c>
    </row>
    <row r="134" spans="2:65" s="11" customFormat="1" ht="22.9" customHeight="1">
      <c r="B134" s="123"/>
      <c r="D134" s="124" t="s">
        <v>75</v>
      </c>
      <c r="E134" s="133" t="s">
        <v>161</v>
      </c>
      <c r="F134" s="133" t="s">
        <v>162</v>
      </c>
      <c r="I134" s="126"/>
      <c r="J134" s="134">
        <f>BK134</f>
        <v>0</v>
      </c>
      <c r="L134" s="123"/>
      <c r="M134" s="128"/>
      <c r="P134" s="129">
        <f>SUM(P135:P136)</f>
        <v>0</v>
      </c>
      <c r="R134" s="129">
        <f>SUM(R135:R136)</f>
        <v>0</v>
      </c>
      <c r="T134" s="130">
        <f>SUM(T135:T136)</f>
        <v>0</v>
      </c>
      <c r="AR134" s="124" t="s">
        <v>83</v>
      </c>
      <c r="AT134" s="131" t="s">
        <v>75</v>
      </c>
      <c r="AU134" s="131" t="s">
        <v>83</v>
      </c>
      <c r="AY134" s="124" t="s">
        <v>135</v>
      </c>
      <c r="BK134" s="132">
        <f>SUM(BK135:BK136)</f>
        <v>0</v>
      </c>
    </row>
    <row r="135" spans="2:65" s="1" customFormat="1" ht="24.2" customHeight="1">
      <c r="B135" s="31"/>
      <c r="C135" s="135" t="s">
        <v>163</v>
      </c>
      <c r="D135" s="135" t="s">
        <v>137</v>
      </c>
      <c r="E135" s="136" t="s">
        <v>164</v>
      </c>
      <c r="F135" s="137" t="s">
        <v>165</v>
      </c>
      <c r="G135" s="138" t="s">
        <v>153</v>
      </c>
      <c r="H135" s="139">
        <v>187</v>
      </c>
      <c r="I135" s="140"/>
      <c r="J135" s="141">
        <f>ROUND(I135*H135,2)</f>
        <v>0</v>
      </c>
      <c r="K135" s="137" t="s">
        <v>141</v>
      </c>
      <c r="L135" s="31"/>
      <c r="M135" s="142" t="s">
        <v>1</v>
      </c>
      <c r="N135" s="143" t="s">
        <v>41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142</v>
      </c>
      <c r="AT135" s="146" t="s">
        <v>137</v>
      </c>
      <c r="AU135" s="146" t="s">
        <v>85</v>
      </c>
      <c r="AY135" s="16" t="s">
        <v>135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142</v>
      </c>
      <c r="BM135" s="146" t="s">
        <v>166</v>
      </c>
    </row>
    <row r="136" spans="2:65" s="12" customFormat="1" ht="11.25">
      <c r="B136" s="148"/>
      <c r="D136" s="149" t="s">
        <v>155</v>
      </c>
      <c r="E136" s="150" t="s">
        <v>1</v>
      </c>
      <c r="F136" s="151" t="s">
        <v>167</v>
      </c>
      <c r="H136" s="152">
        <v>187</v>
      </c>
      <c r="I136" s="153"/>
      <c r="L136" s="148"/>
      <c r="M136" s="154"/>
      <c r="T136" s="155"/>
      <c r="AT136" s="150" t="s">
        <v>155</v>
      </c>
      <c r="AU136" s="150" t="s">
        <v>85</v>
      </c>
      <c r="AV136" s="12" t="s">
        <v>85</v>
      </c>
      <c r="AW136" s="12" t="s">
        <v>32</v>
      </c>
      <c r="AX136" s="12" t="s">
        <v>83</v>
      </c>
      <c r="AY136" s="150" t="s">
        <v>135</v>
      </c>
    </row>
    <row r="137" spans="2:65" s="11" customFormat="1" ht="22.9" customHeight="1">
      <c r="B137" s="123"/>
      <c r="D137" s="124" t="s">
        <v>75</v>
      </c>
      <c r="E137" s="133" t="s">
        <v>168</v>
      </c>
      <c r="F137" s="133" t="s">
        <v>169</v>
      </c>
      <c r="I137" s="126"/>
      <c r="J137" s="134">
        <f>BK137</f>
        <v>0</v>
      </c>
      <c r="L137" s="123"/>
      <c r="M137" s="128"/>
      <c r="P137" s="129">
        <f>SUM(P138:P144)</f>
        <v>0</v>
      </c>
      <c r="R137" s="129">
        <f>SUM(R138:R144)</f>
        <v>0</v>
      </c>
      <c r="T137" s="130">
        <f>SUM(T138:T144)</f>
        <v>0</v>
      </c>
      <c r="AR137" s="124" t="s">
        <v>83</v>
      </c>
      <c r="AT137" s="131" t="s">
        <v>75</v>
      </c>
      <c r="AU137" s="131" t="s">
        <v>83</v>
      </c>
      <c r="AY137" s="124" t="s">
        <v>135</v>
      </c>
      <c r="BK137" s="132">
        <f>SUM(BK138:BK144)</f>
        <v>0</v>
      </c>
    </row>
    <row r="138" spans="2:65" s="1" customFormat="1" ht="21.75" customHeight="1">
      <c r="B138" s="31"/>
      <c r="C138" s="135" t="s">
        <v>170</v>
      </c>
      <c r="D138" s="135" t="s">
        <v>137</v>
      </c>
      <c r="E138" s="136" t="s">
        <v>171</v>
      </c>
      <c r="F138" s="137" t="s">
        <v>172</v>
      </c>
      <c r="G138" s="138" t="s">
        <v>173</v>
      </c>
      <c r="H138" s="139">
        <v>256.17500000000001</v>
      </c>
      <c r="I138" s="140"/>
      <c r="J138" s="141">
        <f>ROUND(I138*H138,2)</f>
        <v>0</v>
      </c>
      <c r="K138" s="137" t="s">
        <v>141</v>
      </c>
      <c r="L138" s="31"/>
      <c r="M138" s="142" t="s">
        <v>1</v>
      </c>
      <c r="N138" s="143" t="s">
        <v>41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142</v>
      </c>
      <c r="AT138" s="146" t="s">
        <v>137</v>
      </c>
      <c r="AU138" s="146" t="s">
        <v>85</v>
      </c>
      <c r="AY138" s="16" t="s">
        <v>135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83</v>
      </c>
      <c r="BK138" s="147">
        <f>ROUND(I138*H138,2)</f>
        <v>0</v>
      </c>
      <c r="BL138" s="16" t="s">
        <v>142</v>
      </c>
      <c r="BM138" s="146" t="s">
        <v>174</v>
      </c>
    </row>
    <row r="139" spans="2:65" s="1" customFormat="1" ht="24.2" customHeight="1">
      <c r="B139" s="31"/>
      <c r="C139" s="135" t="s">
        <v>175</v>
      </c>
      <c r="D139" s="135" t="s">
        <v>137</v>
      </c>
      <c r="E139" s="136" t="s">
        <v>176</v>
      </c>
      <c r="F139" s="137" t="s">
        <v>177</v>
      </c>
      <c r="G139" s="138" t="s">
        <v>173</v>
      </c>
      <c r="H139" s="139">
        <v>768.52499999999998</v>
      </c>
      <c r="I139" s="140"/>
      <c r="J139" s="141">
        <f>ROUND(I139*H139,2)</f>
        <v>0</v>
      </c>
      <c r="K139" s="137" t="s">
        <v>141</v>
      </c>
      <c r="L139" s="31"/>
      <c r="M139" s="142" t="s">
        <v>1</v>
      </c>
      <c r="N139" s="143" t="s">
        <v>41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142</v>
      </c>
      <c r="AT139" s="146" t="s">
        <v>137</v>
      </c>
      <c r="AU139" s="146" t="s">
        <v>85</v>
      </c>
      <c r="AY139" s="16" t="s">
        <v>135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83</v>
      </c>
      <c r="BK139" s="147">
        <f>ROUND(I139*H139,2)</f>
        <v>0</v>
      </c>
      <c r="BL139" s="16" t="s">
        <v>142</v>
      </c>
      <c r="BM139" s="146" t="s">
        <v>178</v>
      </c>
    </row>
    <row r="140" spans="2:65" s="12" customFormat="1" ht="11.25">
      <c r="B140" s="148"/>
      <c r="D140" s="149" t="s">
        <v>155</v>
      </c>
      <c r="F140" s="151" t="s">
        <v>179</v>
      </c>
      <c r="H140" s="152">
        <v>768.52499999999998</v>
      </c>
      <c r="I140" s="153"/>
      <c r="L140" s="148"/>
      <c r="M140" s="154"/>
      <c r="T140" s="155"/>
      <c r="AT140" s="150" t="s">
        <v>155</v>
      </c>
      <c r="AU140" s="150" t="s">
        <v>85</v>
      </c>
      <c r="AV140" s="12" t="s">
        <v>85</v>
      </c>
      <c r="AW140" s="12" t="s">
        <v>4</v>
      </c>
      <c r="AX140" s="12" t="s">
        <v>83</v>
      </c>
      <c r="AY140" s="150" t="s">
        <v>135</v>
      </c>
    </row>
    <row r="141" spans="2:65" s="1" customFormat="1" ht="24.2" customHeight="1">
      <c r="B141" s="31"/>
      <c r="C141" s="135" t="s">
        <v>161</v>
      </c>
      <c r="D141" s="135" t="s">
        <v>137</v>
      </c>
      <c r="E141" s="136" t="s">
        <v>180</v>
      </c>
      <c r="F141" s="137" t="s">
        <v>181</v>
      </c>
      <c r="G141" s="138" t="s">
        <v>173</v>
      </c>
      <c r="H141" s="139">
        <v>256.17500000000001</v>
      </c>
      <c r="I141" s="140"/>
      <c r="J141" s="141">
        <f>ROUND(I141*H141,2)</f>
        <v>0</v>
      </c>
      <c r="K141" s="137" t="s">
        <v>141</v>
      </c>
      <c r="L141" s="31"/>
      <c r="M141" s="142" t="s">
        <v>1</v>
      </c>
      <c r="N141" s="143" t="s">
        <v>41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142</v>
      </c>
      <c r="AT141" s="146" t="s">
        <v>137</v>
      </c>
      <c r="AU141" s="146" t="s">
        <v>85</v>
      </c>
      <c r="AY141" s="16" t="s">
        <v>135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83</v>
      </c>
      <c r="BK141" s="147">
        <f>ROUND(I141*H141,2)</f>
        <v>0</v>
      </c>
      <c r="BL141" s="16" t="s">
        <v>142</v>
      </c>
      <c r="BM141" s="146" t="s">
        <v>182</v>
      </c>
    </row>
    <row r="142" spans="2:65" s="1" customFormat="1" ht="37.9" customHeight="1">
      <c r="B142" s="31"/>
      <c r="C142" s="135" t="s">
        <v>183</v>
      </c>
      <c r="D142" s="135" t="s">
        <v>137</v>
      </c>
      <c r="E142" s="136" t="s">
        <v>184</v>
      </c>
      <c r="F142" s="137" t="s">
        <v>185</v>
      </c>
      <c r="G142" s="138" t="s">
        <v>173</v>
      </c>
      <c r="H142" s="139">
        <v>132.535</v>
      </c>
      <c r="I142" s="140"/>
      <c r="J142" s="141">
        <f>ROUND(I142*H142,2)</f>
        <v>0</v>
      </c>
      <c r="K142" s="137" t="s">
        <v>141</v>
      </c>
      <c r="L142" s="31"/>
      <c r="M142" s="142" t="s">
        <v>1</v>
      </c>
      <c r="N142" s="143" t="s">
        <v>41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142</v>
      </c>
      <c r="AT142" s="146" t="s">
        <v>137</v>
      </c>
      <c r="AU142" s="146" t="s">
        <v>85</v>
      </c>
      <c r="AY142" s="16" t="s">
        <v>135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83</v>
      </c>
      <c r="BK142" s="147">
        <f>ROUND(I142*H142,2)</f>
        <v>0</v>
      </c>
      <c r="BL142" s="16" t="s">
        <v>142</v>
      </c>
      <c r="BM142" s="146" t="s">
        <v>186</v>
      </c>
    </row>
    <row r="143" spans="2:65" s="12" customFormat="1" ht="11.25">
      <c r="B143" s="148"/>
      <c r="D143" s="149" t="s">
        <v>155</v>
      </c>
      <c r="E143" s="150" t="s">
        <v>1</v>
      </c>
      <c r="F143" s="151" t="s">
        <v>187</v>
      </c>
      <c r="H143" s="152">
        <v>132.535</v>
      </c>
      <c r="I143" s="153"/>
      <c r="L143" s="148"/>
      <c r="M143" s="154"/>
      <c r="T143" s="155"/>
      <c r="AT143" s="150" t="s">
        <v>155</v>
      </c>
      <c r="AU143" s="150" t="s">
        <v>85</v>
      </c>
      <c r="AV143" s="12" t="s">
        <v>85</v>
      </c>
      <c r="AW143" s="12" t="s">
        <v>32</v>
      </c>
      <c r="AX143" s="12" t="s">
        <v>83</v>
      </c>
      <c r="AY143" s="150" t="s">
        <v>135</v>
      </c>
    </row>
    <row r="144" spans="2:65" s="1" customFormat="1" ht="44.25" customHeight="1">
      <c r="B144" s="31"/>
      <c r="C144" s="135" t="s">
        <v>188</v>
      </c>
      <c r="D144" s="135" t="s">
        <v>137</v>
      </c>
      <c r="E144" s="136" t="s">
        <v>189</v>
      </c>
      <c r="F144" s="137" t="s">
        <v>190</v>
      </c>
      <c r="G144" s="138" t="s">
        <v>173</v>
      </c>
      <c r="H144" s="139">
        <v>123.64</v>
      </c>
      <c r="I144" s="140"/>
      <c r="J144" s="141">
        <f>ROUND(I144*H144,2)</f>
        <v>0</v>
      </c>
      <c r="K144" s="137" t="s">
        <v>141</v>
      </c>
      <c r="L144" s="31"/>
      <c r="M144" s="156" t="s">
        <v>1</v>
      </c>
      <c r="N144" s="157" t="s">
        <v>41</v>
      </c>
      <c r="O144" s="158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AR144" s="146" t="s">
        <v>142</v>
      </c>
      <c r="AT144" s="146" t="s">
        <v>137</v>
      </c>
      <c r="AU144" s="146" t="s">
        <v>85</v>
      </c>
      <c r="AY144" s="16" t="s">
        <v>135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83</v>
      </c>
      <c r="BK144" s="147">
        <f>ROUND(I144*H144,2)</f>
        <v>0</v>
      </c>
      <c r="BL144" s="16" t="s">
        <v>142</v>
      </c>
      <c r="BM144" s="146" t="s">
        <v>191</v>
      </c>
    </row>
    <row r="145" spans="2:12" s="1" customFormat="1" ht="6.95" customHeight="1"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31"/>
    </row>
  </sheetData>
  <sheetProtection algorithmName="SHA-512" hashValue="V1lhoXILOO3ZOKMB3kbE+0Ofx6PqYOKOpU22Y/dFnBHTN3RIqQdmKdin18b5M5wKJfvWdTX41u4Cl9ObP566wA==" saltValue="1c0y8ihgv1WPCCUnLi0SI4msAaBOGEMn2nqQXjaunfxA5UW+c0n1Ws47GrnfKo0ro/kNigNtNx2DNUYlUN0WQg==" spinCount="100000" sheet="1" objects="1" scenarios="1" formatColumns="0" formatRows="0" autoFilter="0"/>
  <autoFilter ref="C123:K144" xr:uid="{00000000-0009-0000-0000-000001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1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ul.Banskobystrická ,Šumperk</v>
      </c>
      <c r="F7" s="230"/>
      <c r="G7" s="230"/>
      <c r="H7" s="230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29" t="s">
        <v>108</v>
      </c>
      <c r="F9" s="231"/>
      <c r="G9" s="231"/>
      <c r="H9" s="231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7" t="s">
        <v>192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3. 9. 2024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ROUND(J131,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ROUND((SUM(BE131:BE210)),  2)</f>
        <v>0</v>
      </c>
      <c r="I35" s="95">
        <v>0.21</v>
      </c>
      <c r="J35" s="85">
        <f>ROUND(((SUM(BE131:BE210))*I35),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ROUND((SUM(BF131:BF210)),  2)</f>
        <v>0</v>
      </c>
      <c r="I36" s="95">
        <v>0.12</v>
      </c>
      <c r="J36" s="85">
        <f>ROUND(((SUM(BF131:BF210))*I36),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ROUND((SUM(BG131:BG210)),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ROUND((SUM(BH131:BH210)),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ROUND((SUM(BI131:BI210)),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ul.Banskobystrická ,Šumperk</v>
      </c>
      <c r="F85" s="230"/>
      <c r="G85" s="230"/>
      <c r="H85" s="230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29" t="s">
        <v>108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7" t="str">
        <f>E11</f>
        <v>SO 101 - Chodník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3. 9. 2024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J131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J132</f>
        <v>0</v>
      </c>
      <c r="L99" s="107"/>
    </row>
    <row r="100" spans="2:47" s="9" customFormat="1" ht="19.899999999999999" customHeight="1">
      <c r="B100" s="111"/>
      <c r="D100" s="112" t="s">
        <v>117</v>
      </c>
      <c r="E100" s="113"/>
      <c r="F100" s="113"/>
      <c r="G100" s="113"/>
      <c r="H100" s="113"/>
      <c r="I100" s="113"/>
      <c r="J100" s="114">
        <f>J133</f>
        <v>0</v>
      </c>
      <c r="L100" s="111"/>
    </row>
    <row r="101" spans="2:47" s="9" customFormat="1" ht="19.899999999999999" customHeight="1">
      <c r="B101" s="111"/>
      <c r="D101" s="112" t="s">
        <v>193</v>
      </c>
      <c r="E101" s="113"/>
      <c r="F101" s="113"/>
      <c r="G101" s="113"/>
      <c r="H101" s="113"/>
      <c r="I101" s="113"/>
      <c r="J101" s="114">
        <f>J147</f>
        <v>0</v>
      </c>
      <c r="L101" s="111"/>
    </row>
    <row r="102" spans="2:47" s="9" customFormat="1" ht="19.899999999999999" customHeight="1">
      <c r="B102" s="111"/>
      <c r="D102" s="112" t="s">
        <v>194</v>
      </c>
      <c r="E102" s="113"/>
      <c r="F102" s="113"/>
      <c r="G102" s="113"/>
      <c r="H102" s="113"/>
      <c r="I102" s="113"/>
      <c r="J102" s="114">
        <f>J150</f>
        <v>0</v>
      </c>
      <c r="L102" s="111"/>
    </row>
    <row r="103" spans="2:47" s="9" customFormat="1" ht="19.899999999999999" customHeight="1">
      <c r="B103" s="111"/>
      <c r="D103" s="112" t="s">
        <v>195</v>
      </c>
      <c r="E103" s="113"/>
      <c r="F103" s="113"/>
      <c r="G103" s="113"/>
      <c r="H103" s="113"/>
      <c r="I103" s="113"/>
      <c r="J103" s="114">
        <f>J160</f>
        <v>0</v>
      </c>
      <c r="L103" s="111"/>
    </row>
    <row r="104" spans="2:47" s="9" customFormat="1" ht="19.899999999999999" customHeight="1">
      <c r="B104" s="111"/>
      <c r="D104" s="112" t="s">
        <v>118</v>
      </c>
      <c r="E104" s="113"/>
      <c r="F104" s="113"/>
      <c r="G104" s="113"/>
      <c r="H104" s="113"/>
      <c r="I104" s="113"/>
      <c r="J104" s="114">
        <f>J179</f>
        <v>0</v>
      </c>
      <c r="L104" s="111"/>
    </row>
    <row r="105" spans="2:47" s="9" customFormat="1" ht="19.899999999999999" customHeight="1">
      <c r="B105" s="111"/>
      <c r="D105" s="112" t="s">
        <v>119</v>
      </c>
      <c r="E105" s="113"/>
      <c r="F105" s="113"/>
      <c r="G105" s="113"/>
      <c r="H105" s="113"/>
      <c r="I105" s="113"/>
      <c r="J105" s="114">
        <f>J194</f>
        <v>0</v>
      </c>
      <c r="L105" s="111"/>
    </row>
    <row r="106" spans="2:47" s="9" customFormat="1" ht="19.899999999999999" customHeight="1">
      <c r="B106" s="111"/>
      <c r="D106" s="112" t="s">
        <v>196</v>
      </c>
      <c r="E106" s="113"/>
      <c r="F106" s="113"/>
      <c r="G106" s="113"/>
      <c r="H106" s="113"/>
      <c r="I106" s="113"/>
      <c r="J106" s="114">
        <f>J200</f>
        <v>0</v>
      </c>
      <c r="L106" s="111"/>
    </row>
    <row r="107" spans="2:47" s="8" customFormat="1" ht="24.95" customHeight="1">
      <c r="B107" s="107"/>
      <c r="D107" s="108" t="s">
        <v>197</v>
      </c>
      <c r="E107" s="109"/>
      <c r="F107" s="109"/>
      <c r="G107" s="109"/>
      <c r="H107" s="109"/>
      <c r="I107" s="109"/>
      <c r="J107" s="110">
        <f>J202</f>
        <v>0</v>
      </c>
      <c r="L107" s="107"/>
    </row>
    <row r="108" spans="2:47" s="9" customFormat="1" ht="19.899999999999999" customHeight="1">
      <c r="B108" s="111"/>
      <c r="D108" s="112" t="s">
        <v>198</v>
      </c>
      <c r="E108" s="113"/>
      <c r="F108" s="113"/>
      <c r="G108" s="113"/>
      <c r="H108" s="113"/>
      <c r="I108" s="113"/>
      <c r="J108" s="114">
        <f>J203</f>
        <v>0</v>
      </c>
      <c r="L108" s="111"/>
    </row>
    <row r="109" spans="2:47" s="9" customFormat="1" ht="19.899999999999999" customHeight="1">
      <c r="B109" s="111"/>
      <c r="D109" s="112" t="s">
        <v>199</v>
      </c>
      <c r="E109" s="113"/>
      <c r="F109" s="113"/>
      <c r="G109" s="113"/>
      <c r="H109" s="113"/>
      <c r="I109" s="113"/>
      <c r="J109" s="114">
        <f>J208</f>
        <v>0</v>
      </c>
      <c r="L109" s="111"/>
    </row>
    <row r="110" spans="2:47" s="1" customFormat="1" ht="21.75" customHeight="1">
      <c r="B110" s="31"/>
      <c r="L110" s="31"/>
    </row>
    <row r="111" spans="2:47" s="1" customFormat="1" ht="6.95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1"/>
    </row>
    <row r="115" spans="2:12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1"/>
    </row>
    <row r="116" spans="2:12" s="1" customFormat="1" ht="24.95" customHeight="1">
      <c r="B116" s="31"/>
      <c r="C116" s="20" t="s">
        <v>120</v>
      </c>
      <c r="L116" s="31"/>
    </row>
    <row r="117" spans="2:12" s="1" customFormat="1" ht="6.95" customHeight="1">
      <c r="B117" s="31"/>
      <c r="L117" s="31"/>
    </row>
    <row r="118" spans="2:12" s="1" customFormat="1" ht="12" customHeight="1">
      <c r="B118" s="31"/>
      <c r="C118" s="26" t="s">
        <v>16</v>
      </c>
      <c r="L118" s="31"/>
    </row>
    <row r="119" spans="2:12" s="1" customFormat="1" ht="16.5" customHeight="1">
      <c r="B119" s="31"/>
      <c r="E119" s="229" t="str">
        <f>E7</f>
        <v>Oprava chodníku na ul.Banskobystrická ,Šumperk</v>
      </c>
      <c r="F119" s="230"/>
      <c r="G119" s="230"/>
      <c r="H119" s="230"/>
      <c r="L119" s="31"/>
    </row>
    <row r="120" spans="2:12" ht="12" customHeight="1">
      <c r="B120" s="19"/>
      <c r="C120" s="26" t="s">
        <v>107</v>
      </c>
      <c r="L120" s="19"/>
    </row>
    <row r="121" spans="2:12" s="1" customFormat="1" ht="16.5" customHeight="1">
      <c r="B121" s="31"/>
      <c r="E121" s="229" t="s">
        <v>108</v>
      </c>
      <c r="F121" s="231"/>
      <c r="G121" s="231"/>
      <c r="H121" s="231"/>
      <c r="L121" s="31"/>
    </row>
    <row r="122" spans="2:12" s="1" customFormat="1" ht="12" customHeight="1">
      <c r="B122" s="31"/>
      <c r="C122" s="26" t="s">
        <v>109</v>
      </c>
      <c r="L122" s="31"/>
    </row>
    <row r="123" spans="2:12" s="1" customFormat="1" ht="16.5" customHeight="1">
      <c r="B123" s="31"/>
      <c r="E123" s="187" t="str">
        <f>E11</f>
        <v>SO 101 - Chodník</v>
      </c>
      <c r="F123" s="231"/>
      <c r="G123" s="231"/>
      <c r="H123" s="231"/>
      <c r="L123" s="31"/>
    </row>
    <row r="124" spans="2:12" s="1" customFormat="1" ht="6.95" customHeight="1">
      <c r="B124" s="31"/>
      <c r="L124" s="31"/>
    </row>
    <row r="125" spans="2:12" s="1" customFormat="1" ht="12" customHeight="1">
      <c r="B125" s="31"/>
      <c r="C125" s="26" t="s">
        <v>20</v>
      </c>
      <c r="F125" s="24" t="str">
        <f>F14</f>
        <v>Šumperk</v>
      </c>
      <c r="I125" s="26" t="s">
        <v>22</v>
      </c>
      <c r="J125" s="51" t="str">
        <f>IF(J14="","",J14)</f>
        <v>3. 9. 2024</v>
      </c>
      <c r="L125" s="31"/>
    </row>
    <row r="126" spans="2:12" s="1" customFormat="1" ht="6.95" customHeight="1">
      <c r="B126" s="31"/>
      <c r="L126" s="31"/>
    </row>
    <row r="127" spans="2:12" s="1" customFormat="1" ht="15.2" customHeight="1">
      <c r="B127" s="31"/>
      <c r="C127" s="26" t="s">
        <v>24</v>
      </c>
      <c r="F127" s="24" t="str">
        <f>E17</f>
        <v>Město  Šumperk</v>
      </c>
      <c r="I127" s="26" t="s">
        <v>30</v>
      </c>
      <c r="J127" s="29" t="str">
        <f>E23</f>
        <v>Ing.Zdeněk  Vitásek</v>
      </c>
      <c r="L127" s="31"/>
    </row>
    <row r="128" spans="2:12" s="1" customFormat="1" ht="15.2" customHeight="1">
      <c r="B128" s="31"/>
      <c r="C128" s="26" t="s">
        <v>28</v>
      </c>
      <c r="F128" s="24" t="str">
        <f>IF(E20="","",E20)</f>
        <v>Vyplň údaj</v>
      </c>
      <c r="I128" s="26" t="s">
        <v>33</v>
      </c>
      <c r="J128" s="29" t="str">
        <f>E26</f>
        <v>Martin  Pniok</v>
      </c>
      <c r="L128" s="31"/>
    </row>
    <row r="129" spans="2:65" s="1" customFormat="1" ht="10.35" customHeight="1">
      <c r="B129" s="31"/>
      <c r="L129" s="31"/>
    </row>
    <row r="130" spans="2:65" s="10" customFormat="1" ht="29.25" customHeight="1">
      <c r="B130" s="115"/>
      <c r="C130" s="116" t="s">
        <v>121</v>
      </c>
      <c r="D130" s="117" t="s">
        <v>61</v>
      </c>
      <c r="E130" s="117" t="s">
        <v>57</v>
      </c>
      <c r="F130" s="117" t="s">
        <v>58</v>
      </c>
      <c r="G130" s="117" t="s">
        <v>122</v>
      </c>
      <c r="H130" s="117" t="s">
        <v>123</v>
      </c>
      <c r="I130" s="117" t="s">
        <v>124</v>
      </c>
      <c r="J130" s="117" t="s">
        <v>113</v>
      </c>
      <c r="K130" s="118" t="s">
        <v>125</v>
      </c>
      <c r="L130" s="115"/>
      <c r="M130" s="58" t="s">
        <v>1</v>
      </c>
      <c r="N130" s="59" t="s">
        <v>40</v>
      </c>
      <c r="O130" s="59" t="s">
        <v>126</v>
      </c>
      <c r="P130" s="59" t="s">
        <v>127</v>
      </c>
      <c r="Q130" s="59" t="s">
        <v>128</v>
      </c>
      <c r="R130" s="59" t="s">
        <v>129</v>
      </c>
      <c r="S130" s="59" t="s">
        <v>130</v>
      </c>
      <c r="T130" s="60" t="s">
        <v>131</v>
      </c>
    </row>
    <row r="131" spans="2:65" s="1" customFormat="1" ht="22.9" customHeight="1">
      <c r="B131" s="31"/>
      <c r="C131" s="63" t="s">
        <v>132</v>
      </c>
      <c r="J131" s="119">
        <f>BK131</f>
        <v>0</v>
      </c>
      <c r="L131" s="31"/>
      <c r="M131" s="61"/>
      <c r="N131" s="52"/>
      <c r="O131" s="52"/>
      <c r="P131" s="120">
        <f>P132+P202</f>
        <v>0</v>
      </c>
      <c r="Q131" s="52"/>
      <c r="R131" s="120">
        <f>R132+R202</f>
        <v>317.23289079999995</v>
      </c>
      <c r="S131" s="52"/>
      <c r="T131" s="121">
        <f>T132+T202</f>
        <v>7.8217600000000003</v>
      </c>
      <c r="AT131" s="16" t="s">
        <v>75</v>
      </c>
      <c r="AU131" s="16" t="s">
        <v>115</v>
      </c>
      <c r="BK131" s="122">
        <f>BK132+BK202</f>
        <v>0</v>
      </c>
    </row>
    <row r="132" spans="2:65" s="11" customFormat="1" ht="25.9" customHeight="1">
      <c r="B132" s="123"/>
      <c r="D132" s="124" t="s">
        <v>75</v>
      </c>
      <c r="E132" s="125" t="s">
        <v>133</v>
      </c>
      <c r="F132" s="125" t="s">
        <v>134</v>
      </c>
      <c r="I132" s="126"/>
      <c r="J132" s="127">
        <f>BK132</f>
        <v>0</v>
      </c>
      <c r="L132" s="123"/>
      <c r="M132" s="128"/>
      <c r="P132" s="129">
        <f>P133+P147+P150+P160+P179+P194+P200</f>
        <v>0</v>
      </c>
      <c r="R132" s="129">
        <f>R133+R147+R150+R160+R179+R194+R200</f>
        <v>317.12909079999997</v>
      </c>
      <c r="T132" s="130">
        <f>T133+T147+T150+T160+T179+T194+T200</f>
        <v>7.8217600000000003</v>
      </c>
      <c r="AR132" s="124" t="s">
        <v>83</v>
      </c>
      <c r="AT132" s="131" t="s">
        <v>75</v>
      </c>
      <c r="AU132" s="131" t="s">
        <v>76</v>
      </c>
      <c r="AY132" s="124" t="s">
        <v>135</v>
      </c>
      <c r="BK132" s="132">
        <f>BK133+BK147+BK150+BK160+BK179+BK194+BK200</f>
        <v>0</v>
      </c>
    </row>
    <row r="133" spans="2:65" s="11" customFormat="1" ht="22.9" customHeight="1">
      <c r="B133" s="123"/>
      <c r="D133" s="124" t="s">
        <v>75</v>
      </c>
      <c r="E133" s="133" t="s">
        <v>83</v>
      </c>
      <c r="F133" s="133" t="s">
        <v>136</v>
      </c>
      <c r="I133" s="126"/>
      <c r="J133" s="134">
        <f>BK133</f>
        <v>0</v>
      </c>
      <c r="L133" s="123"/>
      <c r="M133" s="128"/>
      <c r="P133" s="129">
        <f>SUM(P134:P146)</f>
        <v>0</v>
      </c>
      <c r="R133" s="129">
        <f>SUM(R134:R146)</f>
        <v>10.08</v>
      </c>
      <c r="T133" s="130">
        <f>SUM(T134:T146)</f>
        <v>0</v>
      </c>
      <c r="AR133" s="124" t="s">
        <v>83</v>
      </c>
      <c r="AT133" s="131" t="s">
        <v>75</v>
      </c>
      <c r="AU133" s="131" t="s">
        <v>83</v>
      </c>
      <c r="AY133" s="124" t="s">
        <v>135</v>
      </c>
      <c r="BK133" s="132">
        <f>SUM(BK134:BK146)</f>
        <v>0</v>
      </c>
    </row>
    <row r="134" spans="2:65" s="1" customFormat="1" ht="37.9" customHeight="1">
      <c r="B134" s="31"/>
      <c r="C134" s="135" t="s">
        <v>83</v>
      </c>
      <c r="D134" s="135" t="s">
        <v>137</v>
      </c>
      <c r="E134" s="136" t="s">
        <v>200</v>
      </c>
      <c r="F134" s="137" t="s">
        <v>201</v>
      </c>
      <c r="G134" s="138" t="s">
        <v>202</v>
      </c>
      <c r="H134" s="139">
        <v>5.76</v>
      </c>
      <c r="I134" s="140"/>
      <c r="J134" s="141">
        <f>ROUND(I134*H134,2)</f>
        <v>0</v>
      </c>
      <c r="K134" s="137" t="s">
        <v>141</v>
      </c>
      <c r="L134" s="31"/>
      <c r="M134" s="142" t="s">
        <v>1</v>
      </c>
      <c r="N134" s="143" t="s">
        <v>41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142</v>
      </c>
      <c r="AT134" s="146" t="s">
        <v>137</v>
      </c>
      <c r="AU134" s="146" t="s">
        <v>85</v>
      </c>
      <c r="AY134" s="16" t="s">
        <v>135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83</v>
      </c>
      <c r="BK134" s="147">
        <f>ROUND(I134*H134,2)</f>
        <v>0</v>
      </c>
      <c r="BL134" s="16" t="s">
        <v>142</v>
      </c>
      <c r="BM134" s="146" t="s">
        <v>203</v>
      </c>
    </row>
    <row r="135" spans="2:65" s="12" customFormat="1" ht="11.25">
      <c r="B135" s="148"/>
      <c r="D135" s="149" t="s">
        <v>155</v>
      </c>
      <c r="E135" s="150" t="s">
        <v>1</v>
      </c>
      <c r="F135" s="151" t="s">
        <v>204</v>
      </c>
      <c r="H135" s="152">
        <v>5.76</v>
      </c>
      <c r="I135" s="153"/>
      <c r="L135" s="148"/>
      <c r="M135" s="154"/>
      <c r="T135" s="155"/>
      <c r="AT135" s="150" t="s">
        <v>155</v>
      </c>
      <c r="AU135" s="150" t="s">
        <v>85</v>
      </c>
      <c r="AV135" s="12" t="s">
        <v>85</v>
      </c>
      <c r="AW135" s="12" t="s">
        <v>32</v>
      </c>
      <c r="AX135" s="12" t="s">
        <v>83</v>
      </c>
      <c r="AY135" s="150" t="s">
        <v>135</v>
      </c>
    </row>
    <row r="136" spans="2:65" s="1" customFormat="1" ht="37.9" customHeight="1">
      <c r="B136" s="31"/>
      <c r="C136" s="135" t="s">
        <v>85</v>
      </c>
      <c r="D136" s="135" t="s">
        <v>137</v>
      </c>
      <c r="E136" s="136" t="s">
        <v>205</v>
      </c>
      <c r="F136" s="137" t="s">
        <v>206</v>
      </c>
      <c r="G136" s="138" t="s">
        <v>202</v>
      </c>
      <c r="H136" s="139">
        <v>5.76</v>
      </c>
      <c r="I136" s="140"/>
      <c r="J136" s="141">
        <f>ROUND(I136*H136,2)</f>
        <v>0</v>
      </c>
      <c r="K136" s="137" t="s">
        <v>141</v>
      </c>
      <c r="L136" s="31"/>
      <c r="M136" s="142" t="s">
        <v>1</v>
      </c>
      <c r="N136" s="143" t="s">
        <v>41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142</v>
      </c>
      <c r="AT136" s="146" t="s">
        <v>137</v>
      </c>
      <c r="AU136" s="146" t="s">
        <v>85</v>
      </c>
      <c r="AY136" s="16" t="s">
        <v>135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83</v>
      </c>
      <c r="BK136" s="147">
        <f>ROUND(I136*H136,2)</f>
        <v>0</v>
      </c>
      <c r="BL136" s="16" t="s">
        <v>142</v>
      </c>
      <c r="BM136" s="146" t="s">
        <v>207</v>
      </c>
    </row>
    <row r="137" spans="2:65" s="1" customFormat="1" ht="24.2" customHeight="1">
      <c r="B137" s="31"/>
      <c r="C137" s="135" t="s">
        <v>147</v>
      </c>
      <c r="D137" s="135" t="s">
        <v>137</v>
      </c>
      <c r="E137" s="136" t="s">
        <v>208</v>
      </c>
      <c r="F137" s="137" t="s">
        <v>209</v>
      </c>
      <c r="G137" s="138" t="s">
        <v>202</v>
      </c>
      <c r="H137" s="139">
        <v>5.76</v>
      </c>
      <c r="I137" s="140"/>
      <c r="J137" s="141">
        <f>ROUND(I137*H137,2)</f>
        <v>0</v>
      </c>
      <c r="K137" s="137" t="s">
        <v>141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142</v>
      </c>
      <c r="AT137" s="146" t="s">
        <v>137</v>
      </c>
      <c r="AU137" s="146" t="s">
        <v>85</v>
      </c>
      <c r="AY137" s="16" t="s">
        <v>135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142</v>
      </c>
      <c r="BM137" s="146" t="s">
        <v>210</v>
      </c>
    </row>
    <row r="138" spans="2:65" s="1" customFormat="1" ht="33" customHeight="1">
      <c r="B138" s="31"/>
      <c r="C138" s="135" t="s">
        <v>142</v>
      </c>
      <c r="D138" s="135" t="s">
        <v>137</v>
      </c>
      <c r="E138" s="136" t="s">
        <v>211</v>
      </c>
      <c r="F138" s="137" t="s">
        <v>212</v>
      </c>
      <c r="G138" s="138" t="s">
        <v>173</v>
      </c>
      <c r="H138" s="139">
        <v>10.944000000000001</v>
      </c>
      <c r="I138" s="140"/>
      <c r="J138" s="141">
        <f>ROUND(I138*H138,2)</f>
        <v>0</v>
      </c>
      <c r="K138" s="137" t="s">
        <v>141</v>
      </c>
      <c r="L138" s="31"/>
      <c r="M138" s="142" t="s">
        <v>1</v>
      </c>
      <c r="N138" s="143" t="s">
        <v>41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142</v>
      </c>
      <c r="AT138" s="146" t="s">
        <v>137</v>
      </c>
      <c r="AU138" s="146" t="s">
        <v>85</v>
      </c>
      <c r="AY138" s="16" t="s">
        <v>135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83</v>
      </c>
      <c r="BK138" s="147">
        <f>ROUND(I138*H138,2)</f>
        <v>0</v>
      </c>
      <c r="BL138" s="16" t="s">
        <v>142</v>
      </c>
      <c r="BM138" s="146" t="s">
        <v>213</v>
      </c>
    </row>
    <row r="139" spans="2:65" s="12" customFormat="1" ht="11.25">
      <c r="B139" s="148"/>
      <c r="D139" s="149" t="s">
        <v>155</v>
      </c>
      <c r="F139" s="151" t="s">
        <v>214</v>
      </c>
      <c r="H139" s="152">
        <v>10.944000000000001</v>
      </c>
      <c r="I139" s="153"/>
      <c r="L139" s="148"/>
      <c r="M139" s="154"/>
      <c r="T139" s="155"/>
      <c r="AT139" s="150" t="s">
        <v>155</v>
      </c>
      <c r="AU139" s="150" t="s">
        <v>85</v>
      </c>
      <c r="AV139" s="12" t="s">
        <v>85</v>
      </c>
      <c r="AW139" s="12" t="s">
        <v>4</v>
      </c>
      <c r="AX139" s="12" t="s">
        <v>83</v>
      </c>
      <c r="AY139" s="150" t="s">
        <v>135</v>
      </c>
    </row>
    <row r="140" spans="2:65" s="1" customFormat="1" ht="16.5" customHeight="1">
      <c r="B140" s="31"/>
      <c r="C140" s="135" t="s">
        <v>157</v>
      </c>
      <c r="D140" s="135" t="s">
        <v>137</v>
      </c>
      <c r="E140" s="136" t="s">
        <v>215</v>
      </c>
      <c r="F140" s="137" t="s">
        <v>216</v>
      </c>
      <c r="G140" s="138" t="s">
        <v>202</v>
      </c>
      <c r="H140" s="139">
        <v>5.76</v>
      </c>
      <c r="I140" s="140"/>
      <c r="J140" s="141">
        <f>ROUND(I140*H140,2)</f>
        <v>0</v>
      </c>
      <c r="K140" s="137" t="s">
        <v>141</v>
      </c>
      <c r="L140" s="31"/>
      <c r="M140" s="142" t="s">
        <v>1</v>
      </c>
      <c r="N140" s="143" t="s">
        <v>41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142</v>
      </c>
      <c r="AT140" s="146" t="s">
        <v>137</v>
      </c>
      <c r="AU140" s="146" t="s">
        <v>85</v>
      </c>
      <c r="AY140" s="16" t="s">
        <v>135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83</v>
      </c>
      <c r="BK140" s="147">
        <f>ROUND(I140*H140,2)</f>
        <v>0</v>
      </c>
      <c r="BL140" s="16" t="s">
        <v>142</v>
      </c>
      <c r="BM140" s="146" t="s">
        <v>217</v>
      </c>
    </row>
    <row r="141" spans="2:65" s="1" customFormat="1" ht="24.2" customHeight="1">
      <c r="B141" s="31"/>
      <c r="C141" s="135" t="s">
        <v>163</v>
      </c>
      <c r="D141" s="135" t="s">
        <v>137</v>
      </c>
      <c r="E141" s="136" t="s">
        <v>218</v>
      </c>
      <c r="F141" s="137" t="s">
        <v>219</v>
      </c>
      <c r="G141" s="138" t="s">
        <v>202</v>
      </c>
      <c r="H141" s="139">
        <v>5.04</v>
      </c>
      <c r="I141" s="140"/>
      <c r="J141" s="141">
        <f>ROUND(I141*H141,2)</f>
        <v>0</v>
      </c>
      <c r="K141" s="137" t="s">
        <v>141</v>
      </c>
      <c r="L141" s="31"/>
      <c r="M141" s="142" t="s">
        <v>1</v>
      </c>
      <c r="N141" s="143" t="s">
        <v>41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142</v>
      </c>
      <c r="AT141" s="146" t="s">
        <v>137</v>
      </c>
      <c r="AU141" s="146" t="s">
        <v>85</v>
      </c>
      <c r="AY141" s="16" t="s">
        <v>135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83</v>
      </c>
      <c r="BK141" s="147">
        <f>ROUND(I141*H141,2)</f>
        <v>0</v>
      </c>
      <c r="BL141" s="16" t="s">
        <v>142</v>
      </c>
      <c r="BM141" s="146" t="s">
        <v>220</v>
      </c>
    </row>
    <row r="142" spans="2:65" s="12" customFormat="1" ht="11.25">
      <c r="B142" s="148"/>
      <c r="D142" s="149" t="s">
        <v>155</v>
      </c>
      <c r="E142" s="150" t="s">
        <v>1</v>
      </c>
      <c r="F142" s="151" t="s">
        <v>221</v>
      </c>
      <c r="H142" s="152">
        <v>5.04</v>
      </c>
      <c r="I142" s="153"/>
      <c r="L142" s="148"/>
      <c r="M142" s="154"/>
      <c r="T142" s="155"/>
      <c r="AT142" s="150" t="s">
        <v>155</v>
      </c>
      <c r="AU142" s="150" t="s">
        <v>85</v>
      </c>
      <c r="AV142" s="12" t="s">
        <v>85</v>
      </c>
      <c r="AW142" s="12" t="s">
        <v>32</v>
      </c>
      <c r="AX142" s="12" t="s">
        <v>83</v>
      </c>
      <c r="AY142" s="150" t="s">
        <v>135</v>
      </c>
    </row>
    <row r="143" spans="2:65" s="1" customFormat="1" ht="16.5" customHeight="1">
      <c r="B143" s="31"/>
      <c r="C143" s="161" t="s">
        <v>170</v>
      </c>
      <c r="D143" s="161" t="s">
        <v>222</v>
      </c>
      <c r="E143" s="162" t="s">
        <v>223</v>
      </c>
      <c r="F143" s="163" t="s">
        <v>224</v>
      </c>
      <c r="G143" s="164" t="s">
        <v>173</v>
      </c>
      <c r="H143" s="165">
        <v>10.08</v>
      </c>
      <c r="I143" s="166"/>
      <c r="J143" s="167">
        <f>ROUND(I143*H143,2)</f>
        <v>0</v>
      </c>
      <c r="K143" s="163" t="s">
        <v>141</v>
      </c>
      <c r="L143" s="168"/>
      <c r="M143" s="169" t="s">
        <v>1</v>
      </c>
      <c r="N143" s="170" t="s">
        <v>41</v>
      </c>
      <c r="P143" s="144">
        <f>O143*H143</f>
        <v>0</v>
      </c>
      <c r="Q143" s="144">
        <v>1</v>
      </c>
      <c r="R143" s="144">
        <f>Q143*H143</f>
        <v>10.08</v>
      </c>
      <c r="S143" s="144">
        <v>0</v>
      </c>
      <c r="T143" s="145">
        <f>S143*H143</f>
        <v>0</v>
      </c>
      <c r="AR143" s="146" t="s">
        <v>175</v>
      </c>
      <c r="AT143" s="146" t="s">
        <v>222</v>
      </c>
      <c r="AU143" s="146" t="s">
        <v>85</v>
      </c>
      <c r="AY143" s="16" t="s">
        <v>135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83</v>
      </c>
      <c r="BK143" s="147">
        <f>ROUND(I143*H143,2)</f>
        <v>0</v>
      </c>
      <c r="BL143" s="16" t="s">
        <v>142</v>
      </c>
      <c r="BM143" s="146" t="s">
        <v>225</v>
      </c>
    </row>
    <row r="144" spans="2:65" s="12" customFormat="1" ht="11.25">
      <c r="B144" s="148"/>
      <c r="D144" s="149" t="s">
        <v>155</v>
      </c>
      <c r="F144" s="151" t="s">
        <v>226</v>
      </c>
      <c r="H144" s="152">
        <v>10.08</v>
      </c>
      <c r="I144" s="153"/>
      <c r="L144" s="148"/>
      <c r="M144" s="154"/>
      <c r="T144" s="155"/>
      <c r="AT144" s="150" t="s">
        <v>155</v>
      </c>
      <c r="AU144" s="150" t="s">
        <v>85</v>
      </c>
      <c r="AV144" s="12" t="s">
        <v>85</v>
      </c>
      <c r="AW144" s="12" t="s">
        <v>4</v>
      </c>
      <c r="AX144" s="12" t="s">
        <v>83</v>
      </c>
      <c r="AY144" s="150" t="s">
        <v>135</v>
      </c>
    </row>
    <row r="145" spans="2:65" s="1" customFormat="1" ht="24.2" customHeight="1">
      <c r="B145" s="31"/>
      <c r="C145" s="135" t="s">
        <v>175</v>
      </c>
      <c r="D145" s="135" t="s">
        <v>137</v>
      </c>
      <c r="E145" s="136" t="s">
        <v>227</v>
      </c>
      <c r="F145" s="137" t="s">
        <v>228</v>
      </c>
      <c r="G145" s="138" t="s">
        <v>140</v>
      </c>
      <c r="H145" s="139">
        <v>285</v>
      </c>
      <c r="I145" s="140"/>
      <c r="J145" s="141">
        <f>ROUND(I145*H145,2)</f>
        <v>0</v>
      </c>
      <c r="K145" s="137" t="s">
        <v>141</v>
      </c>
      <c r="L145" s="31"/>
      <c r="M145" s="142" t="s">
        <v>1</v>
      </c>
      <c r="N145" s="143" t="s">
        <v>41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142</v>
      </c>
      <c r="AT145" s="146" t="s">
        <v>137</v>
      </c>
      <c r="AU145" s="146" t="s">
        <v>85</v>
      </c>
      <c r="AY145" s="16" t="s">
        <v>135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83</v>
      </c>
      <c r="BK145" s="147">
        <f>ROUND(I145*H145,2)</f>
        <v>0</v>
      </c>
      <c r="BL145" s="16" t="s">
        <v>142</v>
      </c>
      <c r="BM145" s="146" t="s">
        <v>229</v>
      </c>
    </row>
    <row r="146" spans="2:65" s="12" customFormat="1" ht="11.25">
      <c r="B146" s="148"/>
      <c r="D146" s="149" t="s">
        <v>155</v>
      </c>
      <c r="E146" s="150" t="s">
        <v>1</v>
      </c>
      <c r="F146" s="151" t="s">
        <v>230</v>
      </c>
      <c r="H146" s="152">
        <v>285</v>
      </c>
      <c r="I146" s="153"/>
      <c r="L146" s="148"/>
      <c r="M146" s="154"/>
      <c r="T146" s="155"/>
      <c r="AT146" s="150" t="s">
        <v>155</v>
      </c>
      <c r="AU146" s="150" t="s">
        <v>85</v>
      </c>
      <c r="AV146" s="12" t="s">
        <v>85</v>
      </c>
      <c r="AW146" s="12" t="s">
        <v>32</v>
      </c>
      <c r="AX146" s="12" t="s">
        <v>83</v>
      </c>
      <c r="AY146" s="150" t="s">
        <v>135</v>
      </c>
    </row>
    <row r="147" spans="2:65" s="11" customFormat="1" ht="22.9" customHeight="1">
      <c r="B147" s="123"/>
      <c r="D147" s="124" t="s">
        <v>75</v>
      </c>
      <c r="E147" s="133" t="s">
        <v>142</v>
      </c>
      <c r="F147" s="133" t="s">
        <v>231</v>
      </c>
      <c r="I147" s="126"/>
      <c r="J147" s="134">
        <f>BK147</f>
        <v>0</v>
      </c>
      <c r="L147" s="123"/>
      <c r="M147" s="128"/>
      <c r="P147" s="129">
        <f>SUM(P148:P149)</f>
        <v>0</v>
      </c>
      <c r="R147" s="129">
        <f>SUM(R148:R149)</f>
        <v>1.3613544</v>
      </c>
      <c r="T147" s="130">
        <f>SUM(T148:T149)</f>
        <v>0</v>
      </c>
      <c r="AR147" s="124" t="s">
        <v>83</v>
      </c>
      <c r="AT147" s="131" t="s">
        <v>75</v>
      </c>
      <c r="AU147" s="131" t="s">
        <v>83</v>
      </c>
      <c r="AY147" s="124" t="s">
        <v>135</v>
      </c>
      <c r="BK147" s="132">
        <f>SUM(BK148:BK149)</f>
        <v>0</v>
      </c>
    </row>
    <row r="148" spans="2:65" s="1" customFormat="1" ht="24.2" customHeight="1">
      <c r="B148" s="31"/>
      <c r="C148" s="135" t="s">
        <v>161</v>
      </c>
      <c r="D148" s="135" t="s">
        <v>137</v>
      </c>
      <c r="E148" s="136" t="s">
        <v>232</v>
      </c>
      <c r="F148" s="137" t="s">
        <v>233</v>
      </c>
      <c r="G148" s="138" t="s">
        <v>202</v>
      </c>
      <c r="H148" s="139">
        <v>0.72</v>
      </c>
      <c r="I148" s="140"/>
      <c r="J148" s="141">
        <f>ROUND(I148*H148,2)</f>
        <v>0</v>
      </c>
      <c r="K148" s="137" t="s">
        <v>141</v>
      </c>
      <c r="L148" s="31"/>
      <c r="M148" s="142" t="s">
        <v>1</v>
      </c>
      <c r="N148" s="143" t="s">
        <v>41</v>
      </c>
      <c r="P148" s="144">
        <f>O148*H148</f>
        <v>0</v>
      </c>
      <c r="Q148" s="144">
        <v>1.8907700000000001</v>
      </c>
      <c r="R148" s="144">
        <f>Q148*H148</f>
        <v>1.3613544</v>
      </c>
      <c r="S148" s="144">
        <v>0</v>
      </c>
      <c r="T148" s="145">
        <f>S148*H148</f>
        <v>0</v>
      </c>
      <c r="AR148" s="146" t="s">
        <v>142</v>
      </c>
      <c r="AT148" s="146" t="s">
        <v>137</v>
      </c>
      <c r="AU148" s="146" t="s">
        <v>85</v>
      </c>
      <c r="AY148" s="16" t="s">
        <v>135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83</v>
      </c>
      <c r="BK148" s="147">
        <f>ROUND(I148*H148,2)</f>
        <v>0</v>
      </c>
      <c r="BL148" s="16" t="s">
        <v>142</v>
      </c>
      <c r="BM148" s="146" t="s">
        <v>234</v>
      </c>
    </row>
    <row r="149" spans="2:65" s="12" customFormat="1" ht="11.25">
      <c r="B149" s="148"/>
      <c r="D149" s="149" t="s">
        <v>155</v>
      </c>
      <c r="E149" s="150" t="s">
        <v>1</v>
      </c>
      <c r="F149" s="151" t="s">
        <v>235</v>
      </c>
      <c r="H149" s="152">
        <v>0.72</v>
      </c>
      <c r="I149" s="153"/>
      <c r="L149" s="148"/>
      <c r="M149" s="154"/>
      <c r="T149" s="155"/>
      <c r="AT149" s="150" t="s">
        <v>155</v>
      </c>
      <c r="AU149" s="150" t="s">
        <v>85</v>
      </c>
      <c r="AV149" s="12" t="s">
        <v>85</v>
      </c>
      <c r="AW149" s="12" t="s">
        <v>32</v>
      </c>
      <c r="AX149" s="12" t="s">
        <v>83</v>
      </c>
      <c r="AY149" s="150" t="s">
        <v>135</v>
      </c>
    </row>
    <row r="150" spans="2:65" s="11" customFormat="1" ht="22.9" customHeight="1">
      <c r="B150" s="123"/>
      <c r="D150" s="124" t="s">
        <v>75</v>
      </c>
      <c r="E150" s="133" t="s">
        <v>157</v>
      </c>
      <c r="F150" s="133" t="s">
        <v>236</v>
      </c>
      <c r="I150" s="126"/>
      <c r="J150" s="134">
        <f>BK150</f>
        <v>0</v>
      </c>
      <c r="L150" s="123"/>
      <c r="M150" s="128"/>
      <c r="P150" s="129">
        <f>SUM(P151:P159)</f>
        <v>0</v>
      </c>
      <c r="R150" s="129">
        <f>SUM(R151:R159)</f>
        <v>219.57288999999997</v>
      </c>
      <c r="T150" s="130">
        <f>SUM(T151:T159)</f>
        <v>0</v>
      </c>
      <c r="AR150" s="124" t="s">
        <v>83</v>
      </c>
      <c r="AT150" s="131" t="s">
        <v>75</v>
      </c>
      <c r="AU150" s="131" t="s">
        <v>83</v>
      </c>
      <c r="AY150" s="124" t="s">
        <v>135</v>
      </c>
      <c r="BK150" s="132">
        <f>SUM(BK151:BK159)</f>
        <v>0</v>
      </c>
    </row>
    <row r="151" spans="2:65" s="1" customFormat="1" ht="21.75" customHeight="1">
      <c r="B151" s="31"/>
      <c r="C151" s="135" t="s">
        <v>183</v>
      </c>
      <c r="D151" s="135" t="s">
        <v>137</v>
      </c>
      <c r="E151" s="136" t="s">
        <v>237</v>
      </c>
      <c r="F151" s="137" t="s">
        <v>238</v>
      </c>
      <c r="G151" s="138" t="s">
        <v>140</v>
      </c>
      <c r="H151" s="139">
        <v>281</v>
      </c>
      <c r="I151" s="140"/>
      <c r="J151" s="141">
        <f>ROUND(I151*H151,2)</f>
        <v>0</v>
      </c>
      <c r="K151" s="137" t="s">
        <v>141</v>
      </c>
      <c r="L151" s="31"/>
      <c r="M151" s="142" t="s">
        <v>1</v>
      </c>
      <c r="N151" s="143" t="s">
        <v>41</v>
      </c>
      <c r="P151" s="144">
        <f>O151*H151</f>
        <v>0</v>
      </c>
      <c r="Q151" s="144">
        <v>0.57499999999999996</v>
      </c>
      <c r="R151" s="144">
        <f>Q151*H151</f>
        <v>161.57499999999999</v>
      </c>
      <c r="S151" s="144">
        <v>0</v>
      </c>
      <c r="T151" s="145">
        <f>S151*H151</f>
        <v>0</v>
      </c>
      <c r="AR151" s="146" t="s">
        <v>142</v>
      </c>
      <c r="AT151" s="146" t="s">
        <v>137</v>
      </c>
      <c r="AU151" s="146" t="s">
        <v>85</v>
      </c>
      <c r="AY151" s="16" t="s">
        <v>135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83</v>
      </c>
      <c r="BK151" s="147">
        <f>ROUND(I151*H151,2)</f>
        <v>0</v>
      </c>
      <c r="BL151" s="16" t="s">
        <v>142</v>
      </c>
      <c r="BM151" s="146" t="s">
        <v>239</v>
      </c>
    </row>
    <row r="152" spans="2:65" s="12" customFormat="1" ht="11.25">
      <c r="B152" s="148"/>
      <c r="D152" s="149" t="s">
        <v>155</v>
      </c>
      <c r="E152" s="150" t="s">
        <v>1</v>
      </c>
      <c r="F152" s="151" t="s">
        <v>240</v>
      </c>
      <c r="H152" s="152">
        <v>281</v>
      </c>
      <c r="I152" s="153"/>
      <c r="L152" s="148"/>
      <c r="M152" s="154"/>
      <c r="T152" s="155"/>
      <c r="AT152" s="150" t="s">
        <v>155</v>
      </c>
      <c r="AU152" s="150" t="s">
        <v>85</v>
      </c>
      <c r="AV152" s="12" t="s">
        <v>85</v>
      </c>
      <c r="AW152" s="12" t="s">
        <v>32</v>
      </c>
      <c r="AX152" s="12" t="s">
        <v>83</v>
      </c>
      <c r="AY152" s="150" t="s">
        <v>135</v>
      </c>
    </row>
    <row r="153" spans="2:65" s="1" customFormat="1" ht="24.2" customHeight="1">
      <c r="B153" s="31"/>
      <c r="C153" s="135" t="s">
        <v>188</v>
      </c>
      <c r="D153" s="135" t="s">
        <v>137</v>
      </c>
      <c r="E153" s="136" t="s">
        <v>241</v>
      </c>
      <c r="F153" s="137" t="s">
        <v>242</v>
      </c>
      <c r="G153" s="138" t="s">
        <v>140</v>
      </c>
      <c r="H153" s="139">
        <v>2</v>
      </c>
      <c r="I153" s="140"/>
      <c r="J153" s="141">
        <f>ROUND(I153*H153,2)</f>
        <v>0</v>
      </c>
      <c r="K153" s="137" t="s">
        <v>141</v>
      </c>
      <c r="L153" s="31"/>
      <c r="M153" s="142" t="s">
        <v>1</v>
      </c>
      <c r="N153" s="143" t="s">
        <v>41</v>
      </c>
      <c r="P153" s="144">
        <f>O153*H153</f>
        <v>0</v>
      </c>
      <c r="Q153" s="144">
        <v>8.9219999999999994E-2</v>
      </c>
      <c r="R153" s="144">
        <f>Q153*H153</f>
        <v>0.17843999999999999</v>
      </c>
      <c r="S153" s="144">
        <v>0</v>
      </c>
      <c r="T153" s="145">
        <f>S153*H153</f>
        <v>0</v>
      </c>
      <c r="AR153" s="146" t="s">
        <v>142</v>
      </c>
      <c r="AT153" s="146" t="s">
        <v>137</v>
      </c>
      <c r="AU153" s="146" t="s">
        <v>85</v>
      </c>
      <c r="AY153" s="16" t="s">
        <v>135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83</v>
      </c>
      <c r="BK153" s="147">
        <f>ROUND(I153*H153,2)</f>
        <v>0</v>
      </c>
      <c r="BL153" s="16" t="s">
        <v>142</v>
      </c>
      <c r="BM153" s="146" t="s">
        <v>243</v>
      </c>
    </row>
    <row r="154" spans="2:65" s="1" customFormat="1" ht="24.2" customHeight="1">
      <c r="B154" s="31"/>
      <c r="C154" s="161" t="s">
        <v>8</v>
      </c>
      <c r="D154" s="161" t="s">
        <v>222</v>
      </c>
      <c r="E154" s="162" t="s">
        <v>244</v>
      </c>
      <c r="F154" s="163" t="s">
        <v>245</v>
      </c>
      <c r="G154" s="164" t="s">
        <v>140</v>
      </c>
      <c r="H154" s="165">
        <v>3.15</v>
      </c>
      <c r="I154" s="166"/>
      <c r="J154" s="167">
        <f>ROUND(I154*H154,2)</f>
        <v>0</v>
      </c>
      <c r="K154" s="163" t="s">
        <v>141</v>
      </c>
      <c r="L154" s="168"/>
      <c r="M154" s="169" t="s">
        <v>1</v>
      </c>
      <c r="N154" s="170" t="s">
        <v>41</v>
      </c>
      <c r="P154" s="144">
        <f>O154*H154</f>
        <v>0</v>
      </c>
      <c r="Q154" s="144">
        <v>0.13100000000000001</v>
      </c>
      <c r="R154" s="144">
        <f>Q154*H154</f>
        <v>0.41265000000000002</v>
      </c>
      <c r="S154" s="144">
        <v>0</v>
      </c>
      <c r="T154" s="145">
        <f>S154*H154</f>
        <v>0</v>
      </c>
      <c r="AR154" s="146" t="s">
        <v>175</v>
      </c>
      <c r="AT154" s="146" t="s">
        <v>222</v>
      </c>
      <c r="AU154" s="146" t="s">
        <v>85</v>
      </c>
      <c r="AY154" s="16" t="s">
        <v>135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6" t="s">
        <v>83</v>
      </c>
      <c r="BK154" s="147">
        <f>ROUND(I154*H154,2)</f>
        <v>0</v>
      </c>
      <c r="BL154" s="16" t="s">
        <v>142</v>
      </c>
      <c r="BM154" s="146" t="s">
        <v>246</v>
      </c>
    </row>
    <row r="155" spans="2:65" s="12" customFormat="1" ht="11.25">
      <c r="B155" s="148"/>
      <c r="D155" s="149" t="s">
        <v>155</v>
      </c>
      <c r="E155" s="150" t="s">
        <v>1</v>
      </c>
      <c r="F155" s="151" t="s">
        <v>247</v>
      </c>
      <c r="H155" s="152">
        <v>3.15</v>
      </c>
      <c r="I155" s="153"/>
      <c r="L155" s="148"/>
      <c r="M155" s="154"/>
      <c r="T155" s="155"/>
      <c r="AT155" s="150" t="s">
        <v>155</v>
      </c>
      <c r="AU155" s="150" t="s">
        <v>85</v>
      </c>
      <c r="AV155" s="12" t="s">
        <v>85</v>
      </c>
      <c r="AW155" s="12" t="s">
        <v>32</v>
      </c>
      <c r="AX155" s="12" t="s">
        <v>83</v>
      </c>
      <c r="AY155" s="150" t="s">
        <v>135</v>
      </c>
    </row>
    <row r="156" spans="2:65" s="1" customFormat="1" ht="24.2" customHeight="1">
      <c r="B156" s="31"/>
      <c r="C156" s="135" t="s">
        <v>248</v>
      </c>
      <c r="D156" s="135" t="s">
        <v>137</v>
      </c>
      <c r="E156" s="136" t="s">
        <v>241</v>
      </c>
      <c r="F156" s="137" t="s">
        <v>242</v>
      </c>
      <c r="G156" s="138" t="s">
        <v>140</v>
      </c>
      <c r="H156" s="139">
        <v>4</v>
      </c>
      <c r="I156" s="140"/>
      <c r="J156" s="141">
        <f>ROUND(I156*H156,2)</f>
        <v>0</v>
      </c>
      <c r="K156" s="137" t="s">
        <v>141</v>
      </c>
      <c r="L156" s="31"/>
      <c r="M156" s="142" t="s">
        <v>1</v>
      </c>
      <c r="N156" s="143" t="s">
        <v>41</v>
      </c>
      <c r="P156" s="144">
        <f>O156*H156</f>
        <v>0</v>
      </c>
      <c r="Q156" s="144">
        <v>8.9219999999999994E-2</v>
      </c>
      <c r="R156" s="144">
        <f>Q156*H156</f>
        <v>0.35687999999999998</v>
      </c>
      <c r="S156" s="144">
        <v>0</v>
      </c>
      <c r="T156" s="145">
        <f>S156*H156</f>
        <v>0</v>
      </c>
      <c r="AR156" s="146" t="s">
        <v>142</v>
      </c>
      <c r="AT156" s="146" t="s">
        <v>137</v>
      </c>
      <c r="AU156" s="146" t="s">
        <v>85</v>
      </c>
      <c r="AY156" s="16" t="s">
        <v>135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6" t="s">
        <v>83</v>
      </c>
      <c r="BK156" s="147">
        <f>ROUND(I156*H156,2)</f>
        <v>0</v>
      </c>
      <c r="BL156" s="16" t="s">
        <v>142</v>
      </c>
      <c r="BM156" s="146" t="s">
        <v>249</v>
      </c>
    </row>
    <row r="157" spans="2:65" s="1" customFormat="1" ht="33" customHeight="1">
      <c r="B157" s="31"/>
      <c r="C157" s="135" t="s">
        <v>250</v>
      </c>
      <c r="D157" s="135" t="s">
        <v>137</v>
      </c>
      <c r="E157" s="136" t="s">
        <v>251</v>
      </c>
      <c r="F157" s="137" t="s">
        <v>252</v>
      </c>
      <c r="G157" s="138" t="s">
        <v>140</v>
      </c>
      <c r="H157" s="139">
        <v>279</v>
      </c>
      <c r="I157" s="140"/>
      <c r="J157" s="141">
        <f>ROUND(I157*H157,2)</f>
        <v>0</v>
      </c>
      <c r="K157" s="137" t="s">
        <v>141</v>
      </c>
      <c r="L157" s="31"/>
      <c r="M157" s="142" t="s">
        <v>1</v>
      </c>
      <c r="N157" s="143" t="s">
        <v>41</v>
      </c>
      <c r="P157" s="144">
        <f>O157*H157</f>
        <v>0</v>
      </c>
      <c r="Q157" s="144">
        <v>8.9219999999999994E-2</v>
      </c>
      <c r="R157" s="144">
        <f>Q157*H157</f>
        <v>24.892379999999999</v>
      </c>
      <c r="S157" s="144">
        <v>0</v>
      </c>
      <c r="T157" s="145">
        <f>S157*H157</f>
        <v>0</v>
      </c>
      <c r="AR157" s="146" t="s">
        <v>142</v>
      </c>
      <c r="AT157" s="146" t="s">
        <v>137</v>
      </c>
      <c r="AU157" s="146" t="s">
        <v>85</v>
      </c>
      <c r="AY157" s="16" t="s">
        <v>135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6" t="s">
        <v>83</v>
      </c>
      <c r="BK157" s="147">
        <f>ROUND(I157*H157,2)</f>
        <v>0</v>
      </c>
      <c r="BL157" s="16" t="s">
        <v>142</v>
      </c>
      <c r="BM157" s="146" t="s">
        <v>253</v>
      </c>
    </row>
    <row r="158" spans="2:65" s="1" customFormat="1" ht="24.2" customHeight="1">
      <c r="B158" s="31"/>
      <c r="C158" s="161" t="s">
        <v>254</v>
      </c>
      <c r="D158" s="161" t="s">
        <v>222</v>
      </c>
      <c r="E158" s="162" t="s">
        <v>255</v>
      </c>
      <c r="F158" s="163" t="s">
        <v>256</v>
      </c>
      <c r="G158" s="164" t="s">
        <v>140</v>
      </c>
      <c r="H158" s="165">
        <v>284.58</v>
      </c>
      <c r="I158" s="166"/>
      <c r="J158" s="167">
        <f>ROUND(I158*H158,2)</f>
        <v>0</v>
      </c>
      <c r="K158" s="163" t="s">
        <v>141</v>
      </c>
      <c r="L158" s="168"/>
      <c r="M158" s="169" t="s">
        <v>1</v>
      </c>
      <c r="N158" s="170" t="s">
        <v>41</v>
      </c>
      <c r="P158" s="144">
        <f>O158*H158</f>
        <v>0</v>
      </c>
      <c r="Q158" s="144">
        <v>0.113</v>
      </c>
      <c r="R158" s="144">
        <f>Q158*H158</f>
        <v>32.157539999999997</v>
      </c>
      <c r="S158" s="144">
        <v>0</v>
      </c>
      <c r="T158" s="145">
        <f>S158*H158</f>
        <v>0</v>
      </c>
      <c r="AR158" s="146" t="s">
        <v>175</v>
      </c>
      <c r="AT158" s="146" t="s">
        <v>222</v>
      </c>
      <c r="AU158" s="146" t="s">
        <v>85</v>
      </c>
      <c r="AY158" s="16" t="s">
        <v>135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6" t="s">
        <v>83</v>
      </c>
      <c r="BK158" s="147">
        <f>ROUND(I158*H158,2)</f>
        <v>0</v>
      </c>
      <c r="BL158" s="16" t="s">
        <v>142</v>
      </c>
      <c r="BM158" s="146" t="s">
        <v>257</v>
      </c>
    </row>
    <row r="159" spans="2:65" s="12" customFormat="1" ht="11.25">
      <c r="B159" s="148"/>
      <c r="D159" s="149" t="s">
        <v>155</v>
      </c>
      <c r="F159" s="151" t="s">
        <v>258</v>
      </c>
      <c r="H159" s="152">
        <v>284.58</v>
      </c>
      <c r="I159" s="153"/>
      <c r="L159" s="148"/>
      <c r="M159" s="154"/>
      <c r="T159" s="155"/>
      <c r="AT159" s="150" t="s">
        <v>155</v>
      </c>
      <c r="AU159" s="150" t="s">
        <v>85</v>
      </c>
      <c r="AV159" s="12" t="s">
        <v>85</v>
      </c>
      <c r="AW159" s="12" t="s">
        <v>4</v>
      </c>
      <c r="AX159" s="12" t="s">
        <v>83</v>
      </c>
      <c r="AY159" s="150" t="s">
        <v>135</v>
      </c>
    </row>
    <row r="160" spans="2:65" s="11" customFormat="1" ht="22.9" customHeight="1">
      <c r="B160" s="123"/>
      <c r="D160" s="124" t="s">
        <v>75</v>
      </c>
      <c r="E160" s="133" t="s">
        <v>175</v>
      </c>
      <c r="F160" s="133" t="s">
        <v>259</v>
      </c>
      <c r="I160" s="126"/>
      <c r="J160" s="134">
        <f>BK160</f>
        <v>0</v>
      </c>
      <c r="L160" s="123"/>
      <c r="M160" s="128"/>
      <c r="P160" s="129">
        <f>SUM(P161:P178)</f>
        <v>0</v>
      </c>
      <c r="R160" s="129">
        <f>SUM(R161:R178)</f>
        <v>8.9946999999999999</v>
      </c>
      <c r="T160" s="130">
        <f>SUM(T161:T178)</f>
        <v>7.8217600000000003</v>
      </c>
      <c r="AR160" s="124" t="s">
        <v>83</v>
      </c>
      <c r="AT160" s="131" t="s">
        <v>75</v>
      </c>
      <c r="AU160" s="131" t="s">
        <v>83</v>
      </c>
      <c r="AY160" s="124" t="s">
        <v>135</v>
      </c>
      <c r="BK160" s="132">
        <f>SUM(BK161:BK178)</f>
        <v>0</v>
      </c>
    </row>
    <row r="161" spans="2:65" s="1" customFormat="1" ht="21.75" customHeight="1">
      <c r="B161" s="31"/>
      <c r="C161" s="135" t="s">
        <v>260</v>
      </c>
      <c r="D161" s="135" t="s">
        <v>137</v>
      </c>
      <c r="E161" s="136" t="s">
        <v>261</v>
      </c>
      <c r="F161" s="137" t="s">
        <v>262</v>
      </c>
      <c r="G161" s="138" t="s">
        <v>153</v>
      </c>
      <c r="H161" s="139">
        <v>12</v>
      </c>
      <c r="I161" s="140"/>
      <c r="J161" s="141">
        <f>ROUND(I161*H161,2)</f>
        <v>0</v>
      </c>
      <c r="K161" s="137" t="s">
        <v>141</v>
      </c>
      <c r="L161" s="31"/>
      <c r="M161" s="142" t="s">
        <v>1</v>
      </c>
      <c r="N161" s="143" t="s">
        <v>41</v>
      </c>
      <c r="P161" s="144">
        <f>O161*H161</f>
        <v>0</v>
      </c>
      <c r="Q161" s="144">
        <v>0</v>
      </c>
      <c r="R161" s="144">
        <f>Q161*H161</f>
        <v>0</v>
      </c>
      <c r="S161" s="144">
        <v>5.0000000000000001E-3</v>
      </c>
      <c r="T161" s="145">
        <f>S161*H161</f>
        <v>0.06</v>
      </c>
      <c r="AR161" s="146" t="s">
        <v>142</v>
      </c>
      <c r="AT161" s="146" t="s">
        <v>137</v>
      </c>
      <c r="AU161" s="146" t="s">
        <v>85</v>
      </c>
      <c r="AY161" s="16" t="s">
        <v>135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6" t="s">
        <v>83</v>
      </c>
      <c r="BK161" s="147">
        <f>ROUND(I161*H161,2)</f>
        <v>0</v>
      </c>
      <c r="BL161" s="16" t="s">
        <v>142</v>
      </c>
      <c r="BM161" s="146" t="s">
        <v>263</v>
      </c>
    </row>
    <row r="162" spans="2:65" s="1" customFormat="1" ht="24.2" customHeight="1">
      <c r="B162" s="31"/>
      <c r="C162" s="135" t="s">
        <v>264</v>
      </c>
      <c r="D162" s="135" t="s">
        <v>137</v>
      </c>
      <c r="E162" s="136" t="s">
        <v>265</v>
      </c>
      <c r="F162" s="137" t="s">
        <v>266</v>
      </c>
      <c r="G162" s="138" t="s">
        <v>202</v>
      </c>
      <c r="H162" s="139">
        <v>1.1779999999999999</v>
      </c>
      <c r="I162" s="140"/>
      <c r="J162" s="141">
        <f>ROUND(I162*H162,2)</f>
        <v>0</v>
      </c>
      <c r="K162" s="137" t="s">
        <v>141</v>
      </c>
      <c r="L162" s="31"/>
      <c r="M162" s="142" t="s">
        <v>1</v>
      </c>
      <c r="N162" s="143" t="s">
        <v>41</v>
      </c>
      <c r="P162" s="144">
        <f>O162*H162</f>
        <v>0</v>
      </c>
      <c r="Q162" s="144">
        <v>0</v>
      </c>
      <c r="R162" s="144">
        <f>Q162*H162</f>
        <v>0</v>
      </c>
      <c r="S162" s="144">
        <v>1.92</v>
      </c>
      <c r="T162" s="145">
        <f>S162*H162</f>
        <v>2.2617599999999998</v>
      </c>
      <c r="AR162" s="146" t="s">
        <v>142</v>
      </c>
      <c r="AT162" s="146" t="s">
        <v>137</v>
      </c>
      <c r="AU162" s="146" t="s">
        <v>85</v>
      </c>
      <c r="AY162" s="16" t="s">
        <v>135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6" t="s">
        <v>83</v>
      </c>
      <c r="BK162" s="147">
        <f>ROUND(I162*H162,2)</f>
        <v>0</v>
      </c>
      <c r="BL162" s="16" t="s">
        <v>142</v>
      </c>
      <c r="BM162" s="146" t="s">
        <v>267</v>
      </c>
    </row>
    <row r="163" spans="2:65" s="12" customFormat="1" ht="11.25">
      <c r="B163" s="148"/>
      <c r="D163" s="149" t="s">
        <v>155</v>
      </c>
      <c r="E163" s="150" t="s">
        <v>1</v>
      </c>
      <c r="F163" s="151" t="s">
        <v>268</v>
      </c>
      <c r="H163" s="152">
        <v>1.1779999999999999</v>
      </c>
      <c r="I163" s="153"/>
      <c r="L163" s="148"/>
      <c r="M163" s="154"/>
      <c r="T163" s="155"/>
      <c r="AT163" s="150" t="s">
        <v>155</v>
      </c>
      <c r="AU163" s="150" t="s">
        <v>85</v>
      </c>
      <c r="AV163" s="12" t="s">
        <v>85</v>
      </c>
      <c r="AW163" s="12" t="s">
        <v>32</v>
      </c>
      <c r="AX163" s="12" t="s">
        <v>83</v>
      </c>
      <c r="AY163" s="150" t="s">
        <v>135</v>
      </c>
    </row>
    <row r="164" spans="2:65" s="1" customFormat="1" ht="24.2" customHeight="1">
      <c r="B164" s="31"/>
      <c r="C164" s="135" t="s">
        <v>269</v>
      </c>
      <c r="D164" s="135" t="s">
        <v>137</v>
      </c>
      <c r="E164" s="136" t="s">
        <v>270</v>
      </c>
      <c r="F164" s="137" t="s">
        <v>271</v>
      </c>
      <c r="G164" s="138" t="s">
        <v>272</v>
      </c>
      <c r="H164" s="139">
        <v>6</v>
      </c>
      <c r="I164" s="140"/>
      <c r="J164" s="141">
        <f t="shared" ref="J164:J178" si="0">ROUND(I164*H164,2)</f>
        <v>0</v>
      </c>
      <c r="K164" s="137" t="s">
        <v>141</v>
      </c>
      <c r="L164" s="31"/>
      <c r="M164" s="142" t="s">
        <v>1</v>
      </c>
      <c r="N164" s="143" t="s">
        <v>41</v>
      </c>
      <c r="P164" s="144">
        <f t="shared" ref="P164:P178" si="1">O164*H164</f>
        <v>0</v>
      </c>
      <c r="Q164" s="144">
        <v>0.12422</v>
      </c>
      <c r="R164" s="144">
        <f t="shared" ref="R164:R178" si="2">Q164*H164</f>
        <v>0.74531999999999998</v>
      </c>
      <c r="S164" s="144">
        <v>0</v>
      </c>
      <c r="T164" s="145">
        <f t="shared" ref="T164:T178" si="3">S164*H164</f>
        <v>0</v>
      </c>
      <c r="AR164" s="146" t="s">
        <v>142</v>
      </c>
      <c r="AT164" s="146" t="s">
        <v>137</v>
      </c>
      <c r="AU164" s="146" t="s">
        <v>85</v>
      </c>
      <c r="AY164" s="16" t="s">
        <v>135</v>
      </c>
      <c r="BE164" s="147">
        <f t="shared" ref="BE164:BE178" si="4">IF(N164="základní",J164,0)</f>
        <v>0</v>
      </c>
      <c r="BF164" s="147">
        <f t="shared" ref="BF164:BF178" si="5">IF(N164="snížená",J164,0)</f>
        <v>0</v>
      </c>
      <c r="BG164" s="147">
        <f t="shared" ref="BG164:BG178" si="6">IF(N164="zákl. přenesená",J164,0)</f>
        <v>0</v>
      </c>
      <c r="BH164" s="147">
        <f t="shared" ref="BH164:BH178" si="7">IF(N164="sníž. přenesená",J164,0)</f>
        <v>0</v>
      </c>
      <c r="BI164" s="147">
        <f t="shared" ref="BI164:BI178" si="8">IF(N164="nulová",J164,0)</f>
        <v>0</v>
      </c>
      <c r="BJ164" s="16" t="s">
        <v>83</v>
      </c>
      <c r="BK164" s="147">
        <f t="shared" ref="BK164:BK178" si="9">ROUND(I164*H164,2)</f>
        <v>0</v>
      </c>
      <c r="BL164" s="16" t="s">
        <v>142</v>
      </c>
      <c r="BM164" s="146" t="s">
        <v>273</v>
      </c>
    </row>
    <row r="165" spans="2:65" s="1" customFormat="1" ht="21.75" customHeight="1">
      <c r="B165" s="31"/>
      <c r="C165" s="161" t="s">
        <v>274</v>
      </c>
      <c r="D165" s="161" t="s">
        <v>222</v>
      </c>
      <c r="E165" s="162" t="s">
        <v>275</v>
      </c>
      <c r="F165" s="163" t="s">
        <v>276</v>
      </c>
      <c r="G165" s="164" t="s">
        <v>272</v>
      </c>
      <c r="H165" s="165">
        <v>6</v>
      </c>
      <c r="I165" s="166"/>
      <c r="J165" s="167">
        <f t="shared" si="0"/>
        <v>0</v>
      </c>
      <c r="K165" s="163" t="s">
        <v>141</v>
      </c>
      <c r="L165" s="168"/>
      <c r="M165" s="169" t="s">
        <v>1</v>
      </c>
      <c r="N165" s="170" t="s">
        <v>41</v>
      </c>
      <c r="P165" s="144">
        <f t="shared" si="1"/>
        <v>0</v>
      </c>
      <c r="Q165" s="144">
        <v>6.7000000000000004E-2</v>
      </c>
      <c r="R165" s="144">
        <f t="shared" si="2"/>
        <v>0.40200000000000002</v>
      </c>
      <c r="S165" s="144">
        <v>0</v>
      </c>
      <c r="T165" s="145">
        <f t="shared" si="3"/>
        <v>0</v>
      </c>
      <c r="AR165" s="146" t="s">
        <v>175</v>
      </c>
      <c r="AT165" s="146" t="s">
        <v>222</v>
      </c>
      <c r="AU165" s="146" t="s">
        <v>85</v>
      </c>
      <c r="AY165" s="16" t="s">
        <v>135</v>
      </c>
      <c r="BE165" s="147">
        <f t="shared" si="4"/>
        <v>0</v>
      </c>
      <c r="BF165" s="147">
        <f t="shared" si="5"/>
        <v>0</v>
      </c>
      <c r="BG165" s="147">
        <f t="shared" si="6"/>
        <v>0</v>
      </c>
      <c r="BH165" s="147">
        <f t="shared" si="7"/>
        <v>0</v>
      </c>
      <c r="BI165" s="147">
        <f t="shared" si="8"/>
        <v>0</v>
      </c>
      <c r="BJ165" s="16" t="s">
        <v>83</v>
      </c>
      <c r="BK165" s="147">
        <f t="shared" si="9"/>
        <v>0</v>
      </c>
      <c r="BL165" s="16" t="s">
        <v>142</v>
      </c>
      <c r="BM165" s="146" t="s">
        <v>277</v>
      </c>
    </row>
    <row r="166" spans="2:65" s="1" customFormat="1" ht="24.2" customHeight="1">
      <c r="B166" s="31"/>
      <c r="C166" s="135" t="s">
        <v>278</v>
      </c>
      <c r="D166" s="135" t="s">
        <v>137</v>
      </c>
      <c r="E166" s="136" t="s">
        <v>279</v>
      </c>
      <c r="F166" s="137" t="s">
        <v>280</v>
      </c>
      <c r="G166" s="138" t="s">
        <v>272</v>
      </c>
      <c r="H166" s="139">
        <v>6</v>
      </c>
      <c r="I166" s="140"/>
      <c r="J166" s="141">
        <f t="shared" si="0"/>
        <v>0</v>
      </c>
      <c r="K166" s="137" t="s">
        <v>141</v>
      </c>
      <c r="L166" s="31"/>
      <c r="M166" s="142" t="s">
        <v>1</v>
      </c>
      <c r="N166" s="143" t="s">
        <v>41</v>
      </c>
      <c r="P166" s="144">
        <f t="shared" si="1"/>
        <v>0</v>
      </c>
      <c r="Q166" s="144">
        <v>2.972E-2</v>
      </c>
      <c r="R166" s="144">
        <f t="shared" si="2"/>
        <v>0.17832000000000001</v>
      </c>
      <c r="S166" s="144">
        <v>0</v>
      </c>
      <c r="T166" s="145">
        <f t="shared" si="3"/>
        <v>0</v>
      </c>
      <c r="AR166" s="146" t="s">
        <v>142</v>
      </c>
      <c r="AT166" s="146" t="s">
        <v>137</v>
      </c>
      <c r="AU166" s="146" t="s">
        <v>85</v>
      </c>
      <c r="AY166" s="16" t="s">
        <v>135</v>
      </c>
      <c r="BE166" s="147">
        <f t="shared" si="4"/>
        <v>0</v>
      </c>
      <c r="BF166" s="147">
        <f t="shared" si="5"/>
        <v>0</v>
      </c>
      <c r="BG166" s="147">
        <f t="shared" si="6"/>
        <v>0</v>
      </c>
      <c r="BH166" s="147">
        <f t="shared" si="7"/>
        <v>0</v>
      </c>
      <c r="BI166" s="147">
        <f t="shared" si="8"/>
        <v>0</v>
      </c>
      <c r="BJ166" s="16" t="s">
        <v>83</v>
      </c>
      <c r="BK166" s="147">
        <f t="shared" si="9"/>
        <v>0</v>
      </c>
      <c r="BL166" s="16" t="s">
        <v>142</v>
      </c>
      <c r="BM166" s="146" t="s">
        <v>281</v>
      </c>
    </row>
    <row r="167" spans="2:65" s="1" customFormat="1" ht="21.75" customHeight="1">
      <c r="B167" s="31"/>
      <c r="C167" s="161" t="s">
        <v>7</v>
      </c>
      <c r="D167" s="161" t="s">
        <v>222</v>
      </c>
      <c r="E167" s="162" t="s">
        <v>282</v>
      </c>
      <c r="F167" s="163" t="s">
        <v>283</v>
      </c>
      <c r="G167" s="164" t="s">
        <v>272</v>
      </c>
      <c r="H167" s="165">
        <v>6</v>
      </c>
      <c r="I167" s="166"/>
      <c r="J167" s="167">
        <f t="shared" si="0"/>
        <v>0</v>
      </c>
      <c r="K167" s="163" t="s">
        <v>141</v>
      </c>
      <c r="L167" s="168"/>
      <c r="M167" s="169" t="s">
        <v>1</v>
      </c>
      <c r="N167" s="170" t="s">
        <v>41</v>
      </c>
      <c r="P167" s="144">
        <f t="shared" si="1"/>
        <v>0</v>
      </c>
      <c r="Q167" s="144">
        <v>0.04</v>
      </c>
      <c r="R167" s="144">
        <f t="shared" si="2"/>
        <v>0.24</v>
      </c>
      <c r="S167" s="144">
        <v>0</v>
      </c>
      <c r="T167" s="145">
        <f t="shared" si="3"/>
        <v>0</v>
      </c>
      <c r="AR167" s="146" t="s">
        <v>175</v>
      </c>
      <c r="AT167" s="146" t="s">
        <v>222</v>
      </c>
      <c r="AU167" s="146" t="s">
        <v>85</v>
      </c>
      <c r="AY167" s="16" t="s">
        <v>135</v>
      </c>
      <c r="BE167" s="147">
        <f t="shared" si="4"/>
        <v>0</v>
      </c>
      <c r="BF167" s="147">
        <f t="shared" si="5"/>
        <v>0</v>
      </c>
      <c r="BG167" s="147">
        <f t="shared" si="6"/>
        <v>0</v>
      </c>
      <c r="BH167" s="147">
        <f t="shared" si="7"/>
        <v>0</v>
      </c>
      <c r="BI167" s="147">
        <f t="shared" si="8"/>
        <v>0</v>
      </c>
      <c r="BJ167" s="16" t="s">
        <v>83</v>
      </c>
      <c r="BK167" s="147">
        <f t="shared" si="9"/>
        <v>0</v>
      </c>
      <c r="BL167" s="16" t="s">
        <v>142</v>
      </c>
      <c r="BM167" s="146" t="s">
        <v>284</v>
      </c>
    </row>
    <row r="168" spans="2:65" s="1" customFormat="1" ht="24.2" customHeight="1">
      <c r="B168" s="31"/>
      <c r="C168" s="135" t="s">
        <v>285</v>
      </c>
      <c r="D168" s="135" t="s">
        <v>137</v>
      </c>
      <c r="E168" s="136" t="s">
        <v>286</v>
      </c>
      <c r="F168" s="137" t="s">
        <v>287</v>
      </c>
      <c r="G168" s="138" t="s">
        <v>272</v>
      </c>
      <c r="H168" s="139">
        <v>6</v>
      </c>
      <c r="I168" s="140"/>
      <c r="J168" s="141">
        <f t="shared" si="0"/>
        <v>0</v>
      </c>
      <c r="K168" s="137" t="s">
        <v>141</v>
      </c>
      <c r="L168" s="31"/>
      <c r="M168" s="142" t="s">
        <v>1</v>
      </c>
      <c r="N168" s="143" t="s">
        <v>41</v>
      </c>
      <c r="P168" s="144">
        <f t="shared" si="1"/>
        <v>0</v>
      </c>
      <c r="Q168" s="144">
        <v>2.972E-2</v>
      </c>
      <c r="R168" s="144">
        <f t="shared" si="2"/>
        <v>0.17832000000000001</v>
      </c>
      <c r="S168" s="144">
        <v>0</v>
      </c>
      <c r="T168" s="145">
        <f t="shared" si="3"/>
        <v>0</v>
      </c>
      <c r="AR168" s="146" t="s">
        <v>142</v>
      </c>
      <c r="AT168" s="146" t="s">
        <v>137</v>
      </c>
      <c r="AU168" s="146" t="s">
        <v>85</v>
      </c>
      <c r="AY168" s="16" t="s">
        <v>135</v>
      </c>
      <c r="BE168" s="147">
        <f t="shared" si="4"/>
        <v>0</v>
      </c>
      <c r="BF168" s="147">
        <f t="shared" si="5"/>
        <v>0</v>
      </c>
      <c r="BG168" s="147">
        <f t="shared" si="6"/>
        <v>0</v>
      </c>
      <c r="BH168" s="147">
        <f t="shared" si="7"/>
        <v>0</v>
      </c>
      <c r="BI168" s="147">
        <f t="shared" si="8"/>
        <v>0</v>
      </c>
      <c r="BJ168" s="16" t="s">
        <v>83</v>
      </c>
      <c r="BK168" s="147">
        <f t="shared" si="9"/>
        <v>0</v>
      </c>
      <c r="BL168" s="16" t="s">
        <v>142</v>
      </c>
      <c r="BM168" s="146" t="s">
        <v>288</v>
      </c>
    </row>
    <row r="169" spans="2:65" s="1" customFormat="1" ht="24.2" customHeight="1">
      <c r="B169" s="31"/>
      <c r="C169" s="161" t="s">
        <v>289</v>
      </c>
      <c r="D169" s="161" t="s">
        <v>222</v>
      </c>
      <c r="E169" s="162" t="s">
        <v>290</v>
      </c>
      <c r="F169" s="163" t="s">
        <v>291</v>
      </c>
      <c r="G169" s="164" t="s">
        <v>272</v>
      </c>
      <c r="H169" s="165">
        <v>6</v>
      </c>
      <c r="I169" s="166"/>
      <c r="J169" s="167">
        <f t="shared" si="0"/>
        <v>0</v>
      </c>
      <c r="K169" s="163" t="s">
        <v>141</v>
      </c>
      <c r="L169" s="168"/>
      <c r="M169" s="169" t="s">
        <v>1</v>
      </c>
      <c r="N169" s="170" t="s">
        <v>41</v>
      </c>
      <c r="P169" s="144">
        <f t="shared" si="1"/>
        <v>0</v>
      </c>
      <c r="Q169" s="144">
        <v>0.04</v>
      </c>
      <c r="R169" s="144">
        <f t="shared" si="2"/>
        <v>0.24</v>
      </c>
      <c r="S169" s="144">
        <v>0</v>
      </c>
      <c r="T169" s="145">
        <f t="shared" si="3"/>
        <v>0</v>
      </c>
      <c r="AR169" s="146" t="s">
        <v>175</v>
      </c>
      <c r="AT169" s="146" t="s">
        <v>222</v>
      </c>
      <c r="AU169" s="146" t="s">
        <v>85</v>
      </c>
      <c r="AY169" s="16" t="s">
        <v>135</v>
      </c>
      <c r="BE169" s="147">
        <f t="shared" si="4"/>
        <v>0</v>
      </c>
      <c r="BF169" s="147">
        <f t="shared" si="5"/>
        <v>0</v>
      </c>
      <c r="BG169" s="147">
        <f t="shared" si="6"/>
        <v>0</v>
      </c>
      <c r="BH169" s="147">
        <f t="shared" si="7"/>
        <v>0</v>
      </c>
      <c r="BI169" s="147">
        <f t="shared" si="8"/>
        <v>0</v>
      </c>
      <c r="BJ169" s="16" t="s">
        <v>83</v>
      </c>
      <c r="BK169" s="147">
        <f t="shared" si="9"/>
        <v>0</v>
      </c>
      <c r="BL169" s="16" t="s">
        <v>142</v>
      </c>
      <c r="BM169" s="146" t="s">
        <v>292</v>
      </c>
    </row>
    <row r="170" spans="2:65" s="1" customFormat="1" ht="24.2" customHeight="1">
      <c r="B170" s="31"/>
      <c r="C170" s="135" t="s">
        <v>293</v>
      </c>
      <c r="D170" s="135" t="s">
        <v>137</v>
      </c>
      <c r="E170" s="136" t="s">
        <v>294</v>
      </c>
      <c r="F170" s="137" t="s">
        <v>295</v>
      </c>
      <c r="G170" s="138" t="s">
        <v>272</v>
      </c>
      <c r="H170" s="139">
        <v>6</v>
      </c>
      <c r="I170" s="140"/>
      <c r="J170" s="141">
        <f t="shared" si="0"/>
        <v>0</v>
      </c>
      <c r="K170" s="137" t="s">
        <v>141</v>
      </c>
      <c r="L170" s="31"/>
      <c r="M170" s="142" t="s">
        <v>1</v>
      </c>
      <c r="N170" s="143" t="s">
        <v>41</v>
      </c>
      <c r="P170" s="144">
        <f t="shared" si="1"/>
        <v>0</v>
      </c>
      <c r="Q170" s="144">
        <v>2.972E-2</v>
      </c>
      <c r="R170" s="144">
        <f t="shared" si="2"/>
        <v>0.17832000000000001</v>
      </c>
      <c r="S170" s="144">
        <v>0</v>
      </c>
      <c r="T170" s="145">
        <f t="shared" si="3"/>
        <v>0</v>
      </c>
      <c r="AR170" s="146" t="s">
        <v>142</v>
      </c>
      <c r="AT170" s="146" t="s">
        <v>137</v>
      </c>
      <c r="AU170" s="146" t="s">
        <v>85</v>
      </c>
      <c r="AY170" s="16" t="s">
        <v>135</v>
      </c>
      <c r="BE170" s="147">
        <f t="shared" si="4"/>
        <v>0</v>
      </c>
      <c r="BF170" s="147">
        <f t="shared" si="5"/>
        <v>0</v>
      </c>
      <c r="BG170" s="147">
        <f t="shared" si="6"/>
        <v>0</v>
      </c>
      <c r="BH170" s="147">
        <f t="shared" si="7"/>
        <v>0</v>
      </c>
      <c r="BI170" s="147">
        <f t="shared" si="8"/>
        <v>0</v>
      </c>
      <c r="BJ170" s="16" t="s">
        <v>83</v>
      </c>
      <c r="BK170" s="147">
        <f t="shared" si="9"/>
        <v>0</v>
      </c>
      <c r="BL170" s="16" t="s">
        <v>142</v>
      </c>
      <c r="BM170" s="146" t="s">
        <v>296</v>
      </c>
    </row>
    <row r="171" spans="2:65" s="1" customFormat="1" ht="24.2" customHeight="1">
      <c r="B171" s="31"/>
      <c r="C171" s="161" t="s">
        <v>297</v>
      </c>
      <c r="D171" s="161" t="s">
        <v>222</v>
      </c>
      <c r="E171" s="162" t="s">
        <v>298</v>
      </c>
      <c r="F171" s="163" t="s">
        <v>299</v>
      </c>
      <c r="G171" s="164" t="s">
        <v>272</v>
      </c>
      <c r="H171" s="165">
        <v>6</v>
      </c>
      <c r="I171" s="166"/>
      <c r="J171" s="167">
        <f t="shared" si="0"/>
        <v>0</v>
      </c>
      <c r="K171" s="163" t="s">
        <v>141</v>
      </c>
      <c r="L171" s="168"/>
      <c r="M171" s="169" t="s">
        <v>1</v>
      </c>
      <c r="N171" s="170" t="s">
        <v>41</v>
      </c>
      <c r="P171" s="144">
        <f t="shared" si="1"/>
        <v>0</v>
      </c>
      <c r="Q171" s="144">
        <v>0.09</v>
      </c>
      <c r="R171" s="144">
        <f t="shared" si="2"/>
        <v>0.54</v>
      </c>
      <c r="S171" s="144">
        <v>0</v>
      </c>
      <c r="T171" s="145">
        <f t="shared" si="3"/>
        <v>0</v>
      </c>
      <c r="AR171" s="146" t="s">
        <v>175</v>
      </c>
      <c r="AT171" s="146" t="s">
        <v>222</v>
      </c>
      <c r="AU171" s="146" t="s">
        <v>85</v>
      </c>
      <c r="AY171" s="16" t="s">
        <v>135</v>
      </c>
      <c r="BE171" s="147">
        <f t="shared" si="4"/>
        <v>0</v>
      </c>
      <c r="BF171" s="147">
        <f t="shared" si="5"/>
        <v>0</v>
      </c>
      <c r="BG171" s="147">
        <f t="shared" si="6"/>
        <v>0</v>
      </c>
      <c r="BH171" s="147">
        <f t="shared" si="7"/>
        <v>0</v>
      </c>
      <c r="BI171" s="147">
        <f t="shared" si="8"/>
        <v>0</v>
      </c>
      <c r="BJ171" s="16" t="s">
        <v>83</v>
      </c>
      <c r="BK171" s="147">
        <f t="shared" si="9"/>
        <v>0</v>
      </c>
      <c r="BL171" s="16" t="s">
        <v>142</v>
      </c>
      <c r="BM171" s="146" t="s">
        <v>300</v>
      </c>
    </row>
    <row r="172" spans="2:65" s="1" customFormat="1" ht="33" customHeight="1">
      <c r="B172" s="31"/>
      <c r="C172" s="135" t="s">
        <v>301</v>
      </c>
      <c r="D172" s="135" t="s">
        <v>137</v>
      </c>
      <c r="E172" s="136" t="s">
        <v>302</v>
      </c>
      <c r="F172" s="137" t="s">
        <v>303</v>
      </c>
      <c r="G172" s="138" t="s">
        <v>272</v>
      </c>
      <c r="H172" s="139">
        <v>5</v>
      </c>
      <c r="I172" s="140"/>
      <c r="J172" s="141">
        <f t="shared" si="0"/>
        <v>0</v>
      </c>
      <c r="K172" s="137" t="s">
        <v>141</v>
      </c>
      <c r="L172" s="31"/>
      <c r="M172" s="142" t="s">
        <v>1</v>
      </c>
      <c r="N172" s="143" t="s">
        <v>41</v>
      </c>
      <c r="P172" s="144">
        <f t="shared" si="1"/>
        <v>0</v>
      </c>
      <c r="Q172" s="144">
        <v>0.65847999999999995</v>
      </c>
      <c r="R172" s="144">
        <f t="shared" si="2"/>
        <v>3.2923999999999998</v>
      </c>
      <c r="S172" s="144">
        <v>0.66</v>
      </c>
      <c r="T172" s="145">
        <f t="shared" si="3"/>
        <v>3.3000000000000003</v>
      </c>
      <c r="AR172" s="146" t="s">
        <v>142</v>
      </c>
      <c r="AT172" s="146" t="s">
        <v>137</v>
      </c>
      <c r="AU172" s="146" t="s">
        <v>85</v>
      </c>
      <c r="AY172" s="16" t="s">
        <v>135</v>
      </c>
      <c r="BE172" s="147">
        <f t="shared" si="4"/>
        <v>0</v>
      </c>
      <c r="BF172" s="147">
        <f t="shared" si="5"/>
        <v>0</v>
      </c>
      <c r="BG172" s="147">
        <f t="shared" si="6"/>
        <v>0</v>
      </c>
      <c r="BH172" s="147">
        <f t="shared" si="7"/>
        <v>0</v>
      </c>
      <c r="BI172" s="147">
        <f t="shared" si="8"/>
        <v>0</v>
      </c>
      <c r="BJ172" s="16" t="s">
        <v>83</v>
      </c>
      <c r="BK172" s="147">
        <f t="shared" si="9"/>
        <v>0</v>
      </c>
      <c r="BL172" s="16" t="s">
        <v>142</v>
      </c>
      <c r="BM172" s="146" t="s">
        <v>304</v>
      </c>
    </row>
    <row r="173" spans="2:65" s="1" customFormat="1" ht="24.2" customHeight="1">
      <c r="B173" s="31"/>
      <c r="C173" s="135" t="s">
        <v>305</v>
      </c>
      <c r="D173" s="135" t="s">
        <v>137</v>
      </c>
      <c r="E173" s="136" t="s">
        <v>306</v>
      </c>
      <c r="F173" s="137" t="s">
        <v>307</v>
      </c>
      <c r="G173" s="138" t="s">
        <v>272</v>
      </c>
      <c r="H173" s="139">
        <v>10</v>
      </c>
      <c r="I173" s="140"/>
      <c r="J173" s="141">
        <f t="shared" si="0"/>
        <v>0</v>
      </c>
      <c r="K173" s="137" t="s">
        <v>141</v>
      </c>
      <c r="L173" s="31"/>
      <c r="M173" s="142" t="s">
        <v>1</v>
      </c>
      <c r="N173" s="143" t="s">
        <v>41</v>
      </c>
      <c r="P173" s="144">
        <f t="shared" si="1"/>
        <v>0</v>
      </c>
      <c r="Q173" s="144">
        <v>0.10037</v>
      </c>
      <c r="R173" s="144">
        <f t="shared" si="2"/>
        <v>1.0037</v>
      </c>
      <c r="S173" s="144">
        <v>0.1</v>
      </c>
      <c r="T173" s="145">
        <f t="shared" si="3"/>
        <v>1</v>
      </c>
      <c r="AR173" s="146" t="s">
        <v>142</v>
      </c>
      <c r="AT173" s="146" t="s">
        <v>137</v>
      </c>
      <c r="AU173" s="146" t="s">
        <v>85</v>
      </c>
      <c r="AY173" s="16" t="s">
        <v>135</v>
      </c>
      <c r="BE173" s="147">
        <f t="shared" si="4"/>
        <v>0</v>
      </c>
      <c r="BF173" s="147">
        <f t="shared" si="5"/>
        <v>0</v>
      </c>
      <c r="BG173" s="147">
        <f t="shared" si="6"/>
        <v>0</v>
      </c>
      <c r="BH173" s="147">
        <f t="shared" si="7"/>
        <v>0</v>
      </c>
      <c r="BI173" s="147">
        <f t="shared" si="8"/>
        <v>0</v>
      </c>
      <c r="BJ173" s="16" t="s">
        <v>83</v>
      </c>
      <c r="BK173" s="147">
        <f t="shared" si="9"/>
        <v>0</v>
      </c>
      <c r="BL173" s="16" t="s">
        <v>142</v>
      </c>
      <c r="BM173" s="146" t="s">
        <v>308</v>
      </c>
    </row>
    <row r="174" spans="2:65" s="1" customFormat="1" ht="24.2" customHeight="1">
      <c r="B174" s="31"/>
      <c r="C174" s="135" t="s">
        <v>309</v>
      </c>
      <c r="D174" s="135" t="s">
        <v>137</v>
      </c>
      <c r="E174" s="136" t="s">
        <v>310</v>
      </c>
      <c r="F174" s="137" t="s">
        <v>311</v>
      </c>
      <c r="G174" s="138" t="s">
        <v>272</v>
      </c>
      <c r="H174" s="139">
        <v>6</v>
      </c>
      <c r="I174" s="140"/>
      <c r="J174" s="141">
        <f t="shared" si="0"/>
        <v>0</v>
      </c>
      <c r="K174" s="137" t="s">
        <v>141</v>
      </c>
      <c r="L174" s="31"/>
      <c r="M174" s="142" t="s">
        <v>1</v>
      </c>
      <c r="N174" s="143" t="s">
        <v>41</v>
      </c>
      <c r="P174" s="144">
        <f t="shared" si="1"/>
        <v>0</v>
      </c>
      <c r="Q174" s="144">
        <v>0.21734000000000001</v>
      </c>
      <c r="R174" s="144">
        <f t="shared" si="2"/>
        <v>1.3040400000000001</v>
      </c>
      <c r="S174" s="144">
        <v>0</v>
      </c>
      <c r="T174" s="145">
        <f t="shared" si="3"/>
        <v>0</v>
      </c>
      <c r="AR174" s="146" t="s">
        <v>142</v>
      </c>
      <c r="AT174" s="146" t="s">
        <v>137</v>
      </c>
      <c r="AU174" s="146" t="s">
        <v>85</v>
      </c>
      <c r="AY174" s="16" t="s">
        <v>135</v>
      </c>
      <c r="BE174" s="147">
        <f t="shared" si="4"/>
        <v>0</v>
      </c>
      <c r="BF174" s="147">
        <f t="shared" si="5"/>
        <v>0</v>
      </c>
      <c r="BG174" s="147">
        <f t="shared" si="6"/>
        <v>0</v>
      </c>
      <c r="BH174" s="147">
        <f t="shared" si="7"/>
        <v>0</v>
      </c>
      <c r="BI174" s="147">
        <f t="shared" si="8"/>
        <v>0</v>
      </c>
      <c r="BJ174" s="16" t="s">
        <v>83</v>
      </c>
      <c r="BK174" s="147">
        <f t="shared" si="9"/>
        <v>0</v>
      </c>
      <c r="BL174" s="16" t="s">
        <v>142</v>
      </c>
      <c r="BM174" s="146" t="s">
        <v>312</v>
      </c>
    </row>
    <row r="175" spans="2:65" s="1" customFormat="1" ht="24.2" customHeight="1">
      <c r="B175" s="31"/>
      <c r="C175" s="161" t="s">
        <v>313</v>
      </c>
      <c r="D175" s="161" t="s">
        <v>222</v>
      </c>
      <c r="E175" s="162" t="s">
        <v>314</v>
      </c>
      <c r="F175" s="163" t="s">
        <v>315</v>
      </c>
      <c r="G175" s="164" t="s">
        <v>272</v>
      </c>
      <c r="H175" s="165">
        <v>6</v>
      </c>
      <c r="I175" s="166"/>
      <c r="J175" s="167">
        <f t="shared" si="0"/>
        <v>0</v>
      </c>
      <c r="K175" s="163" t="s">
        <v>141</v>
      </c>
      <c r="L175" s="168"/>
      <c r="M175" s="169" t="s">
        <v>1</v>
      </c>
      <c r="N175" s="170" t="s">
        <v>41</v>
      </c>
      <c r="P175" s="144">
        <f t="shared" si="1"/>
        <v>0</v>
      </c>
      <c r="Q175" s="144">
        <v>0.108</v>
      </c>
      <c r="R175" s="144">
        <f t="shared" si="2"/>
        <v>0.64800000000000002</v>
      </c>
      <c r="S175" s="144">
        <v>0</v>
      </c>
      <c r="T175" s="145">
        <f t="shared" si="3"/>
        <v>0</v>
      </c>
      <c r="AR175" s="146" t="s">
        <v>175</v>
      </c>
      <c r="AT175" s="146" t="s">
        <v>222</v>
      </c>
      <c r="AU175" s="146" t="s">
        <v>85</v>
      </c>
      <c r="AY175" s="16" t="s">
        <v>135</v>
      </c>
      <c r="BE175" s="147">
        <f t="shared" si="4"/>
        <v>0</v>
      </c>
      <c r="BF175" s="147">
        <f t="shared" si="5"/>
        <v>0</v>
      </c>
      <c r="BG175" s="147">
        <f t="shared" si="6"/>
        <v>0</v>
      </c>
      <c r="BH175" s="147">
        <f t="shared" si="7"/>
        <v>0</v>
      </c>
      <c r="BI175" s="147">
        <f t="shared" si="8"/>
        <v>0</v>
      </c>
      <c r="BJ175" s="16" t="s">
        <v>83</v>
      </c>
      <c r="BK175" s="147">
        <f t="shared" si="9"/>
        <v>0</v>
      </c>
      <c r="BL175" s="16" t="s">
        <v>142</v>
      </c>
      <c r="BM175" s="146" t="s">
        <v>316</v>
      </c>
    </row>
    <row r="176" spans="2:65" s="1" customFormat="1" ht="16.5" customHeight="1">
      <c r="B176" s="31"/>
      <c r="C176" s="161" t="s">
        <v>317</v>
      </c>
      <c r="D176" s="161" t="s">
        <v>222</v>
      </c>
      <c r="E176" s="162" t="s">
        <v>318</v>
      </c>
      <c r="F176" s="163" t="s">
        <v>319</v>
      </c>
      <c r="G176" s="164" t="s">
        <v>272</v>
      </c>
      <c r="H176" s="165">
        <v>6</v>
      </c>
      <c r="I176" s="166"/>
      <c r="J176" s="167">
        <f t="shared" si="0"/>
        <v>0</v>
      </c>
      <c r="K176" s="163" t="s">
        <v>141</v>
      </c>
      <c r="L176" s="168"/>
      <c r="M176" s="169" t="s">
        <v>1</v>
      </c>
      <c r="N176" s="170" t="s">
        <v>41</v>
      </c>
      <c r="P176" s="144">
        <f t="shared" si="1"/>
        <v>0</v>
      </c>
      <c r="Q176" s="144">
        <v>7.1999999999999998E-3</v>
      </c>
      <c r="R176" s="144">
        <f t="shared" si="2"/>
        <v>4.3200000000000002E-2</v>
      </c>
      <c r="S176" s="144">
        <v>0</v>
      </c>
      <c r="T176" s="145">
        <f t="shared" si="3"/>
        <v>0</v>
      </c>
      <c r="AR176" s="146" t="s">
        <v>175</v>
      </c>
      <c r="AT176" s="146" t="s">
        <v>222</v>
      </c>
      <c r="AU176" s="146" t="s">
        <v>85</v>
      </c>
      <c r="AY176" s="16" t="s">
        <v>135</v>
      </c>
      <c r="BE176" s="147">
        <f t="shared" si="4"/>
        <v>0</v>
      </c>
      <c r="BF176" s="147">
        <f t="shared" si="5"/>
        <v>0</v>
      </c>
      <c r="BG176" s="147">
        <f t="shared" si="6"/>
        <v>0</v>
      </c>
      <c r="BH176" s="147">
        <f t="shared" si="7"/>
        <v>0</v>
      </c>
      <c r="BI176" s="147">
        <f t="shared" si="8"/>
        <v>0</v>
      </c>
      <c r="BJ176" s="16" t="s">
        <v>83</v>
      </c>
      <c r="BK176" s="147">
        <f t="shared" si="9"/>
        <v>0</v>
      </c>
      <c r="BL176" s="16" t="s">
        <v>142</v>
      </c>
      <c r="BM176" s="146" t="s">
        <v>320</v>
      </c>
    </row>
    <row r="177" spans="2:65" s="1" customFormat="1" ht="24.2" customHeight="1">
      <c r="B177" s="31"/>
      <c r="C177" s="135" t="s">
        <v>321</v>
      </c>
      <c r="D177" s="135" t="s">
        <v>137</v>
      </c>
      <c r="E177" s="136" t="s">
        <v>322</v>
      </c>
      <c r="F177" s="137" t="s">
        <v>323</v>
      </c>
      <c r="G177" s="138" t="s">
        <v>272</v>
      </c>
      <c r="H177" s="139">
        <v>6</v>
      </c>
      <c r="I177" s="140"/>
      <c r="J177" s="141">
        <f t="shared" si="0"/>
        <v>0</v>
      </c>
      <c r="K177" s="137" t="s">
        <v>141</v>
      </c>
      <c r="L177" s="31"/>
      <c r="M177" s="142" t="s">
        <v>1</v>
      </c>
      <c r="N177" s="143" t="s">
        <v>41</v>
      </c>
      <c r="P177" s="144">
        <f t="shared" si="1"/>
        <v>0</v>
      </c>
      <c r="Q177" s="144">
        <v>0</v>
      </c>
      <c r="R177" s="144">
        <f t="shared" si="2"/>
        <v>0</v>
      </c>
      <c r="S177" s="144">
        <v>0.2</v>
      </c>
      <c r="T177" s="145">
        <f t="shared" si="3"/>
        <v>1.2000000000000002</v>
      </c>
      <c r="AR177" s="146" t="s">
        <v>142</v>
      </c>
      <c r="AT177" s="146" t="s">
        <v>137</v>
      </c>
      <c r="AU177" s="146" t="s">
        <v>85</v>
      </c>
      <c r="AY177" s="16" t="s">
        <v>135</v>
      </c>
      <c r="BE177" s="147">
        <f t="shared" si="4"/>
        <v>0</v>
      </c>
      <c r="BF177" s="147">
        <f t="shared" si="5"/>
        <v>0</v>
      </c>
      <c r="BG177" s="147">
        <f t="shared" si="6"/>
        <v>0</v>
      </c>
      <c r="BH177" s="147">
        <f t="shared" si="7"/>
        <v>0</v>
      </c>
      <c r="BI177" s="147">
        <f t="shared" si="8"/>
        <v>0</v>
      </c>
      <c r="BJ177" s="16" t="s">
        <v>83</v>
      </c>
      <c r="BK177" s="147">
        <f t="shared" si="9"/>
        <v>0</v>
      </c>
      <c r="BL177" s="16" t="s">
        <v>142</v>
      </c>
      <c r="BM177" s="146" t="s">
        <v>324</v>
      </c>
    </row>
    <row r="178" spans="2:65" s="1" customFormat="1" ht="24.2" customHeight="1">
      <c r="B178" s="31"/>
      <c r="C178" s="135" t="s">
        <v>325</v>
      </c>
      <c r="D178" s="135" t="s">
        <v>137</v>
      </c>
      <c r="E178" s="136" t="s">
        <v>326</v>
      </c>
      <c r="F178" s="137" t="s">
        <v>327</v>
      </c>
      <c r="G178" s="138" t="s">
        <v>153</v>
      </c>
      <c r="H178" s="139">
        <v>12</v>
      </c>
      <c r="I178" s="140"/>
      <c r="J178" s="141">
        <f t="shared" si="0"/>
        <v>0</v>
      </c>
      <c r="K178" s="137" t="s">
        <v>141</v>
      </c>
      <c r="L178" s="31"/>
      <c r="M178" s="142" t="s">
        <v>1</v>
      </c>
      <c r="N178" s="143" t="s">
        <v>41</v>
      </c>
      <c r="P178" s="144">
        <f t="shared" si="1"/>
        <v>0</v>
      </c>
      <c r="Q178" s="144">
        <v>9.0000000000000006E-5</v>
      </c>
      <c r="R178" s="144">
        <f t="shared" si="2"/>
        <v>1.08E-3</v>
      </c>
      <c r="S178" s="144">
        <v>0</v>
      </c>
      <c r="T178" s="145">
        <f t="shared" si="3"/>
        <v>0</v>
      </c>
      <c r="AR178" s="146" t="s">
        <v>142</v>
      </c>
      <c r="AT178" s="146" t="s">
        <v>137</v>
      </c>
      <c r="AU178" s="146" t="s">
        <v>85</v>
      </c>
      <c r="AY178" s="16" t="s">
        <v>135</v>
      </c>
      <c r="BE178" s="147">
        <f t="shared" si="4"/>
        <v>0</v>
      </c>
      <c r="BF178" s="147">
        <f t="shared" si="5"/>
        <v>0</v>
      </c>
      <c r="BG178" s="147">
        <f t="shared" si="6"/>
        <v>0</v>
      </c>
      <c r="BH178" s="147">
        <f t="shared" si="7"/>
        <v>0</v>
      </c>
      <c r="BI178" s="147">
        <f t="shared" si="8"/>
        <v>0</v>
      </c>
      <c r="BJ178" s="16" t="s">
        <v>83</v>
      </c>
      <c r="BK178" s="147">
        <f t="shared" si="9"/>
        <v>0</v>
      </c>
      <c r="BL178" s="16" t="s">
        <v>142</v>
      </c>
      <c r="BM178" s="146" t="s">
        <v>328</v>
      </c>
    </row>
    <row r="179" spans="2:65" s="11" customFormat="1" ht="22.9" customHeight="1">
      <c r="B179" s="123"/>
      <c r="D179" s="124" t="s">
        <v>75</v>
      </c>
      <c r="E179" s="133" t="s">
        <v>161</v>
      </c>
      <c r="F179" s="133" t="s">
        <v>162</v>
      </c>
      <c r="I179" s="126"/>
      <c r="J179" s="134">
        <f>BK179</f>
        <v>0</v>
      </c>
      <c r="L179" s="123"/>
      <c r="M179" s="128"/>
      <c r="P179" s="129">
        <f>SUM(P180:P193)</f>
        <v>0</v>
      </c>
      <c r="R179" s="129">
        <f>SUM(R180:R193)</f>
        <v>77.12014640000001</v>
      </c>
      <c r="T179" s="130">
        <f>SUM(T180:T193)</f>
        <v>0</v>
      </c>
      <c r="AR179" s="124" t="s">
        <v>83</v>
      </c>
      <c r="AT179" s="131" t="s">
        <v>75</v>
      </c>
      <c r="AU179" s="131" t="s">
        <v>83</v>
      </c>
      <c r="AY179" s="124" t="s">
        <v>135</v>
      </c>
      <c r="BK179" s="132">
        <f>SUM(BK180:BK193)</f>
        <v>0</v>
      </c>
    </row>
    <row r="180" spans="2:65" s="1" customFormat="1" ht="24.2" customHeight="1">
      <c r="B180" s="31"/>
      <c r="C180" s="135" t="s">
        <v>329</v>
      </c>
      <c r="D180" s="135" t="s">
        <v>137</v>
      </c>
      <c r="E180" s="136" t="s">
        <v>330</v>
      </c>
      <c r="F180" s="137" t="s">
        <v>331</v>
      </c>
      <c r="G180" s="138" t="s">
        <v>153</v>
      </c>
      <c r="H180" s="139">
        <v>187</v>
      </c>
      <c r="I180" s="140"/>
      <c r="J180" s="141">
        <f>ROUND(I180*H180,2)</f>
        <v>0</v>
      </c>
      <c r="K180" s="137" t="s">
        <v>141</v>
      </c>
      <c r="L180" s="31"/>
      <c r="M180" s="142" t="s">
        <v>1</v>
      </c>
      <c r="N180" s="143" t="s">
        <v>41</v>
      </c>
      <c r="P180" s="144">
        <f>O180*H180</f>
        <v>0</v>
      </c>
      <c r="Q180" s="144">
        <v>8.9779999999999999E-2</v>
      </c>
      <c r="R180" s="144">
        <f>Q180*H180</f>
        <v>16.78886</v>
      </c>
      <c r="S180" s="144">
        <v>0</v>
      </c>
      <c r="T180" s="145">
        <f>S180*H180</f>
        <v>0</v>
      </c>
      <c r="AR180" s="146" t="s">
        <v>142</v>
      </c>
      <c r="AT180" s="146" t="s">
        <v>137</v>
      </c>
      <c r="AU180" s="146" t="s">
        <v>85</v>
      </c>
      <c r="AY180" s="16" t="s">
        <v>135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6" t="s">
        <v>83</v>
      </c>
      <c r="BK180" s="147">
        <f>ROUND(I180*H180,2)</f>
        <v>0</v>
      </c>
      <c r="BL180" s="16" t="s">
        <v>142</v>
      </c>
      <c r="BM180" s="146" t="s">
        <v>332</v>
      </c>
    </row>
    <row r="181" spans="2:65" s="12" customFormat="1" ht="11.25">
      <c r="B181" s="148"/>
      <c r="D181" s="149" t="s">
        <v>155</v>
      </c>
      <c r="E181" s="150" t="s">
        <v>1</v>
      </c>
      <c r="F181" s="151" t="s">
        <v>156</v>
      </c>
      <c r="H181" s="152">
        <v>187</v>
      </c>
      <c r="I181" s="153"/>
      <c r="L181" s="148"/>
      <c r="M181" s="154"/>
      <c r="T181" s="155"/>
      <c r="AT181" s="150" t="s">
        <v>155</v>
      </c>
      <c r="AU181" s="150" t="s">
        <v>85</v>
      </c>
      <c r="AV181" s="12" t="s">
        <v>85</v>
      </c>
      <c r="AW181" s="12" t="s">
        <v>32</v>
      </c>
      <c r="AX181" s="12" t="s">
        <v>83</v>
      </c>
      <c r="AY181" s="150" t="s">
        <v>135</v>
      </c>
    </row>
    <row r="182" spans="2:65" s="1" customFormat="1" ht="16.5" customHeight="1">
      <c r="B182" s="31"/>
      <c r="C182" s="161" t="s">
        <v>333</v>
      </c>
      <c r="D182" s="161" t="s">
        <v>222</v>
      </c>
      <c r="E182" s="162" t="s">
        <v>334</v>
      </c>
      <c r="F182" s="163" t="s">
        <v>335</v>
      </c>
      <c r="G182" s="164" t="s">
        <v>140</v>
      </c>
      <c r="H182" s="165">
        <v>0.93500000000000005</v>
      </c>
      <c r="I182" s="166"/>
      <c r="J182" s="167">
        <f>ROUND(I182*H182,2)</f>
        <v>0</v>
      </c>
      <c r="K182" s="163" t="s">
        <v>141</v>
      </c>
      <c r="L182" s="168"/>
      <c r="M182" s="169" t="s">
        <v>1</v>
      </c>
      <c r="N182" s="170" t="s">
        <v>41</v>
      </c>
      <c r="P182" s="144">
        <f>O182*H182</f>
        <v>0</v>
      </c>
      <c r="Q182" s="144">
        <v>0.222</v>
      </c>
      <c r="R182" s="144">
        <f>Q182*H182</f>
        <v>0.20757</v>
      </c>
      <c r="S182" s="144">
        <v>0</v>
      </c>
      <c r="T182" s="145">
        <f>S182*H182</f>
        <v>0</v>
      </c>
      <c r="AR182" s="146" t="s">
        <v>175</v>
      </c>
      <c r="AT182" s="146" t="s">
        <v>222</v>
      </c>
      <c r="AU182" s="146" t="s">
        <v>85</v>
      </c>
      <c r="AY182" s="16" t="s">
        <v>135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6" t="s">
        <v>83</v>
      </c>
      <c r="BK182" s="147">
        <f>ROUND(I182*H182,2)</f>
        <v>0</v>
      </c>
      <c r="BL182" s="16" t="s">
        <v>142</v>
      </c>
      <c r="BM182" s="146" t="s">
        <v>336</v>
      </c>
    </row>
    <row r="183" spans="2:65" s="12" customFormat="1" ht="11.25">
      <c r="B183" s="148"/>
      <c r="D183" s="149" t="s">
        <v>155</v>
      </c>
      <c r="E183" s="150" t="s">
        <v>1</v>
      </c>
      <c r="F183" s="151" t="s">
        <v>337</v>
      </c>
      <c r="H183" s="152">
        <v>0.93500000000000005</v>
      </c>
      <c r="I183" s="153"/>
      <c r="L183" s="148"/>
      <c r="M183" s="154"/>
      <c r="T183" s="155"/>
      <c r="AT183" s="150" t="s">
        <v>155</v>
      </c>
      <c r="AU183" s="150" t="s">
        <v>85</v>
      </c>
      <c r="AV183" s="12" t="s">
        <v>85</v>
      </c>
      <c r="AW183" s="12" t="s">
        <v>32</v>
      </c>
      <c r="AX183" s="12" t="s">
        <v>83</v>
      </c>
      <c r="AY183" s="150" t="s">
        <v>135</v>
      </c>
    </row>
    <row r="184" spans="2:65" s="1" customFormat="1" ht="24.2" customHeight="1">
      <c r="B184" s="31"/>
      <c r="C184" s="135" t="s">
        <v>338</v>
      </c>
      <c r="D184" s="135" t="s">
        <v>137</v>
      </c>
      <c r="E184" s="136" t="s">
        <v>339</v>
      </c>
      <c r="F184" s="137" t="s">
        <v>340</v>
      </c>
      <c r="G184" s="138" t="s">
        <v>153</v>
      </c>
      <c r="H184" s="139">
        <v>187</v>
      </c>
      <c r="I184" s="140"/>
      <c r="J184" s="141">
        <f>ROUND(I184*H184,2)</f>
        <v>0</v>
      </c>
      <c r="K184" s="137" t="s">
        <v>141</v>
      </c>
      <c r="L184" s="31"/>
      <c r="M184" s="142" t="s">
        <v>1</v>
      </c>
      <c r="N184" s="143" t="s">
        <v>41</v>
      </c>
      <c r="P184" s="144">
        <f>O184*H184</f>
        <v>0</v>
      </c>
      <c r="Q184" s="144">
        <v>0.14066999999999999</v>
      </c>
      <c r="R184" s="144">
        <f>Q184*H184</f>
        <v>26.305289999999999</v>
      </c>
      <c r="S184" s="144">
        <v>0</v>
      </c>
      <c r="T184" s="145">
        <f>S184*H184</f>
        <v>0</v>
      </c>
      <c r="AR184" s="146" t="s">
        <v>142</v>
      </c>
      <c r="AT184" s="146" t="s">
        <v>137</v>
      </c>
      <c r="AU184" s="146" t="s">
        <v>85</v>
      </c>
      <c r="AY184" s="16" t="s">
        <v>135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6" t="s">
        <v>83</v>
      </c>
      <c r="BK184" s="147">
        <f>ROUND(I184*H184,2)</f>
        <v>0</v>
      </c>
      <c r="BL184" s="16" t="s">
        <v>142</v>
      </c>
      <c r="BM184" s="146" t="s">
        <v>341</v>
      </c>
    </row>
    <row r="185" spans="2:65" s="1" customFormat="1" ht="24.2" customHeight="1">
      <c r="B185" s="31"/>
      <c r="C185" s="135" t="s">
        <v>342</v>
      </c>
      <c r="D185" s="135" t="s">
        <v>137</v>
      </c>
      <c r="E185" s="136" t="s">
        <v>343</v>
      </c>
      <c r="F185" s="137" t="s">
        <v>344</v>
      </c>
      <c r="G185" s="138" t="s">
        <v>202</v>
      </c>
      <c r="H185" s="139">
        <v>14.96</v>
      </c>
      <c r="I185" s="140"/>
      <c r="J185" s="141">
        <f>ROUND(I185*H185,2)</f>
        <v>0</v>
      </c>
      <c r="K185" s="137" t="s">
        <v>141</v>
      </c>
      <c r="L185" s="31"/>
      <c r="M185" s="142" t="s">
        <v>1</v>
      </c>
      <c r="N185" s="143" t="s">
        <v>41</v>
      </c>
      <c r="P185" s="144">
        <f>O185*H185</f>
        <v>0</v>
      </c>
      <c r="Q185" s="144">
        <v>2.2563399999999998</v>
      </c>
      <c r="R185" s="144">
        <f>Q185*H185</f>
        <v>33.754846399999998</v>
      </c>
      <c r="S185" s="144">
        <v>0</v>
      </c>
      <c r="T185" s="145">
        <f>S185*H185</f>
        <v>0</v>
      </c>
      <c r="AR185" s="146" t="s">
        <v>142</v>
      </c>
      <c r="AT185" s="146" t="s">
        <v>137</v>
      </c>
      <c r="AU185" s="146" t="s">
        <v>85</v>
      </c>
      <c r="AY185" s="16" t="s">
        <v>135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6" t="s">
        <v>83</v>
      </c>
      <c r="BK185" s="147">
        <f>ROUND(I185*H185,2)</f>
        <v>0</v>
      </c>
      <c r="BL185" s="16" t="s">
        <v>142</v>
      </c>
      <c r="BM185" s="146" t="s">
        <v>345</v>
      </c>
    </row>
    <row r="186" spans="2:65" s="12" customFormat="1" ht="11.25">
      <c r="B186" s="148"/>
      <c r="D186" s="149" t="s">
        <v>155</v>
      </c>
      <c r="E186" s="150" t="s">
        <v>1</v>
      </c>
      <c r="F186" s="151" t="s">
        <v>346</v>
      </c>
      <c r="H186" s="152">
        <v>3.74</v>
      </c>
      <c r="I186" s="153"/>
      <c r="L186" s="148"/>
      <c r="M186" s="154"/>
      <c r="T186" s="155"/>
      <c r="AT186" s="150" t="s">
        <v>155</v>
      </c>
      <c r="AU186" s="150" t="s">
        <v>85</v>
      </c>
      <c r="AV186" s="12" t="s">
        <v>85</v>
      </c>
      <c r="AW186" s="12" t="s">
        <v>32</v>
      </c>
      <c r="AX186" s="12" t="s">
        <v>76</v>
      </c>
      <c r="AY186" s="150" t="s">
        <v>135</v>
      </c>
    </row>
    <row r="187" spans="2:65" s="12" customFormat="1" ht="11.25">
      <c r="B187" s="148"/>
      <c r="D187" s="149" t="s">
        <v>155</v>
      </c>
      <c r="E187" s="150" t="s">
        <v>1</v>
      </c>
      <c r="F187" s="151" t="s">
        <v>347</v>
      </c>
      <c r="H187" s="152">
        <v>11.22</v>
      </c>
      <c r="I187" s="153"/>
      <c r="L187" s="148"/>
      <c r="M187" s="154"/>
      <c r="T187" s="155"/>
      <c r="AT187" s="150" t="s">
        <v>155</v>
      </c>
      <c r="AU187" s="150" t="s">
        <v>85</v>
      </c>
      <c r="AV187" s="12" t="s">
        <v>85</v>
      </c>
      <c r="AW187" s="12" t="s">
        <v>32</v>
      </c>
      <c r="AX187" s="12" t="s">
        <v>76</v>
      </c>
      <c r="AY187" s="150" t="s">
        <v>135</v>
      </c>
    </row>
    <row r="188" spans="2:65" s="13" customFormat="1" ht="11.25">
      <c r="B188" s="171"/>
      <c r="D188" s="149" t="s">
        <v>155</v>
      </c>
      <c r="E188" s="172" t="s">
        <v>1</v>
      </c>
      <c r="F188" s="173" t="s">
        <v>348</v>
      </c>
      <c r="H188" s="174">
        <v>14.96</v>
      </c>
      <c r="I188" s="175"/>
      <c r="L188" s="171"/>
      <c r="M188" s="176"/>
      <c r="T188" s="177"/>
      <c r="AT188" s="172" t="s">
        <v>155</v>
      </c>
      <c r="AU188" s="172" t="s">
        <v>85</v>
      </c>
      <c r="AV188" s="13" t="s">
        <v>142</v>
      </c>
      <c r="AW188" s="13" t="s">
        <v>32</v>
      </c>
      <c r="AX188" s="13" t="s">
        <v>83</v>
      </c>
      <c r="AY188" s="172" t="s">
        <v>135</v>
      </c>
    </row>
    <row r="189" spans="2:65" s="1" customFormat="1" ht="24.2" customHeight="1">
      <c r="B189" s="31"/>
      <c r="C189" s="135" t="s">
        <v>349</v>
      </c>
      <c r="D189" s="135" t="s">
        <v>137</v>
      </c>
      <c r="E189" s="136" t="s">
        <v>350</v>
      </c>
      <c r="F189" s="137" t="s">
        <v>351</v>
      </c>
      <c r="G189" s="138" t="s">
        <v>153</v>
      </c>
      <c r="H189" s="139">
        <v>187</v>
      </c>
      <c r="I189" s="140"/>
      <c r="J189" s="141">
        <f>ROUND(I189*H189,2)</f>
        <v>0</v>
      </c>
      <c r="K189" s="137" t="s">
        <v>141</v>
      </c>
      <c r="L189" s="31"/>
      <c r="M189" s="142" t="s">
        <v>1</v>
      </c>
      <c r="N189" s="143" t="s">
        <v>41</v>
      </c>
      <c r="P189" s="144">
        <f>O189*H189</f>
        <v>0</v>
      </c>
      <c r="Q189" s="144">
        <v>3.4000000000000002E-4</v>
      </c>
      <c r="R189" s="144">
        <f>Q189*H189</f>
        <v>6.3579999999999998E-2</v>
      </c>
      <c r="S189" s="144">
        <v>0</v>
      </c>
      <c r="T189" s="145">
        <f>S189*H189</f>
        <v>0</v>
      </c>
      <c r="AR189" s="146" t="s">
        <v>142</v>
      </c>
      <c r="AT189" s="146" t="s">
        <v>137</v>
      </c>
      <c r="AU189" s="146" t="s">
        <v>85</v>
      </c>
      <c r="AY189" s="16" t="s">
        <v>135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6" t="s">
        <v>83</v>
      </c>
      <c r="BK189" s="147">
        <f>ROUND(I189*H189,2)</f>
        <v>0</v>
      </c>
      <c r="BL189" s="16" t="s">
        <v>142</v>
      </c>
      <c r="BM189" s="146" t="s">
        <v>352</v>
      </c>
    </row>
    <row r="190" spans="2:65" s="1" customFormat="1" ht="21.75" customHeight="1">
      <c r="B190" s="31"/>
      <c r="C190" s="135" t="s">
        <v>353</v>
      </c>
      <c r="D190" s="135" t="s">
        <v>137</v>
      </c>
      <c r="E190" s="136" t="s">
        <v>354</v>
      </c>
      <c r="F190" s="137" t="s">
        <v>355</v>
      </c>
      <c r="G190" s="138" t="s">
        <v>153</v>
      </c>
      <c r="H190" s="139">
        <v>187</v>
      </c>
      <c r="I190" s="140"/>
      <c r="J190" s="141">
        <f>ROUND(I190*H190,2)</f>
        <v>0</v>
      </c>
      <c r="K190" s="137" t="s">
        <v>141</v>
      </c>
      <c r="L190" s="31"/>
      <c r="M190" s="142" t="s">
        <v>1</v>
      </c>
      <c r="N190" s="143" t="s">
        <v>41</v>
      </c>
      <c r="P190" s="144">
        <f>O190*H190</f>
        <v>0</v>
      </c>
      <c r="Q190" s="144">
        <v>0</v>
      </c>
      <c r="R190" s="144">
        <f>Q190*H190</f>
        <v>0</v>
      </c>
      <c r="S190" s="144">
        <v>0</v>
      </c>
      <c r="T190" s="145">
        <f>S190*H190</f>
        <v>0</v>
      </c>
      <c r="AR190" s="146" t="s">
        <v>142</v>
      </c>
      <c r="AT190" s="146" t="s">
        <v>137</v>
      </c>
      <c r="AU190" s="146" t="s">
        <v>85</v>
      </c>
      <c r="AY190" s="16" t="s">
        <v>135</v>
      </c>
      <c r="BE190" s="147">
        <f>IF(N190="základní",J190,0)</f>
        <v>0</v>
      </c>
      <c r="BF190" s="147">
        <f>IF(N190="snížená",J190,0)</f>
        <v>0</v>
      </c>
      <c r="BG190" s="147">
        <f>IF(N190="zákl. přenesená",J190,0)</f>
        <v>0</v>
      </c>
      <c r="BH190" s="147">
        <f>IF(N190="sníž. přenesená",J190,0)</f>
        <v>0</v>
      </c>
      <c r="BI190" s="147">
        <f>IF(N190="nulová",J190,0)</f>
        <v>0</v>
      </c>
      <c r="BJ190" s="16" t="s">
        <v>83</v>
      </c>
      <c r="BK190" s="147">
        <f>ROUND(I190*H190,2)</f>
        <v>0</v>
      </c>
      <c r="BL190" s="16" t="s">
        <v>142</v>
      </c>
      <c r="BM190" s="146" t="s">
        <v>356</v>
      </c>
    </row>
    <row r="191" spans="2:65" s="1" customFormat="1" ht="24.2" customHeight="1">
      <c r="B191" s="31"/>
      <c r="C191" s="135" t="s">
        <v>357</v>
      </c>
      <c r="D191" s="135" t="s">
        <v>137</v>
      </c>
      <c r="E191" s="136" t="s">
        <v>358</v>
      </c>
      <c r="F191" s="137" t="s">
        <v>359</v>
      </c>
      <c r="G191" s="138" t="s">
        <v>140</v>
      </c>
      <c r="H191" s="139">
        <v>4</v>
      </c>
      <c r="I191" s="140"/>
      <c r="J191" s="141">
        <f>ROUND(I191*H191,2)</f>
        <v>0</v>
      </c>
      <c r="K191" s="137" t="s">
        <v>141</v>
      </c>
      <c r="L191" s="31"/>
      <c r="M191" s="142" t="s">
        <v>1</v>
      </c>
      <c r="N191" s="143" t="s">
        <v>41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AR191" s="146" t="s">
        <v>142</v>
      </c>
      <c r="AT191" s="146" t="s">
        <v>137</v>
      </c>
      <c r="AU191" s="146" t="s">
        <v>85</v>
      </c>
      <c r="AY191" s="16" t="s">
        <v>135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83</v>
      </c>
      <c r="BK191" s="147">
        <f>ROUND(I191*H191,2)</f>
        <v>0</v>
      </c>
      <c r="BL191" s="16" t="s">
        <v>142</v>
      </c>
      <c r="BM191" s="146" t="s">
        <v>360</v>
      </c>
    </row>
    <row r="192" spans="2:65" s="1" customFormat="1" ht="33" customHeight="1">
      <c r="B192" s="31"/>
      <c r="C192" s="135" t="s">
        <v>361</v>
      </c>
      <c r="D192" s="135" t="s">
        <v>137</v>
      </c>
      <c r="E192" s="136" t="s">
        <v>362</v>
      </c>
      <c r="F192" s="137" t="s">
        <v>363</v>
      </c>
      <c r="G192" s="138" t="s">
        <v>140</v>
      </c>
      <c r="H192" s="139">
        <v>18.7</v>
      </c>
      <c r="I192" s="140"/>
      <c r="J192" s="141">
        <f>ROUND(I192*H192,2)</f>
        <v>0</v>
      </c>
      <c r="K192" s="137" t="s">
        <v>141</v>
      </c>
      <c r="L192" s="31"/>
      <c r="M192" s="142" t="s">
        <v>1</v>
      </c>
      <c r="N192" s="143" t="s">
        <v>41</v>
      </c>
      <c r="P192" s="144">
        <f>O192*H192</f>
        <v>0</v>
      </c>
      <c r="Q192" s="144">
        <v>0</v>
      </c>
      <c r="R192" s="144">
        <f>Q192*H192</f>
        <v>0</v>
      </c>
      <c r="S192" s="144">
        <v>0</v>
      </c>
      <c r="T192" s="145">
        <f>S192*H192</f>
        <v>0</v>
      </c>
      <c r="AR192" s="146" t="s">
        <v>142</v>
      </c>
      <c r="AT192" s="146" t="s">
        <v>137</v>
      </c>
      <c r="AU192" s="146" t="s">
        <v>85</v>
      </c>
      <c r="AY192" s="16" t="s">
        <v>135</v>
      </c>
      <c r="BE192" s="147">
        <f>IF(N192="základní",J192,0)</f>
        <v>0</v>
      </c>
      <c r="BF192" s="147">
        <f>IF(N192="snížená",J192,0)</f>
        <v>0</v>
      </c>
      <c r="BG192" s="147">
        <f>IF(N192="zákl. přenesená",J192,0)</f>
        <v>0</v>
      </c>
      <c r="BH192" s="147">
        <f>IF(N192="sníž. přenesená",J192,0)</f>
        <v>0</v>
      </c>
      <c r="BI192" s="147">
        <f>IF(N192="nulová",J192,0)</f>
        <v>0</v>
      </c>
      <c r="BJ192" s="16" t="s">
        <v>83</v>
      </c>
      <c r="BK192" s="147">
        <f>ROUND(I192*H192,2)</f>
        <v>0</v>
      </c>
      <c r="BL192" s="16" t="s">
        <v>142</v>
      </c>
      <c r="BM192" s="146" t="s">
        <v>364</v>
      </c>
    </row>
    <row r="193" spans="2:65" s="12" customFormat="1" ht="11.25">
      <c r="B193" s="148"/>
      <c r="D193" s="149" t="s">
        <v>155</v>
      </c>
      <c r="E193" s="150" t="s">
        <v>1</v>
      </c>
      <c r="F193" s="151" t="s">
        <v>365</v>
      </c>
      <c r="H193" s="152">
        <v>18.7</v>
      </c>
      <c r="I193" s="153"/>
      <c r="L193" s="148"/>
      <c r="M193" s="154"/>
      <c r="T193" s="155"/>
      <c r="AT193" s="150" t="s">
        <v>155</v>
      </c>
      <c r="AU193" s="150" t="s">
        <v>85</v>
      </c>
      <c r="AV193" s="12" t="s">
        <v>85</v>
      </c>
      <c r="AW193" s="12" t="s">
        <v>32</v>
      </c>
      <c r="AX193" s="12" t="s">
        <v>83</v>
      </c>
      <c r="AY193" s="150" t="s">
        <v>135</v>
      </c>
    </row>
    <row r="194" spans="2:65" s="11" customFormat="1" ht="22.9" customHeight="1">
      <c r="B194" s="123"/>
      <c r="D194" s="124" t="s">
        <v>75</v>
      </c>
      <c r="E194" s="133" t="s">
        <v>168</v>
      </c>
      <c r="F194" s="133" t="s">
        <v>169</v>
      </c>
      <c r="I194" s="126"/>
      <c r="J194" s="134">
        <f>BK194</f>
        <v>0</v>
      </c>
      <c r="L194" s="123"/>
      <c r="M194" s="128"/>
      <c r="P194" s="129">
        <f>SUM(P195:P199)</f>
        <v>0</v>
      </c>
      <c r="R194" s="129">
        <f>SUM(R195:R199)</f>
        <v>0</v>
      </c>
      <c r="T194" s="130">
        <f>SUM(T195:T199)</f>
        <v>0</v>
      </c>
      <c r="AR194" s="124" t="s">
        <v>83</v>
      </c>
      <c r="AT194" s="131" t="s">
        <v>75</v>
      </c>
      <c r="AU194" s="131" t="s">
        <v>83</v>
      </c>
      <c r="AY194" s="124" t="s">
        <v>135</v>
      </c>
      <c r="BK194" s="132">
        <f>SUM(BK195:BK199)</f>
        <v>0</v>
      </c>
    </row>
    <row r="195" spans="2:65" s="1" customFormat="1" ht="16.5" customHeight="1">
      <c r="B195" s="31"/>
      <c r="C195" s="135" t="s">
        <v>366</v>
      </c>
      <c r="D195" s="135" t="s">
        <v>137</v>
      </c>
      <c r="E195" s="136" t="s">
        <v>367</v>
      </c>
      <c r="F195" s="137" t="s">
        <v>368</v>
      </c>
      <c r="G195" s="138" t="s">
        <v>173</v>
      </c>
      <c r="H195" s="139">
        <v>7.8220000000000001</v>
      </c>
      <c r="I195" s="140"/>
      <c r="J195" s="141">
        <f>ROUND(I195*H195,2)</f>
        <v>0</v>
      </c>
      <c r="K195" s="137" t="s">
        <v>141</v>
      </c>
      <c r="L195" s="31"/>
      <c r="M195" s="142" t="s">
        <v>1</v>
      </c>
      <c r="N195" s="143" t="s">
        <v>41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142</v>
      </c>
      <c r="AT195" s="146" t="s">
        <v>137</v>
      </c>
      <c r="AU195" s="146" t="s">
        <v>85</v>
      </c>
      <c r="AY195" s="16" t="s">
        <v>135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6" t="s">
        <v>83</v>
      </c>
      <c r="BK195" s="147">
        <f>ROUND(I195*H195,2)</f>
        <v>0</v>
      </c>
      <c r="BL195" s="16" t="s">
        <v>142</v>
      </c>
      <c r="BM195" s="146" t="s">
        <v>369</v>
      </c>
    </row>
    <row r="196" spans="2:65" s="1" customFormat="1" ht="24.2" customHeight="1">
      <c r="B196" s="31"/>
      <c r="C196" s="135" t="s">
        <v>370</v>
      </c>
      <c r="D196" s="135" t="s">
        <v>137</v>
      </c>
      <c r="E196" s="136" t="s">
        <v>371</v>
      </c>
      <c r="F196" s="137" t="s">
        <v>372</v>
      </c>
      <c r="G196" s="138" t="s">
        <v>173</v>
      </c>
      <c r="H196" s="139">
        <v>23.466000000000001</v>
      </c>
      <c r="I196" s="140"/>
      <c r="J196" s="141">
        <f>ROUND(I196*H196,2)</f>
        <v>0</v>
      </c>
      <c r="K196" s="137" t="s">
        <v>141</v>
      </c>
      <c r="L196" s="31"/>
      <c r="M196" s="142" t="s">
        <v>1</v>
      </c>
      <c r="N196" s="143" t="s">
        <v>41</v>
      </c>
      <c r="P196" s="144">
        <f>O196*H196</f>
        <v>0</v>
      </c>
      <c r="Q196" s="144">
        <v>0</v>
      </c>
      <c r="R196" s="144">
        <f>Q196*H196</f>
        <v>0</v>
      </c>
      <c r="S196" s="144">
        <v>0</v>
      </c>
      <c r="T196" s="145">
        <f>S196*H196</f>
        <v>0</v>
      </c>
      <c r="AR196" s="146" t="s">
        <v>142</v>
      </c>
      <c r="AT196" s="146" t="s">
        <v>137</v>
      </c>
      <c r="AU196" s="146" t="s">
        <v>85</v>
      </c>
      <c r="AY196" s="16" t="s">
        <v>135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6" t="s">
        <v>83</v>
      </c>
      <c r="BK196" s="147">
        <f>ROUND(I196*H196,2)</f>
        <v>0</v>
      </c>
      <c r="BL196" s="16" t="s">
        <v>142</v>
      </c>
      <c r="BM196" s="146" t="s">
        <v>373</v>
      </c>
    </row>
    <row r="197" spans="2:65" s="12" customFormat="1" ht="11.25">
      <c r="B197" s="148"/>
      <c r="D197" s="149" t="s">
        <v>155</v>
      </c>
      <c r="F197" s="151" t="s">
        <v>374</v>
      </c>
      <c r="H197" s="152">
        <v>23.466000000000001</v>
      </c>
      <c r="I197" s="153"/>
      <c r="L197" s="148"/>
      <c r="M197" s="154"/>
      <c r="T197" s="155"/>
      <c r="AT197" s="150" t="s">
        <v>155</v>
      </c>
      <c r="AU197" s="150" t="s">
        <v>85</v>
      </c>
      <c r="AV197" s="12" t="s">
        <v>85</v>
      </c>
      <c r="AW197" s="12" t="s">
        <v>4</v>
      </c>
      <c r="AX197" s="12" t="s">
        <v>83</v>
      </c>
      <c r="AY197" s="150" t="s">
        <v>135</v>
      </c>
    </row>
    <row r="198" spans="2:65" s="1" customFormat="1" ht="24.2" customHeight="1">
      <c r="B198" s="31"/>
      <c r="C198" s="135" t="s">
        <v>375</v>
      </c>
      <c r="D198" s="135" t="s">
        <v>137</v>
      </c>
      <c r="E198" s="136" t="s">
        <v>376</v>
      </c>
      <c r="F198" s="137" t="s">
        <v>377</v>
      </c>
      <c r="G198" s="138" t="s">
        <v>173</v>
      </c>
      <c r="H198" s="139">
        <v>7.8220000000000001</v>
      </c>
      <c r="I198" s="140"/>
      <c r="J198" s="141">
        <f>ROUND(I198*H198,2)</f>
        <v>0</v>
      </c>
      <c r="K198" s="137" t="s">
        <v>141</v>
      </c>
      <c r="L198" s="31"/>
      <c r="M198" s="142" t="s">
        <v>1</v>
      </c>
      <c r="N198" s="143" t="s">
        <v>41</v>
      </c>
      <c r="P198" s="144">
        <f>O198*H198</f>
        <v>0</v>
      </c>
      <c r="Q198" s="144">
        <v>0</v>
      </c>
      <c r="R198" s="144">
        <f>Q198*H198</f>
        <v>0</v>
      </c>
      <c r="S198" s="144">
        <v>0</v>
      </c>
      <c r="T198" s="145">
        <f>S198*H198</f>
        <v>0</v>
      </c>
      <c r="AR198" s="146" t="s">
        <v>142</v>
      </c>
      <c r="AT198" s="146" t="s">
        <v>137</v>
      </c>
      <c r="AU198" s="146" t="s">
        <v>85</v>
      </c>
      <c r="AY198" s="16" t="s">
        <v>135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6" t="s">
        <v>83</v>
      </c>
      <c r="BK198" s="147">
        <f>ROUND(I198*H198,2)</f>
        <v>0</v>
      </c>
      <c r="BL198" s="16" t="s">
        <v>142</v>
      </c>
      <c r="BM198" s="146" t="s">
        <v>378</v>
      </c>
    </row>
    <row r="199" spans="2:65" s="1" customFormat="1" ht="37.9" customHeight="1">
      <c r="B199" s="31"/>
      <c r="C199" s="135" t="s">
        <v>379</v>
      </c>
      <c r="D199" s="135" t="s">
        <v>137</v>
      </c>
      <c r="E199" s="136" t="s">
        <v>184</v>
      </c>
      <c r="F199" s="137" t="s">
        <v>185</v>
      </c>
      <c r="G199" s="138" t="s">
        <v>173</v>
      </c>
      <c r="H199" s="139">
        <v>8.4420000000000002</v>
      </c>
      <c r="I199" s="140"/>
      <c r="J199" s="141">
        <f>ROUND(I199*H199,2)</f>
        <v>0</v>
      </c>
      <c r="K199" s="137" t="s">
        <v>141</v>
      </c>
      <c r="L199" s="31"/>
      <c r="M199" s="142" t="s">
        <v>1</v>
      </c>
      <c r="N199" s="143" t="s">
        <v>41</v>
      </c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AR199" s="146" t="s">
        <v>142</v>
      </c>
      <c r="AT199" s="146" t="s">
        <v>137</v>
      </c>
      <c r="AU199" s="146" t="s">
        <v>85</v>
      </c>
      <c r="AY199" s="16" t="s">
        <v>135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6" t="s">
        <v>83</v>
      </c>
      <c r="BK199" s="147">
        <f>ROUND(I199*H199,2)</f>
        <v>0</v>
      </c>
      <c r="BL199" s="16" t="s">
        <v>142</v>
      </c>
      <c r="BM199" s="146" t="s">
        <v>380</v>
      </c>
    </row>
    <row r="200" spans="2:65" s="11" customFormat="1" ht="22.9" customHeight="1">
      <c r="B200" s="123"/>
      <c r="D200" s="124" t="s">
        <v>75</v>
      </c>
      <c r="E200" s="133" t="s">
        <v>381</v>
      </c>
      <c r="F200" s="133" t="s">
        <v>382</v>
      </c>
      <c r="I200" s="126"/>
      <c r="J200" s="134">
        <f>BK200</f>
        <v>0</v>
      </c>
      <c r="L200" s="123"/>
      <c r="M200" s="128"/>
      <c r="P200" s="129">
        <f>P201</f>
        <v>0</v>
      </c>
      <c r="R200" s="129">
        <f>R201</f>
        <v>0</v>
      </c>
      <c r="T200" s="130">
        <f>T201</f>
        <v>0</v>
      </c>
      <c r="AR200" s="124" t="s">
        <v>83</v>
      </c>
      <c r="AT200" s="131" t="s">
        <v>75</v>
      </c>
      <c r="AU200" s="131" t="s">
        <v>83</v>
      </c>
      <c r="AY200" s="124" t="s">
        <v>135</v>
      </c>
      <c r="BK200" s="132">
        <f>BK201</f>
        <v>0</v>
      </c>
    </row>
    <row r="201" spans="2:65" s="1" customFormat="1" ht="24.2" customHeight="1">
      <c r="B201" s="31"/>
      <c r="C201" s="135" t="s">
        <v>383</v>
      </c>
      <c r="D201" s="135" t="s">
        <v>137</v>
      </c>
      <c r="E201" s="136" t="s">
        <v>384</v>
      </c>
      <c r="F201" s="137" t="s">
        <v>385</v>
      </c>
      <c r="G201" s="138" t="s">
        <v>173</v>
      </c>
      <c r="H201" s="139">
        <v>317.12900000000002</v>
      </c>
      <c r="I201" s="140"/>
      <c r="J201" s="141">
        <f>ROUND(I201*H201,2)</f>
        <v>0</v>
      </c>
      <c r="K201" s="137" t="s">
        <v>141</v>
      </c>
      <c r="L201" s="31"/>
      <c r="M201" s="142" t="s">
        <v>1</v>
      </c>
      <c r="N201" s="143" t="s">
        <v>41</v>
      </c>
      <c r="P201" s="144">
        <f>O201*H201</f>
        <v>0</v>
      </c>
      <c r="Q201" s="144">
        <v>0</v>
      </c>
      <c r="R201" s="144">
        <f>Q201*H201</f>
        <v>0</v>
      </c>
      <c r="S201" s="144">
        <v>0</v>
      </c>
      <c r="T201" s="145">
        <f>S201*H201</f>
        <v>0</v>
      </c>
      <c r="AR201" s="146" t="s">
        <v>142</v>
      </c>
      <c r="AT201" s="146" t="s">
        <v>137</v>
      </c>
      <c r="AU201" s="146" t="s">
        <v>85</v>
      </c>
      <c r="AY201" s="16" t="s">
        <v>135</v>
      </c>
      <c r="BE201" s="147">
        <f>IF(N201="základní",J201,0)</f>
        <v>0</v>
      </c>
      <c r="BF201" s="147">
        <f>IF(N201="snížená",J201,0)</f>
        <v>0</v>
      </c>
      <c r="BG201" s="147">
        <f>IF(N201="zákl. přenesená",J201,0)</f>
        <v>0</v>
      </c>
      <c r="BH201" s="147">
        <f>IF(N201="sníž. přenesená",J201,0)</f>
        <v>0</v>
      </c>
      <c r="BI201" s="147">
        <f>IF(N201="nulová",J201,0)</f>
        <v>0</v>
      </c>
      <c r="BJ201" s="16" t="s">
        <v>83</v>
      </c>
      <c r="BK201" s="147">
        <f>ROUND(I201*H201,2)</f>
        <v>0</v>
      </c>
      <c r="BL201" s="16" t="s">
        <v>142</v>
      </c>
      <c r="BM201" s="146" t="s">
        <v>386</v>
      </c>
    </row>
    <row r="202" spans="2:65" s="11" customFormat="1" ht="25.9" customHeight="1">
      <c r="B202" s="123"/>
      <c r="D202" s="124" t="s">
        <v>75</v>
      </c>
      <c r="E202" s="125" t="s">
        <v>387</v>
      </c>
      <c r="F202" s="125" t="s">
        <v>388</v>
      </c>
      <c r="I202" s="126"/>
      <c r="J202" s="127">
        <f>BK202</f>
        <v>0</v>
      </c>
      <c r="L202" s="123"/>
      <c r="M202" s="128"/>
      <c r="P202" s="129">
        <f>P203+P208</f>
        <v>0</v>
      </c>
      <c r="R202" s="129">
        <f>R203+R208</f>
        <v>0.1038</v>
      </c>
      <c r="T202" s="130">
        <f>T203+T208</f>
        <v>0</v>
      </c>
      <c r="AR202" s="124" t="s">
        <v>85</v>
      </c>
      <c r="AT202" s="131" t="s">
        <v>75</v>
      </c>
      <c r="AU202" s="131" t="s">
        <v>76</v>
      </c>
      <c r="AY202" s="124" t="s">
        <v>135</v>
      </c>
      <c r="BK202" s="132">
        <f>BK203+BK208</f>
        <v>0</v>
      </c>
    </row>
    <row r="203" spans="2:65" s="11" customFormat="1" ht="22.9" customHeight="1">
      <c r="B203" s="123"/>
      <c r="D203" s="124" t="s">
        <v>75</v>
      </c>
      <c r="E203" s="133" t="s">
        <v>389</v>
      </c>
      <c r="F203" s="133" t="s">
        <v>390</v>
      </c>
      <c r="I203" s="126"/>
      <c r="J203" s="134">
        <f>BK203</f>
        <v>0</v>
      </c>
      <c r="L203" s="123"/>
      <c r="M203" s="128"/>
      <c r="P203" s="129">
        <f>SUM(P204:P207)</f>
        <v>0</v>
      </c>
      <c r="R203" s="129">
        <f>SUM(R204:R207)</f>
        <v>6.7320000000000005E-2</v>
      </c>
      <c r="T203" s="130">
        <f>SUM(T204:T207)</f>
        <v>0</v>
      </c>
      <c r="AR203" s="124" t="s">
        <v>85</v>
      </c>
      <c r="AT203" s="131" t="s">
        <v>75</v>
      </c>
      <c r="AU203" s="131" t="s">
        <v>83</v>
      </c>
      <c r="AY203" s="124" t="s">
        <v>135</v>
      </c>
      <c r="BK203" s="132">
        <f>SUM(BK204:BK207)</f>
        <v>0</v>
      </c>
    </row>
    <row r="204" spans="2:65" s="1" customFormat="1" ht="24.2" customHeight="1">
      <c r="B204" s="31"/>
      <c r="C204" s="135" t="s">
        <v>391</v>
      </c>
      <c r="D204" s="135" t="s">
        <v>137</v>
      </c>
      <c r="E204" s="136" t="s">
        <v>392</v>
      </c>
      <c r="F204" s="137" t="s">
        <v>393</v>
      </c>
      <c r="G204" s="138" t="s">
        <v>140</v>
      </c>
      <c r="H204" s="139">
        <v>93.5</v>
      </c>
      <c r="I204" s="140"/>
      <c r="J204" s="141">
        <f>ROUND(I204*H204,2)</f>
        <v>0</v>
      </c>
      <c r="K204" s="137" t="s">
        <v>141</v>
      </c>
      <c r="L204" s="31"/>
      <c r="M204" s="142" t="s">
        <v>1</v>
      </c>
      <c r="N204" s="143" t="s">
        <v>41</v>
      </c>
      <c r="P204" s="144">
        <f>O204*H204</f>
        <v>0</v>
      </c>
      <c r="Q204" s="144">
        <v>4.0000000000000002E-4</v>
      </c>
      <c r="R204" s="144">
        <f>Q204*H204</f>
        <v>3.7400000000000003E-2</v>
      </c>
      <c r="S204" s="144">
        <v>0</v>
      </c>
      <c r="T204" s="145">
        <f>S204*H204</f>
        <v>0</v>
      </c>
      <c r="AR204" s="146" t="s">
        <v>260</v>
      </c>
      <c r="AT204" s="146" t="s">
        <v>137</v>
      </c>
      <c r="AU204" s="146" t="s">
        <v>85</v>
      </c>
      <c r="AY204" s="16" t="s">
        <v>135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6" t="s">
        <v>83</v>
      </c>
      <c r="BK204" s="147">
        <f>ROUND(I204*H204,2)</f>
        <v>0</v>
      </c>
      <c r="BL204" s="16" t="s">
        <v>260</v>
      </c>
      <c r="BM204" s="146" t="s">
        <v>394</v>
      </c>
    </row>
    <row r="205" spans="2:65" s="12" customFormat="1" ht="11.25">
      <c r="B205" s="148"/>
      <c r="D205" s="149" t="s">
        <v>155</v>
      </c>
      <c r="E205" s="150" t="s">
        <v>1</v>
      </c>
      <c r="F205" s="151" t="s">
        <v>395</v>
      </c>
      <c r="H205" s="152">
        <v>93.5</v>
      </c>
      <c r="I205" s="153"/>
      <c r="L205" s="148"/>
      <c r="M205" s="154"/>
      <c r="T205" s="155"/>
      <c r="AT205" s="150" t="s">
        <v>155</v>
      </c>
      <c r="AU205" s="150" t="s">
        <v>85</v>
      </c>
      <c r="AV205" s="12" t="s">
        <v>85</v>
      </c>
      <c r="AW205" s="12" t="s">
        <v>32</v>
      </c>
      <c r="AX205" s="12" t="s">
        <v>83</v>
      </c>
      <c r="AY205" s="150" t="s">
        <v>135</v>
      </c>
    </row>
    <row r="206" spans="2:65" s="1" customFormat="1" ht="24.2" customHeight="1">
      <c r="B206" s="31"/>
      <c r="C206" s="135" t="s">
        <v>396</v>
      </c>
      <c r="D206" s="135" t="s">
        <v>137</v>
      </c>
      <c r="E206" s="136" t="s">
        <v>397</v>
      </c>
      <c r="F206" s="137" t="s">
        <v>398</v>
      </c>
      <c r="G206" s="138" t="s">
        <v>153</v>
      </c>
      <c r="H206" s="139">
        <v>187</v>
      </c>
      <c r="I206" s="140"/>
      <c r="J206" s="141">
        <f>ROUND(I206*H206,2)</f>
        <v>0</v>
      </c>
      <c r="K206" s="137" t="s">
        <v>141</v>
      </c>
      <c r="L206" s="31"/>
      <c r="M206" s="142" t="s">
        <v>1</v>
      </c>
      <c r="N206" s="143" t="s">
        <v>41</v>
      </c>
      <c r="P206" s="144">
        <f>O206*H206</f>
        <v>0</v>
      </c>
      <c r="Q206" s="144">
        <v>1.6000000000000001E-4</v>
      </c>
      <c r="R206" s="144">
        <f>Q206*H206</f>
        <v>2.9920000000000002E-2</v>
      </c>
      <c r="S206" s="144">
        <v>0</v>
      </c>
      <c r="T206" s="145">
        <f>S206*H206</f>
        <v>0</v>
      </c>
      <c r="AR206" s="146" t="s">
        <v>260</v>
      </c>
      <c r="AT206" s="146" t="s">
        <v>137</v>
      </c>
      <c r="AU206" s="146" t="s">
        <v>85</v>
      </c>
      <c r="AY206" s="16" t="s">
        <v>135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6" t="s">
        <v>83</v>
      </c>
      <c r="BK206" s="147">
        <f>ROUND(I206*H206,2)</f>
        <v>0</v>
      </c>
      <c r="BL206" s="16" t="s">
        <v>260</v>
      </c>
      <c r="BM206" s="146" t="s">
        <v>399</v>
      </c>
    </row>
    <row r="207" spans="2:65" s="1" customFormat="1" ht="24.2" customHeight="1">
      <c r="B207" s="31"/>
      <c r="C207" s="135" t="s">
        <v>400</v>
      </c>
      <c r="D207" s="135" t="s">
        <v>137</v>
      </c>
      <c r="E207" s="136" t="s">
        <v>401</v>
      </c>
      <c r="F207" s="137" t="s">
        <v>402</v>
      </c>
      <c r="G207" s="138" t="s">
        <v>173</v>
      </c>
      <c r="H207" s="139">
        <v>6.7000000000000004E-2</v>
      </c>
      <c r="I207" s="140"/>
      <c r="J207" s="141">
        <f>ROUND(I207*H207,2)</f>
        <v>0</v>
      </c>
      <c r="K207" s="137" t="s">
        <v>141</v>
      </c>
      <c r="L207" s="31"/>
      <c r="M207" s="142" t="s">
        <v>1</v>
      </c>
      <c r="N207" s="143" t="s">
        <v>41</v>
      </c>
      <c r="P207" s="144">
        <f>O207*H207</f>
        <v>0</v>
      </c>
      <c r="Q207" s="144">
        <v>0</v>
      </c>
      <c r="R207" s="144">
        <f>Q207*H207</f>
        <v>0</v>
      </c>
      <c r="S207" s="144">
        <v>0</v>
      </c>
      <c r="T207" s="145">
        <f>S207*H207</f>
        <v>0</v>
      </c>
      <c r="AR207" s="146" t="s">
        <v>260</v>
      </c>
      <c r="AT207" s="146" t="s">
        <v>137</v>
      </c>
      <c r="AU207" s="146" t="s">
        <v>85</v>
      </c>
      <c r="AY207" s="16" t="s">
        <v>135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6" t="s">
        <v>83</v>
      </c>
      <c r="BK207" s="147">
        <f>ROUND(I207*H207,2)</f>
        <v>0</v>
      </c>
      <c r="BL207" s="16" t="s">
        <v>260</v>
      </c>
      <c r="BM207" s="146" t="s">
        <v>403</v>
      </c>
    </row>
    <row r="208" spans="2:65" s="11" customFormat="1" ht="22.9" customHeight="1">
      <c r="B208" s="123"/>
      <c r="D208" s="124" t="s">
        <v>75</v>
      </c>
      <c r="E208" s="133" t="s">
        <v>404</v>
      </c>
      <c r="F208" s="133" t="s">
        <v>405</v>
      </c>
      <c r="I208" s="126"/>
      <c r="J208" s="134">
        <f>BK208</f>
        <v>0</v>
      </c>
      <c r="L208" s="123"/>
      <c r="M208" s="128"/>
      <c r="P208" s="129">
        <f>SUM(P209:P210)</f>
        <v>0</v>
      </c>
      <c r="R208" s="129">
        <f>SUM(R209:R210)</f>
        <v>3.6479999999999999E-2</v>
      </c>
      <c r="T208" s="130">
        <f>SUM(T209:T210)</f>
        <v>0</v>
      </c>
      <c r="AR208" s="124" t="s">
        <v>85</v>
      </c>
      <c r="AT208" s="131" t="s">
        <v>75</v>
      </c>
      <c r="AU208" s="131" t="s">
        <v>83</v>
      </c>
      <c r="AY208" s="124" t="s">
        <v>135</v>
      </c>
      <c r="BK208" s="132">
        <f>SUM(BK209:BK210)</f>
        <v>0</v>
      </c>
    </row>
    <row r="209" spans="2:65" s="1" customFormat="1" ht="21.75" customHeight="1">
      <c r="B209" s="31"/>
      <c r="C209" s="135" t="s">
        <v>406</v>
      </c>
      <c r="D209" s="135" t="s">
        <v>137</v>
      </c>
      <c r="E209" s="136" t="s">
        <v>407</v>
      </c>
      <c r="F209" s="137" t="s">
        <v>408</v>
      </c>
      <c r="G209" s="138" t="s">
        <v>153</v>
      </c>
      <c r="H209" s="139">
        <v>12</v>
      </c>
      <c r="I209" s="140"/>
      <c r="J209" s="141">
        <f>ROUND(I209*H209,2)</f>
        <v>0</v>
      </c>
      <c r="K209" s="137" t="s">
        <v>141</v>
      </c>
      <c r="L209" s="31"/>
      <c r="M209" s="142" t="s">
        <v>1</v>
      </c>
      <c r="N209" s="143" t="s">
        <v>41</v>
      </c>
      <c r="P209" s="144">
        <f>O209*H209</f>
        <v>0</v>
      </c>
      <c r="Q209" s="144">
        <v>3.0400000000000002E-3</v>
      </c>
      <c r="R209" s="144">
        <f>Q209*H209</f>
        <v>3.6479999999999999E-2</v>
      </c>
      <c r="S209" s="144">
        <v>0</v>
      </c>
      <c r="T209" s="145">
        <f>S209*H209</f>
        <v>0</v>
      </c>
      <c r="AR209" s="146" t="s">
        <v>260</v>
      </c>
      <c r="AT209" s="146" t="s">
        <v>137</v>
      </c>
      <c r="AU209" s="146" t="s">
        <v>85</v>
      </c>
      <c r="AY209" s="16" t="s">
        <v>135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6" t="s">
        <v>83</v>
      </c>
      <c r="BK209" s="147">
        <f>ROUND(I209*H209,2)</f>
        <v>0</v>
      </c>
      <c r="BL209" s="16" t="s">
        <v>260</v>
      </c>
      <c r="BM209" s="146" t="s">
        <v>409</v>
      </c>
    </row>
    <row r="210" spans="2:65" s="1" customFormat="1" ht="24.2" customHeight="1">
      <c r="B210" s="31"/>
      <c r="C210" s="135" t="s">
        <v>410</v>
      </c>
      <c r="D210" s="135" t="s">
        <v>137</v>
      </c>
      <c r="E210" s="136" t="s">
        <v>411</v>
      </c>
      <c r="F210" s="137" t="s">
        <v>412</v>
      </c>
      <c r="G210" s="138" t="s">
        <v>173</v>
      </c>
      <c r="H210" s="139">
        <v>3.5999999999999997E-2</v>
      </c>
      <c r="I210" s="140"/>
      <c r="J210" s="141">
        <f>ROUND(I210*H210,2)</f>
        <v>0</v>
      </c>
      <c r="K210" s="137" t="s">
        <v>141</v>
      </c>
      <c r="L210" s="31"/>
      <c r="M210" s="156" t="s">
        <v>1</v>
      </c>
      <c r="N210" s="157" t="s">
        <v>41</v>
      </c>
      <c r="O210" s="158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AR210" s="146" t="s">
        <v>260</v>
      </c>
      <c r="AT210" s="146" t="s">
        <v>137</v>
      </c>
      <c r="AU210" s="146" t="s">
        <v>85</v>
      </c>
      <c r="AY210" s="16" t="s">
        <v>135</v>
      </c>
      <c r="BE210" s="147">
        <f>IF(N210="základní",J210,0)</f>
        <v>0</v>
      </c>
      <c r="BF210" s="147">
        <f>IF(N210="snížená",J210,0)</f>
        <v>0</v>
      </c>
      <c r="BG210" s="147">
        <f>IF(N210="zákl. přenesená",J210,0)</f>
        <v>0</v>
      </c>
      <c r="BH210" s="147">
        <f>IF(N210="sníž. přenesená",J210,0)</f>
        <v>0</v>
      </c>
      <c r="BI210" s="147">
        <f>IF(N210="nulová",J210,0)</f>
        <v>0</v>
      </c>
      <c r="BJ210" s="16" t="s">
        <v>83</v>
      </c>
      <c r="BK210" s="147">
        <f>ROUND(I210*H210,2)</f>
        <v>0</v>
      </c>
      <c r="BL210" s="16" t="s">
        <v>260</v>
      </c>
      <c r="BM210" s="146" t="s">
        <v>413</v>
      </c>
    </row>
    <row r="211" spans="2:65" s="1" customFormat="1" ht="6.95" customHeight="1">
      <c r="B211" s="43"/>
      <c r="C211" s="44"/>
      <c r="D211" s="44"/>
      <c r="E211" s="44"/>
      <c r="F211" s="44"/>
      <c r="G211" s="44"/>
      <c r="H211" s="44"/>
      <c r="I211" s="44"/>
      <c r="J211" s="44"/>
      <c r="K211" s="44"/>
      <c r="L211" s="31"/>
    </row>
  </sheetData>
  <sheetProtection algorithmName="SHA-512" hashValue="GdJex2/Fo19BvBvspvEbsQ2AavpUv6GsHcAJkq64iW1lsIPO1MvSBsmmH12XO18l9SF8JdZlQHkNZNPlBZPuDA==" saltValue="10bf88PlUBvRoPjw0LEzFOaMw1aJQ9UkRaX/s+Ei1FiLf4xtkTpt7G1n+t2qY2boENjeFQKIOkNaqrVusxdNRw==" spinCount="100000" sheet="1" objects="1" scenarios="1" formatColumns="0" formatRows="0" autoFilter="0"/>
  <autoFilter ref="C130:K210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5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ul.Banskobystrická ,Šumperk</v>
      </c>
      <c r="F7" s="230"/>
      <c r="G7" s="230"/>
      <c r="H7" s="230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29" t="s">
        <v>108</v>
      </c>
      <c r="F9" s="231"/>
      <c r="G9" s="231"/>
      <c r="H9" s="231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7" t="s">
        <v>414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3. 9. 2024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ROUND(J126,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ROUND((SUM(BE126:BE154)),  2)</f>
        <v>0</v>
      </c>
      <c r="I35" s="95">
        <v>0.21</v>
      </c>
      <c r="J35" s="85">
        <f>ROUND(((SUM(BE126:BE154))*I35),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ROUND((SUM(BF126:BF154)),  2)</f>
        <v>0</v>
      </c>
      <c r="I36" s="95">
        <v>0.12</v>
      </c>
      <c r="J36" s="85">
        <f>ROUND(((SUM(BF126:BF154))*I36),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ROUND((SUM(BG126:BG154)),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ROUND((SUM(BH126:BH154)),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ROUND((SUM(BI126:BI154)),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ul.Banskobystrická ,Šumperk</v>
      </c>
      <c r="F85" s="230"/>
      <c r="G85" s="230"/>
      <c r="H85" s="230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29" t="s">
        <v>108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7" t="str">
        <f>E11</f>
        <v>SO 102 - Obrusná vrstva vozovky tl.50mm - výměna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3. 9. 2024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J126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J127</f>
        <v>0</v>
      </c>
      <c r="L99" s="107"/>
    </row>
    <row r="100" spans="2:47" s="9" customFormat="1" ht="19.899999999999999" customHeight="1">
      <c r="B100" s="111"/>
      <c r="D100" s="112" t="s">
        <v>117</v>
      </c>
      <c r="E100" s="113"/>
      <c r="F100" s="113"/>
      <c r="G100" s="113"/>
      <c r="H100" s="113"/>
      <c r="I100" s="113"/>
      <c r="J100" s="114">
        <f>J128</f>
        <v>0</v>
      </c>
      <c r="L100" s="111"/>
    </row>
    <row r="101" spans="2:47" s="9" customFormat="1" ht="19.899999999999999" customHeight="1">
      <c r="B101" s="111"/>
      <c r="D101" s="112" t="s">
        <v>194</v>
      </c>
      <c r="E101" s="113"/>
      <c r="F101" s="113"/>
      <c r="G101" s="113"/>
      <c r="H101" s="113"/>
      <c r="I101" s="113"/>
      <c r="J101" s="114">
        <f>J131</f>
        <v>0</v>
      </c>
      <c r="L101" s="111"/>
    </row>
    <row r="102" spans="2:47" s="9" customFormat="1" ht="19.899999999999999" customHeight="1">
      <c r="B102" s="111"/>
      <c r="D102" s="112" t="s">
        <v>118</v>
      </c>
      <c r="E102" s="113"/>
      <c r="F102" s="113"/>
      <c r="G102" s="113"/>
      <c r="H102" s="113"/>
      <c r="I102" s="113"/>
      <c r="J102" s="114">
        <f>J139</f>
        <v>0</v>
      </c>
      <c r="L102" s="111"/>
    </row>
    <row r="103" spans="2:47" s="9" customFormat="1" ht="19.899999999999999" customHeight="1">
      <c r="B103" s="111"/>
      <c r="D103" s="112" t="s">
        <v>119</v>
      </c>
      <c r="E103" s="113"/>
      <c r="F103" s="113"/>
      <c r="G103" s="113"/>
      <c r="H103" s="113"/>
      <c r="I103" s="113"/>
      <c r="J103" s="114">
        <f>J145</f>
        <v>0</v>
      </c>
      <c r="L103" s="111"/>
    </row>
    <row r="104" spans="2:47" s="9" customFormat="1" ht="19.899999999999999" customHeight="1">
      <c r="B104" s="111"/>
      <c r="D104" s="112" t="s">
        <v>196</v>
      </c>
      <c r="E104" s="113"/>
      <c r="F104" s="113"/>
      <c r="G104" s="113"/>
      <c r="H104" s="113"/>
      <c r="I104" s="113"/>
      <c r="J104" s="114">
        <f>J151</f>
        <v>0</v>
      </c>
      <c r="L104" s="111"/>
    </row>
    <row r="105" spans="2:47" s="1" customFormat="1" ht="21.75" customHeight="1">
      <c r="B105" s="31"/>
      <c r="L105" s="31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47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47" s="1" customFormat="1" ht="24.95" customHeight="1">
      <c r="B111" s="31"/>
      <c r="C111" s="20" t="s">
        <v>120</v>
      </c>
      <c r="L111" s="31"/>
    </row>
    <row r="112" spans="2:47" s="1" customFormat="1" ht="6.95" customHeight="1">
      <c r="B112" s="31"/>
      <c r="L112" s="31"/>
    </row>
    <row r="113" spans="2:63" s="1" customFormat="1" ht="12" customHeight="1">
      <c r="B113" s="31"/>
      <c r="C113" s="26" t="s">
        <v>16</v>
      </c>
      <c r="L113" s="31"/>
    </row>
    <row r="114" spans="2:63" s="1" customFormat="1" ht="16.5" customHeight="1">
      <c r="B114" s="31"/>
      <c r="E114" s="229" t="str">
        <f>E7</f>
        <v>Oprava chodníku na ul.Banskobystrická ,Šumperk</v>
      </c>
      <c r="F114" s="230"/>
      <c r="G114" s="230"/>
      <c r="H114" s="230"/>
      <c r="L114" s="31"/>
    </row>
    <row r="115" spans="2:63" ht="12" customHeight="1">
      <c r="B115" s="19"/>
      <c r="C115" s="26" t="s">
        <v>107</v>
      </c>
      <c r="L115" s="19"/>
    </row>
    <row r="116" spans="2:63" s="1" customFormat="1" ht="16.5" customHeight="1">
      <c r="B116" s="31"/>
      <c r="E116" s="229" t="s">
        <v>108</v>
      </c>
      <c r="F116" s="231"/>
      <c r="G116" s="231"/>
      <c r="H116" s="231"/>
      <c r="L116" s="31"/>
    </row>
    <row r="117" spans="2:63" s="1" customFormat="1" ht="12" customHeight="1">
      <c r="B117" s="31"/>
      <c r="C117" s="26" t="s">
        <v>109</v>
      </c>
      <c r="L117" s="31"/>
    </row>
    <row r="118" spans="2:63" s="1" customFormat="1" ht="16.5" customHeight="1">
      <c r="B118" s="31"/>
      <c r="E118" s="187" t="str">
        <f>E11</f>
        <v>SO 102 - Obrusná vrstva vozovky tl.50mm - výměna</v>
      </c>
      <c r="F118" s="231"/>
      <c r="G118" s="231"/>
      <c r="H118" s="231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F14</f>
        <v>Šumperk</v>
      </c>
      <c r="I120" s="26" t="s">
        <v>22</v>
      </c>
      <c r="J120" s="51" t="str">
        <f>IF(J14="","",J14)</f>
        <v>3. 9. 2024</v>
      </c>
      <c r="L120" s="31"/>
    </row>
    <row r="121" spans="2:63" s="1" customFormat="1" ht="6.95" customHeight="1">
      <c r="B121" s="31"/>
      <c r="L121" s="31"/>
    </row>
    <row r="122" spans="2:63" s="1" customFormat="1" ht="15.2" customHeight="1">
      <c r="B122" s="31"/>
      <c r="C122" s="26" t="s">
        <v>24</v>
      </c>
      <c r="F122" s="24" t="str">
        <f>E17</f>
        <v>Město  Šumperk</v>
      </c>
      <c r="I122" s="26" t="s">
        <v>30</v>
      </c>
      <c r="J122" s="29" t="str">
        <f>E23</f>
        <v>Ing.Zdeněk  Vitásek</v>
      </c>
      <c r="L122" s="31"/>
    </row>
    <row r="123" spans="2:63" s="1" customFormat="1" ht="15.2" customHeight="1">
      <c r="B123" s="31"/>
      <c r="C123" s="26" t="s">
        <v>28</v>
      </c>
      <c r="F123" s="24" t="str">
        <f>IF(E20="","",E20)</f>
        <v>Vyplň údaj</v>
      </c>
      <c r="I123" s="26" t="s">
        <v>33</v>
      </c>
      <c r="J123" s="29" t="str">
        <f>E26</f>
        <v>Martin  Pniok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5"/>
      <c r="C125" s="116" t="s">
        <v>121</v>
      </c>
      <c r="D125" s="117" t="s">
        <v>61</v>
      </c>
      <c r="E125" s="117" t="s">
        <v>57</v>
      </c>
      <c r="F125" s="117" t="s">
        <v>58</v>
      </c>
      <c r="G125" s="117" t="s">
        <v>122</v>
      </c>
      <c r="H125" s="117" t="s">
        <v>123</v>
      </c>
      <c r="I125" s="117" t="s">
        <v>124</v>
      </c>
      <c r="J125" s="117" t="s">
        <v>113</v>
      </c>
      <c r="K125" s="118" t="s">
        <v>125</v>
      </c>
      <c r="L125" s="115"/>
      <c r="M125" s="58" t="s">
        <v>1</v>
      </c>
      <c r="N125" s="59" t="s">
        <v>40</v>
      </c>
      <c r="O125" s="59" t="s">
        <v>126</v>
      </c>
      <c r="P125" s="59" t="s">
        <v>127</v>
      </c>
      <c r="Q125" s="59" t="s">
        <v>128</v>
      </c>
      <c r="R125" s="59" t="s">
        <v>129</v>
      </c>
      <c r="S125" s="59" t="s">
        <v>130</v>
      </c>
      <c r="T125" s="60" t="s">
        <v>131</v>
      </c>
    </row>
    <row r="126" spans="2:63" s="1" customFormat="1" ht="22.9" customHeight="1">
      <c r="B126" s="31"/>
      <c r="C126" s="63" t="s">
        <v>132</v>
      </c>
      <c r="J126" s="119">
        <f>BK126</f>
        <v>0</v>
      </c>
      <c r="L126" s="31"/>
      <c r="M126" s="61"/>
      <c r="N126" s="52"/>
      <c r="O126" s="52"/>
      <c r="P126" s="120">
        <f>P127</f>
        <v>0</v>
      </c>
      <c r="Q126" s="52"/>
      <c r="R126" s="120">
        <f>R127</f>
        <v>178.45777999999996</v>
      </c>
      <c r="S126" s="52"/>
      <c r="T126" s="121">
        <f>T127</f>
        <v>166.05600000000001</v>
      </c>
      <c r="AT126" s="16" t="s">
        <v>75</v>
      </c>
      <c r="AU126" s="16" t="s">
        <v>115</v>
      </c>
      <c r="BK126" s="122">
        <f>BK127</f>
        <v>0</v>
      </c>
    </row>
    <row r="127" spans="2:63" s="11" customFormat="1" ht="25.9" customHeight="1">
      <c r="B127" s="123"/>
      <c r="D127" s="124" t="s">
        <v>75</v>
      </c>
      <c r="E127" s="125" t="s">
        <v>133</v>
      </c>
      <c r="F127" s="125" t="s">
        <v>134</v>
      </c>
      <c r="I127" s="126"/>
      <c r="J127" s="127">
        <f>BK127</f>
        <v>0</v>
      </c>
      <c r="L127" s="123"/>
      <c r="M127" s="128"/>
      <c r="P127" s="129">
        <f>P128+P131+P139+P145+P151</f>
        <v>0</v>
      </c>
      <c r="R127" s="129">
        <f>R128+R131+R139+R145+R151</f>
        <v>178.45777999999996</v>
      </c>
      <c r="T127" s="130">
        <f>T128+T131+T139+T145+T151</f>
        <v>166.05600000000001</v>
      </c>
      <c r="AR127" s="124" t="s">
        <v>83</v>
      </c>
      <c r="AT127" s="131" t="s">
        <v>75</v>
      </c>
      <c r="AU127" s="131" t="s">
        <v>76</v>
      </c>
      <c r="AY127" s="124" t="s">
        <v>135</v>
      </c>
      <c r="BK127" s="132">
        <f>BK128+BK131+BK139+BK145+BK151</f>
        <v>0</v>
      </c>
    </row>
    <row r="128" spans="2:63" s="11" customFormat="1" ht="22.9" customHeight="1">
      <c r="B128" s="123"/>
      <c r="D128" s="124" t="s">
        <v>75</v>
      </c>
      <c r="E128" s="133" t="s">
        <v>83</v>
      </c>
      <c r="F128" s="133" t="s">
        <v>136</v>
      </c>
      <c r="I128" s="126"/>
      <c r="J128" s="134">
        <f>BK128</f>
        <v>0</v>
      </c>
      <c r="L128" s="123"/>
      <c r="M128" s="128"/>
      <c r="P128" s="129">
        <f>SUM(P129:P130)</f>
        <v>0</v>
      </c>
      <c r="R128" s="129">
        <f>SUM(R129:R130)</f>
        <v>2.2440000000000002E-2</v>
      </c>
      <c r="T128" s="130">
        <f>SUM(T129:T130)</f>
        <v>154.83600000000001</v>
      </c>
      <c r="AR128" s="124" t="s">
        <v>83</v>
      </c>
      <c r="AT128" s="131" t="s">
        <v>75</v>
      </c>
      <c r="AU128" s="131" t="s">
        <v>83</v>
      </c>
      <c r="AY128" s="124" t="s">
        <v>135</v>
      </c>
      <c r="BK128" s="132">
        <f>SUM(BK129:BK130)</f>
        <v>0</v>
      </c>
    </row>
    <row r="129" spans="2:65" s="1" customFormat="1" ht="24.2" customHeight="1">
      <c r="B129" s="31"/>
      <c r="C129" s="135" t="s">
        <v>83</v>
      </c>
      <c r="D129" s="135" t="s">
        <v>137</v>
      </c>
      <c r="E129" s="136" t="s">
        <v>415</v>
      </c>
      <c r="F129" s="137" t="s">
        <v>416</v>
      </c>
      <c r="G129" s="138" t="s">
        <v>140</v>
      </c>
      <c r="H129" s="139">
        <v>1122</v>
      </c>
      <c r="I129" s="140"/>
      <c r="J129" s="141">
        <f>ROUND(I129*H129,2)</f>
        <v>0</v>
      </c>
      <c r="K129" s="137" t="s">
        <v>141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2.0000000000000002E-5</v>
      </c>
      <c r="R129" s="144">
        <f>Q129*H129</f>
        <v>2.2440000000000002E-2</v>
      </c>
      <c r="S129" s="144">
        <v>0.13800000000000001</v>
      </c>
      <c r="T129" s="145">
        <f>S129*H129</f>
        <v>154.83600000000001</v>
      </c>
      <c r="AR129" s="146" t="s">
        <v>142</v>
      </c>
      <c r="AT129" s="146" t="s">
        <v>137</v>
      </c>
      <c r="AU129" s="146" t="s">
        <v>85</v>
      </c>
      <c r="AY129" s="16" t="s">
        <v>135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142</v>
      </c>
      <c r="BM129" s="146" t="s">
        <v>417</v>
      </c>
    </row>
    <row r="130" spans="2:65" s="12" customFormat="1" ht="11.25">
      <c r="B130" s="148"/>
      <c r="D130" s="149" t="s">
        <v>155</v>
      </c>
      <c r="E130" s="150" t="s">
        <v>1</v>
      </c>
      <c r="F130" s="151" t="s">
        <v>418</v>
      </c>
      <c r="H130" s="152">
        <v>1122</v>
      </c>
      <c r="I130" s="153"/>
      <c r="L130" s="148"/>
      <c r="M130" s="154"/>
      <c r="T130" s="155"/>
      <c r="AT130" s="150" t="s">
        <v>155</v>
      </c>
      <c r="AU130" s="150" t="s">
        <v>85</v>
      </c>
      <c r="AV130" s="12" t="s">
        <v>85</v>
      </c>
      <c r="AW130" s="12" t="s">
        <v>32</v>
      </c>
      <c r="AX130" s="12" t="s">
        <v>83</v>
      </c>
      <c r="AY130" s="150" t="s">
        <v>135</v>
      </c>
    </row>
    <row r="131" spans="2:65" s="11" customFormat="1" ht="22.9" customHeight="1">
      <c r="B131" s="123"/>
      <c r="D131" s="124" t="s">
        <v>75</v>
      </c>
      <c r="E131" s="133" t="s">
        <v>157</v>
      </c>
      <c r="F131" s="133" t="s">
        <v>236</v>
      </c>
      <c r="I131" s="126"/>
      <c r="J131" s="134">
        <f>BK131</f>
        <v>0</v>
      </c>
      <c r="L131" s="123"/>
      <c r="M131" s="128"/>
      <c r="P131" s="129">
        <f>SUM(P132:P138)</f>
        <v>0</v>
      </c>
      <c r="R131" s="129">
        <f>SUM(R132:R138)</f>
        <v>178.22969999999998</v>
      </c>
      <c r="T131" s="130">
        <f>SUM(T132:T138)</f>
        <v>0</v>
      </c>
      <c r="AR131" s="124" t="s">
        <v>83</v>
      </c>
      <c r="AT131" s="131" t="s">
        <v>75</v>
      </c>
      <c r="AU131" s="131" t="s">
        <v>83</v>
      </c>
      <c r="AY131" s="124" t="s">
        <v>135</v>
      </c>
      <c r="BK131" s="132">
        <f>SUM(BK132:BK138)</f>
        <v>0</v>
      </c>
    </row>
    <row r="132" spans="2:65" s="1" customFormat="1" ht="24.2" customHeight="1">
      <c r="B132" s="31"/>
      <c r="C132" s="135" t="s">
        <v>85</v>
      </c>
      <c r="D132" s="135" t="s">
        <v>137</v>
      </c>
      <c r="E132" s="136" t="s">
        <v>419</v>
      </c>
      <c r="F132" s="137" t="s">
        <v>420</v>
      </c>
      <c r="G132" s="138" t="s">
        <v>140</v>
      </c>
      <c r="H132" s="139">
        <v>561</v>
      </c>
      <c r="I132" s="140"/>
      <c r="J132" s="141">
        <f>ROUND(I132*H132,2)</f>
        <v>0</v>
      </c>
      <c r="K132" s="137" t="s">
        <v>141</v>
      </c>
      <c r="L132" s="31"/>
      <c r="M132" s="142" t="s">
        <v>1</v>
      </c>
      <c r="N132" s="143" t="s">
        <v>41</v>
      </c>
      <c r="P132" s="144">
        <f>O132*H132</f>
        <v>0</v>
      </c>
      <c r="Q132" s="144">
        <v>6.0099999999999997E-3</v>
      </c>
      <c r="R132" s="144">
        <f>Q132*H132</f>
        <v>3.37161</v>
      </c>
      <c r="S132" s="144">
        <v>0</v>
      </c>
      <c r="T132" s="145">
        <f>S132*H132</f>
        <v>0</v>
      </c>
      <c r="AR132" s="146" t="s">
        <v>142</v>
      </c>
      <c r="AT132" s="146" t="s">
        <v>137</v>
      </c>
      <c r="AU132" s="146" t="s">
        <v>85</v>
      </c>
      <c r="AY132" s="16" t="s">
        <v>135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83</v>
      </c>
      <c r="BK132" s="147">
        <f>ROUND(I132*H132,2)</f>
        <v>0</v>
      </c>
      <c r="BL132" s="16" t="s">
        <v>142</v>
      </c>
      <c r="BM132" s="146" t="s">
        <v>421</v>
      </c>
    </row>
    <row r="133" spans="2:65" s="12" customFormat="1" ht="11.25">
      <c r="B133" s="148"/>
      <c r="D133" s="149" t="s">
        <v>155</v>
      </c>
      <c r="E133" s="150" t="s">
        <v>1</v>
      </c>
      <c r="F133" s="151" t="s">
        <v>422</v>
      </c>
      <c r="H133" s="152">
        <v>561</v>
      </c>
      <c r="I133" s="153"/>
      <c r="L133" s="148"/>
      <c r="M133" s="154"/>
      <c r="T133" s="155"/>
      <c r="AT133" s="150" t="s">
        <v>155</v>
      </c>
      <c r="AU133" s="150" t="s">
        <v>85</v>
      </c>
      <c r="AV133" s="12" t="s">
        <v>85</v>
      </c>
      <c r="AW133" s="12" t="s">
        <v>32</v>
      </c>
      <c r="AX133" s="12" t="s">
        <v>83</v>
      </c>
      <c r="AY133" s="150" t="s">
        <v>135</v>
      </c>
    </row>
    <row r="134" spans="2:65" s="1" customFormat="1" ht="24.2" customHeight="1">
      <c r="B134" s="31"/>
      <c r="C134" s="135" t="s">
        <v>147</v>
      </c>
      <c r="D134" s="135" t="s">
        <v>137</v>
      </c>
      <c r="E134" s="136" t="s">
        <v>423</v>
      </c>
      <c r="F134" s="137" t="s">
        <v>424</v>
      </c>
      <c r="G134" s="138" t="s">
        <v>140</v>
      </c>
      <c r="H134" s="139">
        <v>561</v>
      </c>
      <c r="I134" s="140"/>
      <c r="J134" s="141">
        <f>ROUND(I134*H134,2)</f>
        <v>0</v>
      </c>
      <c r="K134" s="137" t="s">
        <v>141</v>
      </c>
      <c r="L134" s="31"/>
      <c r="M134" s="142" t="s">
        <v>1</v>
      </c>
      <c r="N134" s="143" t="s">
        <v>41</v>
      </c>
      <c r="P134" s="144">
        <f>O134*H134</f>
        <v>0</v>
      </c>
      <c r="Q134" s="144">
        <v>5.1000000000000004E-4</v>
      </c>
      <c r="R134" s="144">
        <f>Q134*H134</f>
        <v>0.28611000000000003</v>
      </c>
      <c r="S134" s="144">
        <v>0</v>
      </c>
      <c r="T134" s="145">
        <f>S134*H134</f>
        <v>0</v>
      </c>
      <c r="AR134" s="146" t="s">
        <v>142</v>
      </c>
      <c r="AT134" s="146" t="s">
        <v>137</v>
      </c>
      <c r="AU134" s="146" t="s">
        <v>85</v>
      </c>
      <c r="AY134" s="16" t="s">
        <v>135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83</v>
      </c>
      <c r="BK134" s="147">
        <f>ROUND(I134*H134,2)</f>
        <v>0</v>
      </c>
      <c r="BL134" s="16" t="s">
        <v>142</v>
      </c>
      <c r="BM134" s="146" t="s">
        <v>425</v>
      </c>
    </row>
    <row r="135" spans="2:65" s="1" customFormat="1" ht="33" customHeight="1">
      <c r="B135" s="31"/>
      <c r="C135" s="135" t="s">
        <v>142</v>
      </c>
      <c r="D135" s="135" t="s">
        <v>137</v>
      </c>
      <c r="E135" s="136" t="s">
        <v>426</v>
      </c>
      <c r="F135" s="137" t="s">
        <v>427</v>
      </c>
      <c r="G135" s="138" t="s">
        <v>140</v>
      </c>
      <c r="H135" s="139">
        <v>561</v>
      </c>
      <c r="I135" s="140"/>
      <c r="J135" s="141">
        <f>ROUND(I135*H135,2)</f>
        <v>0</v>
      </c>
      <c r="K135" s="137" t="s">
        <v>141</v>
      </c>
      <c r="L135" s="31"/>
      <c r="M135" s="142" t="s">
        <v>1</v>
      </c>
      <c r="N135" s="143" t="s">
        <v>41</v>
      </c>
      <c r="P135" s="144">
        <f>O135*H135</f>
        <v>0</v>
      </c>
      <c r="Q135" s="144">
        <v>0.12966</v>
      </c>
      <c r="R135" s="144">
        <f>Q135*H135</f>
        <v>72.739260000000002</v>
      </c>
      <c r="S135" s="144">
        <v>0</v>
      </c>
      <c r="T135" s="145">
        <f>S135*H135</f>
        <v>0</v>
      </c>
      <c r="AR135" s="146" t="s">
        <v>142</v>
      </c>
      <c r="AT135" s="146" t="s">
        <v>137</v>
      </c>
      <c r="AU135" s="146" t="s">
        <v>85</v>
      </c>
      <c r="AY135" s="16" t="s">
        <v>135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142</v>
      </c>
      <c r="BM135" s="146" t="s">
        <v>428</v>
      </c>
    </row>
    <row r="136" spans="2:65" s="12" customFormat="1" ht="11.25">
      <c r="B136" s="148"/>
      <c r="D136" s="149" t="s">
        <v>155</v>
      </c>
      <c r="E136" s="150" t="s">
        <v>1</v>
      </c>
      <c r="F136" s="151" t="s">
        <v>422</v>
      </c>
      <c r="H136" s="152">
        <v>561</v>
      </c>
      <c r="I136" s="153"/>
      <c r="L136" s="148"/>
      <c r="M136" s="154"/>
      <c r="T136" s="155"/>
      <c r="AT136" s="150" t="s">
        <v>155</v>
      </c>
      <c r="AU136" s="150" t="s">
        <v>85</v>
      </c>
      <c r="AV136" s="12" t="s">
        <v>85</v>
      </c>
      <c r="AW136" s="12" t="s">
        <v>32</v>
      </c>
      <c r="AX136" s="12" t="s">
        <v>83</v>
      </c>
      <c r="AY136" s="150" t="s">
        <v>135</v>
      </c>
    </row>
    <row r="137" spans="2:65" s="1" customFormat="1" ht="24.2" customHeight="1">
      <c r="B137" s="31"/>
      <c r="C137" s="135" t="s">
        <v>157</v>
      </c>
      <c r="D137" s="135" t="s">
        <v>137</v>
      </c>
      <c r="E137" s="136" t="s">
        <v>429</v>
      </c>
      <c r="F137" s="137" t="s">
        <v>430</v>
      </c>
      <c r="G137" s="138" t="s">
        <v>140</v>
      </c>
      <c r="H137" s="139">
        <v>561</v>
      </c>
      <c r="I137" s="140"/>
      <c r="J137" s="141">
        <f>ROUND(I137*H137,2)</f>
        <v>0</v>
      </c>
      <c r="K137" s="137" t="s">
        <v>141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0.18151999999999999</v>
      </c>
      <c r="R137" s="144">
        <f>Q137*H137</f>
        <v>101.83271999999999</v>
      </c>
      <c r="S137" s="144">
        <v>0</v>
      </c>
      <c r="T137" s="145">
        <f>S137*H137</f>
        <v>0</v>
      </c>
      <c r="AR137" s="146" t="s">
        <v>142</v>
      </c>
      <c r="AT137" s="146" t="s">
        <v>137</v>
      </c>
      <c r="AU137" s="146" t="s">
        <v>85</v>
      </c>
      <c r="AY137" s="16" t="s">
        <v>135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142</v>
      </c>
      <c r="BM137" s="146" t="s">
        <v>431</v>
      </c>
    </row>
    <row r="138" spans="2:65" s="12" customFormat="1" ht="11.25">
      <c r="B138" s="148"/>
      <c r="D138" s="149" t="s">
        <v>155</v>
      </c>
      <c r="E138" s="150" t="s">
        <v>1</v>
      </c>
      <c r="F138" s="151" t="s">
        <v>422</v>
      </c>
      <c r="H138" s="152">
        <v>561</v>
      </c>
      <c r="I138" s="153"/>
      <c r="L138" s="148"/>
      <c r="M138" s="154"/>
      <c r="T138" s="155"/>
      <c r="AT138" s="150" t="s">
        <v>155</v>
      </c>
      <c r="AU138" s="150" t="s">
        <v>85</v>
      </c>
      <c r="AV138" s="12" t="s">
        <v>85</v>
      </c>
      <c r="AW138" s="12" t="s">
        <v>32</v>
      </c>
      <c r="AX138" s="12" t="s">
        <v>83</v>
      </c>
      <c r="AY138" s="150" t="s">
        <v>135</v>
      </c>
    </row>
    <row r="139" spans="2:65" s="11" customFormat="1" ht="22.9" customHeight="1">
      <c r="B139" s="123"/>
      <c r="D139" s="124" t="s">
        <v>75</v>
      </c>
      <c r="E139" s="133" t="s">
        <v>161</v>
      </c>
      <c r="F139" s="133" t="s">
        <v>162</v>
      </c>
      <c r="I139" s="126"/>
      <c r="J139" s="134">
        <f>BK139</f>
        <v>0</v>
      </c>
      <c r="L139" s="123"/>
      <c r="M139" s="128"/>
      <c r="P139" s="129">
        <f>SUM(P140:P144)</f>
        <v>0</v>
      </c>
      <c r="R139" s="129">
        <f>SUM(R140:R144)</f>
        <v>0.20563999999999999</v>
      </c>
      <c r="T139" s="130">
        <f>SUM(T140:T144)</f>
        <v>11.22</v>
      </c>
      <c r="AR139" s="124" t="s">
        <v>83</v>
      </c>
      <c r="AT139" s="131" t="s">
        <v>75</v>
      </c>
      <c r="AU139" s="131" t="s">
        <v>83</v>
      </c>
      <c r="AY139" s="124" t="s">
        <v>135</v>
      </c>
      <c r="BK139" s="132">
        <f>SUM(BK140:BK144)</f>
        <v>0</v>
      </c>
    </row>
    <row r="140" spans="2:65" s="1" customFormat="1" ht="33" customHeight="1">
      <c r="B140" s="31"/>
      <c r="C140" s="135" t="s">
        <v>163</v>
      </c>
      <c r="D140" s="135" t="s">
        <v>137</v>
      </c>
      <c r="E140" s="136" t="s">
        <v>432</v>
      </c>
      <c r="F140" s="137" t="s">
        <v>433</v>
      </c>
      <c r="G140" s="138" t="s">
        <v>153</v>
      </c>
      <c r="H140" s="139">
        <v>194</v>
      </c>
      <c r="I140" s="140"/>
      <c r="J140" s="141">
        <f>ROUND(I140*H140,2)</f>
        <v>0</v>
      </c>
      <c r="K140" s="137" t="s">
        <v>141</v>
      </c>
      <c r="L140" s="31"/>
      <c r="M140" s="142" t="s">
        <v>1</v>
      </c>
      <c r="N140" s="143" t="s">
        <v>41</v>
      </c>
      <c r="P140" s="144">
        <f>O140*H140</f>
        <v>0</v>
      </c>
      <c r="Q140" s="144">
        <v>4.4999999999999999E-4</v>
      </c>
      <c r="R140" s="144">
        <f>Q140*H140</f>
        <v>8.7300000000000003E-2</v>
      </c>
      <c r="S140" s="144">
        <v>0</v>
      </c>
      <c r="T140" s="145">
        <f>S140*H140</f>
        <v>0</v>
      </c>
      <c r="AR140" s="146" t="s">
        <v>142</v>
      </c>
      <c r="AT140" s="146" t="s">
        <v>137</v>
      </c>
      <c r="AU140" s="146" t="s">
        <v>85</v>
      </c>
      <c r="AY140" s="16" t="s">
        <v>135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83</v>
      </c>
      <c r="BK140" s="147">
        <f>ROUND(I140*H140,2)</f>
        <v>0</v>
      </c>
      <c r="BL140" s="16" t="s">
        <v>142</v>
      </c>
      <c r="BM140" s="146" t="s">
        <v>434</v>
      </c>
    </row>
    <row r="141" spans="2:65" s="1" customFormat="1" ht="33" customHeight="1">
      <c r="B141" s="31"/>
      <c r="C141" s="135" t="s">
        <v>170</v>
      </c>
      <c r="D141" s="135" t="s">
        <v>137</v>
      </c>
      <c r="E141" s="136" t="s">
        <v>435</v>
      </c>
      <c r="F141" s="137" t="s">
        <v>436</v>
      </c>
      <c r="G141" s="138" t="s">
        <v>153</v>
      </c>
      <c r="H141" s="139">
        <v>194</v>
      </c>
      <c r="I141" s="140"/>
      <c r="J141" s="141">
        <f>ROUND(I141*H141,2)</f>
        <v>0</v>
      </c>
      <c r="K141" s="137" t="s">
        <v>141</v>
      </c>
      <c r="L141" s="31"/>
      <c r="M141" s="142" t="s">
        <v>1</v>
      </c>
      <c r="N141" s="143" t="s">
        <v>41</v>
      </c>
      <c r="P141" s="144">
        <f>O141*H141</f>
        <v>0</v>
      </c>
      <c r="Q141" s="144">
        <v>6.0999999999999997E-4</v>
      </c>
      <c r="R141" s="144">
        <f>Q141*H141</f>
        <v>0.11834</v>
      </c>
      <c r="S141" s="144">
        <v>0</v>
      </c>
      <c r="T141" s="145">
        <f>S141*H141</f>
        <v>0</v>
      </c>
      <c r="AR141" s="146" t="s">
        <v>142</v>
      </c>
      <c r="AT141" s="146" t="s">
        <v>137</v>
      </c>
      <c r="AU141" s="146" t="s">
        <v>85</v>
      </c>
      <c r="AY141" s="16" t="s">
        <v>135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83</v>
      </c>
      <c r="BK141" s="147">
        <f>ROUND(I141*H141,2)</f>
        <v>0</v>
      </c>
      <c r="BL141" s="16" t="s">
        <v>142</v>
      </c>
      <c r="BM141" s="146" t="s">
        <v>437</v>
      </c>
    </row>
    <row r="142" spans="2:65" s="1" customFormat="1" ht="24.2" customHeight="1">
      <c r="B142" s="31"/>
      <c r="C142" s="135" t="s">
        <v>175</v>
      </c>
      <c r="D142" s="135" t="s">
        <v>137</v>
      </c>
      <c r="E142" s="136" t="s">
        <v>164</v>
      </c>
      <c r="F142" s="137" t="s">
        <v>165</v>
      </c>
      <c r="G142" s="138" t="s">
        <v>153</v>
      </c>
      <c r="H142" s="139">
        <v>194</v>
      </c>
      <c r="I142" s="140"/>
      <c r="J142" s="141">
        <f>ROUND(I142*H142,2)</f>
        <v>0</v>
      </c>
      <c r="K142" s="137" t="s">
        <v>141</v>
      </c>
      <c r="L142" s="31"/>
      <c r="M142" s="142" t="s">
        <v>1</v>
      </c>
      <c r="N142" s="143" t="s">
        <v>41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142</v>
      </c>
      <c r="AT142" s="146" t="s">
        <v>137</v>
      </c>
      <c r="AU142" s="146" t="s">
        <v>85</v>
      </c>
      <c r="AY142" s="16" t="s">
        <v>135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83</v>
      </c>
      <c r="BK142" s="147">
        <f>ROUND(I142*H142,2)</f>
        <v>0</v>
      </c>
      <c r="BL142" s="16" t="s">
        <v>142</v>
      </c>
      <c r="BM142" s="146" t="s">
        <v>438</v>
      </c>
    </row>
    <row r="143" spans="2:65" s="1" customFormat="1" ht="24.2" customHeight="1">
      <c r="B143" s="31"/>
      <c r="C143" s="135" t="s">
        <v>161</v>
      </c>
      <c r="D143" s="135" t="s">
        <v>137</v>
      </c>
      <c r="E143" s="136" t="s">
        <v>439</v>
      </c>
      <c r="F143" s="137" t="s">
        <v>440</v>
      </c>
      <c r="G143" s="138" t="s">
        <v>140</v>
      </c>
      <c r="H143" s="139">
        <v>561</v>
      </c>
      <c r="I143" s="140"/>
      <c r="J143" s="141">
        <f>ROUND(I143*H143,2)</f>
        <v>0</v>
      </c>
      <c r="K143" s="137" t="s">
        <v>141</v>
      </c>
      <c r="L143" s="31"/>
      <c r="M143" s="142" t="s">
        <v>1</v>
      </c>
      <c r="N143" s="143" t="s">
        <v>41</v>
      </c>
      <c r="P143" s="144">
        <f>O143*H143</f>
        <v>0</v>
      </c>
      <c r="Q143" s="144">
        <v>0</v>
      </c>
      <c r="R143" s="144">
        <f>Q143*H143</f>
        <v>0</v>
      </c>
      <c r="S143" s="144">
        <v>0.02</v>
      </c>
      <c r="T143" s="145">
        <f>S143*H143</f>
        <v>11.22</v>
      </c>
      <c r="AR143" s="146" t="s">
        <v>142</v>
      </c>
      <c r="AT143" s="146" t="s">
        <v>137</v>
      </c>
      <c r="AU143" s="146" t="s">
        <v>85</v>
      </c>
      <c r="AY143" s="16" t="s">
        <v>135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83</v>
      </c>
      <c r="BK143" s="147">
        <f>ROUND(I143*H143,2)</f>
        <v>0</v>
      </c>
      <c r="BL143" s="16" t="s">
        <v>142</v>
      </c>
      <c r="BM143" s="146" t="s">
        <v>441</v>
      </c>
    </row>
    <row r="144" spans="2:65" s="12" customFormat="1" ht="11.25">
      <c r="B144" s="148"/>
      <c r="D144" s="149" t="s">
        <v>155</v>
      </c>
      <c r="E144" s="150" t="s">
        <v>1</v>
      </c>
      <c r="F144" s="151" t="s">
        <v>422</v>
      </c>
      <c r="H144" s="152">
        <v>561</v>
      </c>
      <c r="I144" s="153"/>
      <c r="L144" s="148"/>
      <c r="M144" s="154"/>
      <c r="T144" s="155"/>
      <c r="AT144" s="150" t="s">
        <v>155</v>
      </c>
      <c r="AU144" s="150" t="s">
        <v>85</v>
      </c>
      <c r="AV144" s="12" t="s">
        <v>85</v>
      </c>
      <c r="AW144" s="12" t="s">
        <v>32</v>
      </c>
      <c r="AX144" s="12" t="s">
        <v>83</v>
      </c>
      <c r="AY144" s="150" t="s">
        <v>135</v>
      </c>
    </row>
    <row r="145" spans="2:65" s="11" customFormat="1" ht="22.9" customHeight="1">
      <c r="B145" s="123"/>
      <c r="D145" s="124" t="s">
        <v>75</v>
      </c>
      <c r="E145" s="133" t="s">
        <v>168</v>
      </c>
      <c r="F145" s="133" t="s">
        <v>169</v>
      </c>
      <c r="I145" s="126"/>
      <c r="J145" s="134">
        <f>BK145</f>
        <v>0</v>
      </c>
      <c r="L145" s="123"/>
      <c r="M145" s="128"/>
      <c r="P145" s="129">
        <f>SUM(P146:P150)</f>
        <v>0</v>
      </c>
      <c r="R145" s="129">
        <f>SUM(R146:R150)</f>
        <v>0</v>
      </c>
      <c r="T145" s="130">
        <f>SUM(T146:T150)</f>
        <v>0</v>
      </c>
      <c r="AR145" s="124" t="s">
        <v>83</v>
      </c>
      <c r="AT145" s="131" t="s">
        <v>75</v>
      </c>
      <c r="AU145" s="131" t="s">
        <v>83</v>
      </c>
      <c r="AY145" s="124" t="s">
        <v>135</v>
      </c>
      <c r="BK145" s="132">
        <f>SUM(BK146:BK150)</f>
        <v>0</v>
      </c>
    </row>
    <row r="146" spans="2:65" s="1" customFormat="1" ht="21.75" customHeight="1">
      <c r="B146" s="31"/>
      <c r="C146" s="135" t="s">
        <v>183</v>
      </c>
      <c r="D146" s="135" t="s">
        <v>137</v>
      </c>
      <c r="E146" s="136" t="s">
        <v>171</v>
      </c>
      <c r="F146" s="137" t="s">
        <v>172</v>
      </c>
      <c r="G146" s="138" t="s">
        <v>173</v>
      </c>
      <c r="H146" s="139">
        <v>166.05600000000001</v>
      </c>
      <c r="I146" s="140"/>
      <c r="J146" s="141">
        <f>ROUND(I146*H146,2)</f>
        <v>0</v>
      </c>
      <c r="K146" s="137" t="s">
        <v>141</v>
      </c>
      <c r="L146" s="31"/>
      <c r="M146" s="142" t="s">
        <v>1</v>
      </c>
      <c r="N146" s="143" t="s">
        <v>41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142</v>
      </c>
      <c r="AT146" s="146" t="s">
        <v>137</v>
      </c>
      <c r="AU146" s="146" t="s">
        <v>85</v>
      </c>
      <c r="AY146" s="16" t="s">
        <v>135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83</v>
      </c>
      <c r="BK146" s="147">
        <f>ROUND(I146*H146,2)</f>
        <v>0</v>
      </c>
      <c r="BL146" s="16" t="s">
        <v>142</v>
      </c>
      <c r="BM146" s="146" t="s">
        <v>442</v>
      </c>
    </row>
    <row r="147" spans="2:65" s="1" customFormat="1" ht="24.2" customHeight="1">
      <c r="B147" s="31"/>
      <c r="C147" s="135" t="s">
        <v>188</v>
      </c>
      <c r="D147" s="135" t="s">
        <v>137</v>
      </c>
      <c r="E147" s="136" t="s">
        <v>176</v>
      </c>
      <c r="F147" s="137" t="s">
        <v>177</v>
      </c>
      <c r="G147" s="138" t="s">
        <v>173</v>
      </c>
      <c r="H147" s="139">
        <v>498.16800000000001</v>
      </c>
      <c r="I147" s="140"/>
      <c r="J147" s="141">
        <f>ROUND(I147*H147,2)</f>
        <v>0</v>
      </c>
      <c r="K147" s="137" t="s">
        <v>141</v>
      </c>
      <c r="L147" s="31"/>
      <c r="M147" s="142" t="s">
        <v>1</v>
      </c>
      <c r="N147" s="143" t="s">
        <v>41</v>
      </c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AR147" s="146" t="s">
        <v>142</v>
      </c>
      <c r="AT147" s="146" t="s">
        <v>137</v>
      </c>
      <c r="AU147" s="146" t="s">
        <v>85</v>
      </c>
      <c r="AY147" s="16" t="s">
        <v>135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83</v>
      </c>
      <c r="BK147" s="147">
        <f>ROUND(I147*H147,2)</f>
        <v>0</v>
      </c>
      <c r="BL147" s="16" t="s">
        <v>142</v>
      </c>
      <c r="BM147" s="146" t="s">
        <v>443</v>
      </c>
    </row>
    <row r="148" spans="2:65" s="12" customFormat="1" ht="11.25">
      <c r="B148" s="148"/>
      <c r="D148" s="149" t="s">
        <v>155</v>
      </c>
      <c r="F148" s="151" t="s">
        <v>444</v>
      </c>
      <c r="H148" s="152">
        <v>498.16800000000001</v>
      </c>
      <c r="I148" s="153"/>
      <c r="L148" s="148"/>
      <c r="M148" s="154"/>
      <c r="T148" s="155"/>
      <c r="AT148" s="150" t="s">
        <v>155</v>
      </c>
      <c r="AU148" s="150" t="s">
        <v>85</v>
      </c>
      <c r="AV148" s="12" t="s">
        <v>85</v>
      </c>
      <c r="AW148" s="12" t="s">
        <v>4</v>
      </c>
      <c r="AX148" s="12" t="s">
        <v>83</v>
      </c>
      <c r="AY148" s="150" t="s">
        <v>135</v>
      </c>
    </row>
    <row r="149" spans="2:65" s="1" customFormat="1" ht="24.2" customHeight="1">
      <c r="B149" s="31"/>
      <c r="C149" s="135" t="s">
        <v>8</v>
      </c>
      <c r="D149" s="135" t="s">
        <v>137</v>
      </c>
      <c r="E149" s="136" t="s">
        <v>180</v>
      </c>
      <c r="F149" s="137" t="s">
        <v>181</v>
      </c>
      <c r="G149" s="138" t="s">
        <v>173</v>
      </c>
      <c r="H149" s="139">
        <v>166.05600000000001</v>
      </c>
      <c r="I149" s="140"/>
      <c r="J149" s="141">
        <f>ROUND(I149*H149,2)</f>
        <v>0</v>
      </c>
      <c r="K149" s="137" t="s">
        <v>141</v>
      </c>
      <c r="L149" s="31"/>
      <c r="M149" s="142" t="s">
        <v>1</v>
      </c>
      <c r="N149" s="143" t="s">
        <v>41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142</v>
      </c>
      <c r="AT149" s="146" t="s">
        <v>137</v>
      </c>
      <c r="AU149" s="146" t="s">
        <v>85</v>
      </c>
      <c r="AY149" s="16" t="s">
        <v>135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6" t="s">
        <v>83</v>
      </c>
      <c r="BK149" s="147">
        <f>ROUND(I149*H149,2)</f>
        <v>0</v>
      </c>
      <c r="BL149" s="16" t="s">
        <v>142</v>
      </c>
      <c r="BM149" s="146" t="s">
        <v>445</v>
      </c>
    </row>
    <row r="150" spans="2:65" s="1" customFormat="1" ht="44.25" customHeight="1">
      <c r="B150" s="31"/>
      <c r="C150" s="135" t="s">
        <v>248</v>
      </c>
      <c r="D150" s="135" t="s">
        <v>137</v>
      </c>
      <c r="E150" s="136" t="s">
        <v>446</v>
      </c>
      <c r="F150" s="137" t="s">
        <v>447</v>
      </c>
      <c r="G150" s="138" t="s">
        <v>173</v>
      </c>
      <c r="H150" s="139">
        <v>166.05600000000001</v>
      </c>
      <c r="I150" s="140"/>
      <c r="J150" s="141">
        <f>ROUND(I150*H150,2)</f>
        <v>0</v>
      </c>
      <c r="K150" s="137" t="s">
        <v>141</v>
      </c>
      <c r="L150" s="31"/>
      <c r="M150" s="142" t="s">
        <v>1</v>
      </c>
      <c r="N150" s="143" t="s">
        <v>41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142</v>
      </c>
      <c r="AT150" s="146" t="s">
        <v>137</v>
      </c>
      <c r="AU150" s="146" t="s">
        <v>85</v>
      </c>
      <c r="AY150" s="16" t="s">
        <v>135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83</v>
      </c>
      <c r="BK150" s="147">
        <f>ROUND(I150*H150,2)</f>
        <v>0</v>
      </c>
      <c r="BL150" s="16" t="s">
        <v>142</v>
      </c>
      <c r="BM150" s="146" t="s">
        <v>448</v>
      </c>
    </row>
    <row r="151" spans="2:65" s="11" customFormat="1" ht="22.9" customHeight="1">
      <c r="B151" s="123"/>
      <c r="D151" s="124" t="s">
        <v>75</v>
      </c>
      <c r="E151" s="133" t="s">
        <v>381</v>
      </c>
      <c r="F151" s="133" t="s">
        <v>382</v>
      </c>
      <c r="I151" s="126"/>
      <c r="J151" s="134">
        <f>BK151</f>
        <v>0</v>
      </c>
      <c r="L151" s="123"/>
      <c r="M151" s="128"/>
      <c r="P151" s="129">
        <f>SUM(P152:P154)</f>
        <v>0</v>
      </c>
      <c r="R151" s="129">
        <f>SUM(R152:R154)</f>
        <v>0</v>
      </c>
      <c r="T151" s="130">
        <f>SUM(T152:T154)</f>
        <v>0</v>
      </c>
      <c r="AR151" s="124" t="s">
        <v>83</v>
      </c>
      <c r="AT151" s="131" t="s">
        <v>75</v>
      </c>
      <c r="AU151" s="131" t="s">
        <v>83</v>
      </c>
      <c r="AY151" s="124" t="s">
        <v>135</v>
      </c>
      <c r="BK151" s="132">
        <f>SUM(BK152:BK154)</f>
        <v>0</v>
      </c>
    </row>
    <row r="152" spans="2:65" s="1" customFormat="1" ht="33" customHeight="1">
      <c r="B152" s="31"/>
      <c r="C152" s="135" t="s">
        <v>250</v>
      </c>
      <c r="D152" s="135" t="s">
        <v>137</v>
      </c>
      <c r="E152" s="136" t="s">
        <v>449</v>
      </c>
      <c r="F152" s="137" t="s">
        <v>450</v>
      </c>
      <c r="G152" s="138" t="s">
        <v>173</v>
      </c>
      <c r="H152" s="139">
        <v>178.458</v>
      </c>
      <c r="I152" s="140"/>
      <c r="J152" s="141">
        <f>ROUND(I152*H152,2)</f>
        <v>0</v>
      </c>
      <c r="K152" s="137" t="s">
        <v>141</v>
      </c>
      <c r="L152" s="31"/>
      <c r="M152" s="142" t="s">
        <v>1</v>
      </c>
      <c r="N152" s="143" t="s">
        <v>41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142</v>
      </c>
      <c r="AT152" s="146" t="s">
        <v>137</v>
      </c>
      <c r="AU152" s="146" t="s">
        <v>85</v>
      </c>
      <c r="AY152" s="16" t="s">
        <v>135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83</v>
      </c>
      <c r="BK152" s="147">
        <f>ROUND(I152*H152,2)</f>
        <v>0</v>
      </c>
      <c r="BL152" s="16" t="s">
        <v>142</v>
      </c>
      <c r="BM152" s="146" t="s">
        <v>451</v>
      </c>
    </row>
    <row r="153" spans="2:65" s="1" customFormat="1" ht="33" customHeight="1">
      <c r="B153" s="31"/>
      <c r="C153" s="135" t="s">
        <v>254</v>
      </c>
      <c r="D153" s="135" t="s">
        <v>137</v>
      </c>
      <c r="E153" s="136" t="s">
        <v>452</v>
      </c>
      <c r="F153" s="137" t="s">
        <v>453</v>
      </c>
      <c r="G153" s="138" t="s">
        <v>173</v>
      </c>
      <c r="H153" s="139">
        <v>178.458</v>
      </c>
      <c r="I153" s="140"/>
      <c r="J153" s="141">
        <f>ROUND(I153*H153,2)</f>
        <v>0</v>
      </c>
      <c r="K153" s="137" t="s">
        <v>141</v>
      </c>
      <c r="L153" s="31"/>
      <c r="M153" s="142" t="s">
        <v>1</v>
      </c>
      <c r="N153" s="143" t="s">
        <v>41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142</v>
      </c>
      <c r="AT153" s="146" t="s">
        <v>137</v>
      </c>
      <c r="AU153" s="146" t="s">
        <v>85</v>
      </c>
      <c r="AY153" s="16" t="s">
        <v>135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83</v>
      </c>
      <c r="BK153" s="147">
        <f>ROUND(I153*H153,2)</f>
        <v>0</v>
      </c>
      <c r="BL153" s="16" t="s">
        <v>142</v>
      </c>
      <c r="BM153" s="146" t="s">
        <v>454</v>
      </c>
    </row>
    <row r="154" spans="2:65" s="1" customFormat="1" ht="33" customHeight="1">
      <c r="B154" s="31"/>
      <c r="C154" s="135" t="s">
        <v>260</v>
      </c>
      <c r="D154" s="135" t="s">
        <v>137</v>
      </c>
      <c r="E154" s="136" t="s">
        <v>455</v>
      </c>
      <c r="F154" s="137" t="s">
        <v>456</v>
      </c>
      <c r="G154" s="138" t="s">
        <v>173</v>
      </c>
      <c r="H154" s="139">
        <v>178.458</v>
      </c>
      <c r="I154" s="140"/>
      <c r="J154" s="141">
        <f>ROUND(I154*H154,2)</f>
        <v>0</v>
      </c>
      <c r="K154" s="137" t="s">
        <v>141</v>
      </c>
      <c r="L154" s="31"/>
      <c r="M154" s="156" t="s">
        <v>1</v>
      </c>
      <c r="N154" s="157" t="s">
        <v>41</v>
      </c>
      <c r="O154" s="158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AR154" s="146" t="s">
        <v>142</v>
      </c>
      <c r="AT154" s="146" t="s">
        <v>137</v>
      </c>
      <c r="AU154" s="146" t="s">
        <v>85</v>
      </c>
      <c r="AY154" s="16" t="s">
        <v>135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6" t="s">
        <v>83</v>
      </c>
      <c r="BK154" s="147">
        <f>ROUND(I154*H154,2)</f>
        <v>0</v>
      </c>
      <c r="BL154" s="16" t="s">
        <v>142</v>
      </c>
      <c r="BM154" s="146" t="s">
        <v>457</v>
      </c>
    </row>
    <row r="155" spans="2:65" s="1" customFormat="1" ht="6.95" customHeight="1"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31"/>
    </row>
  </sheetData>
  <sheetProtection algorithmName="SHA-512" hashValue="PqAHiyvxESuWXh0uK4kjtNZ/EaBiuuZ6Npwzni5igWuvZuNP1Yu7yv//vRq5sJfIalhPGFqySMmGlJd6XUzUgw==" saltValue="E7Wwg7eGD/zxU02OvDT1cLxW1/j+dythivBaFdlMZ96JBMlelx/akMXH61JV05QYvZJdFQtau5KY0fzunwrxiQ==" spinCount="100000" sheet="1" objects="1" scenarios="1" formatColumns="0" formatRows="0" autoFilter="0"/>
  <autoFilter ref="C125:K154" xr:uid="{00000000-0009-0000-0000-000003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1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ul.Banskobystrická ,Šumperk</v>
      </c>
      <c r="F7" s="230"/>
      <c r="G7" s="230"/>
      <c r="H7" s="230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29" t="s">
        <v>108</v>
      </c>
      <c r="F9" s="231"/>
      <c r="G9" s="231"/>
      <c r="H9" s="231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7" t="s">
        <v>458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3. 9. 2024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ROUND((SUM(BE122:BE140)),  2)</f>
        <v>0</v>
      </c>
      <c r="I35" s="95">
        <v>0.21</v>
      </c>
      <c r="J35" s="85">
        <f>ROUND(((SUM(BE122:BE140))*I35),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ROUND((SUM(BF122:BF140)),  2)</f>
        <v>0</v>
      </c>
      <c r="I36" s="95">
        <v>0.12</v>
      </c>
      <c r="J36" s="85">
        <f>ROUND(((SUM(BF122:BF140))*I36),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ROUND((SUM(BG122:BG140)),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ROUND((SUM(BH122:BH140)),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ROUND((SUM(BI122:BI140)),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ul.Banskobystrická ,Šumperk</v>
      </c>
      <c r="F85" s="230"/>
      <c r="G85" s="230"/>
      <c r="H85" s="230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29" t="s">
        <v>108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7" t="str">
        <f>E11</f>
        <v>SO 192 - Dopravní  značení dočasné - DIO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3. 9. 2024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J122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118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120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Oprava chodníku na ul.Banskobystrická ,Šumperk</v>
      </c>
      <c r="F110" s="230"/>
      <c r="G110" s="230"/>
      <c r="H110" s="230"/>
      <c r="L110" s="31"/>
    </row>
    <row r="111" spans="2:47" ht="12" customHeight="1">
      <c r="B111" s="19"/>
      <c r="C111" s="26" t="s">
        <v>107</v>
      </c>
      <c r="L111" s="19"/>
    </row>
    <row r="112" spans="2:47" s="1" customFormat="1" ht="16.5" customHeight="1">
      <c r="B112" s="31"/>
      <c r="E112" s="229" t="s">
        <v>108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109</v>
      </c>
      <c r="L113" s="31"/>
    </row>
    <row r="114" spans="2:65" s="1" customFormat="1" ht="16.5" customHeight="1">
      <c r="B114" s="31"/>
      <c r="E114" s="187" t="str">
        <f>E11</f>
        <v>SO 192 - Dopravní  značení dočasné - DIO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3. 9. 2024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121</v>
      </c>
      <c r="D121" s="117" t="s">
        <v>61</v>
      </c>
      <c r="E121" s="117" t="s">
        <v>57</v>
      </c>
      <c r="F121" s="117" t="s">
        <v>58</v>
      </c>
      <c r="G121" s="117" t="s">
        <v>122</v>
      </c>
      <c r="H121" s="117" t="s">
        <v>123</v>
      </c>
      <c r="I121" s="117" t="s">
        <v>124</v>
      </c>
      <c r="J121" s="117" t="s">
        <v>113</v>
      </c>
      <c r="K121" s="118" t="s">
        <v>125</v>
      </c>
      <c r="L121" s="115"/>
      <c r="M121" s="58" t="s">
        <v>1</v>
      </c>
      <c r="N121" s="59" t="s">
        <v>40</v>
      </c>
      <c r="O121" s="59" t="s">
        <v>126</v>
      </c>
      <c r="P121" s="59" t="s">
        <v>127</v>
      </c>
      <c r="Q121" s="59" t="s">
        <v>128</v>
      </c>
      <c r="R121" s="59" t="s">
        <v>129</v>
      </c>
      <c r="S121" s="59" t="s">
        <v>130</v>
      </c>
      <c r="T121" s="60" t="s">
        <v>131</v>
      </c>
    </row>
    <row r="122" spans="2:65" s="1" customFormat="1" ht="22.9" customHeight="1">
      <c r="B122" s="31"/>
      <c r="C122" s="63" t="s">
        <v>132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115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133</v>
      </c>
      <c r="F123" s="125" t="s">
        <v>134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83</v>
      </c>
      <c r="AT123" s="131" t="s">
        <v>75</v>
      </c>
      <c r="AU123" s="131" t="s">
        <v>76</v>
      </c>
      <c r="AY123" s="124" t="s">
        <v>135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161</v>
      </c>
      <c r="F124" s="133" t="s">
        <v>162</v>
      </c>
      <c r="I124" s="126"/>
      <c r="J124" s="134">
        <f>BK124</f>
        <v>0</v>
      </c>
      <c r="L124" s="123"/>
      <c r="M124" s="128"/>
      <c r="P124" s="129">
        <f>SUM(P125:P140)</f>
        <v>0</v>
      </c>
      <c r="R124" s="129">
        <f>SUM(R125:R140)</f>
        <v>0</v>
      </c>
      <c r="T124" s="130">
        <f>SUM(T125:T140)</f>
        <v>0</v>
      </c>
      <c r="AR124" s="124" t="s">
        <v>83</v>
      </c>
      <c r="AT124" s="131" t="s">
        <v>75</v>
      </c>
      <c r="AU124" s="131" t="s">
        <v>83</v>
      </c>
      <c r="AY124" s="124" t="s">
        <v>135</v>
      </c>
      <c r="BK124" s="132">
        <f>SUM(BK125:BK140)</f>
        <v>0</v>
      </c>
    </row>
    <row r="125" spans="2:65" s="1" customFormat="1" ht="24.2" customHeight="1">
      <c r="B125" s="31"/>
      <c r="C125" s="135" t="s">
        <v>83</v>
      </c>
      <c r="D125" s="135" t="s">
        <v>137</v>
      </c>
      <c r="E125" s="136" t="s">
        <v>459</v>
      </c>
      <c r="F125" s="137" t="s">
        <v>460</v>
      </c>
      <c r="G125" s="138" t="s">
        <v>272</v>
      </c>
      <c r="H125" s="139">
        <v>10</v>
      </c>
      <c r="I125" s="140"/>
      <c r="J125" s="141">
        <f>ROUND(I125*H125,2)</f>
        <v>0</v>
      </c>
      <c r="K125" s="137" t="s">
        <v>141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142</v>
      </c>
      <c r="AT125" s="146" t="s">
        <v>137</v>
      </c>
      <c r="AU125" s="146" t="s">
        <v>85</v>
      </c>
      <c r="AY125" s="16" t="s">
        <v>135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142</v>
      </c>
      <c r="BM125" s="146" t="s">
        <v>461</v>
      </c>
    </row>
    <row r="126" spans="2:65" s="12" customFormat="1" ht="11.25">
      <c r="B126" s="148"/>
      <c r="D126" s="149" t="s">
        <v>155</v>
      </c>
      <c r="E126" s="150" t="s">
        <v>1</v>
      </c>
      <c r="F126" s="151" t="s">
        <v>462</v>
      </c>
      <c r="H126" s="152">
        <v>10</v>
      </c>
      <c r="I126" s="153"/>
      <c r="L126" s="148"/>
      <c r="M126" s="154"/>
      <c r="T126" s="155"/>
      <c r="AT126" s="150" t="s">
        <v>155</v>
      </c>
      <c r="AU126" s="150" t="s">
        <v>85</v>
      </c>
      <c r="AV126" s="12" t="s">
        <v>85</v>
      </c>
      <c r="AW126" s="12" t="s">
        <v>32</v>
      </c>
      <c r="AX126" s="12" t="s">
        <v>83</v>
      </c>
      <c r="AY126" s="150" t="s">
        <v>135</v>
      </c>
    </row>
    <row r="127" spans="2:65" s="1" customFormat="1" ht="24.2" customHeight="1">
      <c r="B127" s="31"/>
      <c r="C127" s="135" t="s">
        <v>85</v>
      </c>
      <c r="D127" s="135" t="s">
        <v>137</v>
      </c>
      <c r="E127" s="136" t="s">
        <v>463</v>
      </c>
      <c r="F127" s="137" t="s">
        <v>464</v>
      </c>
      <c r="G127" s="138" t="s">
        <v>272</v>
      </c>
      <c r="H127" s="139">
        <v>2</v>
      </c>
      <c r="I127" s="140"/>
      <c r="J127" s="141">
        <f>ROUND(I127*H127,2)</f>
        <v>0</v>
      </c>
      <c r="K127" s="137" t="s">
        <v>141</v>
      </c>
      <c r="L127" s="31"/>
      <c r="M127" s="142" t="s">
        <v>1</v>
      </c>
      <c r="N127" s="143" t="s">
        <v>41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142</v>
      </c>
      <c r="AT127" s="146" t="s">
        <v>137</v>
      </c>
      <c r="AU127" s="146" t="s">
        <v>85</v>
      </c>
      <c r="AY127" s="16" t="s">
        <v>135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83</v>
      </c>
      <c r="BK127" s="147">
        <f>ROUND(I127*H127,2)</f>
        <v>0</v>
      </c>
      <c r="BL127" s="16" t="s">
        <v>142</v>
      </c>
      <c r="BM127" s="146" t="s">
        <v>465</v>
      </c>
    </row>
    <row r="128" spans="2:65" s="12" customFormat="1" ht="11.25">
      <c r="B128" s="148"/>
      <c r="D128" s="149" t="s">
        <v>155</v>
      </c>
      <c r="E128" s="150" t="s">
        <v>1</v>
      </c>
      <c r="F128" s="151" t="s">
        <v>466</v>
      </c>
      <c r="H128" s="152">
        <v>2</v>
      </c>
      <c r="I128" s="153"/>
      <c r="L128" s="148"/>
      <c r="M128" s="154"/>
      <c r="T128" s="155"/>
      <c r="AT128" s="150" t="s">
        <v>155</v>
      </c>
      <c r="AU128" s="150" t="s">
        <v>85</v>
      </c>
      <c r="AV128" s="12" t="s">
        <v>85</v>
      </c>
      <c r="AW128" s="12" t="s">
        <v>32</v>
      </c>
      <c r="AX128" s="12" t="s">
        <v>83</v>
      </c>
      <c r="AY128" s="150" t="s">
        <v>135</v>
      </c>
    </row>
    <row r="129" spans="2:65" s="1" customFormat="1" ht="24.2" customHeight="1">
      <c r="B129" s="31"/>
      <c r="C129" s="135" t="s">
        <v>147</v>
      </c>
      <c r="D129" s="135" t="s">
        <v>137</v>
      </c>
      <c r="E129" s="136" t="s">
        <v>467</v>
      </c>
      <c r="F129" s="137" t="s">
        <v>468</v>
      </c>
      <c r="G129" s="138" t="s">
        <v>272</v>
      </c>
      <c r="H129" s="139">
        <v>280</v>
      </c>
      <c r="I129" s="140"/>
      <c r="J129" s="141">
        <f>ROUND(I129*H129,2)</f>
        <v>0</v>
      </c>
      <c r="K129" s="137" t="s">
        <v>141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142</v>
      </c>
      <c r="AT129" s="146" t="s">
        <v>137</v>
      </c>
      <c r="AU129" s="146" t="s">
        <v>85</v>
      </c>
      <c r="AY129" s="16" t="s">
        <v>135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142</v>
      </c>
      <c r="BM129" s="146" t="s">
        <v>469</v>
      </c>
    </row>
    <row r="130" spans="2:65" s="12" customFormat="1" ht="11.25">
      <c r="B130" s="148"/>
      <c r="D130" s="149" t="s">
        <v>155</v>
      </c>
      <c r="E130" s="150" t="s">
        <v>1</v>
      </c>
      <c r="F130" s="151" t="s">
        <v>470</v>
      </c>
      <c r="H130" s="152">
        <v>280</v>
      </c>
      <c r="I130" s="153"/>
      <c r="L130" s="148"/>
      <c r="M130" s="154"/>
      <c r="T130" s="155"/>
      <c r="AT130" s="150" t="s">
        <v>155</v>
      </c>
      <c r="AU130" s="150" t="s">
        <v>85</v>
      </c>
      <c r="AV130" s="12" t="s">
        <v>85</v>
      </c>
      <c r="AW130" s="12" t="s">
        <v>32</v>
      </c>
      <c r="AX130" s="12" t="s">
        <v>83</v>
      </c>
      <c r="AY130" s="150" t="s">
        <v>135</v>
      </c>
    </row>
    <row r="131" spans="2:65" s="1" customFormat="1" ht="24.2" customHeight="1">
      <c r="B131" s="31"/>
      <c r="C131" s="135" t="s">
        <v>142</v>
      </c>
      <c r="D131" s="135" t="s">
        <v>137</v>
      </c>
      <c r="E131" s="136" t="s">
        <v>471</v>
      </c>
      <c r="F131" s="137" t="s">
        <v>472</v>
      </c>
      <c r="G131" s="138" t="s">
        <v>272</v>
      </c>
      <c r="H131" s="139">
        <v>56</v>
      </c>
      <c r="I131" s="140"/>
      <c r="J131" s="141">
        <f>ROUND(I131*H131,2)</f>
        <v>0</v>
      </c>
      <c r="K131" s="137" t="s">
        <v>141</v>
      </c>
      <c r="L131" s="31"/>
      <c r="M131" s="142" t="s">
        <v>1</v>
      </c>
      <c r="N131" s="143" t="s">
        <v>41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142</v>
      </c>
      <c r="AT131" s="146" t="s">
        <v>137</v>
      </c>
      <c r="AU131" s="146" t="s">
        <v>85</v>
      </c>
      <c r="AY131" s="16" t="s">
        <v>135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83</v>
      </c>
      <c r="BK131" s="147">
        <f>ROUND(I131*H131,2)</f>
        <v>0</v>
      </c>
      <c r="BL131" s="16" t="s">
        <v>142</v>
      </c>
      <c r="BM131" s="146" t="s">
        <v>473</v>
      </c>
    </row>
    <row r="132" spans="2:65" s="12" customFormat="1" ht="11.25">
      <c r="B132" s="148"/>
      <c r="D132" s="149" t="s">
        <v>155</v>
      </c>
      <c r="E132" s="150" t="s">
        <v>1</v>
      </c>
      <c r="F132" s="151" t="s">
        <v>474</v>
      </c>
      <c r="H132" s="152">
        <v>56</v>
      </c>
      <c r="I132" s="153"/>
      <c r="L132" s="148"/>
      <c r="M132" s="154"/>
      <c r="T132" s="155"/>
      <c r="AT132" s="150" t="s">
        <v>155</v>
      </c>
      <c r="AU132" s="150" t="s">
        <v>85</v>
      </c>
      <c r="AV132" s="12" t="s">
        <v>85</v>
      </c>
      <c r="AW132" s="12" t="s">
        <v>32</v>
      </c>
      <c r="AX132" s="12" t="s">
        <v>83</v>
      </c>
      <c r="AY132" s="150" t="s">
        <v>135</v>
      </c>
    </row>
    <row r="133" spans="2:65" s="1" customFormat="1" ht="24.2" customHeight="1">
      <c r="B133" s="31"/>
      <c r="C133" s="135" t="s">
        <v>157</v>
      </c>
      <c r="D133" s="135" t="s">
        <v>137</v>
      </c>
      <c r="E133" s="136" t="s">
        <v>475</v>
      </c>
      <c r="F133" s="137" t="s">
        <v>476</v>
      </c>
      <c r="G133" s="138" t="s">
        <v>272</v>
      </c>
      <c r="H133" s="139">
        <v>2</v>
      </c>
      <c r="I133" s="140"/>
      <c r="J133" s="141">
        <f>ROUND(I133*H133,2)</f>
        <v>0</v>
      </c>
      <c r="K133" s="137" t="s">
        <v>141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142</v>
      </c>
      <c r="AT133" s="146" t="s">
        <v>137</v>
      </c>
      <c r="AU133" s="146" t="s">
        <v>85</v>
      </c>
      <c r="AY133" s="16" t="s">
        <v>135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142</v>
      </c>
      <c r="BM133" s="146" t="s">
        <v>477</v>
      </c>
    </row>
    <row r="134" spans="2:65" s="12" customFormat="1" ht="11.25">
      <c r="B134" s="148"/>
      <c r="D134" s="149" t="s">
        <v>155</v>
      </c>
      <c r="E134" s="150" t="s">
        <v>1</v>
      </c>
      <c r="F134" s="151" t="s">
        <v>478</v>
      </c>
      <c r="H134" s="152">
        <v>2</v>
      </c>
      <c r="I134" s="153"/>
      <c r="L134" s="148"/>
      <c r="M134" s="154"/>
      <c r="T134" s="155"/>
      <c r="AT134" s="150" t="s">
        <v>155</v>
      </c>
      <c r="AU134" s="150" t="s">
        <v>85</v>
      </c>
      <c r="AV134" s="12" t="s">
        <v>85</v>
      </c>
      <c r="AW134" s="12" t="s">
        <v>32</v>
      </c>
      <c r="AX134" s="12" t="s">
        <v>83</v>
      </c>
      <c r="AY134" s="150" t="s">
        <v>135</v>
      </c>
    </row>
    <row r="135" spans="2:65" s="1" customFormat="1" ht="24.2" customHeight="1">
      <c r="B135" s="31"/>
      <c r="C135" s="135" t="s">
        <v>163</v>
      </c>
      <c r="D135" s="135" t="s">
        <v>137</v>
      </c>
      <c r="E135" s="136" t="s">
        <v>479</v>
      </c>
      <c r="F135" s="137" t="s">
        <v>480</v>
      </c>
      <c r="G135" s="138" t="s">
        <v>272</v>
      </c>
      <c r="H135" s="139">
        <v>56</v>
      </c>
      <c r="I135" s="140"/>
      <c r="J135" s="141">
        <f>ROUND(I135*H135,2)</f>
        <v>0</v>
      </c>
      <c r="K135" s="137" t="s">
        <v>141</v>
      </c>
      <c r="L135" s="31"/>
      <c r="M135" s="142" t="s">
        <v>1</v>
      </c>
      <c r="N135" s="143" t="s">
        <v>41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142</v>
      </c>
      <c r="AT135" s="146" t="s">
        <v>137</v>
      </c>
      <c r="AU135" s="146" t="s">
        <v>85</v>
      </c>
      <c r="AY135" s="16" t="s">
        <v>135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142</v>
      </c>
      <c r="BM135" s="146" t="s">
        <v>481</v>
      </c>
    </row>
    <row r="136" spans="2:65" s="12" customFormat="1" ht="11.25">
      <c r="B136" s="148"/>
      <c r="D136" s="149" t="s">
        <v>155</v>
      </c>
      <c r="E136" s="150" t="s">
        <v>1</v>
      </c>
      <c r="F136" s="151" t="s">
        <v>482</v>
      </c>
      <c r="H136" s="152">
        <v>56</v>
      </c>
      <c r="I136" s="153"/>
      <c r="L136" s="148"/>
      <c r="M136" s="154"/>
      <c r="T136" s="155"/>
      <c r="AT136" s="150" t="s">
        <v>155</v>
      </c>
      <c r="AU136" s="150" t="s">
        <v>85</v>
      </c>
      <c r="AV136" s="12" t="s">
        <v>85</v>
      </c>
      <c r="AW136" s="12" t="s">
        <v>32</v>
      </c>
      <c r="AX136" s="12" t="s">
        <v>83</v>
      </c>
      <c r="AY136" s="150" t="s">
        <v>135</v>
      </c>
    </row>
    <row r="137" spans="2:65" s="1" customFormat="1" ht="24.2" customHeight="1">
      <c r="B137" s="31"/>
      <c r="C137" s="135" t="s">
        <v>161</v>
      </c>
      <c r="D137" s="135" t="s">
        <v>137</v>
      </c>
      <c r="E137" s="136" t="s">
        <v>483</v>
      </c>
      <c r="F137" s="137" t="s">
        <v>484</v>
      </c>
      <c r="G137" s="138" t="s">
        <v>272</v>
      </c>
      <c r="H137" s="139">
        <v>10</v>
      </c>
      <c r="I137" s="140"/>
      <c r="J137" s="141">
        <f>ROUND(I137*H137,2)</f>
        <v>0</v>
      </c>
      <c r="K137" s="137" t="s">
        <v>141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142</v>
      </c>
      <c r="AT137" s="146" t="s">
        <v>137</v>
      </c>
      <c r="AU137" s="146" t="s">
        <v>85</v>
      </c>
      <c r="AY137" s="16" t="s">
        <v>135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142</v>
      </c>
      <c r="BM137" s="146" t="s">
        <v>485</v>
      </c>
    </row>
    <row r="138" spans="2:65" s="12" customFormat="1" ht="11.25">
      <c r="B138" s="148"/>
      <c r="D138" s="149" t="s">
        <v>155</v>
      </c>
      <c r="E138" s="150" t="s">
        <v>1</v>
      </c>
      <c r="F138" s="151" t="s">
        <v>462</v>
      </c>
      <c r="H138" s="152">
        <v>10</v>
      </c>
      <c r="I138" s="153"/>
      <c r="L138" s="148"/>
      <c r="M138" s="154"/>
      <c r="T138" s="155"/>
      <c r="AT138" s="150" t="s">
        <v>155</v>
      </c>
      <c r="AU138" s="150" t="s">
        <v>85</v>
      </c>
      <c r="AV138" s="12" t="s">
        <v>85</v>
      </c>
      <c r="AW138" s="12" t="s">
        <v>32</v>
      </c>
      <c r="AX138" s="12" t="s">
        <v>83</v>
      </c>
      <c r="AY138" s="150" t="s">
        <v>135</v>
      </c>
    </row>
    <row r="139" spans="2:65" s="1" customFormat="1" ht="24.2" customHeight="1">
      <c r="B139" s="31"/>
      <c r="C139" s="135" t="s">
        <v>183</v>
      </c>
      <c r="D139" s="135" t="s">
        <v>137</v>
      </c>
      <c r="E139" s="136" t="s">
        <v>486</v>
      </c>
      <c r="F139" s="137" t="s">
        <v>487</v>
      </c>
      <c r="G139" s="138" t="s">
        <v>272</v>
      </c>
      <c r="H139" s="139">
        <v>280</v>
      </c>
      <c r="I139" s="140"/>
      <c r="J139" s="141">
        <f>ROUND(I139*H139,2)</f>
        <v>0</v>
      </c>
      <c r="K139" s="137" t="s">
        <v>141</v>
      </c>
      <c r="L139" s="31"/>
      <c r="M139" s="142" t="s">
        <v>1</v>
      </c>
      <c r="N139" s="143" t="s">
        <v>41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142</v>
      </c>
      <c r="AT139" s="146" t="s">
        <v>137</v>
      </c>
      <c r="AU139" s="146" t="s">
        <v>85</v>
      </c>
      <c r="AY139" s="16" t="s">
        <v>135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83</v>
      </c>
      <c r="BK139" s="147">
        <f>ROUND(I139*H139,2)</f>
        <v>0</v>
      </c>
      <c r="BL139" s="16" t="s">
        <v>142</v>
      </c>
      <c r="BM139" s="146" t="s">
        <v>488</v>
      </c>
    </row>
    <row r="140" spans="2:65" s="12" customFormat="1" ht="11.25">
      <c r="B140" s="148"/>
      <c r="D140" s="149" t="s">
        <v>155</v>
      </c>
      <c r="E140" s="150" t="s">
        <v>1</v>
      </c>
      <c r="F140" s="151" t="s">
        <v>489</v>
      </c>
      <c r="H140" s="152">
        <v>280</v>
      </c>
      <c r="I140" s="153"/>
      <c r="L140" s="148"/>
      <c r="M140" s="178"/>
      <c r="N140" s="179"/>
      <c r="O140" s="179"/>
      <c r="P140" s="179"/>
      <c r="Q140" s="179"/>
      <c r="R140" s="179"/>
      <c r="S140" s="179"/>
      <c r="T140" s="180"/>
      <c r="AT140" s="150" t="s">
        <v>155</v>
      </c>
      <c r="AU140" s="150" t="s">
        <v>85</v>
      </c>
      <c r="AV140" s="12" t="s">
        <v>85</v>
      </c>
      <c r="AW140" s="12" t="s">
        <v>32</v>
      </c>
      <c r="AX140" s="12" t="s">
        <v>83</v>
      </c>
      <c r="AY140" s="150" t="s">
        <v>135</v>
      </c>
    </row>
    <row r="141" spans="2:65" s="1" customFormat="1" ht="6.95" customHeight="1"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31"/>
    </row>
  </sheetData>
  <sheetProtection algorithmName="SHA-512" hashValue="WtHNGrSqXBiGs2W4ZogJFGM5VF8Nd9CXk8QQSZuvuyPfPaX/6XPYaVpf8EYwbqloRRh9B9jyponYvXfnFaExfA==" saltValue="yR0RYvxTA6yutF7hm0RKqw4Pac5sY4f3JSal9n8xkV3+b6peUzZIJwKrMO/I8D7aG/p5/DZiLIZK96Am/mAL4A==" spinCount="100000" sheet="1" objects="1" scenarios="1" formatColumns="0" formatRows="0" autoFilter="0"/>
  <autoFilter ref="C121:K140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0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ul.Banskobystrická ,Šumperk</v>
      </c>
      <c r="F7" s="230"/>
      <c r="G7" s="230"/>
      <c r="H7" s="230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29" t="s">
        <v>108</v>
      </c>
      <c r="F9" s="231"/>
      <c r="G9" s="231"/>
      <c r="H9" s="231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7" t="s">
        <v>490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3. 9. 2024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ROUND((SUM(BE122:BE129)),  2)</f>
        <v>0</v>
      </c>
      <c r="I35" s="95">
        <v>0.21</v>
      </c>
      <c r="J35" s="85">
        <f>ROUND(((SUM(BE122:BE129))*I35),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ROUND((SUM(BF122:BF129)),  2)</f>
        <v>0</v>
      </c>
      <c r="I36" s="95">
        <v>0.12</v>
      </c>
      <c r="J36" s="85">
        <f>ROUND(((SUM(BF122:BF129))*I36),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ROUND((SUM(BG122:BG129)),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ROUND((SUM(BH122:BH129)),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ROUND((SUM(BI122:BI129)),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ul.Banskobystrická ,Šumperk</v>
      </c>
      <c r="F85" s="230"/>
      <c r="G85" s="230"/>
      <c r="H85" s="230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29" t="s">
        <v>108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7" t="str">
        <f>E11</f>
        <v>SO 1000 - Ostatní  náklady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3. 9. 2024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J122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491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492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120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Oprava chodníku na ul.Banskobystrická ,Šumperk</v>
      </c>
      <c r="F110" s="230"/>
      <c r="G110" s="230"/>
      <c r="H110" s="230"/>
      <c r="L110" s="31"/>
    </row>
    <row r="111" spans="2:47" ht="12" customHeight="1">
      <c r="B111" s="19"/>
      <c r="C111" s="26" t="s">
        <v>107</v>
      </c>
      <c r="L111" s="19"/>
    </row>
    <row r="112" spans="2:47" s="1" customFormat="1" ht="16.5" customHeight="1">
      <c r="B112" s="31"/>
      <c r="E112" s="229" t="s">
        <v>108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109</v>
      </c>
      <c r="L113" s="31"/>
    </row>
    <row r="114" spans="2:65" s="1" customFormat="1" ht="16.5" customHeight="1">
      <c r="B114" s="31"/>
      <c r="E114" s="187" t="str">
        <f>E11</f>
        <v>SO 1000 - Ostatní  náklady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3. 9. 2024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121</v>
      </c>
      <c r="D121" s="117" t="s">
        <v>61</v>
      </c>
      <c r="E121" s="117" t="s">
        <v>57</v>
      </c>
      <c r="F121" s="117" t="s">
        <v>58</v>
      </c>
      <c r="G121" s="117" t="s">
        <v>122</v>
      </c>
      <c r="H121" s="117" t="s">
        <v>123</v>
      </c>
      <c r="I121" s="117" t="s">
        <v>124</v>
      </c>
      <c r="J121" s="117" t="s">
        <v>113</v>
      </c>
      <c r="K121" s="118" t="s">
        <v>125</v>
      </c>
      <c r="L121" s="115"/>
      <c r="M121" s="58" t="s">
        <v>1</v>
      </c>
      <c r="N121" s="59" t="s">
        <v>40</v>
      </c>
      <c r="O121" s="59" t="s">
        <v>126</v>
      </c>
      <c r="P121" s="59" t="s">
        <v>127</v>
      </c>
      <c r="Q121" s="59" t="s">
        <v>128</v>
      </c>
      <c r="R121" s="59" t="s">
        <v>129</v>
      </c>
      <c r="S121" s="59" t="s">
        <v>130</v>
      </c>
      <c r="T121" s="60" t="s">
        <v>131</v>
      </c>
    </row>
    <row r="122" spans="2:65" s="1" customFormat="1" ht="22.9" customHeight="1">
      <c r="B122" s="31"/>
      <c r="C122" s="63" t="s">
        <v>132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115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493</v>
      </c>
      <c r="F123" s="125" t="s">
        <v>494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142</v>
      </c>
      <c r="AT123" s="131" t="s">
        <v>75</v>
      </c>
      <c r="AU123" s="131" t="s">
        <v>76</v>
      </c>
      <c r="AY123" s="124" t="s">
        <v>135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495</v>
      </c>
      <c r="F124" s="133" t="s">
        <v>494</v>
      </c>
      <c r="I124" s="126"/>
      <c r="J124" s="134">
        <f>BK124</f>
        <v>0</v>
      </c>
      <c r="L124" s="123"/>
      <c r="M124" s="128"/>
      <c r="P124" s="129">
        <f>SUM(P125:P129)</f>
        <v>0</v>
      </c>
      <c r="R124" s="129">
        <f>SUM(R125:R129)</f>
        <v>0</v>
      </c>
      <c r="T124" s="130">
        <f>SUM(T125:T129)</f>
        <v>0</v>
      </c>
      <c r="AR124" s="124" t="s">
        <v>142</v>
      </c>
      <c r="AT124" s="131" t="s">
        <v>75</v>
      </c>
      <c r="AU124" s="131" t="s">
        <v>83</v>
      </c>
      <c r="AY124" s="124" t="s">
        <v>135</v>
      </c>
      <c r="BK124" s="132">
        <f>SUM(BK125:BK129)</f>
        <v>0</v>
      </c>
    </row>
    <row r="125" spans="2:65" s="1" customFormat="1" ht="16.5" customHeight="1">
      <c r="B125" s="31"/>
      <c r="C125" s="135" t="s">
        <v>83</v>
      </c>
      <c r="D125" s="135" t="s">
        <v>137</v>
      </c>
      <c r="E125" s="136" t="s">
        <v>496</v>
      </c>
      <c r="F125" s="137" t="s">
        <v>497</v>
      </c>
      <c r="G125" s="138" t="s">
        <v>498</v>
      </c>
      <c r="H125" s="139">
        <v>1</v>
      </c>
      <c r="I125" s="140"/>
      <c r="J125" s="141">
        <f>ROUND(I125*H125,2)</f>
        <v>0</v>
      </c>
      <c r="K125" s="137" t="s">
        <v>1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499</v>
      </c>
      <c r="AT125" s="146" t="s">
        <v>137</v>
      </c>
      <c r="AU125" s="146" t="s">
        <v>85</v>
      </c>
      <c r="AY125" s="16" t="s">
        <v>135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499</v>
      </c>
      <c r="BM125" s="146" t="s">
        <v>500</v>
      </c>
    </row>
    <row r="126" spans="2:65" s="14" customFormat="1" ht="22.5">
      <c r="B126" s="181"/>
      <c r="D126" s="149" t="s">
        <v>155</v>
      </c>
      <c r="E126" s="182" t="s">
        <v>1</v>
      </c>
      <c r="F126" s="183" t="s">
        <v>501</v>
      </c>
      <c r="H126" s="182" t="s">
        <v>1</v>
      </c>
      <c r="I126" s="184"/>
      <c r="L126" s="181"/>
      <c r="M126" s="185"/>
      <c r="T126" s="186"/>
      <c r="AT126" s="182" t="s">
        <v>155</v>
      </c>
      <c r="AU126" s="182" t="s">
        <v>85</v>
      </c>
      <c r="AV126" s="14" t="s">
        <v>83</v>
      </c>
      <c r="AW126" s="14" t="s">
        <v>32</v>
      </c>
      <c r="AX126" s="14" t="s">
        <v>76</v>
      </c>
      <c r="AY126" s="182" t="s">
        <v>135</v>
      </c>
    </row>
    <row r="127" spans="2:65" s="12" customFormat="1" ht="11.25">
      <c r="B127" s="148"/>
      <c r="D127" s="149" t="s">
        <v>155</v>
      </c>
      <c r="E127" s="150" t="s">
        <v>1</v>
      </c>
      <c r="F127" s="151" t="s">
        <v>83</v>
      </c>
      <c r="H127" s="152">
        <v>1</v>
      </c>
      <c r="I127" s="153"/>
      <c r="L127" s="148"/>
      <c r="M127" s="154"/>
      <c r="T127" s="155"/>
      <c r="AT127" s="150" t="s">
        <v>155</v>
      </c>
      <c r="AU127" s="150" t="s">
        <v>85</v>
      </c>
      <c r="AV127" s="12" t="s">
        <v>85</v>
      </c>
      <c r="AW127" s="12" t="s">
        <v>32</v>
      </c>
      <c r="AX127" s="12" t="s">
        <v>83</v>
      </c>
      <c r="AY127" s="150" t="s">
        <v>135</v>
      </c>
    </row>
    <row r="128" spans="2:65" s="1" customFormat="1" ht="24.2" customHeight="1">
      <c r="B128" s="31"/>
      <c r="C128" s="135" t="s">
        <v>85</v>
      </c>
      <c r="D128" s="135" t="s">
        <v>137</v>
      </c>
      <c r="E128" s="136" t="s">
        <v>502</v>
      </c>
      <c r="F128" s="137" t="s">
        <v>503</v>
      </c>
      <c r="G128" s="138" t="s">
        <v>498</v>
      </c>
      <c r="H128" s="139">
        <v>1</v>
      </c>
      <c r="I128" s="140"/>
      <c r="J128" s="141">
        <f>ROUND(I128*H128,2)</f>
        <v>0</v>
      </c>
      <c r="K128" s="137" t="s">
        <v>1</v>
      </c>
      <c r="L128" s="31"/>
      <c r="M128" s="142" t="s">
        <v>1</v>
      </c>
      <c r="N128" s="143" t="s">
        <v>41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499</v>
      </c>
      <c r="AT128" s="146" t="s">
        <v>137</v>
      </c>
      <c r="AU128" s="146" t="s">
        <v>85</v>
      </c>
      <c r="AY128" s="16" t="s">
        <v>135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83</v>
      </c>
      <c r="BK128" s="147">
        <f>ROUND(I128*H128,2)</f>
        <v>0</v>
      </c>
      <c r="BL128" s="16" t="s">
        <v>499</v>
      </c>
      <c r="BM128" s="146" t="s">
        <v>504</v>
      </c>
    </row>
    <row r="129" spans="2:65" s="1" customFormat="1" ht="16.5" customHeight="1">
      <c r="B129" s="31"/>
      <c r="C129" s="135" t="s">
        <v>147</v>
      </c>
      <c r="D129" s="135" t="s">
        <v>137</v>
      </c>
      <c r="E129" s="136" t="s">
        <v>505</v>
      </c>
      <c r="F129" s="137" t="s">
        <v>506</v>
      </c>
      <c r="G129" s="138" t="s">
        <v>498</v>
      </c>
      <c r="H129" s="139">
        <v>1</v>
      </c>
      <c r="I129" s="140"/>
      <c r="J129" s="141">
        <f>ROUND(I129*H129,2)</f>
        <v>0</v>
      </c>
      <c r="K129" s="137" t="s">
        <v>141</v>
      </c>
      <c r="L129" s="31"/>
      <c r="M129" s="156" t="s">
        <v>1</v>
      </c>
      <c r="N129" s="157" t="s">
        <v>41</v>
      </c>
      <c r="O129" s="158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AR129" s="146" t="s">
        <v>499</v>
      </c>
      <c r="AT129" s="146" t="s">
        <v>137</v>
      </c>
      <c r="AU129" s="146" t="s">
        <v>85</v>
      </c>
      <c r="AY129" s="16" t="s">
        <v>135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499</v>
      </c>
      <c r="BM129" s="146" t="s">
        <v>507</v>
      </c>
    </row>
    <row r="130" spans="2:65" s="1" customFormat="1" ht="6.95" customHeight="1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31"/>
    </row>
  </sheetData>
  <sheetProtection algorithmName="SHA-512" hashValue="kTjOSXWvK0exjqexzNrnjs2XMKZ7grRpbe0XQrvSmDUYCg7bihpDpUBA4IPw0QkjxgCWJSNERFy1K8xQyxOwew==" saltValue="+0S5OlMaQH71znMO2EjWyW5h+Ha9KORVy70ZyJWcvq2qimb0eSxNlF84aCAumt+t6pVqIKK1kA3Y8ts+3JZg9w==" spinCount="100000" sheet="1" objects="1" scenarios="1" formatColumns="0" formatRows="0" autoFilter="0"/>
  <autoFilter ref="C121:K129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7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ul.Banskobystrická ,Šumperk</v>
      </c>
      <c r="F7" s="230"/>
      <c r="G7" s="230"/>
      <c r="H7" s="230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29" t="s">
        <v>108</v>
      </c>
      <c r="F9" s="231"/>
      <c r="G9" s="231"/>
      <c r="H9" s="231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7" t="s">
        <v>508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3. 9. 2024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ROUND((SUM(BE122:BE126)),  2)</f>
        <v>0</v>
      </c>
      <c r="I35" s="95">
        <v>0.21</v>
      </c>
      <c r="J35" s="85">
        <f>ROUND(((SUM(BE122:BE126))*I35),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ROUND((SUM(BF122:BF126)),  2)</f>
        <v>0</v>
      </c>
      <c r="I36" s="95">
        <v>0.12</v>
      </c>
      <c r="J36" s="85">
        <f>ROUND(((SUM(BF122:BF126))*I36),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ROUND((SUM(BG122:BG126)),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ROUND((SUM(BH122:BH126)),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ROUND((SUM(BI122:BI126)),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ul.Banskobystrická ,Šumperk</v>
      </c>
      <c r="F85" s="230"/>
      <c r="G85" s="230"/>
      <c r="H85" s="230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29" t="s">
        <v>108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7" t="str">
        <f>E11</f>
        <v>SO 1020 - VRN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3. 9. 2024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J122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509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510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120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Oprava chodníku na ul.Banskobystrická ,Šumperk</v>
      </c>
      <c r="F110" s="230"/>
      <c r="G110" s="230"/>
      <c r="H110" s="230"/>
      <c r="L110" s="31"/>
    </row>
    <row r="111" spans="2:47" ht="12" customHeight="1">
      <c r="B111" s="19"/>
      <c r="C111" s="26" t="s">
        <v>107</v>
      </c>
      <c r="L111" s="19"/>
    </row>
    <row r="112" spans="2:47" s="1" customFormat="1" ht="16.5" customHeight="1">
      <c r="B112" s="31"/>
      <c r="E112" s="229" t="s">
        <v>108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109</v>
      </c>
      <c r="L113" s="31"/>
    </row>
    <row r="114" spans="2:65" s="1" customFormat="1" ht="16.5" customHeight="1">
      <c r="B114" s="31"/>
      <c r="E114" s="187" t="str">
        <f>E11</f>
        <v>SO 1020 - VRN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3. 9. 2024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121</v>
      </c>
      <c r="D121" s="117" t="s">
        <v>61</v>
      </c>
      <c r="E121" s="117" t="s">
        <v>57</v>
      </c>
      <c r="F121" s="117" t="s">
        <v>58</v>
      </c>
      <c r="G121" s="117" t="s">
        <v>122</v>
      </c>
      <c r="H121" s="117" t="s">
        <v>123</v>
      </c>
      <c r="I121" s="117" t="s">
        <v>124</v>
      </c>
      <c r="J121" s="117" t="s">
        <v>113</v>
      </c>
      <c r="K121" s="118" t="s">
        <v>125</v>
      </c>
      <c r="L121" s="115"/>
      <c r="M121" s="58" t="s">
        <v>1</v>
      </c>
      <c r="N121" s="59" t="s">
        <v>40</v>
      </c>
      <c r="O121" s="59" t="s">
        <v>126</v>
      </c>
      <c r="P121" s="59" t="s">
        <v>127</v>
      </c>
      <c r="Q121" s="59" t="s">
        <v>128</v>
      </c>
      <c r="R121" s="59" t="s">
        <v>129</v>
      </c>
      <c r="S121" s="59" t="s">
        <v>130</v>
      </c>
      <c r="T121" s="60" t="s">
        <v>131</v>
      </c>
    </row>
    <row r="122" spans="2:65" s="1" customFormat="1" ht="22.9" customHeight="1">
      <c r="B122" s="31"/>
      <c r="C122" s="63" t="s">
        <v>132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115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104</v>
      </c>
      <c r="F123" s="125" t="s">
        <v>511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157</v>
      </c>
      <c r="AT123" s="131" t="s">
        <v>75</v>
      </c>
      <c r="AU123" s="131" t="s">
        <v>76</v>
      </c>
      <c r="AY123" s="124" t="s">
        <v>135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512</v>
      </c>
      <c r="F124" s="133" t="s">
        <v>513</v>
      </c>
      <c r="I124" s="126"/>
      <c r="J124" s="134">
        <f>BK124</f>
        <v>0</v>
      </c>
      <c r="L124" s="123"/>
      <c r="M124" s="128"/>
      <c r="P124" s="129">
        <f>SUM(P125:P126)</f>
        <v>0</v>
      </c>
      <c r="R124" s="129">
        <f>SUM(R125:R126)</f>
        <v>0</v>
      </c>
      <c r="T124" s="130">
        <f>SUM(T125:T126)</f>
        <v>0</v>
      </c>
      <c r="AR124" s="124" t="s">
        <v>157</v>
      </c>
      <c r="AT124" s="131" t="s">
        <v>75</v>
      </c>
      <c r="AU124" s="131" t="s">
        <v>83</v>
      </c>
      <c r="AY124" s="124" t="s">
        <v>135</v>
      </c>
      <c r="BK124" s="132">
        <f>SUM(BK125:BK126)</f>
        <v>0</v>
      </c>
    </row>
    <row r="125" spans="2:65" s="1" customFormat="1" ht="16.5" customHeight="1">
      <c r="B125" s="31"/>
      <c r="C125" s="135" t="s">
        <v>83</v>
      </c>
      <c r="D125" s="135" t="s">
        <v>137</v>
      </c>
      <c r="E125" s="136" t="s">
        <v>514</v>
      </c>
      <c r="F125" s="137" t="s">
        <v>513</v>
      </c>
      <c r="G125" s="138" t="s">
        <v>498</v>
      </c>
      <c r="H125" s="139">
        <v>1</v>
      </c>
      <c r="I125" s="140"/>
      <c r="J125" s="141">
        <f>ROUND(I125*H125,2)</f>
        <v>0</v>
      </c>
      <c r="K125" s="137" t="s">
        <v>141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515</v>
      </c>
      <c r="AT125" s="146" t="s">
        <v>137</v>
      </c>
      <c r="AU125" s="146" t="s">
        <v>85</v>
      </c>
      <c r="AY125" s="16" t="s">
        <v>135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515</v>
      </c>
      <c r="BM125" s="146" t="s">
        <v>516</v>
      </c>
    </row>
    <row r="126" spans="2:65" s="1" customFormat="1" ht="16.5" customHeight="1">
      <c r="B126" s="31"/>
      <c r="C126" s="135" t="s">
        <v>85</v>
      </c>
      <c r="D126" s="135" t="s">
        <v>137</v>
      </c>
      <c r="E126" s="136" t="s">
        <v>517</v>
      </c>
      <c r="F126" s="137" t="s">
        <v>518</v>
      </c>
      <c r="G126" s="138" t="s">
        <v>498</v>
      </c>
      <c r="H126" s="139">
        <v>1</v>
      </c>
      <c r="I126" s="140"/>
      <c r="J126" s="141">
        <f>ROUND(I126*H126,2)</f>
        <v>0</v>
      </c>
      <c r="K126" s="137" t="s">
        <v>141</v>
      </c>
      <c r="L126" s="31"/>
      <c r="M126" s="156" t="s">
        <v>1</v>
      </c>
      <c r="N126" s="157" t="s">
        <v>41</v>
      </c>
      <c r="O126" s="158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46" t="s">
        <v>515</v>
      </c>
      <c r="AT126" s="146" t="s">
        <v>137</v>
      </c>
      <c r="AU126" s="146" t="s">
        <v>85</v>
      </c>
      <c r="AY126" s="16" t="s">
        <v>135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83</v>
      </c>
      <c r="BK126" s="147">
        <f>ROUND(I126*H126,2)</f>
        <v>0</v>
      </c>
      <c r="BL126" s="16" t="s">
        <v>515</v>
      </c>
      <c r="BM126" s="146" t="s">
        <v>519</v>
      </c>
    </row>
    <row r="127" spans="2:65" s="1" customFormat="1" ht="6.95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1"/>
    </row>
  </sheetData>
  <sheetProtection algorithmName="SHA-512" hashValue="MqGjIiT1rpZx+lyYlxx0jEJpUtWxgX42sVLNUaAyFXkWAK0TkFDxciNZ76obHQokDIKl23SJ2DcSf1drWeJ7Ng==" saltValue="D31hmBKAfLzZaAZW+8NE6misT8xtFEhS1JSCN1ueV5YDsGN8kjWjrm0O5PQaJoUcXjGRIPTqTMSmkzv5PoAGSA==" spinCount="100000" sheet="1" objects="1" scenarios="1" formatColumns="0" formatRows="0" autoFilter="0"/>
  <autoFilter ref="C121:K126" xr:uid="{00000000-0009-0000-0000-00000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 001 - Příprava území ,...</vt:lpstr>
      <vt:lpstr>SO 101 - Chodník</vt:lpstr>
      <vt:lpstr>SO 102 - Obrusná vrstva v...</vt:lpstr>
      <vt:lpstr>SO 192 - Dopravní  značen...</vt:lpstr>
      <vt:lpstr>SO 1000 - Ostatní  náklady</vt:lpstr>
      <vt:lpstr>SO 1020 - VRN</vt:lpstr>
      <vt:lpstr>'Rekapitulace stavby'!Názvy_tisku</vt:lpstr>
      <vt:lpstr>'SO 001 - Příprava území ,...'!Názvy_tisku</vt:lpstr>
      <vt:lpstr>'SO 1000 - Ostatní  náklady'!Názvy_tisku</vt:lpstr>
      <vt:lpstr>'SO 101 - Chodník'!Názvy_tisku</vt:lpstr>
      <vt:lpstr>'SO 102 - Obrusná vrstva v...'!Názvy_tisku</vt:lpstr>
      <vt:lpstr>'SO 1020 - VRN'!Názvy_tisku</vt:lpstr>
      <vt:lpstr>'SO 192 - Dopravní  značen...'!Názvy_tisku</vt:lpstr>
      <vt:lpstr>'Rekapitulace stavby'!Oblast_tisku</vt:lpstr>
      <vt:lpstr>'SO 001 - Příprava území ,...'!Oblast_tisku</vt:lpstr>
      <vt:lpstr>'SO 1000 - Ostatní  náklady'!Oblast_tisku</vt:lpstr>
      <vt:lpstr>'SO 101 - Chodník'!Oblast_tisku</vt:lpstr>
      <vt:lpstr>'SO 102 - Obrusná vrstva v...'!Oblast_tisku</vt:lpstr>
      <vt:lpstr>'SO 1020 - VRN'!Oblast_tisku</vt:lpstr>
      <vt:lpstr>'SO 192 - Dopravní  značen...'!Oblast_tisku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Nádeníčková Eva, Ing.</cp:lastModifiedBy>
  <dcterms:created xsi:type="dcterms:W3CDTF">2024-09-04T18:45:09Z</dcterms:created>
  <dcterms:modified xsi:type="dcterms:W3CDTF">2025-02-26T12:30:57Z</dcterms:modified>
</cp:coreProperties>
</file>