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51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/Users/milan/Downloads/Šumperk VŘ/"/>
    </mc:Choice>
  </mc:AlternateContent>
  <xr:revisionPtr revIDLastSave="0" documentId="13_ncr:1_{75F57149-5422-104A-8277-849720E2CFA5}" xr6:coauthVersionLast="47" xr6:coauthVersionMax="47" xr10:uidLastSave="{00000000-0000-0000-0000-000000000000}"/>
  <bookViews>
    <workbookView xWindow="1940" yWindow="-21100" windowWidth="31000" windowHeight="19600" activeTab="1" xr2:uid="{00000000-000D-0000-FFFF-FFFF00000000}"/>
  </bookViews>
  <sheets>
    <sheet name="Pokyny pro vyplnění" sheetId="11" r:id="rId1"/>
    <sheet name="Krycí list" sheetId="1" r:id="rId2"/>
    <sheet name="VzorPolozky" sheetId="10" state="hidden" r:id="rId3"/>
    <sheet name="001 FVE" sheetId="12" r:id="rId4"/>
    <sheet name="002 Propojení" sheetId="13" r:id="rId5"/>
    <sheet name="003 BESS" sheetId="14" r:id="rId6"/>
    <sheet name="004 oprava střechy MŠ" sheetId="15" r:id="rId7"/>
  </sheets>
  <externalReferences>
    <externalReference r:id="rId8"/>
  </externalReferences>
  <definedNames>
    <definedName name="CelkemDPHVypocet" localSheetId="1">'Krycí list'!#REF!</definedName>
    <definedName name="CenaCelkem">'Krycí list'!$G$26</definedName>
    <definedName name="CenaCelkemBezDPH">'Krycí list'!$G$25</definedName>
    <definedName name="CenaCelkemVypocet" localSheetId="1">'Krycí list'!#REF!</definedName>
    <definedName name="cisloobjektu">'Krycí list'!$D$3</definedName>
    <definedName name="CisloRozpoctu">'[1]Krycí list'!$C$2</definedName>
    <definedName name="CisloStavby" localSheetId="1">'Krycí list'!$D$2</definedName>
    <definedName name="cislostavby">'[1]Krycí list'!$A$7</definedName>
    <definedName name="CisloStavebnihoRozpoctu">'Krycí list'!$D$4</definedName>
    <definedName name="dadresa">'Krycí list'!$D$12:$G$12</definedName>
    <definedName name="DIČ" localSheetId="1">'Krycí list'!$I$12</definedName>
    <definedName name="dmisto">'Krycí list'!$E$13:$G$13</definedName>
    <definedName name="DPHSni">'Krycí list'!#REF!</definedName>
    <definedName name="DPHZakl">'Krycí list'!$G$23</definedName>
    <definedName name="dpsc" localSheetId="1">'Krycí list'!$D$13</definedName>
    <definedName name="IČO" localSheetId="1">'Krycí list'!$I$11</definedName>
    <definedName name="Mena">'Krycí list'!$J$26</definedName>
    <definedName name="MistoStavby">'Krycí list'!$D$4</definedName>
    <definedName name="nazevobjektu">'Krycí list'!$E$3</definedName>
    <definedName name="NazevRozpoctu">'[1]Krycí list'!$D$2</definedName>
    <definedName name="NazevStavby" localSheetId="1">'Krycí list'!$E$2</definedName>
    <definedName name="nazevstavby">'[1]Krycí list'!$C$7</definedName>
    <definedName name="NazevStavebnihoRozpoctu">'Krycí list'!$E$4</definedName>
    <definedName name="_xlnm.Print_Titles" localSheetId="3">'001 FVE'!$1:$6</definedName>
    <definedName name="_xlnm.Print_Titles" localSheetId="4">'002 Propojení'!$1:$6</definedName>
    <definedName name="_xlnm.Print_Titles" localSheetId="5">'003 BESS'!$1:$6</definedName>
    <definedName name="_xlnm.Print_Titles" localSheetId="6">'004 oprava střechy MŠ'!$1:$6</definedName>
    <definedName name="oadresa">'Krycí list'!$D$6</definedName>
    <definedName name="Objednatel" localSheetId="1">'Krycí list'!$D$5</definedName>
    <definedName name="Objekt" localSheetId="1">'Krycí list'!#REF!</definedName>
    <definedName name="_xlnm.Print_Area" localSheetId="3">'001 FVE'!$A$1:$H$103</definedName>
    <definedName name="_xlnm.Print_Area" localSheetId="4">'002 Propojení'!$A$1:$G$102</definedName>
    <definedName name="_xlnm.Print_Area" localSheetId="5">'003 BESS'!$A$1:$G$12</definedName>
    <definedName name="_xlnm.Print_Area" localSheetId="6">'004 oprava střechy MŠ'!$A$1:$G$51</definedName>
    <definedName name="_xlnm.Print_Area" localSheetId="1">'Krycí list'!$A$1:$J$46</definedName>
    <definedName name="odic" localSheetId="1">'Krycí list'!$I$6</definedName>
    <definedName name="oico" localSheetId="1">'Krycí list'!$I$5</definedName>
    <definedName name="omisto" localSheetId="1">'Krycí list'!$E$7</definedName>
    <definedName name="onazev" localSheetId="1">'Krycí list'!$D$6</definedName>
    <definedName name="opsc" localSheetId="1">'Krycí list'!$D$7</definedName>
    <definedName name="padresa">'Krycí list'!$D$9</definedName>
    <definedName name="pdic">'Krycí list'!$I$9</definedName>
    <definedName name="pico">'Krycí list'!$I$8</definedName>
    <definedName name="pmisto">'Krycí list'!$E$10</definedName>
    <definedName name="PocetMJ">#REF!</definedName>
    <definedName name="PoptavkaID">'Krycí list'!$A$1</definedName>
    <definedName name="pPSC">'Krycí list'!$D$10</definedName>
    <definedName name="Projektant">'Krycí list'!$D$8</definedName>
    <definedName name="SazbaDPH1" localSheetId="1">'Krycí list'!#REF!</definedName>
    <definedName name="SazbaDPH1">'[1]Krycí list'!$C$30</definedName>
    <definedName name="SazbaDPH2" localSheetId="1">'Krycí list'!$E$22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'Krycí list'!$D$14</definedName>
    <definedName name="Z_B7E7C763_C459_487D_8ABA_5CFDDFBD5A84_.wvu.Cols" localSheetId="1" hidden="1">'Krycí list'!$A:$A</definedName>
    <definedName name="Z_B7E7C763_C459_487D_8ABA_5CFDDFBD5A84_.wvu.PrintArea" localSheetId="1" hidden="1">'Krycí list'!$B$1:$J$33</definedName>
    <definedName name="ZakladDPHSni">'Krycí list'!#REF!</definedName>
    <definedName name="ZakladDPHSniVypocet" localSheetId="1">'Krycí list'!#REF!</definedName>
    <definedName name="ZakladDPHZakl">'Krycí list'!$G$22</definedName>
    <definedName name="ZakladDPHZaklVypocet" localSheetId="1">'Krycí list'!#REF!</definedName>
    <definedName name="ZaObjednatele">'Krycí list'!$G$31</definedName>
    <definedName name="Zaokrouhleni">'Krycí list'!$G$24</definedName>
    <definedName name="ZaZhotovitele">'Krycí list'!$D$31</definedName>
    <definedName name="Zhotovitel">'Krycí list'!$D$11:$G$11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5" i="15" l="1"/>
  <c r="G44" i="15"/>
  <c r="G43" i="15"/>
  <c r="G42" i="15"/>
  <c r="G41" i="15"/>
  <c r="G40" i="15"/>
  <c r="G39" i="15"/>
  <c r="G38" i="15"/>
  <c r="G37" i="15"/>
  <c r="G36" i="15"/>
  <c r="G35" i="15"/>
  <c r="G34" i="15"/>
  <c r="G33" i="15"/>
  <c r="G32" i="15"/>
  <c r="G31" i="15"/>
  <c r="G30" i="15"/>
  <c r="G29" i="15"/>
  <c r="G28" i="15"/>
  <c r="G27" i="15"/>
  <c r="G26" i="15"/>
  <c r="G25" i="15"/>
  <c r="G24" i="15"/>
  <c r="G23" i="15"/>
  <c r="G22" i="15"/>
  <c r="G21" i="15"/>
  <c r="G20" i="15"/>
  <c r="G19" i="15"/>
  <c r="G18" i="15"/>
  <c r="G17" i="15"/>
  <c r="G16" i="15"/>
  <c r="G15" i="15"/>
  <c r="G50" i="15"/>
  <c r="G49" i="15"/>
  <c r="G47" i="15"/>
  <c r="G13" i="15"/>
  <c r="G12" i="15"/>
  <c r="G11" i="15"/>
  <c r="G10" i="15"/>
  <c r="G9" i="15"/>
  <c r="G48" i="15" l="1"/>
  <c r="G7" i="15" s="1"/>
  <c r="G51" i="15" s="1"/>
  <c r="H45" i="1" s="1"/>
  <c r="I19" i="1" s="1"/>
  <c r="G46" i="15"/>
  <c r="G14" i="15"/>
  <c r="G8" i="15"/>
  <c r="G100" i="12" l="1"/>
  <c r="G99" i="12"/>
  <c r="G14" i="14"/>
  <c r="G7" i="14" s="1"/>
  <c r="G13" i="14"/>
  <c r="E68" i="12"/>
  <c r="E67" i="12"/>
  <c r="G62" i="12"/>
  <c r="G61" i="12"/>
  <c r="E32" i="12"/>
  <c r="E78" i="12" l="1"/>
  <c r="E70" i="12"/>
  <c r="E66" i="12"/>
  <c r="E69" i="12" s="1"/>
  <c r="E46" i="12"/>
  <c r="E33" i="12"/>
  <c r="E31" i="12"/>
  <c r="E30" i="12"/>
  <c r="E11" i="12"/>
  <c r="G12" i="14" l="1"/>
  <c r="G11" i="14"/>
  <c r="G10" i="14"/>
  <c r="G9" i="14"/>
  <c r="G8" i="14"/>
  <c r="G117" i="13"/>
  <c r="G116" i="13"/>
  <c r="G115" i="13"/>
  <c r="G109" i="13"/>
  <c r="G108" i="13" s="1"/>
  <c r="G114" i="13"/>
  <c r="G113" i="13"/>
  <c r="G112" i="13"/>
  <c r="G111" i="13"/>
  <c r="G91" i="13"/>
  <c r="G92" i="13"/>
  <c r="G93" i="13"/>
  <c r="G94" i="13"/>
  <c r="G95" i="13"/>
  <c r="G96" i="13"/>
  <c r="G97" i="13"/>
  <c r="G98" i="13"/>
  <c r="G99" i="13"/>
  <c r="G100" i="13"/>
  <c r="G101" i="13"/>
  <c r="G102" i="13"/>
  <c r="G103" i="13"/>
  <c r="G104" i="13"/>
  <c r="G105" i="13"/>
  <c r="G106" i="13"/>
  <c r="G107" i="13"/>
  <c r="G15" i="13"/>
  <c r="G50" i="13"/>
  <c r="G51" i="13"/>
  <c r="G53" i="13"/>
  <c r="G54" i="13"/>
  <c r="G55" i="13"/>
  <c r="G33" i="13"/>
  <c r="G34" i="13"/>
  <c r="G35" i="13"/>
  <c r="G36" i="13"/>
  <c r="G37" i="13"/>
  <c r="G38" i="13"/>
  <c r="G39" i="13"/>
  <c r="G40" i="13"/>
  <c r="G41" i="13"/>
  <c r="G42" i="13"/>
  <c r="G43" i="13"/>
  <c r="G44" i="13"/>
  <c r="G45" i="13"/>
  <c r="G46" i="13"/>
  <c r="G47" i="13"/>
  <c r="G48" i="13"/>
  <c r="G49" i="13"/>
  <c r="G17" i="13"/>
  <c r="G18" i="13"/>
  <c r="G19" i="13"/>
  <c r="G20" i="13"/>
  <c r="G21" i="13"/>
  <c r="G22" i="13"/>
  <c r="G23" i="13"/>
  <c r="G24" i="13"/>
  <c r="G25" i="13"/>
  <c r="G26" i="13"/>
  <c r="G27" i="13"/>
  <c r="G28" i="13"/>
  <c r="G29" i="13"/>
  <c r="G30" i="13"/>
  <c r="G31" i="13"/>
  <c r="G32" i="13"/>
  <c r="G8" i="13"/>
  <c r="G90" i="13"/>
  <c r="G89" i="13"/>
  <c r="G88" i="13"/>
  <c r="G87" i="13"/>
  <c r="G86" i="13"/>
  <c r="G85" i="13"/>
  <c r="G84" i="13"/>
  <c r="G83" i="13"/>
  <c r="G82" i="13"/>
  <c r="G81" i="13"/>
  <c r="G80" i="13"/>
  <c r="G79" i="13"/>
  <c r="G78" i="13"/>
  <c r="G77" i="13"/>
  <c r="G76" i="13"/>
  <c r="G75" i="13"/>
  <c r="G74" i="13"/>
  <c r="G73" i="13"/>
  <c r="G72" i="13"/>
  <c r="G71" i="13"/>
  <c r="G70" i="13"/>
  <c r="G69" i="13"/>
  <c r="G68" i="13"/>
  <c r="G67" i="13"/>
  <c r="G66" i="13"/>
  <c r="G65" i="13"/>
  <c r="G64" i="13"/>
  <c r="G63" i="13"/>
  <c r="G62" i="13"/>
  <c r="G61" i="13"/>
  <c r="G60" i="13"/>
  <c r="G59" i="13"/>
  <c r="G58" i="13"/>
  <c r="G16" i="13"/>
  <c r="G12" i="13"/>
  <c r="G11" i="13"/>
  <c r="G15" i="14" l="1"/>
  <c r="H44" i="1" s="1"/>
  <c r="I18" i="1" s="1"/>
  <c r="G110" i="13"/>
  <c r="H43" i="1" s="1"/>
  <c r="G14" i="13"/>
  <c r="G57" i="13"/>
  <c r="G56" i="13" s="1"/>
  <c r="G52" i="13"/>
  <c r="G10" i="13"/>
  <c r="G7" i="13"/>
  <c r="H41" i="1" s="1"/>
  <c r="G13" i="13" l="1"/>
  <c r="G9" i="13" s="1"/>
  <c r="G118" i="13" l="1"/>
  <c r="H42" i="1"/>
  <c r="I17" i="1" s="1"/>
  <c r="G92" i="12"/>
  <c r="G91" i="12"/>
  <c r="G90" i="12"/>
  <c r="G89" i="12"/>
  <c r="G88" i="12"/>
  <c r="G87" i="12"/>
  <c r="G86" i="12"/>
  <c r="G85" i="12"/>
  <c r="G84" i="12"/>
  <c r="G83" i="12"/>
  <c r="G82" i="12"/>
  <c r="G81" i="12"/>
  <c r="G80" i="12"/>
  <c r="G78" i="12"/>
  <c r="G77" i="12"/>
  <c r="G76" i="12"/>
  <c r="G75" i="12"/>
  <c r="G74" i="12"/>
  <c r="G73" i="12"/>
  <c r="G72" i="12"/>
  <c r="G71" i="12"/>
  <c r="G70" i="12"/>
  <c r="G69" i="12"/>
  <c r="G68" i="12"/>
  <c r="G67" i="12"/>
  <c r="G66" i="12"/>
  <c r="G65" i="12"/>
  <c r="G63" i="12"/>
  <c r="G60" i="12"/>
  <c r="G59" i="12"/>
  <c r="G58" i="12"/>
  <c r="G57" i="12"/>
  <c r="G56" i="12"/>
  <c r="G55" i="12"/>
  <c r="G54" i="12"/>
  <c r="G53" i="12"/>
  <c r="G52" i="12"/>
  <c r="G51" i="12"/>
  <c r="G50" i="12"/>
  <c r="G49" i="12"/>
  <c r="G48" i="12"/>
  <c r="G47" i="12"/>
  <c r="G46" i="12"/>
  <c r="G45" i="12"/>
  <c r="G44" i="12"/>
  <c r="G94" i="12"/>
  <c r="G95" i="12"/>
  <c r="G96" i="12"/>
  <c r="G97" i="12"/>
  <c r="G98" i="12"/>
  <c r="G101" i="12"/>
  <c r="G102" i="12"/>
  <c r="G64" i="12" l="1"/>
  <c r="G43" i="12"/>
  <c r="G79" i="12"/>
  <c r="G93" i="12"/>
  <c r="H40" i="1" s="1"/>
  <c r="H46" i="1" s="1"/>
  <c r="G31" i="12"/>
  <c r="G29" i="12"/>
  <c r="G30" i="12"/>
  <c r="G32" i="12"/>
  <c r="G33" i="12"/>
  <c r="G34" i="12"/>
  <c r="G35" i="12"/>
  <c r="G36" i="12"/>
  <c r="G37" i="12"/>
  <c r="G38" i="12"/>
  <c r="G39" i="12"/>
  <c r="G40" i="12"/>
  <c r="G41" i="12"/>
  <c r="G9" i="12"/>
  <c r="G10" i="12"/>
  <c r="G11" i="12"/>
  <c r="G12" i="12"/>
  <c r="G13" i="12"/>
  <c r="G14" i="12"/>
  <c r="G15" i="12"/>
  <c r="G16" i="12"/>
  <c r="G17" i="12"/>
  <c r="G18" i="12"/>
  <c r="G19" i="12"/>
  <c r="G20" i="12"/>
  <c r="G21" i="12"/>
  <c r="G22" i="12"/>
  <c r="G23" i="12"/>
  <c r="G24" i="12"/>
  <c r="G25" i="12"/>
  <c r="G26" i="12"/>
  <c r="G28" i="12"/>
  <c r="G42" i="12" l="1"/>
  <c r="H39" i="1" s="1"/>
  <c r="G8" i="12"/>
  <c r="G27" i="12"/>
  <c r="G7" i="12" l="1"/>
  <c r="H38" i="1" s="1"/>
  <c r="J45" i="1" s="1"/>
  <c r="J25" i="1"/>
  <c r="J23" i="1"/>
  <c r="J22" i="1"/>
  <c r="J24" i="1"/>
  <c r="E23" i="1"/>
  <c r="I16" i="1" l="1"/>
  <c r="I20" i="1" s="1"/>
  <c r="J44" i="1"/>
  <c r="G103" i="12"/>
  <c r="G22" i="1" l="1"/>
  <c r="J39" i="1" l="1"/>
  <c r="J42" i="1"/>
  <c r="J43" i="1"/>
  <c r="J40" i="1"/>
  <c r="J41" i="1"/>
  <c r="J38" i="1"/>
  <c r="A22" i="1"/>
  <c r="G23" i="1" s="1"/>
  <c r="G25" i="1"/>
  <c r="J46" i="1" l="1"/>
  <c r="A23" i="1"/>
  <c r="G26" i="1" l="1"/>
  <c r="G24" i="1" s="1"/>
  <c r="A24" i="1"/>
  <c r="A26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rgb="FF000000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rgb="FF000000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rgb="FF000000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rgb="FF000000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rgb="FF000000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rgb="FF000000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WORK</author>
  </authors>
  <commentList>
    <comment ref="H6" authorId="0" shapeId="0" xr:uid="{64250DE3-BC69-AA4B-A200-D7DABFEC1361}">
      <text>
        <r>
          <rPr>
            <sz val="9"/>
            <color rgb="FF000000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</commentList>
</comments>
</file>

<file path=xl/sharedStrings.xml><?xml version="1.0" encoding="utf-8"?>
<sst xmlns="http://schemas.openxmlformats.org/spreadsheetml/2006/main" count="970" uniqueCount="476">
  <si>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</si>
  <si>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</si>
  <si>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</si>
  <si>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</si>
  <si>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</si>
  <si>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</si>
  <si>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</si>
  <si>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</si>
  <si>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</si>
  <si>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</si>
  <si>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</si>
  <si>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</si>
  <si>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základní DPH</t>
  </si>
  <si>
    <t xml:space="preserve">Základní DPH </t>
  </si>
  <si>
    <t>Číslo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</si>
  <si>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</si>
  <si>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</si>
  <si>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</si>
  <si>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</si>
  <si>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</si>
  <si>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</si>
  <si>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</si>
  <si>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</si>
  <si>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</si>
  <si>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Celkem</t>
  </si>
  <si>
    <t>Rozpis ceny</t>
  </si>
  <si>
    <t>Rekapitulace daní</t>
  </si>
  <si>
    <t>DIČ:</t>
  </si>
  <si>
    <t>Cena celkem s DPH</t>
  </si>
  <si>
    <t>#RTSROZP#</t>
  </si>
  <si>
    <t>Pokyny pro vyplnění</t>
  </si>
  <si>
    <t>IČO:</t>
  </si>
  <si>
    <t>Zadavatel</t>
  </si>
  <si>
    <t>001</t>
  </si>
  <si>
    <t>Objekt:</t>
  </si>
  <si>
    <t>Rozpočet:</t>
  </si>
  <si>
    <t>Solar gods s.r.o.</t>
  </si>
  <si>
    <t>Město Šumperk</t>
  </si>
  <si>
    <t>Na Folimance 2155/15</t>
  </si>
  <si>
    <t>Praha</t>
  </si>
  <si>
    <t>12000</t>
  </si>
  <si>
    <t>17331501</t>
  </si>
  <si>
    <t>CZK</t>
  </si>
  <si>
    <t>Rekapitulace dílů</t>
  </si>
  <si>
    <t>Typ dílu</t>
  </si>
  <si>
    <t>1</t>
  </si>
  <si>
    <t>Fotovoltaická elektrárna</t>
  </si>
  <si>
    <t>VN</t>
  </si>
  <si>
    <t>Položkový soupis prací a dodávek</t>
  </si>
  <si>
    <t>P.č.</t>
  </si>
  <si>
    <t>Číslo položky</t>
  </si>
  <si>
    <t>Název položky</t>
  </si>
  <si>
    <t>MJ</t>
  </si>
  <si>
    <t>Množství</t>
  </si>
  <si>
    <t>Cen. soustava / platnost</t>
  </si>
  <si>
    <t>Díl:</t>
  </si>
  <si>
    <t>ks</t>
  </si>
  <si>
    <t>Indiv</t>
  </si>
  <si>
    <t>Optimizér</t>
  </si>
  <si>
    <t>Podpůrná konstrukce pro panely</t>
  </si>
  <si>
    <t>kpl</t>
  </si>
  <si>
    <t>Rozvaděč fotovoltaiky RFVE-AC</t>
  </si>
  <si>
    <t>m</t>
  </si>
  <si>
    <t>220890202R00</t>
  </si>
  <si>
    <t>Revize</t>
  </si>
  <si>
    <t>RTS 24/ II</t>
  </si>
  <si>
    <t>650011111R00</t>
  </si>
  <si>
    <t>650031623R00</t>
  </si>
  <si>
    <t>kus</t>
  </si>
  <si>
    <t>650124273RT2</t>
  </si>
  <si>
    <t>650611115R00</t>
  </si>
  <si>
    <t>Montáž nosné konstrukce fotovoltaických panelů na plochou střechu</t>
  </si>
  <si>
    <t>650612231R00</t>
  </si>
  <si>
    <t>650613127R00</t>
  </si>
  <si>
    <t>650614121R00</t>
  </si>
  <si>
    <t>2</t>
  </si>
  <si>
    <t>KRYCÍ LIST ROZPOČTU</t>
  </si>
  <si>
    <t>náměstí Míru 1</t>
  </si>
  <si>
    <t>787 01</t>
  </si>
  <si>
    <t>Šumperk</t>
  </si>
  <si>
    <t>CZ00303461</t>
  </si>
  <si>
    <t>CZ17331501</t>
  </si>
  <si>
    <t>FVE</t>
  </si>
  <si>
    <t>3</t>
  </si>
  <si>
    <t>Elektro práce</t>
  </si>
  <si>
    <t>LPS</t>
  </si>
  <si>
    <t>Montážní práce</t>
  </si>
  <si>
    <t>Požární ucpávky</t>
  </si>
  <si>
    <t>Pronájem lešení nebo plošiny</t>
  </si>
  <si>
    <t>Dopravné, likvidace odpadu, zařízení staveniště</t>
  </si>
  <si>
    <t>Koordinace stavby</t>
  </si>
  <si>
    <t>Projektová dokumentace FVE - stupeň skutečného provedení</t>
  </si>
  <si>
    <t>Připojení FVE k distribuci - UTP, místní provozní předpis, nastavení ochran</t>
  </si>
  <si>
    <t>Zaškolení obsluhy</t>
  </si>
  <si>
    <t>Zkušební provoz</t>
  </si>
  <si>
    <t>Ostatní - Neúkolované elmech. práce</t>
  </si>
  <si>
    <t>Ostatní - Doprava a přeprava materiálu, montážních techniků, koordinace</t>
  </si>
  <si>
    <t>Požární tlačítko FVE STOP vč. požárně odolného propojení</t>
  </si>
  <si>
    <t>Montáž rozváděče, do hmotnosti 50 kg</t>
  </si>
  <si>
    <t>Montáž fotovoltaických panelů na plochou střechu, krystalické panely o výkonu min. 550 Wp</t>
  </si>
  <si>
    <t>Montáž síťového střídače napětí DC/AC fotovoltaických systémů, třífázového 50000 W</t>
  </si>
  <si>
    <t>Montáž výkonového optimizeru stejnosměrného měniče napětí DC/AC, výstupní výkon nad 500 W</t>
  </si>
  <si>
    <t>Rozvaděč fotovoltaiky RFVE-DC</t>
  </si>
  <si>
    <t>DC kabely H1Z2Z2-K6</t>
  </si>
  <si>
    <t>Datové propojovací kabely FTP CAT6</t>
  </si>
  <si>
    <t>Rozvaděč pro připojení FVE R-BYPASS</t>
  </si>
  <si>
    <t>Kabelový žebřík včetně víka a veškerého spojovacího materiálu</t>
  </si>
  <si>
    <t>Konstrukce se stříškou pro střídač a DC rozvaděč</t>
  </si>
  <si>
    <t>Ostatní příslušenství a drobný materiál (svorky, lišty apod.)</t>
  </si>
  <si>
    <t>Kabelový žlab plný včetně víka a veškerého spojovacího materiálu</t>
  </si>
  <si>
    <t>Montáž konstrukce pro střídač a DC rozvaděč</t>
  </si>
  <si>
    <t>Uložení AC kabelů</t>
  </si>
  <si>
    <t>Montáž kabelových žlabů</t>
  </si>
  <si>
    <t>Uložení DC kabelů</t>
  </si>
  <si>
    <t>Kabel ekvipotenciálního pospojení CYA 16mm² / FeZn d8mm</t>
  </si>
  <si>
    <t>Montáž a uložení kabelů ekvipotenciálního pospojení</t>
  </si>
  <si>
    <t>Uložení datových kabelů</t>
  </si>
  <si>
    <t>Ve všech listech tohoto souboru můžete měnit pouze buňky s modrým pozadím. Jedná se o tyto údaje : 
- údaje o firmě v položce Zhotovitel
- jednotkové ceny položek zadané na maximálně dvě desetinná místa</t>
  </si>
  <si>
    <t>65001T</t>
  </si>
  <si>
    <t>65002T</t>
  </si>
  <si>
    <t>65003T</t>
  </si>
  <si>
    <t>65004T</t>
  </si>
  <si>
    <t>65005T</t>
  </si>
  <si>
    <t>65007T</t>
  </si>
  <si>
    <t>65008T</t>
  </si>
  <si>
    <t>65009T</t>
  </si>
  <si>
    <t>65010T</t>
  </si>
  <si>
    <t>65011T</t>
  </si>
  <si>
    <t>65012T</t>
  </si>
  <si>
    <t>65014T</t>
  </si>
  <si>
    <t>65015T</t>
  </si>
  <si>
    <t>65016T</t>
  </si>
  <si>
    <t>65017T</t>
  </si>
  <si>
    <t>65018T</t>
  </si>
  <si>
    <t>65019T</t>
  </si>
  <si>
    <t>Cena bez DPH / MJ</t>
  </si>
  <si>
    <t>005124010R</t>
  </si>
  <si>
    <t>004111020R</t>
  </si>
  <si>
    <t>hod.</t>
  </si>
  <si>
    <t>650020T</t>
  </si>
  <si>
    <t>650041112RT2</t>
  </si>
  <si>
    <t>650052316R00</t>
  </si>
  <si>
    <t>650021T</t>
  </si>
  <si>
    <t>650022T</t>
  </si>
  <si>
    <t>650023T</t>
  </si>
  <si>
    <t>Dokumentace skutečného provedení LPS</t>
  </si>
  <si>
    <t>651037</t>
  </si>
  <si>
    <t>651038</t>
  </si>
  <si>
    <t>651039</t>
  </si>
  <si>
    <t>651040</t>
  </si>
  <si>
    <t>651041</t>
  </si>
  <si>
    <t>651042</t>
  </si>
  <si>
    <t>651043</t>
  </si>
  <si>
    <t>651044</t>
  </si>
  <si>
    <t>651045</t>
  </si>
  <si>
    <t>651046</t>
  </si>
  <si>
    <t>651055</t>
  </si>
  <si>
    <t>651056</t>
  </si>
  <si>
    <t>651057</t>
  </si>
  <si>
    <t>652059</t>
  </si>
  <si>
    <t>652060</t>
  </si>
  <si>
    <t>652063</t>
  </si>
  <si>
    <t>652064</t>
  </si>
  <si>
    <t>652065</t>
  </si>
  <si>
    <t>Celkem bez DPH</t>
  </si>
  <si>
    <t>FVE ZŠ/MŠ Šumavská</t>
  </si>
  <si>
    <t>1.1</t>
  </si>
  <si>
    <t>1.2</t>
  </si>
  <si>
    <t>Fotovoltaická elektrárna - část MŠ Šumavská</t>
  </si>
  <si>
    <t>Fotovoltaická elektrárna - část ZŠ Šumavská</t>
  </si>
  <si>
    <t>2.1</t>
  </si>
  <si>
    <t>2.2</t>
  </si>
  <si>
    <t>2.3</t>
  </si>
  <si>
    <t>001-1</t>
  </si>
  <si>
    <t>001-2</t>
  </si>
  <si>
    <t>001-3</t>
  </si>
  <si>
    <t>Město Šumperk MIKROGRID rozvody NN</t>
  </si>
  <si>
    <t>Projektové a průzkumné práce</t>
  </si>
  <si>
    <t>Projektová dokumentace ve stupni skutečné provedení</t>
  </si>
  <si>
    <t>Provozní soubory a stavební objekty</t>
  </si>
  <si>
    <t>Investiční dodávky - Stroje a Zařízení</t>
  </si>
  <si>
    <t>ROZVADEC RH1 250A dle specifikace</t>
  </si>
  <si>
    <t>ROZVADĚČ MĚŘENÍ SM1</t>
  </si>
  <si>
    <t xml:space="preserve">SROUB M10X 45, 6HR.HLAVA,POZ.CSN021303  </t>
  </si>
  <si>
    <t xml:space="preserve">MATICE M10, 6HR.PRESNA, POZ.            </t>
  </si>
  <si>
    <t xml:space="preserve">PODLOZKA PRUZNA 12, DIN 7980, POZ.      </t>
  </si>
  <si>
    <t xml:space="preserve">KABEL 1-CHBU 1X70 CERNY                   </t>
  </si>
  <si>
    <t xml:space="preserve">KABEL 1-AYKY-J 4X35MM2                  </t>
  </si>
  <si>
    <t xml:space="preserve">KABEL 1-AYKY-J 3X240+120MM2 SMRM        </t>
  </si>
  <si>
    <t xml:space="preserve">PASKA ZEMNICI POZINKOVANA 30X4 25KG     </t>
  </si>
  <si>
    <t xml:space="preserve">SPOJKA KABEL/36KV 240 ALU-ZE            </t>
  </si>
  <si>
    <t xml:space="preserve">SVORKA SP1 - PRIPOJ. NA KONSTR.         </t>
  </si>
  <si>
    <t xml:space="preserve">SVORKA SR 02B  SPOJ.PASEK 30X4          </t>
  </si>
  <si>
    <t xml:space="preserve">POJISTKA VALCOVA PV22 GG 125A        </t>
  </si>
  <si>
    <t xml:space="preserve">POJISTKA NN PLN2 250A GG  NOZOVA        </t>
  </si>
  <si>
    <t xml:space="preserve">STITEK PVC NA KABELU-359050             </t>
  </si>
  <si>
    <t xml:space="preserve">REMINEK UPEV KE STITKU-359051           </t>
  </si>
  <si>
    <t xml:space="preserve">OKO KABEL.PLNE/36KV AL 35X8 ALU-F-LE    </t>
  </si>
  <si>
    <t xml:space="preserve">TYC ZEMNICI T PROFIL 2M SE SVORKOU      </t>
  </si>
  <si>
    <t xml:space="preserve">SPOJKA PRIMA 1KV  SSU 4-L(95-240)       </t>
  </si>
  <si>
    <t xml:space="preserve">SPOJKA KABEL/36KV 120 ALU-ZE            </t>
  </si>
  <si>
    <t xml:space="preserve">POJISTKA VALCOVA PV14 GG 63A            </t>
  </si>
  <si>
    <t>TRUBKA KORUG.OHEBNA KORUFL.110 CERNA 50M</t>
  </si>
  <si>
    <t>FOLIE VYSTR.S BLESKEM330X0,4 CERV.A 125M</t>
  </si>
  <si>
    <t xml:space="preserve">EMAIL VENKOVNI S 2013/6200 ZLUTA 0,6L   </t>
  </si>
  <si>
    <t xml:space="preserve">EMAIL VENKOVNI S 2013/5300 ZELENY  0,6L </t>
  </si>
  <si>
    <t xml:space="preserve">PENA MONTAZNI 750ML SOUDAL              </t>
  </si>
  <si>
    <t xml:space="preserve">ROZPRO SMES BETONOVA TR. C12/15 MORAVA  </t>
  </si>
  <si>
    <t xml:space="preserve">ROZPRO KAMENIVO DRC.HRUBE FR.4-8 TR.B   </t>
  </si>
  <si>
    <t>ROZPRO KAMENIVO DRC.HRUBE FR.63-125 TR.B</t>
  </si>
  <si>
    <t>ROZPRO KAMENIVO DOLOM.DO BETONU FR.0-4VL</t>
  </si>
  <si>
    <t xml:space="preserve">ROZPRO STERKOPISEK FR.0-32 TR.C         </t>
  </si>
  <si>
    <t xml:space="preserve">ROZPRO STERKODRT FR.0-63 TR.A           </t>
  </si>
  <si>
    <t xml:space="preserve">ROZPRO ZIVICE JEMNOZRNNA OKJ TR.OK-II   </t>
  </si>
  <si>
    <t xml:space="preserve">ROZPRO ZIVICE STREDNEZRNNA OKS TR.OK-II </t>
  </si>
  <si>
    <t xml:space="preserve">ROZPRO ZIVICE HRUBOZRNNA OKH TR.OK-II   </t>
  </si>
  <si>
    <t>ROZPRO LAK ASFALT.PENETRAL ALP SUD 160KG</t>
  </si>
  <si>
    <t xml:space="preserve">ROZPRO ZALIVKA ASFALTOVA AZ BUBNY       </t>
  </si>
  <si>
    <t xml:space="preserve">ROZPRO PISEK ZASYPOVY CERVENY FR.0-4    </t>
  </si>
  <si>
    <t>ROZPRO KOTOUC REZACI DIAMANT PR450ASFALT</t>
  </si>
  <si>
    <t>ROZPRO REZIVO HRANOL JEHLICNATE DO120CM2</t>
  </si>
  <si>
    <t>ROZPRO REZIVO DESKOVE JEHLICNATE NEOPRAC</t>
  </si>
  <si>
    <t>kg</t>
  </si>
  <si>
    <t>m3</t>
  </si>
  <si>
    <t>Soupis materiálu (mimo SaZ a traf)</t>
  </si>
  <si>
    <t>315 - CD48</t>
  </si>
  <si>
    <t>315 - CE21</t>
  </si>
  <si>
    <t>315 - CE27</t>
  </si>
  <si>
    <t>315 - CI05</t>
  </si>
  <si>
    <t>315 - CI07</t>
  </si>
  <si>
    <t>315 - CI09</t>
  </si>
  <si>
    <t>315 - CI12</t>
  </si>
  <si>
    <t>315 - CI48</t>
  </si>
  <si>
    <t>315 - CI58</t>
  </si>
  <si>
    <t>315 - CL81</t>
  </si>
  <si>
    <t>335 - DQ02</t>
  </si>
  <si>
    <t>335 - DQ08</t>
  </si>
  <si>
    <t>336 - DQ13</t>
  </si>
  <si>
    <t>336 - DQ25</t>
  </si>
  <si>
    <t>215 - EB23</t>
  </si>
  <si>
    <t>215 - EC69</t>
  </si>
  <si>
    <t>230 - EC70</t>
  </si>
  <si>
    <t>217 - ED22</t>
  </si>
  <si>
    <t>217 - ED34</t>
  </si>
  <si>
    <t>217 - ED38</t>
  </si>
  <si>
    <t>217 - ED65</t>
  </si>
  <si>
    <t>217 - ED87</t>
  </si>
  <si>
    <t>215 - EF22</t>
  </si>
  <si>
    <t>215 - EF34</t>
  </si>
  <si>
    <t>215 - EF38</t>
  </si>
  <si>
    <t>215 - EF65</t>
  </si>
  <si>
    <t>215 - EF87</t>
  </si>
  <si>
    <t>215 - EJ01</t>
  </si>
  <si>
    <t>215 - EJ02</t>
  </si>
  <si>
    <t>215 - EJ03</t>
  </si>
  <si>
    <t>215 - EJ41</t>
  </si>
  <si>
    <t>215 - EK18</t>
  </si>
  <si>
    <t>235 - EK31</t>
  </si>
  <si>
    <t>217 - EL02</t>
  </si>
  <si>
    <t>215 - EL10</t>
  </si>
  <si>
    <t>230 - EN03</t>
  </si>
  <si>
    <t>217 - EP08</t>
  </si>
  <si>
    <t>215 - EP17</t>
  </si>
  <si>
    <t>315 - FL13</t>
  </si>
  <si>
    <t>315 - FL35</t>
  </si>
  <si>
    <t>315 - FL68</t>
  </si>
  <si>
    <t>315 - HJ02</t>
  </si>
  <si>
    <t>315 - HJ14</t>
  </si>
  <si>
    <t>315 - CH33</t>
  </si>
  <si>
    <t>315 - CH40</t>
  </si>
  <si>
    <t>250 - ME01</t>
  </si>
  <si>
    <t>250 - ME05</t>
  </si>
  <si>
    <t>250 - ME11</t>
  </si>
  <si>
    <t>250 - ME15</t>
  </si>
  <si>
    <t>315 - NE11</t>
  </si>
  <si>
    <t>215 - EC83</t>
  </si>
  <si>
    <t xml:space="preserve">VODIC CHBU 70 MM2,VOLNE ULOZENY   </t>
  </si>
  <si>
    <t xml:space="preserve">KABEL AYKY-J 4X35MM2,VOLNE ULOZENY      </t>
  </si>
  <si>
    <t xml:space="preserve">KABEL AYKY-J 3X240+120MM2,VOLNE ULOZENY </t>
  </si>
  <si>
    <t>UKONC.A ZAP.VODICE 35MM2 SVORK.V ROZVAD.</t>
  </si>
  <si>
    <t>UKONC.A ZAP.VODICE 70MM2 SVORK.V ROZVAD.</t>
  </si>
  <si>
    <t xml:space="preserve">UKONC.A ZAP.VODICE 120MM2 SVORK.V ROZV. </t>
  </si>
  <si>
    <t xml:space="preserve">UKONC.A ZAP.VODICE 240MM2 SVORK.V ROZV. </t>
  </si>
  <si>
    <t>UKONC.KAB. 4X35 BEZ KONCOVKY,VC.OK (M 8)</t>
  </si>
  <si>
    <t xml:space="preserve">UKONC.KAB.DO 4X240 BEZ TRMENU,BEZ OK    </t>
  </si>
  <si>
    <t>SPOJKA KAB.SMRST. 1KV SSU4-L AL3X240+120</t>
  </si>
  <si>
    <t xml:space="preserve">UZEMNENI NA POVRCHU-PASKA FEZN 30X4MM   </t>
  </si>
  <si>
    <t xml:space="preserve">NATER UZEMNENI NA POVRCHU (1X)          </t>
  </si>
  <si>
    <t xml:space="preserve">UZEMNENI V ZEMI-PASKA FEZN 30X4MM       </t>
  </si>
  <si>
    <t xml:space="preserve">NASYP ZEMIN TR.3-4,SLOZENI,ROZPROSTRENI </t>
  </si>
  <si>
    <t>ZAKL.BETON C12/15 DO 5M3 BEZ BEDN.A DOPR</t>
  </si>
  <si>
    <t xml:space="preserve">ROZBOURANI BETONOVEHO ZAKLADU           </t>
  </si>
  <si>
    <t>VYKOP KABEL.RYHY 35X80 CM RUCNE,ZEM.TR.3</t>
  </si>
  <si>
    <t>VYKOP KABEL.RYHY 50X80 CM RUCNE,ZEM.TR.3</t>
  </si>
  <si>
    <t>VYKOP KABEL.RYHY 50X120CM RUCNE,ZEM.TR.3</t>
  </si>
  <si>
    <t>VYKOP KABEL.RYHY 65X80 CM RUCNE,ZEM.TR.3</t>
  </si>
  <si>
    <t>VYKOP KABEL.RYHY 80X80 CM RUCNE,ZEM.TR.3</t>
  </si>
  <si>
    <t>ZAHOZ KABEL.RYHY 35X80 CM RUCNE,ZEM.TR.3</t>
  </si>
  <si>
    <t>ZAHOZ KABEL.RYHY 50X80 CM RUCNE,ZEM.TR.3</t>
  </si>
  <si>
    <t>ZAHOZ KABEL.RYHY 50X120CM RUCNE,ZEM.TR.3</t>
  </si>
  <si>
    <t>ZAHOZ KABEL.RYHY 65X80 CM RUCNE,ZEM.TR.3</t>
  </si>
  <si>
    <t>ZAHOZ KABEL.RYHY 80X80 CM RUCNE,ZEM.TR.3</t>
  </si>
  <si>
    <t xml:space="preserve">KAB.LOZE PISKOVE SIRE 35 CM,BEZ ZAKRYTI </t>
  </si>
  <si>
    <t xml:space="preserve">KAB.LOZE PISKOVE SIRE 50 CM,BEZ ZAKRYTI </t>
  </si>
  <si>
    <t xml:space="preserve">KAB.LOZE PISKOVE SIRE 65 CM,BEZ ZAKRYTI </t>
  </si>
  <si>
    <t xml:space="preserve">FOLIE VYSTRAZNA Z PVC ,SIRKA 33 CM      </t>
  </si>
  <si>
    <t>PROSTUP Z PE TRUBKY VLN. PR.110/94  ROLE</t>
  </si>
  <si>
    <t xml:space="preserve">PROTLAK RIZENY DO 160MM VCETNE TRUBKY   </t>
  </si>
  <si>
    <t>VYKOP JAMY PRO SPOJKU DO 10KV RUCNE TR.3</t>
  </si>
  <si>
    <t>ZAHOZ JAMY PRO KABEL.SPOJKU RUCNE TR.3-4</t>
  </si>
  <si>
    <t xml:space="preserve">HUTNENI ZEMINY STROJNE,VRSTVA 20CM      </t>
  </si>
  <si>
    <t xml:space="preserve">VYKOP RYHY 35X70 CM PRO ZEM.PASEK TR.3  </t>
  </si>
  <si>
    <t xml:space="preserve">ZAHOZ RYHY 35X70 CM PRO ZEM.PASEK TR.3  </t>
  </si>
  <si>
    <t>POJISTKA NOZOVA NN PLN000 125A VC.MONTAZ</t>
  </si>
  <si>
    <t xml:space="preserve">POJISTKA NN VALCOVA PV14 63A, GG, 14X51 </t>
  </si>
  <si>
    <t xml:space="preserve">POJISTKA NOZOVA NN PLN2 250A VC.MONTAZE </t>
  </si>
  <si>
    <t xml:space="preserve">MONTAZ OCELOPLECH.ROZVODNICE DO 50 KG   </t>
  </si>
  <si>
    <t xml:space="preserve">MONTAZ ROZV.SKRINOVYCH-1 POLE DO 200 KG </t>
  </si>
  <si>
    <t>STITEK OZNACOV.SJZ PRO KABEL-NOVA VEDENI</t>
  </si>
  <si>
    <t>PRIPL.NA ZATAH. KABELU V OCHRANNE TRUBCE</t>
  </si>
  <si>
    <t xml:space="preserve">DEM+MONT.CHODNIK ASFALT. KRYT NAD VYKOP </t>
  </si>
  <si>
    <t>DEM+MONT.CHODNIK ASFALT. KRYT MIMO VYKOP</t>
  </si>
  <si>
    <t xml:space="preserve">DEM+MONT.VOZOVKA ASFALT. KRYT NAD VYKOP </t>
  </si>
  <si>
    <t>DEM+MONT.VOZOVKA ASFALT. KRYT MIMO VYKOP</t>
  </si>
  <si>
    <t>NESPEC. PRACE ELEKTROMONTAZNI</t>
  </si>
  <si>
    <t>ZAKL.BETON C12/15 NAD 5M3 DO BEDN.BEZ DP</t>
  </si>
  <si>
    <t>2.3.1</t>
  </si>
  <si>
    <t>Rozvody NN - 320-Kabely nn</t>
  </si>
  <si>
    <t>2.3.2</t>
  </si>
  <si>
    <t>Základová deska - 330-TS vn/nn technologie</t>
  </si>
  <si>
    <t>m2</t>
  </si>
  <si>
    <t>Ostatní náklady</t>
  </si>
  <si>
    <t>Vytýčení podzemních zařízení</t>
  </si>
  <si>
    <t>Doprava výkonového materiálu,odvoz zeminy</t>
  </si>
  <si>
    <t>Koordinační činnost zhotovitele</t>
  </si>
  <si>
    <t>Manipulace,vypínání,diagnostika</t>
  </si>
  <si>
    <t>Geodetické vytýčení před. zaháj. stavby</t>
  </si>
  <si>
    <t>Geodetické zaměření skutečného stavu</t>
  </si>
  <si>
    <t>BESS</t>
  </si>
  <si>
    <t>Fotovoltaický panel min. 500Wp</t>
  </si>
  <si>
    <t>BESS kontejner</t>
  </si>
  <si>
    <t>001 FVE</t>
  </si>
  <si>
    <t>002 Propojení</t>
  </si>
  <si>
    <t>003 BESS</t>
  </si>
  <si>
    <t>002-2</t>
  </si>
  <si>
    <t>002-3</t>
  </si>
  <si>
    <t>PD</t>
  </si>
  <si>
    <t>003</t>
  </si>
  <si>
    <t>Izolovaný vodič s vysokonapěťovou izolací odpovídající ekvivalentu přeskokové vzdálenosti s=0,75 m</t>
  </si>
  <si>
    <t>Držák vedení pro uložení na stěny</t>
  </si>
  <si>
    <t>Připojovací prvek pro vodič s vysokonapěťovou izolací</t>
  </si>
  <si>
    <t>Svorka pro řízení potenciálu v oblasti koncovky</t>
  </si>
  <si>
    <t>Vodič CY6 pro řízení potenciálu vysokonapěťového vodiče k napojení na MET svorkovnici, Pozn.: Napojit na MET svorkovnici FVE</t>
  </si>
  <si>
    <t xml:space="preserve">Elektromontáže - Demontáž stávajícího vedení v místě kolize s FVE moduly </t>
  </si>
  <si>
    <t>Elektromontáže - Montáž vodiče s vysokonapěťovou izolací na stěnu budov C, B, D v místě kolize s FVE moduly</t>
  </si>
  <si>
    <t>Elektromontáže -Připojení vodiče s vysokonapěťovou izolací ke stávajícímu LPS a zkušebním svorkám</t>
  </si>
  <si>
    <t>Elektromontáže - Montáž Připojovacích prvků k vodiči s vysokonapěťovou izolací</t>
  </si>
  <si>
    <t>Elektromontáže -Montáž svorky pro řízení potenciálu</t>
  </si>
  <si>
    <t>2.2.1</t>
  </si>
  <si>
    <t>2.2.2</t>
  </si>
  <si>
    <t>Základová deska - 330</t>
  </si>
  <si>
    <t>Fotovoltaická elektrárna 97,5kWp s akumulací 576kWh – FVE ZŠ/MŠ Šumavská</t>
  </si>
  <si>
    <t>Fotovoltaický střídač 400V AC, min. 30kW, max. 80A AC</t>
  </si>
  <si>
    <t>AC kabely AYKY 4x35mm²</t>
  </si>
  <si>
    <t>AC kabely CYKY 4x25mm²</t>
  </si>
  <si>
    <t>Montáž fotovoltaických panelů na plochou střechu, krystalické panely o výkonu min. 500 Wp</t>
  </si>
  <si>
    <t>Úprava stávající elektroinstalace pro připojení FVE</t>
  </si>
  <si>
    <t>Montáž požárního tlačítka vč. propojení</t>
  </si>
  <si>
    <t>Fotovoltaický střídač 400V AC, min. 25kW, max. 50A AC</t>
  </si>
  <si>
    <t>Fotovoltaický střídač 400V AC, min. 14kW, max. 40A AC</t>
  </si>
  <si>
    <t>65013T</t>
  </si>
  <si>
    <t>AC kabely AYKY 3x240+120mm²</t>
  </si>
  <si>
    <t>AC kabely AYKY 4x16mm²</t>
  </si>
  <si>
    <t>AC kabely CYKY 5x10mm²</t>
  </si>
  <si>
    <t>AC kabely CYKY 5x6mm²</t>
  </si>
  <si>
    <t>65020T</t>
  </si>
  <si>
    <t>65006T</t>
  </si>
  <si>
    <t>Bateriový střídač min. 150kW s možností ostrovního provozu</t>
  </si>
  <si>
    <t>Bateriové úložiště s nominální kapacitou min. 576kWh</t>
  </si>
  <si>
    <t>Kontejner splňující požadavky:
- možnost umístění rozvodny (rozpadové místo, fakturační měření ČEZd, podružné měření objektů)
- nominální kapacita bateriového úložiště až na 800 kWh
- integrovaný zhášecí systém</t>
  </si>
  <si>
    <t>Řízení ekonomické optimalizace na základě předpovědi výroby z FVE a spotřeby v hodinovém kroku min. na 24 hod. dopředu a spotových cen</t>
  </si>
  <si>
    <t>Komunikace protokolem MQTT k dodavateli energie s funkční připraveností na poskytování agregované flexibility</t>
  </si>
  <si>
    <t>Dispečerské řízení dle požadavků ČEZ distribuce, včetně dokumentace ke schválení</t>
  </si>
  <si>
    <t>Speciální podložky pod jeřáb</t>
  </si>
  <si>
    <t>Komplexní servis stavby po dobu 5 let</t>
  </si>
  <si>
    <t>Oprava střechy MŠ Šumavská v Šumperku</t>
  </si>
  <si>
    <t>Bouraní konstrukcí</t>
  </si>
  <si>
    <t>Vnitrostaveništní doprava suti a vybouraných hmot pro budovy v přes 6 do 9 m s omezením mechanizace</t>
  </si>
  <si>
    <t>Odvoz suti a vybouraných hmot na skládku nebo meziskládku do 1 km se složením</t>
  </si>
  <si>
    <t>Příplatek k odvozu suti a vybouraných hmot na skládku ZKD 1 km přes 1 km</t>
  </si>
  <si>
    <t>Poplatek za uložení stavebního odpadu na recyklační skládce (skládkovné) směsného stavebního a demoličního kód odpadu 17 09 04</t>
  </si>
  <si>
    <t>Poplatek za uložení na skládce (skládkovné) stavebního odpadu izolací kód odpadu 17 06 04</t>
  </si>
  <si>
    <t>997013152</t>
  </si>
  <si>
    <t>t</t>
  </si>
  <si>
    <t>997013501</t>
  </si>
  <si>
    <t>997013509</t>
  </si>
  <si>
    <t>997013871</t>
  </si>
  <si>
    <t>997013814</t>
  </si>
  <si>
    <t>712311117</t>
  </si>
  <si>
    <t>Provedení povlakové krytiny střech do 10° za studena nátěrem plastickým</t>
  </si>
  <si>
    <t>712-01</t>
  </si>
  <si>
    <t>dod, Základní nátěr pro EDPM membrány</t>
  </si>
  <si>
    <t>712361705</t>
  </si>
  <si>
    <t>Provedení povlakové krytiny střech do 10° fólií lepenou se svařovanými spoji</t>
  </si>
  <si>
    <t>712861705</t>
  </si>
  <si>
    <t>Provedení povlakové krytiny vytažením na konstrukce fólií lepenou se svařovanými spoji</t>
  </si>
  <si>
    <t>1021003015</t>
  </si>
  <si>
    <t>dod. Fólie hydroizolační z EPDM samolepící tl. 2,5 mm šířka 1 m (10 m2/role)</t>
  </si>
  <si>
    <t>712391172</t>
  </si>
  <si>
    <t>Provedení povlakové krytiny střech do 10° ochranné textilní vrstvy</t>
  </si>
  <si>
    <t>69311068</t>
  </si>
  <si>
    <t>geotextilie netkaná separační, ochranná, filtrační, drenážní PP 300g/m2</t>
  </si>
  <si>
    <t>712361801</t>
  </si>
  <si>
    <t>Odstranění povlakové krytiny střech do 10° z fólií položených volně</t>
  </si>
  <si>
    <t>712363087</t>
  </si>
  <si>
    <t>Provedení povlakové krytiny střech do 10° pojištění spoje fólie EPDM navařením pruhu fólie</t>
  </si>
  <si>
    <t>764214603</t>
  </si>
  <si>
    <t>Oplechování horních ploch a atik bez rohů z Pz s povrch úpravou mechanicky kotvené rš 250 mm (závětrná lišta)</t>
  </si>
  <si>
    <t>764215645</t>
  </si>
  <si>
    <t>Příplatek za zvýšenou pracnost při oplechování rohů nadezdívek (atik) z Pz s povrch úprav rš do 400 mm</t>
  </si>
  <si>
    <t>764011620</t>
  </si>
  <si>
    <t>Dilatační připojovací lišta z Pz s povrchovou úpravou včetně tmelení rš 80 mm</t>
  </si>
  <si>
    <t>712300854</t>
  </si>
  <si>
    <t>Demontáž lišt poplastovaných</t>
  </si>
  <si>
    <t>113311121</t>
  </si>
  <si>
    <t>Odstranění geotextilií</t>
  </si>
  <si>
    <t>712990813</t>
  </si>
  <si>
    <t>Odstranění povlakové krytiny střech do 10° násypu nebo nánosu tl přes 50 do 100 mm</t>
  </si>
  <si>
    <t>114203201</t>
  </si>
  <si>
    <t>Očištění (vyprání) kamene od hlíny nebo písku</t>
  </si>
  <si>
    <t>712391382</t>
  </si>
  <si>
    <t>Provedení povlakové krytiny střech do 10° násypem z hrubého kameniva tl 50 mm</t>
  </si>
  <si>
    <t>712391482</t>
  </si>
  <si>
    <t>Příplatek k povlakové krytině střech do 10° ZKD 10 mm násypu z hrubého kameniva</t>
  </si>
  <si>
    <t>5833740x3</t>
  </si>
  <si>
    <t>kamenivo dekorační (kačírek) frakce 16/32 - vypraný</t>
  </si>
  <si>
    <t>712363115</t>
  </si>
  <si>
    <t>Provedení povlakové krytiny střech do 10° zaizolování prostupů kruhového průřezu D do 300 mm</t>
  </si>
  <si>
    <t>56231001</t>
  </si>
  <si>
    <t>souprava izolační s izolační folií EPDM</t>
  </si>
  <si>
    <t>sada</t>
  </si>
  <si>
    <t>721233214</t>
  </si>
  <si>
    <t>Střešní vtok polypropylen PP pro pochůzné střechy svislý odtok DN 160</t>
  </si>
  <si>
    <t>721210824</t>
  </si>
  <si>
    <t>Demontáž vpustí střešních DN 150</t>
  </si>
  <si>
    <t>712363122</t>
  </si>
  <si>
    <t>Provedení povlakové krytiny střech do 10° provedení rohů a koutů navařením izolačních tvarovek</t>
  </si>
  <si>
    <t>765192811</t>
  </si>
  <si>
    <t>Demontáž střešního výlezu jakékoliv plochy</t>
  </si>
  <si>
    <t>765125302</t>
  </si>
  <si>
    <t>Montáž střešního výlezu plochy jednotlivě přes 0,25 m2</t>
  </si>
  <si>
    <t>5916-V1</t>
  </si>
  <si>
    <t>dod, Výlez na střechu atypický, zateplený, uzamykatelný s plynovým pístem a pojistkou proti svévolnému uvolnění víka, čistý rozměr 877x880mm, vč. kotevních prvků a lemování, dle výkresu č. D01, ozn."V1"</t>
  </si>
  <si>
    <t>113106023</t>
  </si>
  <si>
    <t>Rozebrání dlažeb při překopech komunikací pro pěší ze zámkové dlažby ručně</t>
  </si>
  <si>
    <t>596811220</t>
  </si>
  <si>
    <t>Kladení betonové dlažby komunikací pro pěší do lože z kameniva velikosti přes 0,09 do 0,25 m2 pl do 50 m2</t>
  </si>
  <si>
    <t>5924532x0</t>
  </si>
  <si>
    <t>dlažba chodníková betonová 400x400mm tl 50mm přírodní - původní očištěná</t>
  </si>
  <si>
    <t>998712102</t>
  </si>
  <si>
    <t>Přesun hmot tonážní pro krytiny povlakové v objektech v přes 6 do 12 m</t>
  </si>
  <si>
    <t>Povlakové krytiny</t>
  </si>
  <si>
    <t>1.3</t>
  </si>
  <si>
    <t>TZ2-03A</t>
  </si>
  <si>
    <t>soubor</t>
  </si>
  <si>
    <t>030001000</t>
  </si>
  <si>
    <t>Zařízení staveniště - včetně provozu a odstranění / staveništní rozvaděč a zajištění zdroje vody, zpevněné plochy, oplocení, vytápění stavby, atd.</t>
  </si>
  <si>
    <t>045002000</t>
  </si>
  <si>
    <t>Kompletační a koordinační činnost - včetně kontrolní činnosti, koordinace prací a zajištění všech zkoušek a revizí ke kolaudaci, atd.</t>
  </si>
  <si>
    <t>Vnější ochrana před bleskem - dle samostatného rozpočtu Rozpočet_LPS MŠ Šumavská</t>
  </si>
  <si>
    <t>004 Oprava střechy MŠ</t>
  </si>
  <si>
    <t>002-1</t>
  </si>
  <si>
    <t>1.4</t>
  </si>
  <si>
    <t>004</t>
  </si>
  <si>
    <t>Oprava střechy MŠ</t>
  </si>
  <si>
    <t>OPR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</si>
</sst>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#,##0.00000"/>
    <numFmt numFmtId="166" formatCode="#,##0.000"/>
  </numFmts>
  <fonts count="17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sz val="9"/>
      <color rgb="FF000000"/>
      <name val="Tahoma"/>
      <family val="2"/>
      <charset val="238"/>
    </font>
    <font>
      <b/>
      <sz val="13"/>
      <name val="Helvetica Neue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44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0" xfId="0" applyAlignment="1">
      <alignment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8" fillId="0" borderId="6" xfId="0" applyFont="1" applyBorder="1" applyAlignment="1">
      <alignment vertical="center" wrapText="1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4" fontId="0" fillId="0" borderId="0" xfId="0" applyNumberFormat="1"/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3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164" fontId="0" fillId="0" borderId="0" xfId="0" applyNumberFormat="1"/>
    <xf numFmtId="49" fontId="0" fillId="0" borderId="1" xfId="0" applyNumberFormat="1" applyBorder="1"/>
    <xf numFmtId="0" fontId="0" fillId="3" borderId="21" xfId="0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14" fillId="0" borderId="0" xfId="0" applyFont="1"/>
    <xf numFmtId="49" fontId="0" fillId="0" borderId="6" xfId="0" applyNumberFormat="1" applyBorder="1" applyAlignment="1">
      <alignment horizontal="left" vertical="center" wrapText="1"/>
    </xf>
    <xf numFmtId="49" fontId="0" fillId="0" borderId="6" xfId="0" applyNumberFormat="1" applyBorder="1" applyAlignment="1">
      <alignment vertical="center" wrapText="1"/>
    </xf>
    <xf numFmtId="0" fontId="8" fillId="0" borderId="18" xfId="0" applyFont="1" applyBorder="1" applyAlignment="1">
      <alignment horizontal="left" vertical="top"/>
    </xf>
    <xf numFmtId="49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left" vertical="center"/>
    </xf>
    <xf numFmtId="49" fontId="0" fillId="0" borderId="0" xfId="0" applyNumberFormat="1" applyAlignment="1">
      <alignment horizontal="left" vertical="center"/>
    </xf>
    <xf numFmtId="49" fontId="14" fillId="0" borderId="29" xfId="0" applyNumberFormat="1" applyFont="1" applyBorder="1" applyAlignment="1">
      <alignment horizontal="left" vertical="center"/>
    </xf>
    <xf numFmtId="49" fontId="14" fillId="0" borderId="29" xfId="0" applyNumberFormat="1" applyFont="1" applyBorder="1" applyAlignment="1">
      <alignment horizontal="left" vertical="center" wrapText="1"/>
    </xf>
    <xf numFmtId="0" fontId="14" fillId="0" borderId="29" xfId="0" applyFont="1" applyBorder="1" applyAlignment="1">
      <alignment horizontal="center" vertical="center" shrinkToFit="1"/>
    </xf>
    <xf numFmtId="3" fontId="14" fillId="0" borderId="29" xfId="0" applyNumberFormat="1" applyFont="1" applyBorder="1" applyAlignment="1">
      <alignment horizontal="center" vertical="center" shrinkToFit="1"/>
    </xf>
    <xf numFmtId="49" fontId="14" fillId="0" borderId="29" xfId="0" applyNumberFormat="1" applyFont="1" applyBorder="1" applyAlignment="1">
      <alignment vertical="top"/>
    </xf>
    <xf numFmtId="0" fontId="0" fillId="5" borderId="30" xfId="0" applyFill="1" applyBorder="1" applyAlignment="1">
      <alignment vertical="center"/>
    </xf>
    <xf numFmtId="49" fontId="0" fillId="5" borderId="30" xfId="0" applyNumberFormat="1" applyFill="1" applyBorder="1" applyAlignment="1">
      <alignment vertical="center"/>
    </xf>
    <xf numFmtId="0" fontId="0" fillId="5" borderId="30" xfId="0" applyFill="1" applyBorder="1" applyAlignment="1">
      <alignment horizontal="center" vertical="center"/>
    </xf>
    <xf numFmtId="0" fontId="0" fillId="5" borderId="27" xfId="0" applyFill="1" applyBorder="1" applyAlignment="1">
      <alignment horizontal="center" vertical="center" wrapText="1"/>
    </xf>
    <xf numFmtId="0" fontId="0" fillId="5" borderId="30" xfId="0" applyFill="1" applyBorder="1" applyAlignment="1">
      <alignment horizontal="center" vertical="center" wrapText="1"/>
    </xf>
    <xf numFmtId="0" fontId="14" fillId="0" borderId="31" xfId="0" applyFont="1" applyBorder="1" applyAlignment="1">
      <alignment horizontal="center" vertical="center"/>
    </xf>
    <xf numFmtId="4" fontId="14" fillId="0" borderId="32" xfId="0" applyNumberFormat="1" applyFont="1" applyBorder="1" applyAlignment="1">
      <alignment horizontal="center" vertical="center" shrinkToFit="1"/>
    </xf>
    <xf numFmtId="49" fontId="14" fillId="0" borderId="33" xfId="0" applyNumberFormat="1" applyFont="1" applyBorder="1" applyAlignment="1">
      <alignment horizontal="left" vertical="center"/>
    </xf>
    <xf numFmtId="49" fontId="14" fillId="0" borderId="33" xfId="0" applyNumberFormat="1" applyFont="1" applyBorder="1" applyAlignment="1">
      <alignment horizontal="left" vertical="center" wrapText="1"/>
    </xf>
    <xf numFmtId="0" fontId="14" fillId="0" borderId="33" xfId="0" applyFont="1" applyBorder="1" applyAlignment="1">
      <alignment horizontal="center" vertical="center" shrinkToFit="1"/>
    </xf>
    <xf numFmtId="3" fontId="14" fillId="0" borderId="33" xfId="0" applyNumberFormat="1" applyFont="1" applyBorder="1" applyAlignment="1">
      <alignment horizontal="center" vertical="center" shrinkToFit="1"/>
    </xf>
    <xf numFmtId="4" fontId="14" fillId="0" borderId="34" xfId="0" applyNumberFormat="1" applyFont="1" applyBorder="1" applyAlignment="1">
      <alignment horizontal="center" vertical="center" shrinkToFit="1"/>
    </xf>
    <xf numFmtId="0" fontId="8" fillId="3" borderId="11" xfId="0" applyFont="1" applyFill="1" applyBorder="1" applyAlignment="1">
      <alignment horizontal="left" vertical="center"/>
    </xf>
    <xf numFmtId="49" fontId="8" fillId="3" borderId="7" xfId="0" applyNumberFormat="1" applyFont="1" applyFill="1" applyBorder="1" applyAlignment="1">
      <alignment horizontal="left" vertical="center"/>
    </xf>
    <xf numFmtId="49" fontId="8" fillId="3" borderId="7" xfId="0" applyNumberFormat="1" applyFont="1" applyFill="1" applyBorder="1" applyAlignment="1">
      <alignment horizontal="left" vertical="center" wrapText="1"/>
    </xf>
    <xf numFmtId="0" fontId="8" fillId="3" borderId="7" xfId="0" applyFont="1" applyFill="1" applyBorder="1" applyAlignment="1">
      <alignment horizontal="center" vertical="center"/>
    </xf>
    <xf numFmtId="4" fontId="14" fillId="4" borderId="29" xfId="0" applyNumberFormat="1" applyFont="1" applyFill="1" applyBorder="1" applyAlignment="1" applyProtection="1">
      <alignment horizontal="right" vertical="center" wrapText="1" indent="1"/>
      <protection locked="0"/>
    </xf>
    <xf numFmtId="4" fontId="14" fillId="0" borderId="29" xfId="0" applyNumberFormat="1" applyFont="1" applyBorder="1" applyAlignment="1">
      <alignment horizontal="right" vertical="center" wrapText="1" indent="1"/>
    </xf>
    <xf numFmtId="4" fontId="14" fillId="4" borderId="33" xfId="0" applyNumberFormat="1" applyFont="1" applyFill="1" applyBorder="1" applyAlignment="1" applyProtection="1">
      <alignment horizontal="right" vertical="center" wrapText="1" indent="1"/>
      <protection locked="0"/>
    </xf>
    <xf numFmtId="4" fontId="14" fillId="0" borderId="33" xfId="0" applyNumberFormat="1" applyFont="1" applyBorder="1" applyAlignment="1">
      <alignment horizontal="right" vertical="center" wrapText="1" indent="1"/>
    </xf>
    <xf numFmtId="0" fontId="8" fillId="3" borderId="7" xfId="0" applyFont="1" applyFill="1" applyBorder="1" applyAlignment="1">
      <alignment horizontal="right" vertical="center" wrapText="1" indent="1"/>
    </xf>
    <xf numFmtId="4" fontId="8" fillId="3" borderId="13" xfId="0" applyNumberFormat="1" applyFont="1" applyFill="1" applyBorder="1" applyAlignment="1">
      <alignment horizontal="right" vertical="center" wrapText="1" indent="1"/>
    </xf>
    <xf numFmtId="4" fontId="7" fillId="0" borderId="29" xfId="0" applyNumberFormat="1" applyFont="1" applyBorder="1" applyAlignment="1">
      <alignment horizontal="center" vertical="center"/>
    </xf>
    <xf numFmtId="4" fontId="7" fillId="0" borderId="29" xfId="0" applyNumberFormat="1" applyFont="1" applyBorder="1" applyAlignment="1">
      <alignment vertical="center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4" fontId="0" fillId="0" borderId="0" xfId="0" applyNumberFormat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14" fillId="0" borderId="35" xfId="0" applyFont="1" applyBorder="1" applyAlignment="1">
      <alignment horizontal="center" vertical="center"/>
    </xf>
    <xf numFmtId="49" fontId="14" fillId="0" borderId="36" xfId="0" applyNumberFormat="1" applyFont="1" applyBorder="1" applyAlignment="1">
      <alignment horizontal="left" vertical="center"/>
    </xf>
    <xf numFmtId="49" fontId="14" fillId="0" borderId="36" xfId="0" applyNumberFormat="1" applyFont="1" applyBorder="1" applyAlignment="1">
      <alignment horizontal="left" vertical="center" wrapText="1"/>
    </xf>
    <xf numFmtId="0" fontId="14" fillId="0" borderId="36" xfId="0" applyFont="1" applyBorder="1" applyAlignment="1">
      <alignment horizontal="center" vertical="center" shrinkToFit="1"/>
    </xf>
    <xf numFmtId="3" fontId="14" fillId="0" borderId="36" xfId="0" applyNumberFormat="1" applyFont="1" applyBorder="1" applyAlignment="1">
      <alignment horizontal="center" vertical="center" shrinkToFit="1"/>
    </xf>
    <xf numFmtId="4" fontId="14" fillId="4" borderId="36" xfId="0" applyNumberFormat="1" applyFont="1" applyFill="1" applyBorder="1" applyAlignment="1" applyProtection="1">
      <alignment horizontal="right" vertical="center" wrapText="1" indent="1"/>
      <protection locked="0"/>
    </xf>
    <xf numFmtId="4" fontId="14" fillId="0" borderId="36" xfId="0" applyNumberFormat="1" applyFont="1" applyBorder="1" applyAlignment="1">
      <alignment horizontal="right" vertical="center" wrapText="1" indent="1"/>
    </xf>
    <xf numFmtId="4" fontId="14" fillId="0" borderId="37" xfId="0" applyNumberFormat="1" applyFont="1" applyBorder="1" applyAlignment="1">
      <alignment horizontal="center" vertical="center" shrinkToFit="1"/>
    </xf>
    <xf numFmtId="0" fontId="8" fillId="3" borderId="23" xfId="0" applyFont="1" applyFill="1" applyBorder="1" applyAlignment="1">
      <alignment horizontal="left" vertical="center"/>
    </xf>
    <xf numFmtId="49" fontId="8" fillId="3" borderId="24" xfId="0" applyNumberFormat="1" applyFont="1" applyFill="1" applyBorder="1" applyAlignment="1">
      <alignment horizontal="left" vertical="center"/>
    </xf>
    <xf numFmtId="49" fontId="8" fillId="3" borderId="24" xfId="0" applyNumberFormat="1" applyFont="1" applyFill="1" applyBorder="1" applyAlignment="1">
      <alignment horizontal="left" vertical="center" wrapText="1"/>
    </xf>
    <xf numFmtId="0" fontId="8" fillId="3" borderId="24" xfId="0" applyFont="1" applyFill="1" applyBorder="1" applyAlignment="1">
      <alignment horizontal="center" vertical="center" shrinkToFit="1"/>
    </xf>
    <xf numFmtId="165" fontId="8" fillId="3" borderId="24" xfId="0" applyNumberFormat="1" applyFont="1" applyFill="1" applyBorder="1" applyAlignment="1">
      <alignment horizontal="center" vertical="center" shrinkToFit="1"/>
    </xf>
    <xf numFmtId="4" fontId="8" fillId="3" borderId="24" xfId="0" applyNumberFormat="1" applyFont="1" applyFill="1" applyBorder="1" applyAlignment="1">
      <alignment horizontal="right" vertical="center" wrapText="1" indent="1"/>
    </xf>
    <xf numFmtId="4" fontId="8" fillId="3" borderId="25" xfId="0" applyNumberFormat="1" applyFont="1" applyFill="1" applyBorder="1" applyAlignment="1">
      <alignment horizontal="center" vertical="center" shrinkToFit="1"/>
    </xf>
    <xf numFmtId="166" fontId="14" fillId="0" borderId="29" xfId="0" applyNumberFormat="1" applyFont="1" applyBorder="1" applyAlignment="1">
      <alignment horizontal="center" vertical="center" shrinkToFit="1"/>
    </xf>
    <xf numFmtId="4" fontId="8" fillId="3" borderId="25" xfId="0" applyNumberFormat="1" applyFont="1" applyFill="1" applyBorder="1" applyAlignment="1">
      <alignment horizontal="right" vertical="center" wrapText="1" indent="1"/>
    </xf>
    <xf numFmtId="4" fontId="14" fillId="0" borderId="37" xfId="0" applyNumberFormat="1" applyFont="1" applyBorder="1" applyAlignment="1">
      <alignment horizontal="right" vertical="center" wrapText="1" indent="1"/>
    </xf>
    <xf numFmtId="4" fontId="14" fillId="0" borderId="32" xfId="0" applyNumberFormat="1" applyFont="1" applyBorder="1" applyAlignment="1">
      <alignment horizontal="right" vertical="center" wrapText="1" indent="1"/>
    </xf>
    <xf numFmtId="0" fontId="8" fillId="5" borderId="38" xfId="0" applyFont="1" applyFill="1" applyBorder="1" applyAlignment="1">
      <alignment vertical="center"/>
    </xf>
    <xf numFmtId="49" fontId="8" fillId="5" borderId="39" xfId="0" applyNumberFormat="1" applyFont="1" applyFill="1" applyBorder="1" applyAlignment="1">
      <alignment vertical="center"/>
    </xf>
    <xf numFmtId="0" fontId="8" fillId="5" borderId="39" xfId="0" applyFont="1" applyFill="1" applyBorder="1" applyAlignment="1">
      <alignment horizontal="center" vertical="center"/>
    </xf>
    <xf numFmtId="0" fontId="8" fillId="5" borderId="40" xfId="0" applyFont="1" applyFill="1" applyBorder="1" applyAlignment="1">
      <alignment horizontal="center" vertical="center" wrapText="1"/>
    </xf>
    <xf numFmtId="0" fontId="8" fillId="5" borderId="41" xfId="0" applyFont="1" applyFill="1" applyBorder="1" applyAlignment="1">
      <alignment horizontal="center" vertical="center"/>
    </xf>
    <xf numFmtId="3" fontId="14" fillId="4" borderId="36" xfId="0" applyNumberFormat="1" applyFont="1" applyFill="1" applyBorder="1" applyAlignment="1" applyProtection="1">
      <alignment horizontal="center" vertical="center" wrapText="1"/>
      <protection locked="0"/>
    </xf>
    <xf numFmtId="3" fontId="14" fillId="0" borderId="36" xfId="0" applyNumberFormat="1" applyFont="1" applyBorder="1" applyAlignment="1" applyProtection="1">
      <alignment horizontal="center" vertical="center" wrapText="1"/>
      <protection locked="0"/>
    </xf>
    <xf numFmtId="0" fontId="10" fillId="3" borderId="11" xfId="0" applyFont="1" applyFill="1" applyBorder="1" applyAlignment="1">
      <alignment horizontal="left" vertical="center"/>
    </xf>
    <xf numFmtId="49" fontId="10" fillId="3" borderId="7" xfId="0" applyNumberFormat="1" applyFont="1" applyFill="1" applyBorder="1" applyAlignment="1">
      <alignment horizontal="left" vertical="center"/>
    </xf>
    <xf numFmtId="49" fontId="10" fillId="3" borderId="7" xfId="0" applyNumberFormat="1" applyFont="1" applyFill="1" applyBorder="1" applyAlignment="1">
      <alignment horizontal="left" vertical="center" wrapText="1"/>
    </xf>
    <xf numFmtId="0" fontId="10" fillId="3" borderId="7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right" vertical="center" wrapText="1" indent="1"/>
    </xf>
    <xf numFmtId="4" fontId="10" fillId="3" borderId="13" xfId="0" applyNumberFormat="1" applyFont="1" applyFill="1" applyBorder="1" applyAlignment="1">
      <alignment horizontal="right" vertical="center" wrapText="1" indent="1"/>
    </xf>
    <xf numFmtId="164" fontId="7" fillId="3" borderId="36" xfId="0" applyNumberFormat="1" applyFont="1" applyFill="1" applyBorder="1" applyAlignment="1">
      <alignment vertical="center"/>
    </xf>
    <xf numFmtId="0" fontId="13" fillId="5" borderId="29" xfId="0" applyFont="1" applyFill="1" applyBorder="1" applyAlignment="1">
      <alignment horizontal="center" vertical="center" wrapText="1"/>
    </xf>
    <xf numFmtId="49" fontId="7" fillId="0" borderId="29" xfId="0" applyNumberFormat="1" applyFont="1" applyBorder="1" applyAlignment="1">
      <alignment vertical="center"/>
    </xf>
    <xf numFmtId="3" fontId="14" fillId="0" borderId="30" xfId="0" applyNumberFormat="1" applyFont="1" applyBorder="1" applyAlignment="1">
      <alignment horizontal="center" vertical="center" shrinkToFit="1"/>
    </xf>
    <xf numFmtId="4" fontId="14" fillId="4" borderId="30" xfId="0" applyNumberFormat="1" applyFont="1" applyFill="1" applyBorder="1" applyAlignment="1" applyProtection="1">
      <alignment horizontal="right" vertical="center" wrapText="1" indent="1"/>
      <protection locked="0"/>
    </xf>
    <xf numFmtId="4" fontId="14" fillId="0" borderId="30" xfId="0" applyNumberFormat="1" applyFont="1" applyBorder="1" applyAlignment="1">
      <alignment horizontal="right" vertical="center" wrapText="1" indent="1"/>
    </xf>
    <xf numFmtId="4" fontId="12" fillId="0" borderId="22" xfId="0" applyNumberFormat="1" applyFont="1" applyBorder="1" applyAlignment="1">
      <alignment horizontal="right" vertical="center" indent="1"/>
    </xf>
    <xf numFmtId="0" fontId="3" fillId="2" borderId="0" xfId="0" applyFont="1" applyFill="1" applyAlignment="1">
      <alignment horizontal="left" vertical="center" wrapText="1"/>
    </xf>
    <xf numFmtId="4" fontId="7" fillId="0" borderId="28" xfId="0" applyNumberFormat="1" applyFont="1" applyBorder="1" applyAlignment="1">
      <alignment horizontal="right" vertical="center"/>
    </xf>
    <xf numFmtId="4" fontId="7" fillId="0" borderId="22" xfId="0" applyNumberFormat="1" applyFont="1" applyBorder="1" applyAlignment="1">
      <alignment horizontal="right" vertical="center"/>
    </xf>
    <xf numFmtId="0" fontId="13" fillId="5" borderId="28" xfId="0" applyFont="1" applyFill="1" applyBorder="1" applyAlignment="1">
      <alignment horizontal="right" vertical="center" wrapText="1"/>
    </xf>
    <xf numFmtId="0" fontId="13" fillId="5" borderId="22" xfId="0" applyFont="1" applyFill="1" applyBorder="1" applyAlignment="1">
      <alignment horizontal="right" vertical="center" wrapText="1"/>
    </xf>
    <xf numFmtId="0" fontId="7" fillId="3" borderId="29" xfId="0" applyFont="1" applyFill="1" applyBorder="1" applyAlignment="1">
      <alignment horizontal="left" vertical="center"/>
    </xf>
    <xf numFmtId="4" fontId="7" fillId="3" borderId="29" xfId="0" applyNumberFormat="1" applyFont="1" applyFill="1" applyBorder="1" applyAlignment="1">
      <alignment horizontal="right" vertical="center"/>
    </xf>
    <xf numFmtId="0" fontId="13" fillId="5" borderId="29" xfId="0" applyFont="1" applyFill="1" applyBorder="1" applyAlignment="1">
      <alignment horizontal="left" vertical="center" wrapText="1"/>
    </xf>
    <xf numFmtId="49" fontId="7" fillId="0" borderId="29" xfId="0" applyNumberFormat="1" applyFont="1" applyBorder="1" applyAlignment="1">
      <alignment horizontal="left" vertical="center" wrapText="1"/>
    </xf>
    <xf numFmtId="0" fontId="0" fillId="0" borderId="18" xfId="0" applyBorder="1" applyAlignment="1">
      <alignment horizontal="center" wrapTex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" fontId="12" fillId="0" borderId="15" xfId="0" applyNumberFormat="1" applyFont="1" applyBorder="1" applyAlignment="1">
      <alignment horizontal="right" vertical="center" indent="1"/>
    </xf>
    <xf numFmtId="4" fontId="12" fillId="0" borderId="22" xfId="0" applyNumberFormat="1" applyFont="1" applyBorder="1" applyAlignment="1">
      <alignment horizontal="right" vertical="center" indent="1"/>
    </xf>
    <xf numFmtId="0" fontId="8" fillId="4" borderId="0" xfId="0" applyFont="1" applyFill="1" applyAlignment="1" applyProtection="1">
      <alignment horizontal="left" vertical="center"/>
      <protection locked="0"/>
    </xf>
    <xf numFmtId="4" fontId="10" fillId="0" borderId="15" xfId="0" applyNumberFormat="1" applyFont="1" applyBorder="1" applyAlignment="1">
      <alignment horizontal="right" vertical="center" indent="1"/>
    </xf>
    <xf numFmtId="4" fontId="10" fillId="0" borderId="16" xfId="0" applyNumberFormat="1" applyFont="1" applyBorder="1" applyAlignment="1">
      <alignment horizontal="right" vertical="center" indent="1"/>
    </xf>
    <xf numFmtId="4" fontId="11" fillId="3" borderId="7" xfId="0" applyNumberFormat="1" applyFont="1" applyFill="1" applyBorder="1" applyAlignment="1">
      <alignment horizontal="right" vertical="center"/>
    </xf>
    <xf numFmtId="4" fontId="10" fillId="0" borderId="15" xfId="0" applyNumberFormat="1" applyFont="1" applyBorder="1" applyAlignment="1">
      <alignment vertical="center"/>
    </xf>
    <xf numFmtId="4" fontId="10" fillId="0" borderId="12" xfId="0" applyNumberFormat="1" applyFont="1" applyBorder="1" applyAlignment="1">
      <alignment vertical="center"/>
    </xf>
    <xf numFmtId="2" fontId="11" fillId="3" borderId="7" xfId="0" applyNumberFormat="1" applyFont="1" applyFill="1" applyBorder="1" applyAlignment="1">
      <alignment horizontal="right" vertical="center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49" fontId="0" fillId="0" borderId="0" xfId="0" applyNumberFormat="1" applyAlignment="1">
      <alignment horizontal="left" vertical="center" wrapText="1"/>
    </xf>
    <xf numFmtId="49" fontId="0" fillId="0" borderId="18" xfId="0" applyNumberFormat="1" applyBorder="1" applyAlignment="1">
      <alignment horizontal="left"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0" fillId="0" borderId="10" xfId="0" applyNumberFormat="1" applyFont="1" applyBorder="1" applyAlignment="1">
      <alignment horizontal="right" vertical="center"/>
    </xf>
    <xf numFmtId="4" fontId="10" fillId="0" borderId="6" xfId="0" applyNumberFormat="1" applyFont="1" applyBorder="1" applyAlignment="1">
      <alignment horizontal="right" vertical="center"/>
    </xf>
    <xf numFmtId="4" fontId="12" fillId="0" borderId="18" xfId="0" applyNumberFormat="1" applyFont="1" applyBorder="1" applyAlignment="1">
      <alignment horizontal="right" vertical="center"/>
    </xf>
    <xf numFmtId="4" fontId="12" fillId="0" borderId="16" xfId="0" applyNumberFormat="1" applyFont="1" applyBorder="1" applyAlignment="1">
      <alignment horizontal="right" vertical="center" inden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0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6" fillId="0" borderId="0" xfId="0" applyFont="1" applyAlignment="1">
      <alignment horizontal="center"/>
    </xf>
    <xf numFmtId="0" fontId="8" fillId="0" borderId="12" xfId="0" applyFont="1" applyBorder="1" applyAlignment="1">
      <alignment vertical="center"/>
    </xf>
    <xf numFmtId="0" fontId="8" fillId="0" borderId="22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16" fillId="0" borderId="0" xfId="0" applyFont="1"/>
    <xf numFmtId="49" fontId="14" fillId="0" borderId="31" xfId="0" applyNumberFormat="1" applyFont="1" applyBorder="1" applyAlignment="1">
      <alignment horizontal="center" vertical="center"/>
    </xf>
    <xf numFmtId="4" fontId="12" fillId="0" borderId="28" xfId="0" applyNumberFormat="1" applyFont="1" applyBorder="1" applyAlignment="1">
      <alignment horizontal="right" vertical="center" inden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G13" sqref="G13"/>
    </sheetView>
  </sheetViews>
  <sheetFormatPr baseColWidth="10" defaultColWidth="8.83203125" defaultRowHeight="13"/>
  <sheetData>
    <row r="1" spans="1:7">
      <c r="A1" s="20" t="s">
        <v>30</v>
      </c>
    </row>
    <row r="2" spans="1:7" ht="67" customHeight="1">
      <c r="A2" s="177" t="s">
        <v>117</v>
      </c>
      <c r="B2" s="177"/>
      <c r="C2" s="177"/>
      <c r="D2" s="177"/>
      <c r="E2" s="177"/>
      <c r="F2" s="177"/>
      <c r="G2" s="177"/>
    </row>
  </sheetData>
  <sheetProtection algorithmName="SHA-512" hashValue="1N5HxbRoHIkB63IWfW84l9hx/wrU6oJKLUp+cc5tjrJ1f6YvBEsnf8bumdWmgLBQuMUewlmjMjeV5gcGppWJXQ==" saltValue="5+ct2Rc8yhqQMHDSkh9obg==" spinCount="100000" sheet="1" objects="1" scenarios="1" formatCells="0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49"/>
  <sheetViews>
    <sheetView showGridLines="0" tabSelected="1" view="pageBreakPreview" topLeftCell="B1" zoomScale="110" zoomScaleNormal="100" zoomScaleSheetLayoutView="110" workbookViewId="0">
      <selection activeCell="D11" sqref="D11:G11"/>
    </sheetView>
  </sheetViews>
  <sheetFormatPr baseColWidth="10" defaultColWidth="9" defaultRowHeight="13"/>
  <cols>
    <col min="1" max="1" width="8.5" hidden="1" customWidth="1"/>
    <col min="2" max="2" width="13.5" customWidth="1"/>
    <col min="3" max="3" width="7.5" style="49" customWidth="1"/>
    <col min="4" max="4" width="13" style="49" customWidth="1"/>
    <col min="5" max="5" width="9.6640625" style="49" customWidth="1"/>
    <col min="6" max="6" width="11.6640625" customWidth="1"/>
    <col min="7" max="9" width="13" customWidth="1"/>
    <col min="10" max="10" width="5.5" customWidth="1"/>
    <col min="11" max="11" width="4.33203125" customWidth="1"/>
    <col min="12" max="15" width="10.6640625" customWidth="1"/>
  </cols>
  <sheetData>
    <row r="1" spans="1:15" ht="33.75" customHeight="1">
      <c r="A1" s="45" t="s">
        <v>29</v>
      </c>
      <c r="B1" s="211" t="s">
        <v>76</v>
      </c>
      <c r="C1" s="212"/>
      <c r="D1" s="212"/>
      <c r="E1" s="212"/>
      <c r="F1" s="212"/>
      <c r="G1" s="212"/>
      <c r="H1" s="212"/>
      <c r="I1" s="212"/>
      <c r="J1" s="213"/>
    </row>
    <row r="2" spans="1:15" ht="36" customHeight="1">
      <c r="A2" s="2"/>
      <c r="B2" s="70" t="s">
        <v>18</v>
      </c>
      <c r="C2" s="71"/>
      <c r="D2" s="72" t="s">
        <v>33</v>
      </c>
      <c r="E2" s="218" t="s">
        <v>361</v>
      </c>
      <c r="F2" s="219"/>
      <c r="G2" s="219"/>
      <c r="H2" s="219"/>
      <c r="I2" s="219"/>
      <c r="J2" s="220"/>
      <c r="O2" s="1"/>
    </row>
    <row r="3" spans="1:15" ht="27" customHeight="1">
      <c r="A3" s="2"/>
      <c r="B3" s="73" t="s">
        <v>34</v>
      </c>
      <c r="C3" s="71"/>
      <c r="D3" s="74" t="s">
        <v>33</v>
      </c>
      <c r="E3" s="221" t="s">
        <v>165</v>
      </c>
      <c r="F3" s="222"/>
      <c r="G3" s="222"/>
      <c r="H3" s="222"/>
      <c r="I3" s="222"/>
      <c r="J3" s="223"/>
    </row>
    <row r="4" spans="1:15" ht="23.25" customHeight="1">
      <c r="A4" s="69">
        <v>182</v>
      </c>
      <c r="B4" s="75" t="s">
        <v>35</v>
      </c>
      <c r="C4" s="76"/>
      <c r="D4" s="77" t="s">
        <v>33</v>
      </c>
      <c r="E4" s="200" t="s">
        <v>165</v>
      </c>
      <c r="F4" s="201"/>
      <c r="G4" s="201"/>
      <c r="H4" s="201"/>
      <c r="I4" s="201"/>
      <c r="J4" s="202"/>
    </row>
    <row r="5" spans="1:15" ht="24" customHeight="1">
      <c r="A5" s="2"/>
      <c r="B5" s="30" t="s">
        <v>32</v>
      </c>
      <c r="D5" s="205" t="s">
        <v>37</v>
      </c>
      <c r="E5" s="206"/>
      <c r="F5" s="206"/>
      <c r="G5" s="206"/>
      <c r="H5" s="17" t="s">
        <v>31</v>
      </c>
      <c r="I5" s="21">
        <v>303461</v>
      </c>
      <c r="J5" s="8"/>
    </row>
    <row r="6" spans="1:15" ht="15.75" customHeight="1">
      <c r="A6" s="2"/>
      <c r="B6" s="27"/>
      <c r="C6" s="51"/>
      <c r="D6" s="207" t="s">
        <v>77</v>
      </c>
      <c r="E6" s="208"/>
      <c r="F6" s="208"/>
      <c r="G6" s="208"/>
      <c r="H6" s="17" t="s">
        <v>27</v>
      </c>
      <c r="I6" s="21" t="s">
        <v>80</v>
      </c>
      <c r="J6" s="8"/>
    </row>
    <row r="7" spans="1:15" ht="15.75" customHeight="1">
      <c r="A7" s="2"/>
      <c r="B7" s="28"/>
      <c r="C7" s="52"/>
      <c r="D7" s="68" t="s">
        <v>78</v>
      </c>
      <c r="E7" s="68" t="s">
        <v>79</v>
      </c>
      <c r="F7" s="68"/>
      <c r="G7" s="68"/>
      <c r="H7" s="23"/>
      <c r="I7" s="22"/>
      <c r="J7" s="33"/>
    </row>
    <row r="8" spans="1:15" ht="24" customHeight="1">
      <c r="A8" s="2"/>
      <c r="B8" s="30" t="s">
        <v>16</v>
      </c>
      <c r="D8" s="210" t="s">
        <v>36</v>
      </c>
      <c r="E8" s="210"/>
      <c r="F8" s="210"/>
      <c r="G8" s="210"/>
      <c r="H8" s="17" t="s">
        <v>31</v>
      </c>
      <c r="I8" s="78" t="s">
        <v>41</v>
      </c>
      <c r="J8" s="8"/>
    </row>
    <row r="9" spans="1:15" ht="15.75" customHeight="1">
      <c r="A9" s="2"/>
      <c r="B9" s="2"/>
      <c r="D9" s="209" t="s">
        <v>38</v>
      </c>
      <c r="E9" s="209"/>
      <c r="F9" s="209"/>
      <c r="G9" s="209"/>
      <c r="H9" s="17" t="s">
        <v>27</v>
      </c>
      <c r="I9" s="21" t="s">
        <v>81</v>
      </c>
      <c r="J9" s="8"/>
    </row>
    <row r="10" spans="1:15" ht="15.75" customHeight="1">
      <c r="A10" s="2"/>
      <c r="B10" s="34"/>
      <c r="C10" s="52"/>
      <c r="D10" s="99" t="s">
        <v>40</v>
      </c>
      <c r="E10" s="100" t="s">
        <v>39</v>
      </c>
      <c r="F10" s="23"/>
      <c r="G10" s="14"/>
      <c r="H10" s="14"/>
      <c r="I10" s="35"/>
      <c r="J10" s="33"/>
    </row>
    <row r="11" spans="1:15" ht="24" customHeight="1">
      <c r="A11" s="2"/>
      <c r="B11" s="30" t="s">
        <v>15</v>
      </c>
      <c r="D11" s="225"/>
      <c r="E11" s="225"/>
      <c r="F11" s="225"/>
      <c r="G11" s="225"/>
      <c r="H11" s="17" t="s">
        <v>31</v>
      </c>
      <c r="I11" s="79"/>
      <c r="J11" s="8"/>
    </row>
    <row r="12" spans="1:15" ht="15.75" customHeight="1">
      <c r="A12" s="2"/>
      <c r="B12" s="27"/>
      <c r="C12" s="51"/>
      <c r="D12" s="193"/>
      <c r="E12" s="193"/>
      <c r="F12" s="193"/>
      <c r="G12" s="193"/>
      <c r="H12" s="17" t="s">
        <v>27</v>
      </c>
      <c r="I12" s="79"/>
      <c r="J12" s="8"/>
    </row>
    <row r="13" spans="1:15" ht="15.75" customHeight="1">
      <c r="A13" s="2"/>
      <c r="B13" s="28"/>
      <c r="C13" s="52"/>
      <c r="D13" s="80"/>
      <c r="E13" s="203"/>
      <c r="F13" s="204"/>
      <c r="G13" s="204"/>
      <c r="H13" s="18"/>
      <c r="I13" s="22"/>
      <c r="J13" s="33"/>
    </row>
    <row r="14" spans="1:15" ht="24" customHeight="1">
      <c r="A14" s="2"/>
      <c r="B14" s="41" t="s">
        <v>17</v>
      </c>
      <c r="C14" s="53"/>
      <c r="D14" s="101" t="s">
        <v>36</v>
      </c>
      <c r="E14" s="54"/>
      <c r="F14" s="42"/>
      <c r="G14" s="42"/>
      <c r="H14" s="43"/>
      <c r="I14" s="42"/>
      <c r="J14" s="44"/>
    </row>
    <row r="15" spans="1:15" ht="32.25" customHeight="1">
      <c r="A15" s="2"/>
      <c r="B15" s="34" t="s">
        <v>25</v>
      </c>
      <c r="C15" s="55"/>
      <c r="D15" s="50"/>
      <c r="E15" s="224"/>
      <c r="F15" s="224"/>
      <c r="G15" s="226"/>
      <c r="H15" s="226"/>
      <c r="I15" s="226" t="s">
        <v>24</v>
      </c>
      <c r="J15" s="227"/>
    </row>
    <row r="16" spans="1:15" ht="23.25" customHeight="1">
      <c r="A16" s="95" t="s">
        <v>20</v>
      </c>
      <c r="B16" s="37" t="s">
        <v>341</v>
      </c>
      <c r="C16" s="56"/>
      <c r="D16" s="57"/>
      <c r="E16" s="191"/>
      <c r="F16" s="192"/>
      <c r="G16" s="191"/>
      <c r="H16" s="192"/>
      <c r="I16" s="191">
        <f>+H38+H39+H40</f>
        <v>0</v>
      </c>
      <c r="J16" s="217"/>
    </row>
    <row r="17" spans="1:10" ht="23.25" customHeight="1">
      <c r="A17" s="95" t="s">
        <v>21</v>
      </c>
      <c r="B17" s="37" t="s">
        <v>342</v>
      </c>
      <c r="C17" s="56"/>
      <c r="D17" s="57"/>
      <c r="E17" s="191"/>
      <c r="F17" s="192"/>
      <c r="G17" s="191"/>
      <c r="H17" s="192"/>
      <c r="I17" s="191">
        <f>+H41+H42+H43</f>
        <v>0</v>
      </c>
      <c r="J17" s="217"/>
    </row>
    <row r="18" spans="1:10" ht="23.25" customHeight="1">
      <c r="A18" s="95" t="s">
        <v>22</v>
      </c>
      <c r="B18" s="37" t="s">
        <v>343</v>
      </c>
      <c r="C18" s="56"/>
      <c r="D18" s="57"/>
      <c r="E18" s="191"/>
      <c r="F18" s="192"/>
      <c r="G18" s="191"/>
      <c r="H18" s="192"/>
      <c r="I18" s="191">
        <f>+H44</f>
        <v>0</v>
      </c>
      <c r="J18" s="217"/>
    </row>
    <row r="19" spans="1:10" ht="23.25" customHeight="1">
      <c r="A19" s="95"/>
      <c r="B19" s="37" t="s">
        <v>470</v>
      </c>
      <c r="C19" s="56"/>
      <c r="D19" s="57"/>
      <c r="E19" s="243"/>
      <c r="F19" s="176"/>
      <c r="G19" s="243"/>
      <c r="H19" s="176"/>
      <c r="I19" s="191">
        <f>+H45</f>
        <v>0</v>
      </c>
      <c r="J19" s="217"/>
    </row>
    <row r="20" spans="1:10" ht="23.25" customHeight="1">
      <c r="A20" s="2"/>
      <c r="B20" s="46" t="s">
        <v>24</v>
      </c>
      <c r="C20" s="58"/>
      <c r="D20" s="59"/>
      <c r="E20" s="194"/>
      <c r="F20" s="228"/>
      <c r="G20" s="194"/>
      <c r="H20" s="228"/>
      <c r="I20" s="194">
        <f>SUM(I16:J19)</f>
        <v>0</v>
      </c>
      <c r="J20" s="195"/>
    </row>
    <row r="21" spans="1:10" ht="33" customHeight="1">
      <c r="A21" s="2"/>
      <c r="B21" s="40" t="s">
        <v>26</v>
      </c>
      <c r="C21" s="56"/>
      <c r="D21" s="57"/>
      <c r="E21" s="60"/>
      <c r="F21" s="38"/>
      <c r="G21" s="32"/>
      <c r="H21" s="32"/>
      <c r="I21" s="32"/>
      <c r="J21" s="39"/>
    </row>
    <row r="22" spans="1:10" ht="23.25" customHeight="1">
      <c r="A22" s="2">
        <f>ZakladDPHZakl*SazbaDPH2/100</f>
        <v>0</v>
      </c>
      <c r="B22" s="37" t="s">
        <v>12</v>
      </c>
      <c r="C22" s="56"/>
      <c r="D22" s="57"/>
      <c r="E22" s="61">
        <v>21</v>
      </c>
      <c r="F22" s="38" t="s">
        <v>0</v>
      </c>
      <c r="G22" s="197">
        <f>I20</f>
        <v>0</v>
      </c>
      <c r="H22" s="198"/>
      <c r="I22" s="198"/>
      <c r="J22" s="39" t="str">
        <f t="shared" ref="J22:J25" si="0">Mena</f>
        <v>CZK</v>
      </c>
    </row>
    <row r="23" spans="1:10" ht="23.25" customHeight="1">
      <c r="A23" s="2">
        <f>(A22-INT(A22))*100</f>
        <v>0</v>
      </c>
      <c r="B23" s="31" t="s">
        <v>13</v>
      </c>
      <c r="C23" s="62"/>
      <c r="D23" s="50"/>
      <c r="E23" s="63">
        <f>SazbaDPH2</f>
        <v>21</v>
      </c>
      <c r="F23" s="29" t="s">
        <v>0</v>
      </c>
      <c r="G23" s="214">
        <f>A22</f>
        <v>0</v>
      </c>
      <c r="H23" s="215"/>
      <c r="I23" s="215"/>
      <c r="J23" s="36" t="str">
        <f t="shared" si="0"/>
        <v>CZK</v>
      </c>
    </row>
    <row r="24" spans="1:10" ht="23.25" customHeight="1" thickBot="1">
      <c r="A24" s="2" t="e">
        <f>ZakladDPHSni+DPHSni+ZakladDPHZakl+DPHZakl</f>
        <v>#REF!</v>
      </c>
      <c r="B24" s="30" t="s">
        <v>4</v>
      </c>
      <c r="C24" s="134"/>
      <c r="D24" s="135"/>
      <c r="E24" s="134"/>
      <c r="F24" s="136"/>
      <c r="G24" s="216">
        <f>CenaCelkem-(ZakladDPHZakl+DPHZakl)</f>
        <v>0</v>
      </c>
      <c r="H24" s="216"/>
      <c r="I24" s="216"/>
      <c r="J24" s="137" t="str">
        <f t="shared" si="0"/>
        <v>CZK</v>
      </c>
    </row>
    <row r="25" spans="1:10" ht="27.75" customHeight="1" thickBot="1">
      <c r="A25" s="2"/>
      <c r="B25" s="82" t="s">
        <v>19</v>
      </c>
      <c r="C25" s="83"/>
      <c r="D25" s="83"/>
      <c r="E25" s="84"/>
      <c r="F25" s="85"/>
      <c r="G25" s="196">
        <f>ZakladDPHZakl</f>
        <v>0</v>
      </c>
      <c r="H25" s="199"/>
      <c r="I25" s="199"/>
      <c r="J25" s="88" t="str">
        <f t="shared" si="0"/>
        <v>CZK</v>
      </c>
    </row>
    <row r="26" spans="1:10" ht="27.75" customHeight="1" thickBot="1">
      <c r="A26" s="2" t="e">
        <f>(A24-INT(A24))*100</f>
        <v>#REF!</v>
      </c>
      <c r="B26" s="82" t="s">
        <v>28</v>
      </c>
      <c r="C26" s="86"/>
      <c r="D26" s="86"/>
      <c r="E26" s="86"/>
      <c r="F26" s="87"/>
      <c r="G26" s="196">
        <f>ZakladDPHZakl+DPHZakl</f>
        <v>0</v>
      </c>
      <c r="H26" s="196"/>
      <c r="I26" s="196"/>
      <c r="J26" s="88" t="s">
        <v>42</v>
      </c>
    </row>
    <row r="27" spans="1:10" ht="12.75" customHeight="1">
      <c r="A27" s="2"/>
      <c r="B27" s="2"/>
      <c r="J27" s="9"/>
    </row>
    <row r="28" spans="1:10" ht="30" customHeight="1">
      <c r="A28" s="2"/>
      <c r="B28" s="2"/>
      <c r="J28" s="9"/>
    </row>
    <row r="29" spans="1:10" ht="18.75" customHeight="1">
      <c r="A29" s="2"/>
      <c r="B29" s="16"/>
      <c r="C29" s="64" t="s">
        <v>11</v>
      </c>
      <c r="D29" s="65"/>
      <c r="E29" s="65"/>
      <c r="F29" s="15" t="s">
        <v>10</v>
      </c>
      <c r="G29" s="25"/>
      <c r="H29" s="26"/>
      <c r="I29" s="25"/>
      <c r="J29" s="9"/>
    </row>
    <row r="30" spans="1:10" ht="47.25" customHeight="1">
      <c r="A30" s="2"/>
      <c r="B30" s="2"/>
      <c r="J30" s="9"/>
    </row>
    <row r="31" spans="1:10" s="20" customFormat="1" ht="18.75" customHeight="1">
      <c r="A31" s="19"/>
      <c r="B31" s="19"/>
      <c r="C31" s="66"/>
      <c r="D31" s="187"/>
      <c r="E31" s="188"/>
      <c r="G31" s="189" t="s">
        <v>37</v>
      </c>
      <c r="H31" s="190"/>
      <c r="I31" s="190"/>
      <c r="J31" s="24"/>
    </row>
    <row r="32" spans="1:10" ht="12.75" customHeight="1">
      <c r="A32" s="2"/>
      <c r="B32" s="2"/>
      <c r="D32" s="186" t="s">
        <v>2</v>
      </c>
      <c r="E32" s="186"/>
      <c r="H32" s="10" t="s">
        <v>3</v>
      </c>
      <c r="J32" s="9"/>
    </row>
    <row r="33" spans="1:10" ht="13.5" customHeight="1" thickBot="1">
      <c r="A33" s="11"/>
      <c r="B33" s="11"/>
      <c r="C33" s="67"/>
      <c r="D33" s="67"/>
      <c r="E33" s="67"/>
      <c r="F33" s="12"/>
      <c r="G33" s="12"/>
      <c r="H33" s="12"/>
      <c r="I33" s="12"/>
      <c r="J33" s="13"/>
    </row>
    <row r="35" spans="1:10" ht="16">
      <c r="B35" s="89" t="s">
        <v>43</v>
      </c>
    </row>
    <row r="37" spans="1:10" ht="25.5" customHeight="1">
      <c r="A37" s="91"/>
      <c r="B37" s="171" t="s">
        <v>14</v>
      </c>
      <c r="C37" s="184" t="s">
        <v>5</v>
      </c>
      <c r="D37" s="184"/>
      <c r="E37" s="184"/>
      <c r="F37" s="184"/>
      <c r="G37" s="171" t="s">
        <v>44</v>
      </c>
      <c r="H37" s="180" t="s">
        <v>164</v>
      </c>
      <c r="I37" s="181"/>
      <c r="J37" s="171" t="s">
        <v>0</v>
      </c>
    </row>
    <row r="38" spans="1:10" ht="36.75" customHeight="1">
      <c r="A38" s="92"/>
      <c r="B38" s="172" t="s">
        <v>173</v>
      </c>
      <c r="C38" s="185" t="s">
        <v>168</v>
      </c>
      <c r="D38" s="185"/>
      <c r="E38" s="185"/>
      <c r="F38" s="185"/>
      <c r="G38" s="132" t="s">
        <v>82</v>
      </c>
      <c r="H38" s="178">
        <f>+'001 FVE'!G7</f>
        <v>0</v>
      </c>
      <c r="I38" s="179"/>
      <c r="J38" s="133" t="str">
        <f t="shared" ref="J38:J44" si="1">IF($H$46=0,"",H38/$H$46*100)</f>
        <v/>
      </c>
    </row>
    <row r="39" spans="1:10" ht="36.75" customHeight="1">
      <c r="A39" s="92"/>
      <c r="B39" s="172" t="s">
        <v>174</v>
      </c>
      <c r="C39" s="185" t="s">
        <v>169</v>
      </c>
      <c r="D39" s="185"/>
      <c r="E39" s="185"/>
      <c r="F39" s="185"/>
      <c r="G39" s="132" t="s">
        <v>82</v>
      </c>
      <c r="H39" s="178">
        <f>+'001 FVE'!G42</f>
        <v>0</v>
      </c>
      <c r="I39" s="179"/>
      <c r="J39" s="133" t="str">
        <f t="shared" si="1"/>
        <v/>
      </c>
    </row>
    <row r="40" spans="1:10" ht="36.75" customHeight="1">
      <c r="A40" s="92"/>
      <c r="B40" s="172" t="s">
        <v>175</v>
      </c>
      <c r="C40" s="185" t="s">
        <v>23</v>
      </c>
      <c r="D40" s="185"/>
      <c r="E40" s="185"/>
      <c r="F40" s="185"/>
      <c r="G40" s="132" t="s">
        <v>47</v>
      </c>
      <c r="H40" s="178">
        <f>+'001 FVE'!G93</f>
        <v>0</v>
      </c>
      <c r="I40" s="179"/>
      <c r="J40" s="133" t="str">
        <f t="shared" si="1"/>
        <v/>
      </c>
    </row>
    <row r="41" spans="1:10" ht="36.75" customHeight="1">
      <c r="A41" s="92"/>
      <c r="B41" s="172" t="s">
        <v>471</v>
      </c>
      <c r="C41" s="185" t="s">
        <v>177</v>
      </c>
      <c r="D41" s="185"/>
      <c r="E41" s="185"/>
      <c r="F41" s="185"/>
      <c r="G41" s="132" t="s">
        <v>346</v>
      </c>
      <c r="H41" s="178">
        <f>+'002 Propojení'!G7</f>
        <v>0</v>
      </c>
      <c r="I41" s="179"/>
      <c r="J41" s="133" t="str">
        <f t="shared" si="1"/>
        <v/>
      </c>
    </row>
    <row r="42" spans="1:10" ht="36.75" customHeight="1">
      <c r="A42" s="92"/>
      <c r="B42" s="172" t="s">
        <v>344</v>
      </c>
      <c r="C42" s="185" t="s">
        <v>179</v>
      </c>
      <c r="D42" s="185"/>
      <c r="E42" s="185"/>
      <c r="F42" s="185"/>
      <c r="G42" s="132" t="s">
        <v>22</v>
      </c>
      <c r="H42" s="178">
        <f>+'002 Propojení'!G9</f>
        <v>0</v>
      </c>
      <c r="I42" s="179"/>
      <c r="J42" s="133" t="str">
        <f t="shared" si="1"/>
        <v/>
      </c>
    </row>
    <row r="43" spans="1:10" ht="36.75" customHeight="1">
      <c r="A43" s="92"/>
      <c r="B43" s="172" t="s">
        <v>345</v>
      </c>
      <c r="C43" s="185" t="s">
        <v>23</v>
      </c>
      <c r="D43" s="185"/>
      <c r="E43" s="185"/>
      <c r="F43" s="185"/>
      <c r="G43" s="132" t="s">
        <v>47</v>
      </c>
      <c r="H43" s="178">
        <f>+'002 Propojení'!G110</f>
        <v>0</v>
      </c>
      <c r="I43" s="179"/>
      <c r="J43" s="133" t="str">
        <f t="shared" si="1"/>
        <v/>
      </c>
    </row>
    <row r="44" spans="1:10" ht="36.75" customHeight="1">
      <c r="A44" s="92"/>
      <c r="B44" s="172" t="s">
        <v>347</v>
      </c>
      <c r="C44" s="185" t="s">
        <v>340</v>
      </c>
      <c r="D44" s="185"/>
      <c r="E44" s="185"/>
      <c r="F44" s="185"/>
      <c r="G44" s="132" t="s">
        <v>338</v>
      </c>
      <c r="H44" s="178">
        <f>+'003 BESS'!G15</f>
        <v>0</v>
      </c>
      <c r="I44" s="179"/>
      <c r="J44" s="133" t="str">
        <f t="shared" si="1"/>
        <v/>
      </c>
    </row>
    <row r="45" spans="1:10" ht="36.75" customHeight="1">
      <c r="A45" s="92"/>
      <c r="B45" s="172" t="s">
        <v>473</v>
      </c>
      <c r="C45" s="185" t="s">
        <v>474</v>
      </c>
      <c r="D45" s="185"/>
      <c r="E45" s="185"/>
      <c r="F45" s="185"/>
      <c r="G45" s="132" t="s">
        <v>475</v>
      </c>
      <c r="H45" s="178">
        <f>+'004 oprava střechy MŠ'!G51</f>
        <v>0</v>
      </c>
      <c r="I45" s="179"/>
      <c r="J45" s="133" t="str">
        <f t="shared" ref="J45" si="2">IF($H$46=0,"",H45/$H$46*100)</f>
        <v/>
      </c>
    </row>
    <row r="46" spans="1:10" ht="25.5" customHeight="1">
      <c r="A46" s="93"/>
      <c r="B46" s="182" t="s">
        <v>1</v>
      </c>
      <c r="C46" s="182"/>
      <c r="D46" s="182"/>
      <c r="E46" s="182"/>
      <c r="F46" s="182"/>
      <c r="G46" s="182"/>
      <c r="H46" s="183">
        <f>SUM(H38:H45)</f>
        <v>0</v>
      </c>
      <c r="I46" s="183"/>
      <c r="J46" s="170">
        <f>SUM(J38:J45)</f>
        <v>0</v>
      </c>
    </row>
    <row r="47" spans="1:10">
      <c r="F47" s="81"/>
      <c r="G47" s="81"/>
      <c r="H47" s="81"/>
      <c r="I47" s="81"/>
      <c r="J47" s="94"/>
    </row>
    <row r="48" spans="1:10">
      <c r="F48" s="81"/>
      <c r="G48" s="81"/>
      <c r="H48" s="81"/>
      <c r="I48" s="81"/>
      <c r="J48" s="94"/>
    </row>
    <row r="49" spans="6:10">
      <c r="F49" s="81"/>
      <c r="G49" s="81"/>
      <c r="H49" s="81"/>
      <c r="I49" s="81"/>
      <c r="J49" s="94"/>
    </row>
  </sheetData>
  <sheetProtection algorithmName="SHA-512" hashValue="LHZlp+yeAGtTmy2zq6OuLn03c9z3RaPhD0AZK44UmxtGv1Dd/J016HawWHdXtGeJlyFGJKJyZ19Qr4ltRBQlqA==" saltValue="x8QXT0gNvZgbcLIc633IlQ==" spinCount="100000" sheet="1" objects="1" scenarios="1" formatRows="0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5">
    <mergeCell ref="C45:F45"/>
    <mergeCell ref="H45:I45"/>
    <mergeCell ref="I19:J19"/>
    <mergeCell ref="B1:J1"/>
    <mergeCell ref="G23:I23"/>
    <mergeCell ref="G24:I24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0:F20"/>
    <mergeCell ref="G20:H20"/>
    <mergeCell ref="E4:J4"/>
    <mergeCell ref="G16:H16"/>
    <mergeCell ref="G17:H17"/>
    <mergeCell ref="E16:F16"/>
    <mergeCell ref="E13:G13"/>
    <mergeCell ref="D5:G5"/>
    <mergeCell ref="D6:G6"/>
    <mergeCell ref="D9:G9"/>
    <mergeCell ref="D8:G8"/>
    <mergeCell ref="E17:F17"/>
    <mergeCell ref="D12:G12"/>
    <mergeCell ref="I20:J20"/>
    <mergeCell ref="G26:I26"/>
    <mergeCell ref="G22:I22"/>
    <mergeCell ref="G25:I25"/>
    <mergeCell ref="H42:I42"/>
    <mergeCell ref="H41:I41"/>
    <mergeCell ref="D32:E32"/>
    <mergeCell ref="D31:E31"/>
    <mergeCell ref="G31:I31"/>
    <mergeCell ref="H40:I40"/>
    <mergeCell ref="H39:I39"/>
    <mergeCell ref="H38:I38"/>
    <mergeCell ref="H37:I37"/>
    <mergeCell ref="B46:G46"/>
    <mergeCell ref="H46:I46"/>
    <mergeCell ref="C37:F37"/>
    <mergeCell ref="C44:F44"/>
    <mergeCell ref="C43:F43"/>
    <mergeCell ref="C42:F42"/>
    <mergeCell ref="C41:F41"/>
    <mergeCell ref="C40:F40"/>
    <mergeCell ref="C39:F39"/>
    <mergeCell ref="C38:F38"/>
    <mergeCell ref="H44:I44"/>
    <mergeCell ref="H43:I43"/>
  </mergeCells>
  <phoneticPr fontId="0" type="noConversion"/>
  <pageMargins left="0.39370078740157483" right="0.19685039370078741" top="0.59055118110236227" bottom="0.39370078740157483" header="0" footer="0.19685039370078741"/>
  <pageSetup paperSize="9" scale="92" fitToHeight="2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3" max="9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baseColWidth="10" defaultColWidth="9.1640625" defaultRowHeight="13"/>
  <cols>
    <col min="1" max="1" width="4.33203125" style="3" customWidth="1"/>
    <col min="2" max="2" width="14.5" style="3" customWidth="1"/>
    <col min="3" max="3" width="38.33203125" style="7" customWidth="1"/>
    <col min="4" max="4" width="4.5" style="3" customWidth="1"/>
    <col min="5" max="5" width="10.5" style="3" customWidth="1"/>
    <col min="6" max="6" width="9.83203125" style="3" customWidth="1"/>
    <col min="7" max="7" width="12.6640625" style="3" customWidth="1"/>
    <col min="8" max="16384" width="9.1640625" style="3"/>
  </cols>
  <sheetData>
    <row r="1" spans="1:7" ht="16">
      <c r="A1" s="229" t="s">
        <v>6</v>
      </c>
      <c r="B1" s="229"/>
      <c r="C1" s="230"/>
      <c r="D1" s="229"/>
      <c r="E1" s="229"/>
      <c r="F1" s="229"/>
      <c r="G1" s="229"/>
    </row>
    <row r="2" spans="1:7" ht="25" customHeight="1">
      <c r="A2" s="48" t="s">
        <v>7</v>
      </c>
      <c r="B2" s="47"/>
      <c r="C2" s="231"/>
      <c r="D2" s="231"/>
      <c r="E2" s="231"/>
      <c r="F2" s="231"/>
      <c r="G2" s="232"/>
    </row>
    <row r="3" spans="1:7" ht="25" customHeight="1">
      <c r="A3" s="48" t="s">
        <v>8</v>
      </c>
      <c r="B3" s="47"/>
      <c r="C3" s="231"/>
      <c r="D3" s="231"/>
      <c r="E3" s="231"/>
      <c r="F3" s="231"/>
      <c r="G3" s="232"/>
    </row>
    <row r="4" spans="1:7" ht="25" customHeight="1">
      <c r="A4" s="48" t="s">
        <v>9</v>
      </c>
      <c r="B4" s="47"/>
      <c r="C4" s="231"/>
      <c r="D4" s="231"/>
      <c r="E4" s="231"/>
      <c r="F4" s="231"/>
      <c r="G4" s="232"/>
    </row>
    <row r="5" spans="1:7">
      <c r="B5" s="4"/>
      <c r="C5" s="5"/>
      <c r="D5" s="6"/>
    </row>
  </sheetData>
  <sheetProtection algorithmName="SHA-512" hashValue="Sjm5iLBBhLm87hD7HEWYy3g8dQIIIhvrpj2B6NbH7YDIhwnCzlPw/uQsOwtrIIh4E2LSvRRpT7C8Nxj/mdrIew==" saltValue="+51Nan6nOlQn7+MVGO2AqA==" spinCount="100000" sheet="1" formatRows="0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AC1FFF-C438-458C-940B-111EF394691C}">
  <sheetPr codeName="List2">
    <outlinePr summaryBelow="0"/>
    <pageSetUpPr fitToPage="1"/>
  </sheetPr>
  <dimension ref="A1:AG106"/>
  <sheetViews>
    <sheetView zoomScale="130" zoomScaleNormal="130" workbookViewId="0">
      <pane ySplit="6" topLeftCell="A7" activePane="bottomLeft" state="frozen"/>
      <selection pane="bottomLeft" activeCell="F9" sqref="F9"/>
    </sheetView>
  </sheetViews>
  <sheetFormatPr baseColWidth="10" defaultColWidth="8.83203125" defaultRowHeight="13" outlineLevelRow="2"/>
  <cols>
    <col min="1" max="1" width="3.5" customWidth="1"/>
    <col min="2" max="2" width="12.5" style="90" customWidth="1"/>
    <col min="3" max="3" width="62.33203125" style="90" customWidth="1"/>
    <col min="4" max="4" width="4.83203125" style="10" customWidth="1"/>
    <col min="5" max="5" width="8.6640625" style="10" customWidth="1"/>
    <col min="6" max="6" width="13.33203125" style="10" customWidth="1"/>
    <col min="7" max="7" width="14.1640625" style="10" customWidth="1"/>
    <col min="8" max="8" width="8.83203125" style="15"/>
    <col min="9" max="14" width="8.83203125" customWidth="1"/>
  </cols>
  <sheetData>
    <row r="1" spans="1:33" ht="25" customHeight="1">
      <c r="A1" s="233" t="s">
        <v>48</v>
      </c>
      <c r="B1" s="233"/>
      <c r="C1" s="233"/>
      <c r="D1" s="233"/>
      <c r="E1" s="233"/>
      <c r="F1" s="233"/>
      <c r="G1" s="233"/>
    </row>
    <row r="2" spans="1:33" ht="25" customHeight="1">
      <c r="A2" s="48" t="s">
        <v>7</v>
      </c>
      <c r="B2" s="47" t="s">
        <v>33</v>
      </c>
      <c r="C2" s="234" t="s">
        <v>361</v>
      </c>
      <c r="D2" s="234"/>
      <c r="E2" s="234"/>
      <c r="F2" s="234"/>
      <c r="G2" s="235"/>
    </row>
    <row r="3" spans="1:33" ht="25" customHeight="1">
      <c r="A3" s="48" t="s">
        <v>8</v>
      </c>
      <c r="B3" s="47" t="s">
        <v>33</v>
      </c>
      <c r="C3" s="236" t="s">
        <v>165</v>
      </c>
      <c r="D3" s="236"/>
      <c r="E3" s="236"/>
      <c r="F3" s="236"/>
      <c r="G3" s="237"/>
    </row>
    <row r="4" spans="1:33" ht="25" customHeight="1">
      <c r="A4" s="96" t="s">
        <v>9</v>
      </c>
      <c r="B4" s="97" t="s">
        <v>33</v>
      </c>
      <c r="C4" s="238" t="s">
        <v>165</v>
      </c>
      <c r="D4" s="239"/>
      <c r="E4" s="239"/>
      <c r="F4" s="239"/>
      <c r="G4" s="240"/>
    </row>
    <row r="6" spans="1:33" ht="43" thickBot="1">
      <c r="A6" s="110" t="s">
        <v>49</v>
      </c>
      <c r="B6" s="111" t="s">
        <v>50</v>
      </c>
      <c r="C6" s="111" t="s">
        <v>51</v>
      </c>
      <c r="D6" s="112" t="s">
        <v>52</v>
      </c>
      <c r="E6" s="112" t="s">
        <v>53</v>
      </c>
      <c r="F6" s="113" t="s">
        <v>135</v>
      </c>
      <c r="G6" s="112" t="s">
        <v>24</v>
      </c>
      <c r="H6" s="114" t="s">
        <v>54</v>
      </c>
    </row>
    <row r="7" spans="1:33" ht="25" customHeight="1" thickBot="1">
      <c r="A7" s="146" t="s">
        <v>55</v>
      </c>
      <c r="B7" s="147" t="s">
        <v>45</v>
      </c>
      <c r="C7" s="148" t="s">
        <v>168</v>
      </c>
      <c r="D7" s="149"/>
      <c r="E7" s="150"/>
      <c r="F7" s="151"/>
      <c r="G7" s="151">
        <f>+G8+G27</f>
        <v>0</v>
      </c>
      <c r="H7" s="152"/>
    </row>
    <row r="8" spans="1:33" ht="20" customHeight="1" outlineLevel="1">
      <c r="A8" s="146" t="s">
        <v>55</v>
      </c>
      <c r="B8" s="147" t="s">
        <v>166</v>
      </c>
      <c r="C8" s="148" t="s">
        <v>46</v>
      </c>
      <c r="D8" s="149"/>
      <c r="E8" s="150"/>
      <c r="F8" s="151"/>
      <c r="G8" s="151">
        <f>SUM(G9:G26)</f>
        <v>0</v>
      </c>
      <c r="H8" s="152"/>
    </row>
    <row r="9" spans="1:33" ht="16" customHeight="1" outlineLevel="2">
      <c r="A9" s="138">
        <v>1</v>
      </c>
      <c r="B9" s="139" t="s">
        <v>118</v>
      </c>
      <c r="C9" s="140" t="s">
        <v>339</v>
      </c>
      <c r="D9" s="141" t="s">
        <v>56</v>
      </c>
      <c r="E9" s="162"/>
      <c r="F9" s="143"/>
      <c r="G9" s="144">
        <f t="shared" ref="G9:G26" si="0">ROUND(E9*F9,2)</f>
        <v>0</v>
      </c>
      <c r="H9" s="145" t="s">
        <v>57</v>
      </c>
      <c r="I9" s="98"/>
      <c r="J9" s="98"/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8"/>
      <c r="W9" s="98"/>
      <c r="X9" s="98"/>
      <c r="Y9" s="98"/>
      <c r="Z9" s="98"/>
      <c r="AA9" s="98"/>
      <c r="AB9" s="98"/>
      <c r="AC9" s="98"/>
      <c r="AD9" s="98"/>
      <c r="AE9" s="98"/>
      <c r="AF9" s="98"/>
      <c r="AG9" s="98"/>
    </row>
    <row r="10" spans="1:33" ht="16" customHeight="1" outlineLevel="2">
      <c r="A10" s="115">
        <v>2</v>
      </c>
      <c r="B10" s="105" t="s">
        <v>119</v>
      </c>
      <c r="C10" s="106" t="s">
        <v>58</v>
      </c>
      <c r="D10" s="107" t="s">
        <v>56</v>
      </c>
      <c r="E10" s="162"/>
      <c r="F10" s="126"/>
      <c r="G10" s="127">
        <f t="shared" si="0"/>
        <v>0</v>
      </c>
      <c r="H10" s="116" t="s">
        <v>57</v>
      </c>
      <c r="I10" s="98"/>
      <c r="J10" s="98"/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8"/>
      <c r="W10" s="98"/>
      <c r="X10" s="98"/>
      <c r="Y10" s="98"/>
      <c r="Z10" s="98"/>
      <c r="AA10" s="98"/>
      <c r="AB10" s="98"/>
      <c r="AC10" s="98"/>
      <c r="AD10" s="98"/>
      <c r="AE10" s="98"/>
      <c r="AF10" s="98"/>
      <c r="AG10" s="98"/>
    </row>
    <row r="11" spans="1:33" ht="16" customHeight="1" outlineLevel="2">
      <c r="A11" s="115">
        <v>3</v>
      </c>
      <c r="B11" s="105" t="s">
        <v>120</v>
      </c>
      <c r="C11" s="106" t="s">
        <v>59</v>
      </c>
      <c r="D11" s="107" t="s">
        <v>56</v>
      </c>
      <c r="E11" s="163">
        <f>E9</f>
        <v>0</v>
      </c>
      <c r="F11" s="126"/>
      <c r="G11" s="127">
        <f t="shared" ref="G11" si="1">ROUND(E11*F11,2)</f>
        <v>0</v>
      </c>
      <c r="H11" s="116" t="s">
        <v>57</v>
      </c>
      <c r="I11" s="98"/>
      <c r="J11" s="98"/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8"/>
      <c r="W11" s="98"/>
      <c r="X11" s="98"/>
      <c r="Y11" s="98"/>
      <c r="Z11" s="98"/>
      <c r="AA11" s="98"/>
      <c r="AB11" s="98"/>
      <c r="AC11" s="98"/>
      <c r="AD11" s="98"/>
      <c r="AE11" s="98"/>
      <c r="AF11" s="98"/>
      <c r="AG11" s="98"/>
    </row>
    <row r="12" spans="1:33" ht="16" customHeight="1" outlineLevel="2">
      <c r="A12" s="115">
        <v>4</v>
      </c>
      <c r="B12" s="105" t="s">
        <v>121</v>
      </c>
      <c r="C12" s="106" t="s">
        <v>107</v>
      </c>
      <c r="D12" s="107" t="s">
        <v>56</v>
      </c>
      <c r="E12" s="108">
        <v>1</v>
      </c>
      <c r="F12" s="126"/>
      <c r="G12" s="127">
        <f t="shared" si="0"/>
        <v>0</v>
      </c>
      <c r="H12" s="116" t="s">
        <v>57</v>
      </c>
      <c r="I12" s="98"/>
      <c r="J12" s="98"/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8"/>
      <c r="W12" s="98"/>
      <c r="X12" s="98"/>
      <c r="Y12" s="98"/>
      <c r="Z12" s="98"/>
      <c r="AA12" s="98"/>
      <c r="AB12" s="98"/>
      <c r="AC12" s="98"/>
      <c r="AD12" s="98"/>
      <c r="AE12" s="98"/>
      <c r="AF12" s="98"/>
      <c r="AG12" s="98"/>
    </row>
    <row r="13" spans="1:33" ht="16" customHeight="1" outlineLevel="2">
      <c r="A13" s="115">
        <v>5</v>
      </c>
      <c r="B13" s="105" t="s">
        <v>122</v>
      </c>
      <c r="C13" s="106" t="s">
        <v>362</v>
      </c>
      <c r="D13" s="107" t="s">
        <v>56</v>
      </c>
      <c r="E13" s="108">
        <v>1</v>
      </c>
      <c r="F13" s="126"/>
      <c r="G13" s="127">
        <f t="shared" si="0"/>
        <v>0</v>
      </c>
      <c r="H13" s="116" t="s">
        <v>57</v>
      </c>
      <c r="I13" s="98"/>
      <c r="J13" s="98"/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8"/>
      <c r="W13" s="98"/>
      <c r="X13" s="98"/>
      <c r="Y13" s="98"/>
      <c r="Z13" s="98"/>
      <c r="AA13" s="98"/>
      <c r="AB13" s="98"/>
      <c r="AC13" s="98"/>
      <c r="AD13" s="98"/>
      <c r="AE13" s="98"/>
      <c r="AF13" s="98"/>
      <c r="AG13" s="98"/>
    </row>
    <row r="14" spans="1:33" ht="16" customHeight="1" outlineLevel="2">
      <c r="A14" s="138">
        <v>6</v>
      </c>
      <c r="B14" s="105" t="s">
        <v>123</v>
      </c>
      <c r="C14" s="106" t="s">
        <v>61</v>
      </c>
      <c r="D14" s="107" t="s">
        <v>56</v>
      </c>
      <c r="E14" s="108">
        <v>1</v>
      </c>
      <c r="F14" s="126"/>
      <c r="G14" s="127">
        <f t="shared" si="0"/>
        <v>0</v>
      </c>
      <c r="H14" s="116" t="s">
        <v>57</v>
      </c>
      <c r="I14" s="98"/>
      <c r="J14" s="98"/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8"/>
      <c r="W14" s="98"/>
      <c r="X14" s="98"/>
      <c r="Y14" s="98"/>
      <c r="Z14" s="98"/>
      <c r="AA14" s="98"/>
      <c r="AB14" s="98"/>
      <c r="AC14" s="98"/>
      <c r="AD14" s="98"/>
      <c r="AE14" s="98"/>
      <c r="AF14" s="98"/>
      <c r="AG14" s="98"/>
    </row>
    <row r="15" spans="1:33" ht="16" customHeight="1" outlineLevel="2">
      <c r="A15" s="115">
        <v>7</v>
      </c>
      <c r="B15" s="105" t="s">
        <v>124</v>
      </c>
      <c r="C15" s="106" t="s">
        <v>102</v>
      </c>
      <c r="D15" s="107" t="s">
        <v>56</v>
      </c>
      <c r="E15" s="108">
        <v>1</v>
      </c>
      <c r="F15" s="126"/>
      <c r="G15" s="127">
        <f t="shared" si="0"/>
        <v>0</v>
      </c>
      <c r="H15" s="116" t="s">
        <v>57</v>
      </c>
      <c r="I15" s="98"/>
      <c r="J15" s="98"/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8"/>
      <c r="W15" s="98"/>
      <c r="X15" s="98"/>
      <c r="Y15" s="98"/>
      <c r="Z15" s="98"/>
      <c r="AA15" s="98"/>
      <c r="AB15" s="98"/>
      <c r="AC15" s="98"/>
      <c r="AD15" s="98"/>
      <c r="AE15" s="98"/>
      <c r="AF15" s="98"/>
      <c r="AG15" s="98"/>
    </row>
    <row r="16" spans="1:33" ht="16" customHeight="1" outlineLevel="2">
      <c r="A16" s="115">
        <v>8</v>
      </c>
      <c r="B16" s="105" t="s">
        <v>125</v>
      </c>
      <c r="C16" s="106" t="s">
        <v>105</v>
      </c>
      <c r="D16" s="107" t="s">
        <v>56</v>
      </c>
      <c r="E16" s="108">
        <v>1</v>
      </c>
      <c r="F16" s="126"/>
      <c r="G16" s="127">
        <f t="shared" si="0"/>
        <v>0</v>
      </c>
      <c r="H16" s="116" t="s">
        <v>57</v>
      </c>
      <c r="I16" s="98"/>
      <c r="J16" s="98"/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8"/>
      <c r="W16" s="98"/>
      <c r="X16" s="98"/>
      <c r="Y16" s="98"/>
      <c r="Z16" s="98"/>
      <c r="AA16" s="98"/>
      <c r="AB16" s="98"/>
      <c r="AC16" s="98"/>
      <c r="AD16" s="98"/>
      <c r="AE16" s="98"/>
      <c r="AF16" s="98"/>
      <c r="AG16" s="98"/>
    </row>
    <row r="17" spans="1:33" ht="16" customHeight="1" outlineLevel="2">
      <c r="A17" s="115">
        <v>9</v>
      </c>
      <c r="B17" s="105" t="s">
        <v>126</v>
      </c>
      <c r="C17" s="106" t="s">
        <v>109</v>
      </c>
      <c r="D17" s="107" t="s">
        <v>62</v>
      </c>
      <c r="E17" s="108">
        <v>50</v>
      </c>
      <c r="F17" s="126"/>
      <c r="G17" s="127">
        <f t="shared" si="0"/>
        <v>0</v>
      </c>
      <c r="H17" s="116" t="s">
        <v>57</v>
      </c>
      <c r="I17" s="98"/>
      <c r="J17" s="98"/>
      <c r="K17" s="98"/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8"/>
      <c r="W17" s="98"/>
      <c r="X17" s="98"/>
      <c r="Y17" s="98"/>
      <c r="Z17" s="98"/>
      <c r="AA17" s="98"/>
      <c r="AB17" s="98"/>
      <c r="AC17" s="98"/>
      <c r="AD17" s="98"/>
      <c r="AE17" s="98"/>
      <c r="AF17" s="98"/>
      <c r="AG17" s="98"/>
    </row>
    <row r="18" spans="1:33" ht="16" customHeight="1" outlineLevel="2">
      <c r="A18" s="115">
        <v>10</v>
      </c>
      <c r="B18" s="105" t="s">
        <v>127</v>
      </c>
      <c r="C18" s="106" t="s">
        <v>106</v>
      </c>
      <c r="D18" s="107" t="s">
        <v>62</v>
      </c>
      <c r="E18" s="108">
        <v>8</v>
      </c>
      <c r="F18" s="126"/>
      <c r="G18" s="127">
        <f t="shared" si="0"/>
        <v>0</v>
      </c>
      <c r="H18" s="116" t="s">
        <v>57</v>
      </c>
      <c r="I18" s="98"/>
      <c r="J18" s="98"/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8"/>
      <c r="W18" s="98"/>
      <c r="X18" s="98"/>
      <c r="Y18" s="98"/>
      <c r="Z18" s="98"/>
      <c r="AA18" s="98"/>
      <c r="AB18" s="98"/>
      <c r="AC18" s="98"/>
      <c r="AD18" s="98"/>
      <c r="AE18" s="98"/>
      <c r="AF18" s="98"/>
      <c r="AG18" s="98"/>
    </row>
    <row r="19" spans="1:33" ht="16" customHeight="1" outlineLevel="2">
      <c r="A19" s="138">
        <v>11</v>
      </c>
      <c r="B19" s="105" t="s">
        <v>128</v>
      </c>
      <c r="C19" s="106" t="s">
        <v>114</v>
      </c>
      <c r="D19" s="107" t="s">
        <v>62</v>
      </c>
      <c r="E19" s="108">
        <v>150</v>
      </c>
      <c r="F19" s="126"/>
      <c r="G19" s="127">
        <f t="shared" si="0"/>
        <v>0</v>
      </c>
      <c r="H19" s="116" t="s">
        <v>57</v>
      </c>
      <c r="I19" s="98"/>
      <c r="J19" s="98"/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8"/>
      <c r="W19" s="98"/>
      <c r="X19" s="98"/>
      <c r="Y19" s="98"/>
      <c r="Z19" s="98"/>
      <c r="AA19" s="98"/>
      <c r="AB19" s="98"/>
      <c r="AC19" s="98"/>
      <c r="AD19" s="98"/>
      <c r="AE19" s="98"/>
      <c r="AF19" s="98"/>
      <c r="AG19" s="98"/>
    </row>
    <row r="20" spans="1:33" ht="16" customHeight="1" outlineLevel="2">
      <c r="A20" s="115">
        <v>12</v>
      </c>
      <c r="B20" s="105" t="s">
        <v>128</v>
      </c>
      <c r="C20" s="106" t="s">
        <v>103</v>
      </c>
      <c r="D20" s="107" t="s">
        <v>62</v>
      </c>
      <c r="E20" s="108">
        <v>120</v>
      </c>
      <c r="F20" s="126"/>
      <c r="G20" s="127">
        <f t="shared" si="0"/>
        <v>0</v>
      </c>
      <c r="H20" s="116" t="s">
        <v>57</v>
      </c>
      <c r="I20" s="98"/>
      <c r="J20" s="98"/>
      <c r="K20" s="98"/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8"/>
      <c r="W20" s="98"/>
      <c r="X20" s="98"/>
      <c r="Y20" s="98"/>
      <c r="Z20" s="98"/>
      <c r="AA20" s="98"/>
      <c r="AB20" s="98"/>
      <c r="AC20" s="98"/>
      <c r="AD20" s="98"/>
      <c r="AE20" s="98"/>
      <c r="AF20" s="98"/>
      <c r="AG20" s="98"/>
    </row>
    <row r="21" spans="1:33" ht="16" customHeight="1" outlineLevel="2">
      <c r="A21" s="115">
        <v>13</v>
      </c>
      <c r="B21" s="105" t="s">
        <v>129</v>
      </c>
      <c r="C21" s="106" t="s">
        <v>97</v>
      </c>
      <c r="D21" s="107" t="s">
        <v>56</v>
      </c>
      <c r="E21" s="108">
        <v>1</v>
      </c>
      <c r="F21" s="126"/>
      <c r="G21" s="127">
        <f t="shared" si="0"/>
        <v>0</v>
      </c>
      <c r="H21" s="116" t="s">
        <v>57</v>
      </c>
      <c r="I21" s="98"/>
      <c r="J21" s="98"/>
      <c r="K21" s="98"/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8"/>
      <c r="W21" s="98"/>
      <c r="X21" s="98"/>
      <c r="Y21" s="98"/>
      <c r="Z21" s="98"/>
      <c r="AA21" s="98"/>
      <c r="AB21" s="98"/>
      <c r="AC21" s="98"/>
      <c r="AD21" s="98"/>
      <c r="AE21" s="98"/>
      <c r="AF21" s="98"/>
      <c r="AG21" s="98"/>
    </row>
    <row r="22" spans="1:33" ht="16" customHeight="1" outlineLevel="2">
      <c r="A22" s="115">
        <v>14</v>
      </c>
      <c r="B22" s="105" t="s">
        <v>130</v>
      </c>
      <c r="C22" s="106" t="s">
        <v>104</v>
      </c>
      <c r="D22" s="107" t="s">
        <v>62</v>
      </c>
      <c r="E22" s="108">
        <v>230</v>
      </c>
      <c r="F22" s="126"/>
      <c r="G22" s="127">
        <f t="shared" si="0"/>
        <v>0</v>
      </c>
      <c r="H22" s="116" t="s">
        <v>57</v>
      </c>
      <c r="I22" s="98"/>
      <c r="J22" s="98"/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8"/>
      <c r="W22" s="98"/>
      <c r="X22" s="98"/>
      <c r="Y22" s="98"/>
      <c r="Z22" s="98"/>
      <c r="AA22" s="98"/>
      <c r="AB22" s="98"/>
      <c r="AC22" s="98"/>
      <c r="AD22" s="98"/>
      <c r="AE22" s="98"/>
      <c r="AF22" s="98"/>
      <c r="AG22" s="98"/>
    </row>
    <row r="23" spans="1:33" ht="16" customHeight="1" outlineLevel="2">
      <c r="A23" s="115">
        <v>15</v>
      </c>
      <c r="B23" s="105" t="s">
        <v>131</v>
      </c>
      <c r="C23" s="106" t="s">
        <v>363</v>
      </c>
      <c r="D23" s="107" t="s">
        <v>62</v>
      </c>
      <c r="E23" s="108">
        <v>15</v>
      </c>
      <c r="F23" s="126"/>
      <c r="G23" s="127">
        <f t="shared" si="0"/>
        <v>0</v>
      </c>
      <c r="H23" s="116" t="s">
        <v>57</v>
      </c>
      <c r="I23" s="98"/>
      <c r="J23" s="98"/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8"/>
      <c r="W23" s="98"/>
      <c r="X23" s="98"/>
      <c r="Y23" s="98"/>
      <c r="Z23" s="98"/>
      <c r="AA23" s="98"/>
      <c r="AB23" s="98"/>
      <c r="AC23" s="98"/>
      <c r="AD23" s="98"/>
      <c r="AE23" s="98"/>
      <c r="AF23" s="98"/>
      <c r="AG23" s="98"/>
    </row>
    <row r="24" spans="1:33" ht="16" customHeight="1" outlineLevel="2">
      <c r="A24" s="138">
        <v>16</v>
      </c>
      <c r="B24" s="105" t="s">
        <v>132</v>
      </c>
      <c r="C24" s="106" t="s">
        <v>364</v>
      </c>
      <c r="D24" s="107" t="s">
        <v>62</v>
      </c>
      <c r="E24" s="108">
        <v>5</v>
      </c>
      <c r="F24" s="126"/>
      <c r="G24" s="127">
        <f t="shared" si="0"/>
        <v>0</v>
      </c>
      <c r="H24" s="116" t="s">
        <v>57</v>
      </c>
      <c r="I24" s="98"/>
      <c r="J24" s="98"/>
      <c r="K24" s="98"/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8"/>
      <c r="W24" s="98"/>
      <c r="X24" s="98"/>
      <c r="Y24" s="98"/>
      <c r="Z24" s="98"/>
      <c r="AA24" s="98"/>
      <c r="AB24" s="98"/>
      <c r="AC24" s="98"/>
      <c r="AD24" s="98"/>
      <c r="AE24" s="98"/>
      <c r="AF24" s="98"/>
      <c r="AG24" s="98"/>
    </row>
    <row r="25" spans="1:33" ht="16" customHeight="1" outlineLevel="2">
      <c r="A25" s="115">
        <v>17</v>
      </c>
      <c r="B25" s="105" t="s">
        <v>133</v>
      </c>
      <c r="C25" s="106" t="s">
        <v>87</v>
      </c>
      <c r="D25" s="107" t="s">
        <v>60</v>
      </c>
      <c r="E25" s="108">
        <v>1</v>
      </c>
      <c r="F25" s="126"/>
      <c r="G25" s="127">
        <f t="shared" si="0"/>
        <v>0</v>
      </c>
      <c r="H25" s="116" t="s">
        <v>57</v>
      </c>
      <c r="I25" s="98"/>
      <c r="J25" s="98"/>
      <c r="K25" s="98"/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8"/>
      <c r="W25" s="98"/>
      <c r="X25" s="98"/>
      <c r="Y25" s="98"/>
      <c r="Z25" s="98"/>
      <c r="AA25" s="98"/>
      <c r="AB25" s="98"/>
      <c r="AC25" s="98"/>
      <c r="AD25" s="98"/>
      <c r="AE25" s="98"/>
      <c r="AF25" s="98"/>
      <c r="AG25" s="98"/>
    </row>
    <row r="26" spans="1:33" ht="16" customHeight="1" outlineLevel="2" thickBot="1">
      <c r="A26" s="115">
        <v>18</v>
      </c>
      <c r="B26" s="117" t="s">
        <v>134</v>
      </c>
      <c r="C26" s="118" t="s">
        <v>108</v>
      </c>
      <c r="D26" s="119" t="s">
        <v>60</v>
      </c>
      <c r="E26" s="120">
        <v>1</v>
      </c>
      <c r="F26" s="128"/>
      <c r="G26" s="129">
        <f t="shared" si="0"/>
        <v>0</v>
      </c>
      <c r="H26" s="121" t="s">
        <v>57</v>
      </c>
      <c r="I26" s="98"/>
      <c r="J26" s="98"/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8"/>
      <c r="W26" s="98"/>
      <c r="X26" s="98"/>
      <c r="Y26" s="98"/>
      <c r="Z26" s="98"/>
      <c r="AA26" s="98"/>
      <c r="AB26" s="98"/>
      <c r="AC26" s="98"/>
      <c r="AD26" s="98"/>
      <c r="AE26" s="98"/>
      <c r="AF26" s="98"/>
      <c r="AG26" s="98"/>
    </row>
    <row r="27" spans="1:33" ht="20" customHeight="1" outlineLevel="1">
      <c r="A27" s="146" t="s">
        <v>55</v>
      </c>
      <c r="B27" s="147" t="s">
        <v>167</v>
      </c>
      <c r="C27" s="148" t="s">
        <v>86</v>
      </c>
      <c r="D27" s="149"/>
      <c r="E27" s="150"/>
      <c r="F27" s="151"/>
      <c r="G27" s="151">
        <f>SUM(G28:G41)</f>
        <v>0</v>
      </c>
      <c r="H27" s="152"/>
    </row>
    <row r="28" spans="1:33" ht="16" customHeight="1" outlineLevel="2">
      <c r="A28" s="138">
        <v>1</v>
      </c>
      <c r="B28" s="139" t="s">
        <v>66</v>
      </c>
      <c r="C28" s="140" t="s">
        <v>112</v>
      </c>
      <c r="D28" s="141" t="s">
        <v>62</v>
      </c>
      <c r="E28" s="142">
        <v>150</v>
      </c>
      <c r="F28" s="143"/>
      <c r="G28" s="144">
        <f t="shared" ref="G28:G41" si="2">ROUND(E28*F28,2)</f>
        <v>0</v>
      </c>
      <c r="H28" s="145" t="s">
        <v>65</v>
      </c>
      <c r="I28" s="98"/>
      <c r="J28" s="98"/>
      <c r="K28" s="98"/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8"/>
      <c r="W28" s="98"/>
      <c r="X28" s="98"/>
      <c r="Y28" s="98"/>
      <c r="Z28" s="98"/>
      <c r="AA28" s="98"/>
      <c r="AB28" s="98"/>
      <c r="AC28" s="98"/>
      <c r="AD28" s="98"/>
      <c r="AE28" s="98"/>
      <c r="AF28" s="98"/>
      <c r="AG28" s="98"/>
    </row>
    <row r="29" spans="1:33" ht="16" customHeight="1" outlineLevel="2">
      <c r="A29" s="115">
        <v>2</v>
      </c>
      <c r="B29" s="105" t="s">
        <v>70</v>
      </c>
      <c r="C29" s="106" t="s">
        <v>71</v>
      </c>
      <c r="D29" s="107" t="s">
        <v>68</v>
      </c>
      <c r="E29" s="108">
        <v>50</v>
      </c>
      <c r="F29" s="126"/>
      <c r="G29" s="127">
        <f t="shared" si="2"/>
        <v>0</v>
      </c>
      <c r="H29" s="116" t="s">
        <v>65</v>
      </c>
      <c r="I29" s="98"/>
      <c r="J29" s="98"/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  <c r="AF29" s="98"/>
      <c r="AG29" s="98"/>
    </row>
    <row r="30" spans="1:33" ht="16" customHeight="1" outlineLevel="2">
      <c r="A30" s="115">
        <v>3</v>
      </c>
      <c r="B30" s="105" t="s">
        <v>139</v>
      </c>
      <c r="C30" s="106" t="s">
        <v>110</v>
      </c>
      <c r="D30" s="107" t="s">
        <v>68</v>
      </c>
      <c r="E30" s="108">
        <f>E12</f>
        <v>1</v>
      </c>
      <c r="F30" s="126"/>
      <c r="G30" s="127">
        <f t="shared" si="2"/>
        <v>0</v>
      </c>
      <c r="H30" s="116" t="s">
        <v>57</v>
      </c>
      <c r="I30" s="98"/>
      <c r="J30" s="98"/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8"/>
      <c r="W30" s="98"/>
      <c r="X30" s="98"/>
      <c r="Y30" s="98"/>
      <c r="Z30" s="98"/>
      <c r="AA30" s="98"/>
      <c r="AB30" s="98"/>
      <c r="AC30" s="98"/>
      <c r="AD30" s="98"/>
      <c r="AE30" s="98"/>
      <c r="AF30" s="98"/>
      <c r="AG30" s="98"/>
    </row>
    <row r="31" spans="1:33" ht="16" customHeight="1" outlineLevel="2">
      <c r="A31" s="138">
        <v>4</v>
      </c>
      <c r="B31" s="105" t="s">
        <v>73</v>
      </c>
      <c r="C31" s="106" t="s">
        <v>100</v>
      </c>
      <c r="D31" s="107" t="s">
        <v>68</v>
      </c>
      <c r="E31" s="108">
        <f>E13</f>
        <v>1</v>
      </c>
      <c r="F31" s="126"/>
      <c r="G31" s="127">
        <f t="shared" ref="G31" si="3">ROUND(E31*F31,2)</f>
        <v>0</v>
      </c>
      <c r="H31" s="116" t="s">
        <v>65</v>
      </c>
      <c r="I31" s="98"/>
      <c r="J31" s="98"/>
      <c r="K31" s="98"/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8"/>
      <c r="W31" s="98"/>
      <c r="X31" s="98"/>
      <c r="Y31" s="98"/>
      <c r="Z31" s="98"/>
      <c r="AA31" s="98"/>
      <c r="AB31" s="98"/>
      <c r="AC31" s="98"/>
      <c r="AD31" s="98"/>
      <c r="AE31" s="98"/>
      <c r="AF31" s="98"/>
      <c r="AG31" s="98"/>
    </row>
    <row r="32" spans="1:33" ht="16" customHeight="1" outlineLevel="2">
      <c r="A32" s="115">
        <v>5</v>
      </c>
      <c r="B32" s="105" t="s">
        <v>72</v>
      </c>
      <c r="C32" s="106" t="s">
        <v>365</v>
      </c>
      <c r="D32" s="107" t="s">
        <v>68</v>
      </c>
      <c r="E32" s="108">
        <f>E9</f>
        <v>0</v>
      </c>
      <c r="F32" s="126"/>
      <c r="G32" s="127">
        <f t="shared" si="2"/>
        <v>0</v>
      </c>
      <c r="H32" s="116" t="s">
        <v>65</v>
      </c>
      <c r="I32" s="98"/>
      <c r="J32" s="98"/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8"/>
      <c r="W32" s="98"/>
      <c r="X32" s="98"/>
      <c r="Y32" s="98"/>
      <c r="Z32" s="98"/>
      <c r="AA32" s="98"/>
      <c r="AB32" s="98"/>
      <c r="AC32" s="98"/>
      <c r="AD32" s="98"/>
      <c r="AE32" s="98"/>
      <c r="AF32" s="98"/>
      <c r="AG32" s="98"/>
    </row>
    <row r="33" spans="1:33" ht="16" customHeight="1" outlineLevel="2">
      <c r="A33" s="115">
        <v>6</v>
      </c>
      <c r="B33" s="105" t="s">
        <v>74</v>
      </c>
      <c r="C33" s="106" t="s">
        <v>101</v>
      </c>
      <c r="D33" s="107" t="s">
        <v>68</v>
      </c>
      <c r="E33" s="108">
        <f>E10</f>
        <v>0</v>
      </c>
      <c r="F33" s="126"/>
      <c r="G33" s="127">
        <f t="shared" si="2"/>
        <v>0</v>
      </c>
      <c r="H33" s="116" t="s">
        <v>65</v>
      </c>
      <c r="I33" s="98"/>
      <c r="J33" s="98"/>
      <c r="K33" s="98"/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8"/>
      <c r="W33" s="98"/>
      <c r="X33" s="98"/>
      <c r="Y33" s="98"/>
      <c r="Z33" s="98"/>
      <c r="AA33" s="98"/>
      <c r="AB33" s="98"/>
      <c r="AC33" s="98"/>
      <c r="AD33" s="98"/>
      <c r="AE33" s="98"/>
      <c r="AF33" s="98"/>
      <c r="AG33" s="98"/>
    </row>
    <row r="34" spans="1:33" ht="16" customHeight="1" outlineLevel="2">
      <c r="A34" s="138">
        <v>7</v>
      </c>
      <c r="B34" s="105" t="s">
        <v>67</v>
      </c>
      <c r="C34" s="106" t="s">
        <v>98</v>
      </c>
      <c r="D34" s="107" t="s">
        <v>68</v>
      </c>
      <c r="E34" s="108">
        <v>2</v>
      </c>
      <c r="F34" s="126"/>
      <c r="G34" s="127">
        <f t="shared" si="2"/>
        <v>0</v>
      </c>
      <c r="H34" s="116" t="s">
        <v>65</v>
      </c>
      <c r="I34" s="98"/>
      <c r="J34" s="98"/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8"/>
      <c r="W34" s="98"/>
      <c r="X34" s="98"/>
      <c r="Y34" s="98"/>
      <c r="Z34" s="98"/>
      <c r="AA34" s="98"/>
      <c r="AB34" s="98"/>
      <c r="AC34" s="98"/>
      <c r="AD34" s="98"/>
      <c r="AE34" s="98"/>
      <c r="AF34" s="98"/>
      <c r="AG34" s="98"/>
    </row>
    <row r="35" spans="1:33" ht="16" customHeight="1" outlineLevel="2">
      <c r="A35" s="115">
        <v>8</v>
      </c>
      <c r="B35" s="105" t="s">
        <v>69</v>
      </c>
      <c r="C35" s="106" t="s">
        <v>113</v>
      </c>
      <c r="D35" s="107" t="s">
        <v>62</v>
      </c>
      <c r="E35" s="108">
        <v>120</v>
      </c>
      <c r="F35" s="126"/>
      <c r="G35" s="127">
        <f t="shared" si="2"/>
        <v>0</v>
      </c>
      <c r="H35" s="116" t="s">
        <v>65</v>
      </c>
      <c r="I35" s="98"/>
      <c r="J35" s="98"/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8"/>
      <c r="W35" s="98"/>
      <c r="X35" s="98"/>
      <c r="Y35" s="98"/>
      <c r="Z35" s="98"/>
      <c r="AA35" s="98"/>
      <c r="AB35" s="98"/>
      <c r="AC35" s="98"/>
      <c r="AD35" s="98"/>
      <c r="AE35" s="98"/>
      <c r="AF35" s="98"/>
      <c r="AG35" s="98"/>
    </row>
    <row r="36" spans="1:33" ht="16" customHeight="1" outlineLevel="2">
      <c r="A36" s="115">
        <v>9</v>
      </c>
      <c r="B36" s="105" t="s">
        <v>69</v>
      </c>
      <c r="C36" s="106" t="s">
        <v>111</v>
      </c>
      <c r="D36" s="107" t="s">
        <v>62</v>
      </c>
      <c r="E36" s="108">
        <v>20</v>
      </c>
      <c r="F36" s="126"/>
      <c r="G36" s="127">
        <f t="shared" si="2"/>
        <v>0</v>
      </c>
      <c r="H36" s="116" t="s">
        <v>65</v>
      </c>
      <c r="I36" s="98"/>
      <c r="J36" s="98"/>
      <c r="K36" s="98"/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8"/>
      <c r="W36" s="98"/>
      <c r="X36" s="98"/>
      <c r="Y36" s="98"/>
      <c r="Z36" s="98"/>
      <c r="AA36" s="98"/>
      <c r="AB36" s="98"/>
      <c r="AC36" s="98"/>
      <c r="AD36" s="98"/>
      <c r="AE36" s="98"/>
      <c r="AF36" s="98"/>
      <c r="AG36" s="98"/>
    </row>
    <row r="37" spans="1:33" ht="16" customHeight="1" outlineLevel="2">
      <c r="A37" s="138">
        <v>10</v>
      </c>
      <c r="B37" s="105" t="s">
        <v>140</v>
      </c>
      <c r="C37" s="106" t="s">
        <v>115</v>
      </c>
      <c r="D37" s="107" t="s">
        <v>62</v>
      </c>
      <c r="E37" s="108">
        <v>230</v>
      </c>
      <c r="F37" s="126"/>
      <c r="G37" s="127">
        <f t="shared" si="2"/>
        <v>0</v>
      </c>
      <c r="H37" s="116" t="s">
        <v>57</v>
      </c>
      <c r="I37" s="98"/>
      <c r="J37" s="98"/>
      <c r="K37" s="98"/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8"/>
      <c r="W37" s="98"/>
      <c r="X37" s="98"/>
      <c r="Y37" s="98"/>
      <c r="Z37" s="98"/>
      <c r="AA37" s="98"/>
      <c r="AB37" s="98"/>
      <c r="AC37" s="98"/>
      <c r="AD37" s="98"/>
      <c r="AE37" s="98"/>
      <c r="AF37" s="98"/>
      <c r="AG37" s="98"/>
    </row>
    <row r="38" spans="1:33" ht="16" customHeight="1" outlineLevel="2">
      <c r="A38" s="115">
        <v>11</v>
      </c>
      <c r="B38" s="105" t="s">
        <v>142</v>
      </c>
      <c r="C38" s="106" t="s">
        <v>116</v>
      </c>
      <c r="D38" s="107" t="s">
        <v>62</v>
      </c>
      <c r="E38" s="108">
        <v>230</v>
      </c>
      <c r="F38" s="126"/>
      <c r="G38" s="127">
        <f t="shared" si="2"/>
        <v>0</v>
      </c>
      <c r="H38" s="116" t="s">
        <v>57</v>
      </c>
      <c r="I38" s="98"/>
      <c r="J38" s="98"/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8"/>
      <c r="W38" s="98"/>
      <c r="X38" s="98"/>
      <c r="Y38" s="98"/>
      <c r="Z38" s="98"/>
      <c r="AA38" s="98"/>
      <c r="AB38" s="98"/>
      <c r="AC38" s="98"/>
      <c r="AD38" s="98"/>
      <c r="AE38" s="98"/>
      <c r="AF38" s="98"/>
      <c r="AG38" s="98"/>
    </row>
    <row r="39" spans="1:33" ht="16" customHeight="1" outlineLevel="2">
      <c r="A39" s="115">
        <v>12</v>
      </c>
      <c r="B39" s="105" t="s">
        <v>143</v>
      </c>
      <c r="C39" s="106" t="s">
        <v>84</v>
      </c>
      <c r="D39" s="107" t="s">
        <v>60</v>
      </c>
      <c r="E39" s="108">
        <v>1</v>
      </c>
      <c r="F39" s="126"/>
      <c r="G39" s="127">
        <f t="shared" si="2"/>
        <v>0</v>
      </c>
      <c r="H39" s="116" t="s">
        <v>57</v>
      </c>
      <c r="I39" s="98"/>
      <c r="J39" s="98"/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8"/>
      <c r="W39" s="98"/>
      <c r="X39" s="98"/>
      <c r="Y39" s="98"/>
      <c r="Z39" s="98"/>
      <c r="AA39" s="98"/>
      <c r="AB39" s="98"/>
      <c r="AC39" s="98"/>
      <c r="AD39" s="98"/>
      <c r="AE39" s="98"/>
      <c r="AF39" s="98"/>
      <c r="AG39" s="98"/>
    </row>
    <row r="40" spans="1:33" ht="16" customHeight="1" outlineLevel="2">
      <c r="A40" s="138">
        <v>13</v>
      </c>
      <c r="B40" s="105" t="s">
        <v>144</v>
      </c>
      <c r="C40" s="106" t="s">
        <v>366</v>
      </c>
      <c r="D40" s="107" t="s">
        <v>60</v>
      </c>
      <c r="E40" s="108">
        <v>1</v>
      </c>
      <c r="F40" s="126"/>
      <c r="G40" s="127">
        <f t="shared" si="2"/>
        <v>0</v>
      </c>
      <c r="H40" s="116" t="s">
        <v>57</v>
      </c>
      <c r="I40" s="98"/>
      <c r="J40" s="98"/>
      <c r="K40" s="98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8"/>
      <c r="W40" s="98"/>
      <c r="X40" s="98"/>
      <c r="Y40" s="98"/>
      <c r="Z40" s="98"/>
      <c r="AA40" s="98"/>
      <c r="AB40" s="98"/>
      <c r="AC40" s="98"/>
      <c r="AD40" s="98"/>
      <c r="AE40" s="98"/>
      <c r="AF40" s="98"/>
      <c r="AG40" s="98"/>
    </row>
    <row r="41" spans="1:33" ht="16" customHeight="1" outlineLevel="2" thickBot="1">
      <c r="A41" s="115">
        <v>14</v>
      </c>
      <c r="B41" s="105" t="s">
        <v>141</v>
      </c>
      <c r="C41" s="106" t="s">
        <v>367</v>
      </c>
      <c r="D41" s="107" t="s">
        <v>56</v>
      </c>
      <c r="E41" s="108">
        <v>1</v>
      </c>
      <c r="F41" s="126"/>
      <c r="G41" s="127">
        <f t="shared" si="2"/>
        <v>0</v>
      </c>
      <c r="H41" s="116" t="s">
        <v>65</v>
      </c>
      <c r="I41" s="98"/>
      <c r="J41" s="98"/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8"/>
      <c r="W41" s="98"/>
      <c r="X41" s="98"/>
      <c r="Y41" s="98"/>
      <c r="Z41" s="98"/>
      <c r="AA41" s="98"/>
      <c r="AB41" s="98"/>
      <c r="AC41" s="98"/>
      <c r="AD41" s="98"/>
      <c r="AE41" s="98"/>
      <c r="AF41" s="98"/>
      <c r="AG41" s="98"/>
    </row>
    <row r="42" spans="1:33" ht="25" customHeight="1" thickBot="1">
      <c r="A42" s="146" t="s">
        <v>55</v>
      </c>
      <c r="B42" s="147" t="s">
        <v>75</v>
      </c>
      <c r="C42" s="148" t="s">
        <v>169</v>
      </c>
      <c r="D42" s="149"/>
      <c r="E42" s="150"/>
      <c r="F42" s="151"/>
      <c r="G42" s="151">
        <f>+G43+G64+G79</f>
        <v>0</v>
      </c>
      <c r="H42" s="152"/>
      <c r="I42" s="98"/>
      <c r="J42" s="98"/>
      <c r="K42" s="98"/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8"/>
      <c r="W42" s="98"/>
      <c r="X42" s="98"/>
      <c r="Y42" s="98"/>
      <c r="Z42" s="98"/>
      <c r="AA42" s="98"/>
      <c r="AB42" s="98"/>
      <c r="AC42" s="98"/>
      <c r="AD42" s="98"/>
      <c r="AE42" s="98"/>
      <c r="AF42" s="98"/>
      <c r="AG42" s="98"/>
    </row>
    <row r="43" spans="1:33" ht="20" customHeight="1" outlineLevel="1">
      <c r="A43" s="146" t="s">
        <v>55</v>
      </c>
      <c r="B43" s="147" t="s">
        <v>170</v>
      </c>
      <c r="C43" s="148" t="s">
        <v>46</v>
      </c>
      <c r="D43" s="149"/>
      <c r="E43" s="150"/>
      <c r="F43" s="151"/>
      <c r="G43" s="151">
        <f>SUM(G44:G63)</f>
        <v>0</v>
      </c>
      <c r="H43" s="152"/>
      <c r="I43" s="98"/>
      <c r="J43" s="98"/>
      <c r="K43" s="98"/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8"/>
      <c r="W43" s="98"/>
      <c r="X43" s="98"/>
      <c r="Y43" s="98"/>
      <c r="Z43" s="98"/>
      <c r="AA43" s="98"/>
      <c r="AB43" s="98"/>
      <c r="AC43" s="98"/>
      <c r="AD43" s="98"/>
      <c r="AE43" s="98"/>
      <c r="AF43" s="98"/>
      <c r="AG43" s="98"/>
    </row>
    <row r="44" spans="1:33" ht="16" customHeight="1" outlineLevel="2">
      <c r="A44" s="138">
        <v>1</v>
      </c>
      <c r="B44" s="139" t="s">
        <v>118</v>
      </c>
      <c r="C44" s="140" t="s">
        <v>339</v>
      </c>
      <c r="D44" s="141" t="s">
        <v>56</v>
      </c>
      <c r="E44" s="162"/>
      <c r="F44" s="143"/>
      <c r="G44" s="144">
        <f t="shared" ref="G44:G63" si="4">ROUND(E44*F44,2)</f>
        <v>0</v>
      </c>
      <c r="H44" s="145" t="s">
        <v>57</v>
      </c>
      <c r="I44" s="98"/>
      <c r="J44" s="98"/>
      <c r="K44" s="98"/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8"/>
      <c r="W44" s="98"/>
      <c r="X44" s="98"/>
      <c r="Y44" s="98"/>
      <c r="Z44" s="98"/>
      <c r="AA44" s="98"/>
      <c r="AB44" s="98"/>
      <c r="AC44" s="98"/>
      <c r="AD44" s="98"/>
      <c r="AE44" s="98"/>
      <c r="AF44" s="98"/>
      <c r="AG44" s="98"/>
    </row>
    <row r="45" spans="1:33" ht="16" customHeight="1" outlineLevel="2">
      <c r="A45" s="115">
        <v>2</v>
      </c>
      <c r="B45" s="105" t="s">
        <v>119</v>
      </c>
      <c r="C45" s="106" t="s">
        <v>58</v>
      </c>
      <c r="D45" s="107" t="s">
        <v>56</v>
      </c>
      <c r="E45" s="162"/>
      <c r="F45" s="126"/>
      <c r="G45" s="127">
        <f t="shared" si="4"/>
        <v>0</v>
      </c>
      <c r="H45" s="116" t="s">
        <v>57</v>
      </c>
      <c r="I45" s="98"/>
      <c r="J45" s="98"/>
      <c r="K45" s="98"/>
      <c r="L45" s="98"/>
      <c r="M45" s="98"/>
      <c r="N45" s="98"/>
      <c r="O45" s="98"/>
      <c r="P45" s="98"/>
      <c r="Q45" s="98"/>
      <c r="R45" s="98"/>
      <c r="S45" s="98"/>
      <c r="T45" s="98"/>
      <c r="U45" s="98"/>
      <c r="V45" s="98"/>
      <c r="W45" s="98"/>
      <c r="X45" s="98"/>
      <c r="Y45" s="98"/>
      <c r="Z45" s="98"/>
      <c r="AA45" s="98"/>
      <c r="AB45" s="98"/>
      <c r="AC45" s="98"/>
      <c r="AD45" s="98"/>
      <c r="AE45" s="98"/>
      <c r="AF45" s="98"/>
      <c r="AG45" s="98"/>
    </row>
    <row r="46" spans="1:33" ht="16" customHeight="1" outlineLevel="2">
      <c r="A46" s="115">
        <v>3</v>
      </c>
      <c r="B46" s="105" t="s">
        <v>120</v>
      </c>
      <c r="C46" s="106" t="s">
        <v>59</v>
      </c>
      <c r="D46" s="107" t="s">
        <v>56</v>
      </c>
      <c r="E46" s="163">
        <f>E44</f>
        <v>0</v>
      </c>
      <c r="F46" s="126"/>
      <c r="G46" s="127">
        <f t="shared" si="4"/>
        <v>0</v>
      </c>
      <c r="H46" s="116" t="s">
        <v>57</v>
      </c>
      <c r="I46" s="98"/>
      <c r="J46" s="98"/>
      <c r="K46" s="98"/>
      <c r="L46" s="98"/>
      <c r="M46" s="98"/>
      <c r="N46" s="98"/>
      <c r="O46" s="98"/>
      <c r="P46" s="98"/>
      <c r="Q46" s="98"/>
      <c r="R46" s="98"/>
      <c r="S46" s="98"/>
      <c r="T46" s="98"/>
      <c r="U46" s="98"/>
      <c r="V46" s="98"/>
      <c r="W46" s="98"/>
      <c r="X46" s="98"/>
      <c r="Y46" s="98"/>
      <c r="Z46" s="98"/>
      <c r="AA46" s="98"/>
      <c r="AB46" s="98"/>
      <c r="AC46" s="98"/>
      <c r="AD46" s="98"/>
      <c r="AE46" s="98"/>
      <c r="AF46" s="98"/>
      <c r="AG46" s="98"/>
    </row>
    <row r="47" spans="1:33" ht="16" customHeight="1" outlineLevel="2">
      <c r="A47" s="115">
        <v>4</v>
      </c>
      <c r="B47" s="139" t="s">
        <v>121</v>
      </c>
      <c r="C47" s="106" t="s">
        <v>107</v>
      </c>
      <c r="D47" s="107" t="s">
        <v>56</v>
      </c>
      <c r="E47" s="108">
        <v>2</v>
      </c>
      <c r="F47" s="126"/>
      <c r="G47" s="127">
        <f t="shared" si="4"/>
        <v>0</v>
      </c>
      <c r="H47" s="116" t="s">
        <v>57</v>
      </c>
      <c r="I47" s="98"/>
      <c r="J47" s="98"/>
      <c r="K47" s="98"/>
      <c r="L47" s="98"/>
      <c r="M47" s="98"/>
      <c r="N47" s="98"/>
      <c r="O47" s="98"/>
      <c r="P47" s="98"/>
      <c r="Q47" s="98"/>
      <c r="R47" s="98"/>
      <c r="S47" s="98"/>
      <c r="T47" s="98"/>
      <c r="U47" s="98"/>
      <c r="V47" s="98"/>
      <c r="W47" s="98"/>
      <c r="X47" s="98"/>
      <c r="Y47" s="98"/>
      <c r="Z47" s="98"/>
      <c r="AA47" s="98"/>
      <c r="AB47" s="98"/>
      <c r="AC47" s="98"/>
      <c r="AD47" s="98"/>
      <c r="AE47" s="98"/>
      <c r="AF47" s="98"/>
      <c r="AG47" s="98"/>
    </row>
    <row r="48" spans="1:33" ht="16" customHeight="1" outlineLevel="2">
      <c r="A48" s="115">
        <v>5</v>
      </c>
      <c r="B48" s="105" t="s">
        <v>122</v>
      </c>
      <c r="C48" s="106" t="s">
        <v>368</v>
      </c>
      <c r="D48" s="107" t="s">
        <v>56</v>
      </c>
      <c r="E48" s="108">
        <v>1</v>
      </c>
      <c r="F48" s="126"/>
      <c r="G48" s="127">
        <f t="shared" si="4"/>
        <v>0</v>
      </c>
      <c r="H48" s="116" t="s">
        <v>57</v>
      </c>
      <c r="I48" s="98"/>
      <c r="J48" s="98"/>
      <c r="K48" s="98"/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98"/>
      <c r="W48" s="98"/>
      <c r="X48" s="98"/>
      <c r="Y48" s="98"/>
      <c r="Z48" s="98"/>
      <c r="AA48" s="98"/>
      <c r="AB48" s="98"/>
      <c r="AC48" s="98"/>
      <c r="AD48" s="98"/>
      <c r="AE48" s="98"/>
      <c r="AF48" s="98"/>
      <c r="AG48" s="98"/>
    </row>
    <row r="49" spans="1:33" ht="16" customHeight="1" outlineLevel="2">
      <c r="A49" s="138">
        <v>6</v>
      </c>
      <c r="B49" s="105" t="s">
        <v>376</v>
      </c>
      <c r="C49" s="106" t="s">
        <v>369</v>
      </c>
      <c r="D49" s="107" t="s">
        <v>56</v>
      </c>
      <c r="E49" s="108">
        <v>1</v>
      </c>
      <c r="F49" s="126"/>
      <c r="G49" s="127">
        <f t="shared" si="4"/>
        <v>0</v>
      </c>
      <c r="H49" s="116" t="s">
        <v>57</v>
      </c>
      <c r="I49" s="98"/>
      <c r="J49" s="98"/>
      <c r="K49" s="98"/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8"/>
      <c r="W49" s="98"/>
      <c r="X49" s="98"/>
      <c r="Y49" s="98"/>
      <c r="Z49" s="98"/>
      <c r="AA49" s="98"/>
      <c r="AB49" s="98"/>
      <c r="AC49" s="98"/>
      <c r="AD49" s="98"/>
      <c r="AE49" s="98"/>
      <c r="AF49" s="98"/>
      <c r="AG49" s="98"/>
    </row>
    <row r="50" spans="1:33" ht="16" customHeight="1" outlineLevel="2">
      <c r="A50" s="115">
        <v>7</v>
      </c>
      <c r="B50" s="105" t="s">
        <v>123</v>
      </c>
      <c r="C50" s="106" t="s">
        <v>61</v>
      </c>
      <c r="D50" s="107" t="s">
        <v>56</v>
      </c>
      <c r="E50" s="108">
        <v>2</v>
      </c>
      <c r="F50" s="126"/>
      <c r="G50" s="127">
        <f t="shared" si="4"/>
        <v>0</v>
      </c>
      <c r="H50" s="116" t="s">
        <v>57</v>
      </c>
      <c r="I50" s="98"/>
      <c r="J50" s="98"/>
      <c r="K50" s="98"/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8"/>
      <c r="W50" s="98"/>
      <c r="X50" s="98"/>
      <c r="Y50" s="98"/>
      <c r="Z50" s="98"/>
      <c r="AA50" s="98"/>
      <c r="AB50" s="98"/>
      <c r="AC50" s="98"/>
      <c r="AD50" s="98"/>
      <c r="AE50" s="98"/>
      <c r="AF50" s="98"/>
      <c r="AG50" s="98"/>
    </row>
    <row r="51" spans="1:33" ht="16" customHeight="1" outlineLevel="2">
      <c r="A51" s="115">
        <v>8</v>
      </c>
      <c r="B51" s="105" t="s">
        <v>124</v>
      </c>
      <c r="C51" s="106" t="s">
        <v>102</v>
      </c>
      <c r="D51" s="107" t="s">
        <v>56</v>
      </c>
      <c r="E51" s="108">
        <v>2</v>
      </c>
      <c r="F51" s="126"/>
      <c r="G51" s="127">
        <f t="shared" si="4"/>
        <v>0</v>
      </c>
      <c r="H51" s="116" t="s">
        <v>57</v>
      </c>
      <c r="I51" s="98"/>
      <c r="J51" s="98"/>
      <c r="K51" s="98"/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8"/>
      <c r="W51" s="98"/>
      <c r="X51" s="98"/>
      <c r="Y51" s="98"/>
      <c r="Z51" s="98"/>
      <c r="AA51" s="98"/>
      <c r="AB51" s="98"/>
      <c r="AC51" s="98"/>
      <c r="AD51" s="98"/>
      <c r="AE51" s="98"/>
      <c r="AF51" s="98"/>
      <c r="AG51" s="98"/>
    </row>
    <row r="52" spans="1:33" ht="16" customHeight="1" outlineLevel="2">
      <c r="A52" s="115">
        <v>9</v>
      </c>
      <c r="B52" s="105" t="s">
        <v>125</v>
      </c>
      <c r="C52" s="106" t="s">
        <v>109</v>
      </c>
      <c r="D52" s="107" t="s">
        <v>62</v>
      </c>
      <c r="E52" s="108">
        <v>140</v>
      </c>
      <c r="F52" s="126"/>
      <c r="G52" s="127">
        <f t="shared" si="4"/>
        <v>0</v>
      </c>
      <c r="H52" s="116" t="s">
        <v>57</v>
      </c>
      <c r="I52" s="98"/>
      <c r="J52" s="98"/>
      <c r="K52" s="98"/>
      <c r="L52" s="98"/>
      <c r="M52" s="98"/>
      <c r="N52" s="98"/>
      <c r="O52" s="98"/>
      <c r="P52" s="98"/>
      <c r="Q52" s="98"/>
      <c r="R52" s="98"/>
      <c r="S52" s="98"/>
      <c r="T52" s="98"/>
      <c r="U52" s="98"/>
      <c r="V52" s="98"/>
      <c r="W52" s="98"/>
      <c r="X52" s="98"/>
      <c r="Y52" s="98"/>
      <c r="Z52" s="98"/>
      <c r="AA52" s="98"/>
      <c r="AB52" s="98"/>
      <c r="AC52" s="98"/>
      <c r="AD52" s="98"/>
      <c r="AE52" s="98"/>
      <c r="AF52" s="98"/>
      <c r="AG52" s="98"/>
    </row>
    <row r="53" spans="1:33" ht="16" customHeight="1" outlineLevel="2">
      <c r="A53" s="115">
        <v>10</v>
      </c>
      <c r="B53" s="105" t="s">
        <v>126</v>
      </c>
      <c r="C53" s="106" t="s">
        <v>106</v>
      </c>
      <c r="D53" s="107" t="s">
        <v>62</v>
      </c>
      <c r="E53" s="108">
        <v>30</v>
      </c>
      <c r="F53" s="126"/>
      <c r="G53" s="127">
        <f t="shared" si="4"/>
        <v>0</v>
      </c>
      <c r="H53" s="116" t="s">
        <v>57</v>
      </c>
      <c r="I53" s="98"/>
      <c r="J53" s="98"/>
      <c r="K53" s="98"/>
      <c r="L53" s="98"/>
      <c r="M53" s="98"/>
      <c r="N53" s="98"/>
      <c r="O53" s="98"/>
      <c r="P53" s="98"/>
      <c r="Q53" s="98"/>
      <c r="R53" s="98"/>
      <c r="S53" s="98"/>
      <c r="T53" s="98"/>
      <c r="U53" s="98"/>
      <c r="V53" s="98"/>
      <c r="W53" s="98"/>
      <c r="X53" s="98"/>
      <c r="Y53" s="98"/>
      <c r="Z53" s="98"/>
      <c r="AA53" s="98"/>
      <c r="AB53" s="98"/>
      <c r="AC53" s="98"/>
      <c r="AD53" s="98"/>
      <c r="AE53" s="98"/>
      <c r="AF53" s="98"/>
      <c r="AG53" s="98"/>
    </row>
    <row r="54" spans="1:33" ht="16" customHeight="1" outlineLevel="2">
      <c r="A54" s="115">
        <v>11</v>
      </c>
      <c r="B54" s="105" t="s">
        <v>127</v>
      </c>
      <c r="C54" s="106" t="s">
        <v>114</v>
      </c>
      <c r="D54" s="107" t="s">
        <v>62</v>
      </c>
      <c r="E54" s="108">
        <v>500</v>
      </c>
      <c r="F54" s="126"/>
      <c r="G54" s="127">
        <f t="shared" si="4"/>
        <v>0</v>
      </c>
      <c r="H54" s="116" t="s">
        <v>57</v>
      </c>
      <c r="I54" s="98"/>
      <c r="J54" s="98"/>
      <c r="K54" s="98"/>
      <c r="L54" s="98"/>
      <c r="M54" s="98"/>
      <c r="N54" s="98"/>
      <c r="O54" s="98"/>
      <c r="P54" s="98"/>
      <c r="Q54" s="98"/>
      <c r="R54" s="98"/>
      <c r="S54" s="98"/>
      <c r="T54" s="98"/>
      <c r="U54" s="98"/>
      <c r="V54" s="98"/>
      <c r="W54" s="98"/>
      <c r="X54" s="98"/>
      <c r="Y54" s="98"/>
      <c r="Z54" s="98"/>
      <c r="AA54" s="98"/>
      <c r="AB54" s="98"/>
      <c r="AC54" s="98"/>
      <c r="AD54" s="98"/>
      <c r="AE54" s="98"/>
      <c r="AF54" s="98"/>
      <c r="AG54" s="98"/>
    </row>
    <row r="55" spans="1:33" ht="16" customHeight="1" outlineLevel="2">
      <c r="A55" s="138">
        <v>12</v>
      </c>
      <c r="B55" s="105" t="s">
        <v>128</v>
      </c>
      <c r="C55" s="106" t="s">
        <v>103</v>
      </c>
      <c r="D55" s="107" t="s">
        <v>62</v>
      </c>
      <c r="E55" s="108">
        <v>350</v>
      </c>
      <c r="F55" s="126"/>
      <c r="G55" s="127">
        <f t="shared" si="4"/>
        <v>0</v>
      </c>
      <c r="H55" s="116" t="s">
        <v>57</v>
      </c>
      <c r="I55" s="98"/>
      <c r="J55" s="98"/>
      <c r="K55" s="98"/>
      <c r="L55" s="98"/>
      <c r="M55" s="98"/>
      <c r="N55" s="98"/>
      <c r="O55" s="98"/>
      <c r="P55" s="98"/>
      <c r="Q55" s="98"/>
      <c r="R55" s="98"/>
      <c r="S55" s="98"/>
      <c r="T55" s="98"/>
      <c r="U55" s="98"/>
      <c r="V55" s="98"/>
      <c r="W55" s="98"/>
      <c r="X55" s="98"/>
      <c r="Y55" s="98"/>
      <c r="Z55" s="98"/>
      <c r="AA55" s="98"/>
      <c r="AB55" s="98"/>
      <c r="AC55" s="98"/>
      <c r="AD55" s="98"/>
      <c r="AE55" s="98"/>
      <c r="AF55" s="98"/>
      <c r="AG55" s="98"/>
    </row>
    <row r="56" spans="1:33" ht="16" customHeight="1" outlineLevel="2">
      <c r="A56" s="138">
        <v>13</v>
      </c>
      <c r="B56" s="105" t="s">
        <v>370</v>
      </c>
      <c r="C56" s="106" t="s">
        <v>97</v>
      </c>
      <c r="D56" s="107" t="s">
        <v>56</v>
      </c>
      <c r="E56" s="108">
        <v>2</v>
      </c>
      <c r="F56" s="126"/>
      <c r="G56" s="127">
        <f t="shared" si="4"/>
        <v>0</v>
      </c>
      <c r="H56" s="116" t="s">
        <v>57</v>
      </c>
      <c r="I56" s="98"/>
      <c r="J56" s="98"/>
      <c r="K56" s="98"/>
      <c r="L56" s="98"/>
      <c r="M56" s="98"/>
      <c r="N56" s="98"/>
      <c r="O56" s="98"/>
      <c r="P56" s="98"/>
      <c r="Q56" s="98"/>
      <c r="R56" s="98"/>
      <c r="S56" s="98"/>
      <c r="T56" s="98"/>
      <c r="U56" s="98"/>
      <c r="V56" s="98"/>
      <c r="W56" s="98"/>
      <c r="X56" s="98"/>
      <c r="Y56" s="98"/>
      <c r="Z56" s="98"/>
      <c r="AA56" s="98"/>
      <c r="AB56" s="98"/>
      <c r="AC56" s="98"/>
      <c r="AD56" s="98"/>
      <c r="AE56" s="98"/>
      <c r="AF56" s="98"/>
      <c r="AG56" s="98"/>
    </row>
    <row r="57" spans="1:33" ht="16" customHeight="1" outlineLevel="2">
      <c r="A57" s="115">
        <v>14</v>
      </c>
      <c r="B57" s="105" t="s">
        <v>129</v>
      </c>
      <c r="C57" s="106" t="s">
        <v>104</v>
      </c>
      <c r="D57" s="107" t="s">
        <v>62</v>
      </c>
      <c r="E57" s="108">
        <v>230</v>
      </c>
      <c r="F57" s="126"/>
      <c r="G57" s="127">
        <f t="shared" si="4"/>
        <v>0</v>
      </c>
      <c r="H57" s="116" t="s">
        <v>57</v>
      </c>
      <c r="I57" s="98"/>
      <c r="J57" s="98"/>
      <c r="K57" s="98"/>
      <c r="L57" s="98"/>
      <c r="M57" s="98"/>
      <c r="N57" s="98"/>
      <c r="O57" s="98"/>
      <c r="P57" s="98"/>
      <c r="Q57" s="98"/>
      <c r="R57" s="98"/>
      <c r="S57" s="98"/>
      <c r="T57" s="98"/>
      <c r="U57" s="98"/>
      <c r="V57" s="98"/>
      <c r="W57" s="98"/>
      <c r="X57" s="98"/>
      <c r="Y57" s="98"/>
      <c r="Z57" s="98"/>
      <c r="AA57" s="98"/>
      <c r="AB57" s="98"/>
      <c r="AC57" s="98"/>
      <c r="AD57" s="98"/>
      <c r="AE57" s="98"/>
      <c r="AF57" s="98"/>
      <c r="AG57" s="98"/>
    </row>
    <row r="58" spans="1:33" ht="16" customHeight="1" outlineLevel="2">
      <c r="A58" s="115">
        <v>15</v>
      </c>
      <c r="B58" s="105" t="s">
        <v>130</v>
      </c>
      <c r="C58" s="106" t="s">
        <v>371</v>
      </c>
      <c r="D58" s="107" t="s">
        <v>62</v>
      </c>
      <c r="E58" s="108">
        <v>15</v>
      </c>
      <c r="F58" s="126"/>
      <c r="G58" s="127">
        <f t="shared" si="4"/>
        <v>0</v>
      </c>
      <c r="H58" s="116" t="s">
        <v>57</v>
      </c>
      <c r="I58" s="98"/>
      <c r="J58" s="98"/>
      <c r="K58" s="98"/>
      <c r="L58" s="98"/>
      <c r="M58" s="98"/>
      <c r="N58" s="98"/>
      <c r="O58" s="98"/>
      <c r="P58" s="98"/>
      <c r="Q58" s="98"/>
      <c r="R58" s="98"/>
      <c r="S58" s="98"/>
      <c r="T58" s="98"/>
      <c r="U58" s="98"/>
      <c r="V58" s="98"/>
      <c r="W58" s="98"/>
      <c r="X58" s="98"/>
      <c r="Y58" s="98"/>
      <c r="Z58" s="98"/>
      <c r="AA58" s="98"/>
      <c r="AB58" s="98"/>
      <c r="AC58" s="98"/>
      <c r="AD58" s="98"/>
      <c r="AE58" s="98"/>
      <c r="AF58" s="98"/>
      <c r="AG58" s="98"/>
    </row>
    <row r="59" spans="1:33" ht="16" customHeight="1" outlineLevel="2">
      <c r="A59" s="115">
        <v>16</v>
      </c>
      <c r="B59" s="105" t="s">
        <v>131</v>
      </c>
      <c r="C59" s="106" t="s">
        <v>372</v>
      </c>
      <c r="D59" s="107" t="s">
        <v>62</v>
      </c>
      <c r="E59" s="108">
        <v>160</v>
      </c>
      <c r="F59" s="126"/>
      <c r="G59" s="127">
        <f t="shared" si="4"/>
        <v>0</v>
      </c>
      <c r="H59" s="116" t="s">
        <v>57</v>
      </c>
      <c r="I59" s="98"/>
      <c r="J59" s="98"/>
      <c r="K59" s="98"/>
      <c r="L59" s="98"/>
      <c r="M59" s="98"/>
      <c r="N59" s="98"/>
      <c r="O59" s="98"/>
      <c r="P59" s="98"/>
      <c r="Q59" s="98"/>
      <c r="R59" s="98"/>
      <c r="S59" s="98"/>
      <c r="T59" s="98"/>
      <c r="U59" s="98"/>
      <c r="V59" s="98"/>
      <c r="W59" s="98"/>
      <c r="X59" s="98"/>
      <c r="Y59" s="98"/>
      <c r="Z59" s="98"/>
      <c r="AA59" s="98"/>
      <c r="AB59" s="98"/>
      <c r="AC59" s="98"/>
      <c r="AD59" s="98"/>
      <c r="AE59" s="98"/>
      <c r="AF59" s="98"/>
      <c r="AG59" s="98"/>
    </row>
    <row r="60" spans="1:33" ht="16" customHeight="1" outlineLevel="2">
      <c r="A60" s="115">
        <v>17</v>
      </c>
      <c r="B60" s="105" t="s">
        <v>132</v>
      </c>
      <c r="C60" s="106" t="s">
        <v>373</v>
      </c>
      <c r="D60" s="107" t="s">
        <v>62</v>
      </c>
      <c r="E60" s="108">
        <v>5</v>
      </c>
      <c r="F60" s="126"/>
      <c r="G60" s="127">
        <f t="shared" si="4"/>
        <v>0</v>
      </c>
      <c r="H60" s="116" t="s">
        <v>57</v>
      </c>
      <c r="I60" s="98"/>
      <c r="J60" s="98"/>
      <c r="K60" s="98"/>
      <c r="L60" s="98"/>
      <c r="M60" s="98"/>
      <c r="N60" s="98"/>
      <c r="O60" s="98"/>
      <c r="P60" s="98"/>
      <c r="Q60" s="98"/>
      <c r="R60" s="98"/>
      <c r="S60" s="98"/>
      <c r="T60" s="98"/>
      <c r="U60" s="98"/>
      <c r="V60" s="98"/>
      <c r="W60" s="98"/>
      <c r="X60" s="98"/>
      <c r="Y60" s="98"/>
      <c r="Z60" s="98"/>
      <c r="AA60" s="98"/>
      <c r="AB60" s="98"/>
      <c r="AC60" s="98"/>
      <c r="AD60" s="98"/>
      <c r="AE60" s="98"/>
      <c r="AF60" s="98"/>
      <c r="AG60" s="98"/>
    </row>
    <row r="61" spans="1:33" ht="16" customHeight="1" outlineLevel="2">
      <c r="A61" s="138">
        <v>18</v>
      </c>
      <c r="B61" s="105" t="s">
        <v>133</v>
      </c>
      <c r="C61" s="106" t="s">
        <v>374</v>
      </c>
      <c r="D61" s="107" t="s">
        <v>62</v>
      </c>
      <c r="E61" s="173">
        <v>5</v>
      </c>
      <c r="F61" s="174"/>
      <c r="G61" s="175">
        <f t="shared" si="4"/>
        <v>0</v>
      </c>
      <c r="H61" s="116" t="s">
        <v>57</v>
      </c>
      <c r="I61" s="98"/>
      <c r="J61" s="98"/>
      <c r="K61" s="98"/>
      <c r="L61" s="98"/>
      <c r="M61" s="98"/>
      <c r="N61" s="98"/>
      <c r="O61" s="98"/>
      <c r="P61" s="98"/>
      <c r="Q61" s="98"/>
      <c r="R61" s="98"/>
      <c r="S61" s="98"/>
      <c r="T61" s="98"/>
      <c r="U61" s="98"/>
      <c r="V61" s="98"/>
      <c r="W61" s="98"/>
      <c r="X61" s="98"/>
      <c r="Y61" s="98"/>
      <c r="Z61" s="98"/>
      <c r="AA61" s="98"/>
      <c r="AB61" s="98"/>
      <c r="AC61" s="98"/>
      <c r="AD61" s="98"/>
      <c r="AE61" s="98"/>
      <c r="AF61" s="98"/>
      <c r="AG61" s="98"/>
    </row>
    <row r="62" spans="1:33" ht="16" customHeight="1" outlineLevel="2">
      <c r="A62" s="138">
        <v>19</v>
      </c>
      <c r="B62" s="105" t="s">
        <v>134</v>
      </c>
      <c r="C62" s="106" t="s">
        <v>87</v>
      </c>
      <c r="D62" s="107" t="s">
        <v>60</v>
      </c>
      <c r="E62" s="173">
        <v>1</v>
      </c>
      <c r="F62" s="174"/>
      <c r="G62" s="175">
        <f t="shared" si="4"/>
        <v>0</v>
      </c>
      <c r="H62" s="116" t="s">
        <v>57</v>
      </c>
      <c r="I62" s="98"/>
      <c r="J62" s="98"/>
      <c r="K62" s="98"/>
      <c r="L62" s="98"/>
      <c r="M62" s="98"/>
      <c r="N62" s="98"/>
      <c r="O62" s="98"/>
      <c r="P62" s="98"/>
      <c r="Q62" s="98"/>
      <c r="R62" s="98"/>
      <c r="S62" s="98"/>
      <c r="T62" s="98"/>
      <c r="U62" s="98"/>
      <c r="V62" s="98"/>
      <c r="W62" s="98"/>
      <c r="X62" s="98"/>
      <c r="Y62" s="98"/>
      <c r="Z62" s="98"/>
      <c r="AA62" s="98"/>
      <c r="AB62" s="98"/>
      <c r="AC62" s="98"/>
      <c r="AD62" s="98"/>
      <c r="AE62" s="98"/>
      <c r="AF62" s="98"/>
      <c r="AG62" s="98"/>
    </row>
    <row r="63" spans="1:33" ht="16" customHeight="1" outlineLevel="2" thickBot="1">
      <c r="A63" s="115">
        <v>20</v>
      </c>
      <c r="B63" s="117" t="s">
        <v>375</v>
      </c>
      <c r="C63" s="118" t="s">
        <v>108</v>
      </c>
      <c r="D63" s="119" t="s">
        <v>60</v>
      </c>
      <c r="E63" s="120">
        <v>1</v>
      </c>
      <c r="F63" s="128"/>
      <c r="G63" s="129">
        <f t="shared" si="4"/>
        <v>0</v>
      </c>
      <c r="H63" s="121" t="s">
        <v>57</v>
      </c>
      <c r="I63" s="98"/>
      <c r="J63" s="98"/>
      <c r="K63" s="98"/>
      <c r="L63" s="98"/>
      <c r="M63" s="98"/>
      <c r="N63" s="98"/>
      <c r="O63" s="98"/>
      <c r="P63" s="98"/>
      <c r="Q63" s="98"/>
      <c r="R63" s="98"/>
      <c r="S63" s="98"/>
      <c r="T63" s="98"/>
      <c r="U63" s="98"/>
      <c r="V63" s="98"/>
      <c r="W63" s="98"/>
      <c r="X63" s="98"/>
      <c r="Y63" s="98"/>
      <c r="Z63" s="98"/>
      <c r="AA63" s="98"/>
      <c r="AB63" s="98"/>
      <c r="AC63" s="98"/>
      <c r="AD63" s="98"/>
      <c r="AE63" s="98"/>
      <c r="AF63" s="98"/>
      <c r="AG63" s="98"/>
    </row>
    <row r="64" spans="1:33" ht="16" customHeight="1" outlineLevel="1">
      <c r="A64" s="146" t="s">
        <v>55</v>
      </c>
      <c r="B64" s="147" t="s">
        <v>171</v>
      </c>
      <c r="C64" s="148" t="s">
        <v>86</v>
      </c>
      <c r="D64" s="149"/>
      <c r="E64" s="150"/>
      <c r="F64" s="151"/>
      <c r="G64" s="151">
        <f>SUM(G65:G78)</f>
        <v>0</v>
      </c>
      <c r="H64" s="152"/>
      <c r="I64" s="98"/>
      <c r="J64" s="98"/>
      <c r="K64" s="98"/>
      <c r="L64" s="98"/>
      <c r="M64" s="98"/>
      <c r="N64" s="98"/>
      <c r="O64" s="98"/>
      <c r="P64" s="98"/>
      <c r="Q64" s="98"/>
      <c r="R64" s="98"/>
      <c r="S64" s="98"/>
      <c r="T64" s="98"/>
      <c r="U64" s="98"/>
      <c r="V64" s="98"/>
      <c r="W64" s="98"/>
      <c r="X64" s="98"/>
      <c r="Y64" s="98"/>
      <c r="Z64" s="98"/>
      <c r="AA64" s="98"/>
      <c r="AB64" s="98"/>
      <c r="AC64" s="98"/>
      <c r="AD64" s="98"/>
      <c r="AE64" s="98"/>
      <c r="AF64" s="98"/>
      <c r="AG64" s="98"/>
    </row>
    <row r="65" spans="1:33" ht="16" customHeight="1" outlineLevel="2">
      <c r="A65" s="138">
        <v>1</v>
      </c>
      <c r="B65" s="139" t="s">
        <v>66</v>
      </c>
      <c r="C65" s="140" t="s">
        <v>112</v>
      </c>
      <c r="D65" s="141" t="s">
        <v>62</v>
      </c>
      <c r="E65" s="142">
        <v>140</v>
      </c>
      <c r="F65" s="143"/>
      <c r="G65" s="144">
        <f t="shared" ref="G65:G78" si="5">ROUND(E65*F65,2)</f>
        <v>0</v>
      </c>
      <c r="H65" s="145" t="s">
        <v>65</v>
      </c>
      <c r="I65" s="98"/>
      <c r="J65" s="98"/>
      <c r="K65" s="98"/>
      <c r="L65" s="98"/>
      <c r="M65" s="98"/>
      <c r="N65" s="98"/>
      <c r="O65" s="98"/>
      <c r="P65" s="98"/>
      <c r="Q65" s="98"/>
      <c r="R65" s="98"/>
      <c r="S65" s="98"/>
      <c r="T65" s="98"/>
      <c r="U65" s="98"/>
      <c r="V65" s="98"/>
      <c r="W65" s="98"/>
      <c r="X65" s="98"/>
      <c r="Y65" s="98"/>
      <c r="Z65" s="98"/>
      <c r="AA65" s="98"/>
      <c r="AB65" s="98"/>
      <c r="AC65" s="98"/>
      <c r="AD65" s="98"/>
      <c r="AE65" s="98"/>
      <c r="AF65" s="98"/>
      <c r="AG65" s="98"/>
    </row>
    <row r="66" spans="1:33" ht="16" customHeight="1" outlineLevel="2">
      <c r="A66" s="115">
        <v>2</v>
      </c>
      <c r="B66" s="105" t="s">
        <v>70</v>
      </c>
      <c r="C66" s="106" t="s">
        <v>71</v>
      </c>
      <c r="D66" s="107" t="s">
        <v>68</v>
      </c>
      <c r="E66" s="108">
        <f>E44</f>
        <v>0</v>
      </c>
      <c r="F66" s="126"/>
      <c r="G66" s="127">
        <f t="shared" si="5"/>
        <v>0</v>
      </c>
      <c r="H66" s="116" t="s">
        <v>65</v>
      </c>
      <c r="I66" s="98"/>
      <c r="J66" s="98"/>
      <c r="K66" s="98"/>
      <c r="L66" s="98"/>
      <c r="M66" s="98"/>
      <c r="N66" s="98"/>
      <c r="O66" s="98"/>
      <c r="P66" s="98"/>
      <c r="Q66" s="98"/>
      <c r="R66" s="98"/>
      <c r="S66" s="98"/>
      <c r="T66" s="98"/>
      <c r="U66" s="98"/>
      <c r="V66" s="98"/>
      <c r="W66" s="98"/>
      <c r="X66" s="98"/>
      <c r="Y66" s="98"/>
      <c r="Z66" s="98"/>
      <c r="AA66" s="98"/>
      <c r="AB66" s="98"/>
      <c r="AC66" s="98"/>
      <c r="AD66" s="98"/>
      <c r="AE66" s="98"/>
      <c r="AF66" s="98"/>
      <c r="AG66" s="98"/>
    </row>
    <row r="67" spans="1:33" ht="16" customHeight="1" outlineLevel="2">
      <c r="A67" s="115">
        <v>3</v>
      </c>
      <c r="B67" s="105" t="s">
        <v>139</v>
      </c>
      <c r="C67" s="106" t="s">
        <v>110</v>
      </c>
      <c r="D67" s="107" t="s">
        <v>68</v>
      </c>
      <c r="E67" s="108">
        <f>E51</f>
        <v>2</v>
      </c>
      <c r="F67" s="126"/>
      <c r="G67" s="127">
        <f t="shared" si="5"/>
        <v>0</v>
      </c>
      <c r="H67" s="116" t="s">
        <v>57</v>
      </c>
      <c r="I67" s="98"/>
      <c r="J67" s="98"/>
      <c r="K67" s="98"/>
      <c r="L67" s="98"/>
      <c r="M67" s="98"/>
      <c r="N67" s="98"/>
      <c r="O67" s="98"/>
      <c r="P67" s="98"/>
      <c r="Q67" s="98"/>
      <c r="R67" s="98"/>
      <c r="S67" s="98"/>
      <c r="T67" s="98"/>
      <c r="U67" s="98"/>
      <c r="V67" s="98"/>
      <c r="W67" s="98"/>
      <c r="X67" s="98"/>
      <c r="Y67" s="98"/>
      <c r="Z67" s="98"/>
      <c r="AA67" s="98"/>
      <c r="AB67" s="98"/>
      <c r="AC67" s="98"/>
      <c r="AD67" s="98"/>
      <c r="AE67" s="98"/>
      <c r="AF67" s="98"/>
      <c r="AG67" s="98"/>
    </row>
    <row r="68" spans="1:33" ht="16" customHeight="1" outlineLevel="2">
      <c r="A68" s="115">
        <v>4</v>
      </c>
      <c r="B68" s="105" t="s">
        <v>73</v>
      </c>
      <c r="C68" s="106" t="s">
        <v>100</v>
      </c>
      <c r="D68" s="107" t="s">
        <v>68</v>
      </c>
      <c r="E68" s="108">
        <f>E50</f>
        <v>2</v>
      </c>
      <c r="F68" s="126"/>
      <c r="G68" s="127">
        <f t="shared" si="5"/>
        <v>0</v>
      </c>
      <c r="H68" s="116" t="s">
        <v>65</v>
      </c>
      <c r="I68" s="98"/>
      <c r="J68" s="98"/>
      <c r="K68" s="98"/>
      <c r="L68" s="98"/>
      <c r="M68" s="98"/>
      <c r="N68" s="98"/>
      <c r="O68" s="98"/>
      <c r="P68" s="98"/>
      <c r="Q68" s="98"/>
      <c r="R68" s="98"/>
      <c r="S68" s="98"/>
      <c r="T68" s="98"/>
      <c r="U68" s="98"/>
      <c r="V68" s="98"/>
      <c r="W68" s="98"/>
      <c r="X68" s="98"/>
      <c r="Y68" s="98"/>
      <c r="Z68" s="98"/>
      <c r="AA68" s="98"/>
      <c r="AB68" s="98"/>
      <c r="AC68" s="98"/>
      <c r="AD68" s="98"/>
      <c r="AE68" s="98"/>
      <c r="AF68" s="98"/>
      <c r="AG68" s="98"/>
    </row>
    <row r="69" spans="1:33" ht="16" customHeight="1" outlineLevel="2">
      <c r="A69" s="138">
        <v>5</v>
      </c>
      <c r="B69" s="105" t="s">
        <v>72</v>
      </c>
      <c r="C69" s="106" t="s">
        <v>99</v>
      </c>
      <c r="D69" s="107" t="s">
        <v>68</v>
      </c>
      <c r="E69" s="108">
        <f>E66</f>
        <v>0</v>
      </c>
      <c r="F69" s="126"/>
      <c r="G69" s="127">
        <f t="shared" si="5"/>
        <v>0</v>
      </c>
      <c r="H69" s="116" t="s">
        <v>65</v>
      </c>
      <c r="I69" s="98"/>
      <c r="J69" s="98"/>
      <c r="K69" s="98"/>
      <c r="L69" s="98"/>
      <c r="M69" s="98"/>
      <c r="N69" s="98"/>
      <c r="O69" s="98"/>
      <c r="P69" s="98"/>
      <c r="Q69" s="98"/>
      <c r="R69" s="98"/>
      <c r="S69" s="98"/>
      <c r="T69" s="98"/>
      <c r="U69" s="98"/>
      <c r="V69" s="98"/>
      <c r="W69" s="98"/>
      <c r="X69" s="98"/>
      <c r="Y69" s="98"/>
      <c r="Z69" s="98"/>
      <c r="AA69" s="98"/>
      <c r="AB69" s="98"/>
      <c r="AC69" s="98"/>
      <c r="AD69" s="98"/>
      <c r="AE69" s="98"/>
      <c r="AF69" s="98"/>
      <c r="AG69" s="98"/>
    </row>
    <row r="70" spans="1:33" ht="16" customHeight="1" outlineLevel="2">
      <c r="A70" s="115">
        <v>6</v>
      </c>
      <c r="B70" s="105" t="s">
        <v>74</v>
      </c>
      <c r="C70" s="106" t="s">
        <v>101</v>
      </c>
      <c r="D70" s="107" t="s">
        <v>68</v>
      </c>
      <c r="E70" s="108">
        <f>E45</f>
        <v>0</v>
      </c>
      <c r="F70" s="126"/>
      <c r="G70" s="127">
        <f t="shared" si="5"/>
        <v>0</v>
      </c>
      <c r="H70" s="116" t="s">
        <v>65</v>
      </c>
      <c r="I70" s="98"/>
      <c r="J70" s="98"/>
      <c r="K70" s="98"/>
      <c r="L70" s="98"/>
      <c r="M70" s="98"/>
      <c r="N70" s="98"/>
      <c r="O70" s="98"/>
      <c r="P70" s="98"/>
      <c r="Q70" s="98"/>
      <c r="R70" s="98"/>
      <c r="S70" s="98"/>
      <c r="T70" s="98"/>
      <c r="U70" s="98"/>
      <c r="V70" s="98"/>
      <c r="W70" s="98"/>
      <c r="X70" s="98"/>
      <c r="Y70" s="98"/>
      <c r="Z70" s="98"/>
      <c r="AA70" s="98"/>
      <c r="AB70" s="98"/>
      <c r="AC70" s="98"/>
      <c r="AD70" s="98"/>
      <c r="AE70" s="98"/>
      <c r="AF70" s="98"/>
      <c r="AG70" s="98"/>
    </row>
    <row r="71" spans="1:33" ht="16" customHeight="1" outlineLevel="2">
      <c r="A71" s="115">
        <v>7</v>
      </c>
      <c r="B71" s="105" t="s">
        <v>67</v>
      </c>
      <c r="C71" s="106" t="s">
        <v>98</v>
      </c>
      <c r="D71" s="107" t="s">
        <v>68</v>
      </c>
      <c r="E71" s="108">
        <v>4</v>
      </c>
      <c r="F71" s="126"/>
      <c r="G71" s="127">
        <f t="shared" si="5"/>
        <v>0</v>
      </c>
      <c r="H71" s="116" t="s">
        <v>65</v>
      </c>
      <c r="I71" s="98"/>
      <c r="J71" s="98"/>
      <c r="K71" s="98"/>
      <c r="L71" s="98"/>
      <c r="M71" s="98"/>
      <c r="N71" s="98"/>
      <c r="O71" s="98"/>
      <c r="P71" s="98"/>
      <c r="Q71" s="98"/>
      <c r="R71" s="98"/>
      <c r="S71" s="98"/>
      <c r="T71" s="98"/>
      <c r="U71" s="98"/>
      <c r="V71" s="98"/>
      <c r="W71" s="98"/>
      <c r="X71" s="98"/>
      <c r="Y71" s="98"/>
      <c r="Z71" s="98"/>
      <c r="AA71" s="98"/>
      <c r="AB71" s="98"/>
      <c r="AC71" s="98"/>
      <c r="AD71" s="98"/>
      <c r="AE71" s="98"/>
      <c r="AF71" s="98"/>
      <c r="AG71" s="98"/>
    </row>
    <row r="72" spans="1:33" ht="16" customHeight="1" outlineLevel="2">
      <c r="A72" s="115">
        <v>8</v>
      </c>
      <c r="B72" s="105" t="s">
        <v>69</v>
      </c>
      <c r="C72" s="106" t="s">
        <v>113</v>
      </c>
      <c r="D72" s="107" t="s">
        <v>62</v>
      </c>
      <c r="E72" s="108">
        <v>350</v>
      </c>
      <c r="F72" s="126"/>
      <c r="G72" s="127">
        <f t="shared" si="5"/>
        <v>0</v>
      </c>
      <c r="H72" s="116" t="s">
        <v>65</v>
      </c>
      <c r="I72" s="98"/>
      <c r="J72" s="98"/>
      <c r="K72" s="98"/>
      <c r="L72" s="98"/>
      <c r="M72" s="98"/>
      <c r="N72" s="98"/>
      <c r="O72" s="98"/>
      <c r="P72" s="98"/>
      <c r="Q72" s="98"/>
      <c r="R72" s="98"/>
      <c r="S72" s="98"/>
      <c r="T72" s="98"/>
      <c r="U72" s="98"/>
      <c r="V72" s="98"/>
      <c r="W72" s="98"/>
      <c r="X72" s="98"/>
      <c r="Y72" s="98"/>
      <c r="Z72" s="98"/>
      <c r="AA72" s="98"/>
      <c r="AB72" s="98"/>
      <c r="AC72" s="98"/>
      <c r="AD72" s="98"/>
      <c r="AE72" s="98"/>
      <c r="AF72" s="98"/>
      <c r="AG72" s="98"/>
    </row>
    <row r="73" spans="1:33" ht="16" customHeight="1" outlineLevel="2">
      <c r="A73" s="138">
        <v>9</v>
      </c>
      <c r="B73" s="105" t="s">
        <v>69</v>
      </c>
      <c r="C73" s="106" t="s">
        <v>111</v>
      </c>
      <c r="D73" s="107" t="s">
        <v>62</v>
      </c>
      <c r="E73" s="108">
        <v>185</v>
      </c>
      <c r="F73" s="126"/>
      <c r="G73" s="127">
        <f t="shared" si="5"/>
        <v>0</v>
      </c>
      <c r="H73" s="116" t="s">
        <v>65</v>
      </c>
      <c r="I73" s="98"/>
      <c r="J73" s="98"/>
      <c r="K73" s="98"/>
      <c r="L73" s="98"/>
      <c r="M73" s="98"/>
      <c r="N73" s="98"/>
      <c r="O73" s="98"/>
      <c r="P73" s="98"/>
      <c r="Q73" s="98"/>
      <c r="R73" s="98"/>
      <c r="S73" s="98"/>
      <c r="T73" s="98"/>
      <c r="U73" s="98"/>
      <c r="V73" s="98"/>
      <c r="W73" s="98"/>
      <c r="X73" s="98"/>
      <c r="Y73" s="98"/>
      <c r="Z73" s="98"/>
      <c r="AA73" s="98"/>
      <c r="AB73" s="98"/>
      <c r="AC73" s="98"/>
      <c r="AD73" s="98"/>
      <c r="AE73" s="98"/>
      <c r="AF73" s="98"/>
      <c r="AG73" s="98"/>
    </row>
    <row r="74" spans="1:33" ht="16" customHeight="1" outlineLevel="2">
      <c r="A74" s="115">
        <v>10</v>
      </c>
      <c r="B74" s="105" t="s">
        <v>140</v>
      </c>
      <c r="C74" s="106" t="s">
        <v>115</v>
      </c>
      <c r="D74" s="107" t="s">
        <v>62</v>
      </c>
      <c r="E74" s="108">
        <v>500</v>
      </c>
      <c r="F74" s="126"/>
      <c r="G74" s="127">
        <f t="shared" si="5"/>
        <v>0</v>
      </c>
      <c r="H74" s="116" t="s">
        <v>57</v>
      </c>
      <c r="I74" s="98"/>
      <c r="J74" s="98"/>
      <c r="K74" s="98"/>
      <c r="L74" s="98"/>
      <c r="M74" s="98"/>
      <c r="N74" s="98"/>
      <c r="O74" s="98"/>
      <c r="P74" s="98"/>
      <c r="Q74" s="98"/>
      <c r="R74" s="98"/>
      <c r="S74" s="98"/>
      <c r="T74" s="98"/>
      <c r="U74" s="98"/>
      <c r="V74" s="98"/>
      <c r="W74" s="98"/>
      <c r="X74" s="98"/>
      <c r="Y74" s="98"/>
      <c r="Z74" s="98"/>
      <c r="AA74" s="98"/>
      <c r="AB74" s="98"/>
      <c r="AC74" s="98"/>
      <c r="AD74" s="98"/>
      <c r="AE74" s="98"/>
      <c r="AF74" s="98"/>
      <c r="AG74" s="98"/>
    </row>
    <row r="75" spans="1:33" ht="16" customHeight="1" outlineLevel="2">
      <c r="A75" s="115">
        <v>11</v>
      </c>
      <c r="B75" s="105" t="s">
        <v>142</v>
      </c>
      <c r="C75" s="106" t="s">
        <v>116</v>
      </c>
      <c r="D75" s="107" t="s">
        <v>62</v>
      </c>
      <c r="E75" s="108">
        <v>230</v>
      </c>
      <c r="F75" s="126"/>
      <c r="G75" s="127">
        <f t="shared" si="5"/>
        <v>0</v>
      </c>
      <c r="H75" s="116" t="s">
        <v>57</v>
      </c>
      <c r="I75" s="98"/>
      <c r="J75" s="98"/>
      <c r="K75" s="98"/>
      <c r="L75" s="98"/>
      <c r="M75" s="98"/>
      <c r="N75" s="98"/>
      <c r="O75" s="98"/>
      <c r="P75" s="98"/>
      <c r="Q75" s="98"/>
      <c r="R75" s="98"/>
      <c r="S75" s="98"/>
      <c r="T75" s="98"/>
      <c r="U75" s="98"/>
      <c r="V75" s="98"/>
      <c r="W75" s="98"/>
      <c r="X75" s="98"/>
      <c r="Y75" s="98"/>
      <c r="Z75" s="98"/>
      <c r="AA75" s="98"/>
      <c r="AB75" s="98"/>
      <c r="AC75" s="98"/>
      <c r="AD75" s="98"/>
      <c r="AE75" s="98"/>
      <c r="AF75" s="98"/>
      <c r="AG75" s="98"/>
    </row>
    <row r="76" spans="1:33" ht="16" customHeight="1" outlineLevel="2">
      <c r="A76" s="115">
        <v>12</v>
      </c>
      <c r="B76" s="105" t="s">
        <v>143</v>
      </c>
      <c r="C76" s="106" t="s">
        <v>84</v>
      </c>
      <c r="D76" s="107" t="s">
        <v>60</v>
      </c>
      <c r="E76" s="108">
        <v>1</v>
      </c>
      <c r="F76" s="126"/>
      <c r="G76" s="127">
        <f t="shared" si="5"/>
        <v>0</v>
      </c>
      <c r="H76" s="116" t="s">
        <v>57</v>
      </c>
      <c r="I76" s="98"/>
      <c r="J76" s="98"/>
      <c r="K76" s="98"/>
      <c r="L76" s="98"/>
      <c r="M76" s="98"/>
      <c r="N76" s="98"/>
      <c r="O76" s="98"/>
      <c r="P76" s="98"/>
      <c r="Q76" s="98"/>
      <c r="R76" s="98"/>
      <c r="S76" s="98"/>
      <c r="T76" s="98"/>
      <c r="U76" s="98"/>
      <c r="V76" s="98"/>
      <c r="W76" s="98"/>
      <c r="X76" s="98"/>
      <c r="Y76" s="98"/>
      <c r="Z76" s="98"/>
      <c r="AA76" s="98"/>
      <c r="AB76" s="98"/>
      <c r="AC76" s="98"/>
      <c r="AD76" s="98"/>
      <c r="AE76" s="98"/>
      <c r="AF76" s="98"/>
      <c r="AG76" s="98"/>
    </row>
    <row r="77" spans="1:33" ht="16" customHeight="1" outlineLevel="2">
      <c r="A77" s="138">
        <v>13</v>
      </c>
      <c r="B77" s="105" t="s">
        <v>144</v>
      </c>
      <c r="C77" s="106" t="s">
        <v>366</v>
      </c>
      <c r="D77" s="107" t="s">
        <v>60</v>
      </c>
      <c r="E77" s="108">
        <v>1</v>
      </c>
      <c r="F77" s="126"/>
      <c r="G77" s="127">
        <f t="shared" si="5"/>
        <v>0</v>
      </c>
      <c r="H77" s="116" t="s">
        <v>57</v>
      </c>
      <c r="I77" s="98"/>
      <c r="J77" s="98"/>
      <c r="K77" s="98"/>
      <c r="L77" s="98"/>
      <c r="M77" s="98"/>
      <c r="N77" s="98"/>
      <c r="O77" s="98"/>
      <c r="P77" s="98"/>
      <c r="Q77" s="98"/>
      <c r="R77" s="98"/>
      <c r="S77" s="98"/>
      <c r="T77" s="98"/>
      <c r="U77" s="98"/>
      <c r="V77" s="98"/>
      <c r="W77" s="98"/>
      <c r="X77" s="98"/>
      <c r="Y77" s="98"/>
      <c r="Z77" s="98"/>
      <c r="AA77" s="98"/>
      <c r="AB77" s="98"/>
      <c r="AC77" s="98"/>
      <c r="AD77" s="98"/>
      <c r="AE77" s="98"/>
      <c r="AF77" s="98"/>
      <c r="AG77" s="98"/>
    </row>
    <row r="78" spans="1:33" ht="16" customHeight="1" outlineLevel="2" thickBot="1">
      <c r="A78" s="115">
        <v>14</v>
      </c>
      <c r="B78" s="105" t="s">
        <v>141</v>
      </c>
      <c r="C78" s="106" t="s">
        <v>367</v>
      </c>
      <c r="D78" s="107" t="s">
        <v>56</v>
      </c>
      <c r="E78" s="108">
        <f>E56</f>
        <v>2</v>
      </c>
      <c r="F78" s="126"/>
      <c r="G78" s="127">
        <f t="shared" si="5"/>
        <v>0</v>
      </c>
      <c r="H78" s="116" t="s">
        <v>65</v>
      </c>
      <c r="I78" s="98"/>
      <c r="J78" s="98"/>
      <c r="K78" s="98"/>
      <c r="L78" s="98"/>
      <c r="M78" s="98"/>
      <c r="N78" s="98"/>
      <c r="O78" s="98"/>
      <c r="P78" s="98"/>
      <c r="Q78" s="98"/>
      <c r="R78" s="98"/>
      <c r="S78" s="98"/>
      <c r="T78" s="98"/>
      <c r="U78" s="98"/>
      <c r="V78" s="98"/>
      <c r="W78" s="98"/>
      <c r="X78" s="98"/>
      <c r="Y78" s="98"/>
      <c r="Z78" s="98"/>
      <c r="AA78" s="98"/>
      <c r="AB78" s="98"/>
      <c r="AC78" s="98"/>
      <c r="AD78" s="98"/>
      <c r="AE78" s="98"/>
      <c r="AF78" s="98"/>
      <c r="AG78" s="98"/>
    </row>
    <row r="79" spans="1:33" ht="16" customHeight="1" outlineLevel="1">
      <c r="A79" s="146" t="s">
        <v>55</v>
      </c>
      <c r="B79" s="147" t="s">
        <v>172</v>
      </c>
      <c r="C79" s="148" t="s">
        <v>85</v>
      </c>
      <c r="D79" s="149"/>
      <c r="E79" s="150"/>
      <c r="F79" s="151"/>
      <c r="G79" s="151">
        <f>SUM(G80:G92)</f>
        <v>0</v>
      </c>
      <c r="H79" s="152"/>
      <c r="I79" s="98"/>
      <c r="J79" s="98"/>
      <c r="K79" s="98"/>
      <c r="L79" s="98"/>
      <c r="M79" s="98"/>
      <c r="N79" s="98"/>
      <c r="O79" s="98"/>
      <c r="P79" s="98"/>
      <c r="Q79" s="98"/>
      <c r="R79" s="98"/>
      <c r="S79" s="98"/>
      <c r="T79" s="98"/>
      <c r="U79" s="98"/>
      <c r="V79" s="98"/>
      <c r="W79" s="98"/>
      <c r="X79" s="98"/>
      <c r="Y79" s="98"/>
      <c r="Z79" s="98"/>
      <c r="AA79" s="98"/>
      <c r="AB79" s="98"/>
      <c r="AC79" s="98"/>
      <c r="AD79" s="98"/>
      <c r="AE79" s="98"/>
      <c r="AF79" s="98"/>
      <c r="AG79" s="98"/>
    </row>
    <row r="80" spans="1:33" ht="25" customHeight="1" outlineLevel="2">
      <c r="A80" s="138">
        <v>1</v>
      </c>
      <c r="B80" s="139" t="s">
        <v>146</v>
      </c>
      <c r="C80" s="140" t="s">
        <v>348</v>
      </c>
      <c r="D80" s="141" t="s">
        <v>62</v>
      </c>
      <c r="E80" s="142">
        <v>75</v>
      </c>
      <c r="F80" s="143"/>
      <c r="G80" s="144">
        <f t="shared" ref="G80:G92" si="6">ROUND(E80*F80,2)</f>
        <v>0</v>
      </c>
      <c r="H80" s="145" t="s">
        <v>57</v>
      </c>
      <c r="I80" s="98"/>
      <c r="J80" s="98"/>
      <c r="K80" s="98"/>
      <c r="L80" s="98"/>
      <c r="M80" s="98"/>
      <c r="N80" s="98"/>
      <c r="O80" s="98"/>
      <c r="P80" s="98"/>
      <c r="Q80" s="98"/>
      <c r="R80" s="98"/>
      <c r="S80" s="98"/>
      <c r="T80" s="98"/>
      <c r="U80" s="98"/>
      <c r="V80" s="98"/>
      <c r="W80" s="98"/>
      <c r="X80" s="98"/>
      <c r="Y80" s="98"/>
      <c r="Z80" s="98"/>
      <c r="AA80" s="98"/>
      <c r="AB80" s="98"/>
      <c r="AC80" s="98"/>
      <c r="AD80" s="98"/>
      <c r="AE80" s="98"/>
      <c r="AF80" s="98"/>
      <c r="AG80" s="98"/>
    </row>
    <row r="81" spans="1:33" ht="16" customHeight="1" outlineLevel="2">
      <c r="A81" s="115">
        <v>2</v>
      </c>
      <c r="B81" s="105" t="s">
        <v>147</v>
      </c>
      <c r="C81" s="106" t="s">
        <v>349</v>
      </c>
      <c r="D81" s="107" t="s">
        <v>56</v>
      </c>
      <c r="E81" s="108">
        <v>75</v>
      </c>
      <c r="F81" s="126"/>
      <c r="G81" s="127">
        <f t="shared" si="6"/>
        <v>0</v>
      </c>
      <c r="H81" s="116" t="s">
        <v>57</v>
      </c>
      <c r="I81" s="98"/>
      <c r="J81" s="98"/>
      <c r="K81" s="98"/>
      <c r="L81" s="98"/>
      <c r="M81" s="98"/>
      <c r="N81" s="98"/>
      <c r="O81" s="98"/>
      <c r="P81" s="98"/>
      <c r="Q81" s="98"/>
      <c r="R81" s="98"/>
      <c r="S81" s="98"/>
      <c r="T81" s="98"/>
      <c r="U81" s="98"/>
      <c r="V81" s="98"/>
      <c r="W81" s="98"/>
      <c r="X81" s="98"/>
      <c r="Y81" s="98"/>
      <c r="Z81" s="98"/>
      <c r="AA81" s="98"/>
      <c r="AB81" s="98"/>
      <c r="AC81" s="98"/>
      <c r="AD81" s="98"/>
      <c r="AE81" s="98"/>
      <c r="AF81" s="98"/>
      <c r="AG81" s="98"/>
    </row>
    <row r="82" spans="1:33" ht="16" customHeight="1" outlineLevel="2">
      <c r="A82" s="115">
        <v>3</v>
      </c>
      <c r="B82" s="105" t="s">
        <v>148</v>
      </c>
      <c r="C82" s="106" t="s">
        <v>350</v>
      </c>
      <c r="D82" s="107" t="s">
        <v>56</v>
      </c>
      <c r="E82" s="108">
        <v>10</v>
      </c>
      <c r="F82" s="126"/>
      <c r="G82" s="127">
        <f t="shared" si="6"/>
        <v>0</v>
      </c>
      <c r="H82" s="116" t="s">
        <v>57</v>
      </c>
      <c r="I82" s="98"/>
      <c r="J82" s="98"/>
      <c r="K82" s="98"/>
      <c r="L82" s="98"/>
      <c r="M82" s="98"/>
      <c r="N82" s="98"/>
      <c r="O82" s="98"/>
      <c r="P82" s="98"/>
      <c r="Q82" s="98"/>
      <c r="R82" s="98"/>
      <c r="S82" s="98"/>
      <c r="T82" s="98"/>
      <c r="U82" s="98"/>
      <c r="V82" s="98"/>
      <c r="W82" s="98"/>
      <c r="X82" s="98"/>
      <c r="Y82" s="98"/>
      <c r="Z82" s="98"/>
      <c r="AA82" s="98"/>
      <c r="AB82" s="98"/>
      <c r="AC82" s="98"/>
      <c r="AD82" s="98"/>
      <c r="AE82" s="98"/>
      <c r="AF82" s="98"/>
      <c r="AG82" s="98"/>
    </row>
    <row r="83" spans="1:33" ht="16" customHeight="1" outlineLevel="2">
      <c r="A83" s="115">
        <v>4</v>
      </c>
      <c r="B83" s="105" t="s">
        <v>149</v>
      </c>
      <c r="C83" s="106" t="s">
        <v>351</v>
      </c>
      <c r="D83" s="107" t="s">
        <v>56</v>
      </c>
      <c r="E83" s="108">
        <v>5</v>
      </c>
      <c r="F83" s="126"/>
      <c r="G83" s="127">
        <f t="shared" si="6"/>
        <v>0</v>
      </c>
      <c r="H83" s="116" t="s">
        <v>57</v>
      </c>
      <c r="I83" s="98"/>
      <c r="J83" s="98"/>
      <c r="K83" s="98"/>
      <c r="L83" s="98"/>
      <c r="M83" s="98"/>
      <c r="N83" s="98"/>
      <c r="O83" s="98"/>
      <c r="P83" s="98"/>
      <c r="Q83" s="98"/>
      <c r="R83" s="98"/>
      <c r="S83" s="98"/>
      <c r="T83" s="98"/>
      <c r="U83" s="98"/>
      <c r="V83" s="98"/>
      <c r="W83" s="98"/>
      <c r="X83" s="98"/>
      <c r="Y83" s="98"/>
      <c r="Z83" s="98"/>
      <c r="AA83" s="98"/>
      <c r="AB83" s="98"/>
      <c r="AC83" s="98"/>
      <c r="AD83" s="98"/>
      <c r="AE83" s="98"/>
      <c r="AF83" s="98"/>
      <c r="AG83" s="98"/>
    </row>
    <row r="84" spans="1:33" ht="25" customHeight="1" outlineLevel="2">
      <c r="A84" s="138">
        <v>5</v>
      </c>
      <c r="B84" s="105" t="s">
        <v>150</v>
      </c>
      <c r="C84" s="106" t="s">
        <v>352</v>
      </c>
      <c r="D84" s="107" t="s">
        <v>62</v>
      </c>
      <c r="E84" s="108">
        <v>200</v>
      </c>
      <c r="F84" s="126"/>
      <c r="G84" s="127">
        <f t="shared" si="6"/>
        <v>0</v>
      </c>
      <c r="H84" s="116" t="s">
        <v>57</v>
      </c>
      <c r="I84" s="98"/>
      <c r="J84" s="98"/>
      <c r="K84" s="98"/>
      <c r="L84" s="98"/>
      <c r="M84" s="98"/>
      <c r="N84" s="98"/>
      <c r="O84" s="98"/>
      <c r="P84" s="98"/>
      <c r="Q84" s="98"/>
      <c r="R84" s="98"/>
      <c r="S84" s="98"/>
      <c r="T84" s="98"/>
      <c r="U84" s="98"/>
      <c r="V84" s="98"/>
      <c r="W84" s="98"/>
      <c r="X84" s="98"/>
      <c r="Y84" s="98"/>
      <c r="Z84" s="98"/>
      <c r="AA84" s="98"/>
      <c r="AB84" s="98"/>
      <c r="AC84" s="98"/>
      <c r="AD84" s="98"/>
      <c r="AE84" s="98"/>
      <c r="AF84" s="98"/>
      <c r="AG84" s="98"/>
    </row>
    <row r="85" spans="1:33" ht="16" customHeight="1" outlineLevel="2">
      <c r="A85" s="138">
        <v>6</v>
      </c>
      <c r="B85" s="105" t="s">
        <v>151</v>
      </c>
      <c r="C85" s="106" t="s">
        <v>353</v>
      </c>
      <c r="D85" s="107" t="s">
        <v>62</v>
      </c>
      <c r="E85" s="108">
        <v>75</v>
      </c>
      <c r="F85" s="126"/>
      <c r="G85" s="127">
        <f t="shared" si="6"/>
        <v>0</v>
      </c>
      <c r="H85" s="116" t="s">
        <v>57</v>
      </c>
      <c r="I85" s="98"/>
      <c r="J85" s="98"/>
      <c r="K85" s="98"/>
      <c r="L85" s="98"/>
      <c r="M85" s="98"/>
      <c r="N85" s="98"/>
      <c r="O85" s="98"/>
      <c r="P85" s="98"/>
      <c r="Q85" s="98"/>
      <c r="R85" s="98"/>
      <c r="S85" s="98"/>
      <c r="T85" s="98"/>
      <c r="U85" s="98"/>
      <c r="V85" s="98"/>
      <c r="W85" s="98"/>
      <c r="X85" s="98"/>
      <c r="Y85" s="98"/>
      <c r="Z85" s="98"/>
      <c r="AA85" s="98"/>
      <c r="AB85" s="98"/>
      <c r="AC85" s="98"/>
      <c r="AD85" s="98"/>
      <c r="AE85" s="98"/>
      <c r="AF85" s="98"/>
      <c r="AG85" s="98"/>
    </row>
    <row r="86" spans="1:33" ht="24" customHeight="1" outlineLevel="2">
      <c r="A86" s="115">
        <v>7</v>
      </c>
      <c r="B86" s="105" t="s">
        <v>152</v>
      </c>
      <c r="C86" s="106" t="s">
        <v>354</v>
      </c>
      <c r="D86" s="107" t="s">
        <v>62</v>
      </c>
      <c r="E86" s="108">
        <v>75</v>
      </c>
      <c r="F86" s="126"/>
      <c r="G86" s="127">
        <f t="shared" si="6"/>
        <v>0</v>
      </c>
      <c r="H86" s="116" t="s">
        <v>57</v>
      </c>
      <c r="I86" s="98"/>
      <c r="J86" s="98"/>
      <c r="K86" s="98"/>
      <c r="L86" s="98"/>
      <c r="M86" s="98"/>
      <c r="N86" s="98"/>
      <c r="O86" s="98"/>
      <c r="P86" s="98"/>
      <c r="Q86" s="98"/>
      <c r="R86" s="98"/>
      <c r="S86" s="98"/>
      <c r="T86" s="98"/>
      <c r="U86" s="98"/>
      <c r="V86" s="98"/>
      <c r="W86" s="98"/>
      <c r="X86" s="98"/>
      <c r="Y86" s="98"/>
      <c r="Z86" s="98"/>
      <c r="AA86" s="98"/>
      <c r="AB86" s="98"/>
      <c r="AC86" s="98"/>
      <c r="AD86" s="98"/>
      <c r="AE86" s="98"/>
      <c r="AF86" s="98"/>
      <c r="AG86" s="98"/>
    </row>
    <row r="87" spans="1:33" ht="24" customHeight="1" outlineLevel="2">
      <c r="A87" s="115">
        <v>8</v>
      </c>
      <c r="B87" s="105" t="s">
        <v>153</v>
      </c>
      <c r="C87" s="106" t="s">
        <v>355</v>
      </c>
      <c r="D87" s="107" t="s">
        <v>56</v>
      </c>
      <c r="E87" s="108">
        <v>10</v>
      </c>
      <c r="F87" s="126"/>
      <c r="G87" s="127">
        <f t="shared" si="6"/>
        <v>0</v>
      </c>
      <c r="H87" s="116" t="s">
        <v>57</v>
      </c>
      <c r="I87" s="98"/>
      <c r="J87" s="98"/>
      <c r="K87" s="98"/>
      <c r="L87" s="98"/>
      <c r="M87" s="98"/>
      <c r="N87" s="98"/>
      <c r="O87" s="98"/>
      <c r="P87" s="98"/>
      <c r="Q87" s="98"/>
      <c r="R87" s="98"/>
      <c r="S87" s="98"/>
      <c r="T87" s="98"/>
      <c r="U87" s="98"/>
      <c r="V87" s="98"/>
      <c r="W87" s="98"/>
      <c r="X87" s="98"/>
      <c r="Y87" s="98"/>
      <c r="Z87" s="98"/>
      <c r="AA87" s="98"/>
      <c r="AB87" s="98"/>
      <c r="AC87" s="98"/>
      <c r="AD87" s="98"/>
      <c r="AE87" s="98"/>
      <c r="AF87" s="98"/>
      <c r="AG87" s="98"/>
    </row>
    <row r="88" spans="1:33" ht="16" customHeight="1" outlineLevel="2">
      <c r="A88" s="115">
        <v>9</v>
      </c>
      <c r="B88" s="105" t="s">
        <v>154</v>
      </c>
      <c r="C88" s="106" t="s">
        <v>356</v>
      </c>
      <c r="D88" s="107" t="s">
        <v>56</v>
      </c>
      <c r="E88" s="108">
        <v>10</v>
      </c>
      <c r="F88" s="126"/>
      <c r="G88" s="127">
        <f t="shared" si="6"/>
        <v>0</v>
      </c>
      <c r="H88" s="116" t="s">
        <v>57</v>
      </c>
      <c r="I88" s="98"/>
      <c r="J88" s="98"/>
      <c r="K88" s="98"/>
      <c r="L88" s="98"/>
      <c r="M88" s="98"/>
      <c r="N88" s="98"/>
      <c r="O88" s="98"/>
      <c r="P88" s="98"/>
      <c r="Q88" s="98"/>
      <c r="R88" s="98"/>
      <c r="S88" s="98"/>
      <c r="T88" s="98"/>
      <c r="U88" s="98"/>
      <c r="V88" s="98"/>
      <c r="W88" s="98"/>
      <c r="X88" s="98"/>
      <c r="Y88" s="98"/>
      <c r="Z88" s="98"/>
      <c r="AA88" s="98"/>
      <c r="AB88" s="98"/>
      <c r="AC88" s="98"/>
      <c r="AD88" s="98"/>
      <c r="AE88" s="98"/>
      <c r="AF88" s="98"/>
      <c r="AG88" s="98"/>
    </row>
    <row r="89" spans="1:33" ht="16" customHeight="1" outlineLevel="2">
      <c r="A89" s="138">
        <v>10</v>
      </c>
      <c r="B89" s="105" t="s">
        <v>155</v>
      </c>
      <c r="C89" s="106" t="s">
        <v>357</v>
      </c>
      <c r="D89" s="107" t="s">
        <v>56</v>
      </c>
      <c r="E89" s="108">
        <v>5</v>
      </c>
      <c r="F89" s="126"/>
      <c r="G89" s="127">
        <f t="shared" si="6"/>
        <v>0</v>
      </c>
      <c r="H89" s="116" t="s">
        <v>57</v>
      </c>
      <c r="I89" s="98"/>
      <c r="J89" s="98"/>
      <c r="K89" s="98"/>
      <c r="L89" s="98"/>
      <c r="M89" s="98"/>
      <c r="N89" s="98"/>
      <c r="O89" s="98"/>
      <c r="P89" s="98"/>
      <c r="Q89" s="98"/>
      <c r="R89" s="98"/>
      <c r="S89" s="98"/>
      <c r="T89" s="98"/>
      <c r="U89" s="98"/>
      <c r="V89" s="98"/>
      <c r="W89" s="98"/>
      <c r="X89" s="98"/>
      <c r="Y89" s="98"/>
      <c r="Z89" s="98"/>
      <c r="AA89" s="98"/>
      <c r="AB89" s="98"/>
      <c r="AC89" s="98"/>
      <c r="AD89" s="98"/>
      <c r="AE89" s="98"/>
      <c r="AF89" s="98"/>
      <c r="AG89" s="98"/>
    </row>
    <row r="90" spans="1:33" ht="16" customHeight="1" outlineLevel="2">
      <c r="A90" s="138">
        <v>11</v>
      </c>
      <c r="B90" s="105" t="s">
        <v>156</v>
      </c>
      <c r="C90" s="106" t="s">
        <v>145</v>
      </c>
      <c r="D90" s="107" t="s">
        <v>56</v>
      </c>
      <c r="E90" s="108">
        <v>1</v>
      </c>
      <c r="F90" s="126"/>
      <c r="G90" s="127">
        <f t="shared" si="6"/>
        <v>0</v>
      </c>
      <c r="H90" s="116" t="s">
        <v>57</v>
      </c>
      <c r="I90" s="98"/>
      <c r="J90" s="98"/>
      <c r="K90" s="98"/>
      <c r="L90" s="98"/>
      <c r="M90" s="98"/>
      <c r="N90" s="98"/>
      <c r="O90" s="98"/>
      <c r="P90" s="98"/>
      <c r="Q90" s="98"/>
      <c r="R90" s="98"/>
      <c r="S90" s="98"/>
      <c r="T90" s="98"/>
      <c r="U90" s="98"/>
      <c r="V90" s="98"/>
      <c r="W90" s="98"/>
      <c r="X90" s="98"/>
      <c r="Y90" s="98"/>
      <c r="Z90" s="98"/>
      <c r="AA90" s="98"/>
      <c r="AB90" s="98"/>
      <c r="AC90" s="98"/>
      <c r="AD90" s="98"/>
      <c r="AE90" s="98"/>
      <c r="AF90" s="98"/>
      <c r="AG90" s="98"/>
    </row>
    <row r="91" spans="1:33" ht="16" customHeight="1" outlineLevel="2">
      <c r="A91" s="115">
        <v>12</v>
      </c>
      <c r="B91" s="105" t="s">
        <v>157</v>
      </c>
      <c r="C91" s="106" t="s">
        <v>95</v>
      </c>
      <c r="D91" s="107" t="s">
        <v>60</v>
      </c>
      <c r="E91" s="108">
        <v>1</v>
      </c>
      <c r="F91" s="126"/>
      <c r="G91" s="127">
        <f t="shared" si="6"/>
        <v>0</v>
      </c>
      <c r="H91" s="116" t="s">
        <v>57</v>
      </c>
      <c r="I91" s="98"/>
      <c r="J91" s="98"/>
      <c r="K91" s="98"/>
      <c r="L91" s="98"/>
      <c r="M91" s="98"/>
      <c r="N91" s="98"/>
      <c r="O91" s="98"/>
      <c r="P91" s="98"/>
      <c r="Q91" s="98"/>
      <c r="R91" s="98"/>
      <c r="S91" s="98"/>
      <c r="T91" s="98"/>
      <c r="U91" s="98"/>
      <c r="V91" s="98"/>
      <c r="W91" s="98"/>
      <c r="X91" s="98"/>
      <c r="Y91" s="98"/>
      <c r="Z91" s="98"/>
      <c r="AA91" s="98"/>
      <c r="AB91" s="98"/>
      <c r="AC91" s="98"/>
      <c r="AD91" s="98"/>
      <c r="AE91" s="98"/>
      <c r="AF91" s="98"/>
      <c r="AG91" s="98"/>
    </row>
    <row r="92" spans="1:33" ht="16" customHeight="1" outlineLevel="2" thickBot="1">
      <c r="A92" s="115">
        <v>13</v>
      </c>
      <c r="B92" s="117" t="s">
        <v>158</v>
      </c>
      <c r="C92" s="118" t="s">
        <v>96</v>
      </c>
      <c r="D92" s="119" t="s">
        <v>60</v>
      </c>
      <c r="E92" s="120">
        <v>1</v>
      </c>
      <c r="F92" s="128"/>
      <c r="G92" s="129">
        <f t="shared" si="6"/>
        <v>0</v>
      </c>
      <c r="H92" s="121" t="s">
        <v>57</v>
      </c>
      <c r="I92" s="98"/>
      <c r="J92" s="98"/>
      <c r="K92" s="98"/>
      <c r="L92" s="98"/>
      <c r="M92" s="98"/>
      <c r="N92" s="98"/>
      <c r="O92" s="98"/>
      <c r="P92" s="98"/>
      <c r="Q92" s="98"/>
      <c r="R92" s="98"/>
      <c r="S92" s="98"/>
      <c r="T92" s="98"/>
      <c r="U92" s="98"/>
      <c r="V92" s="98"/>
      <c r="W92" s="98"/>
      <c r="X92" s="98"/>
      <c r="Y92" s="98"/>
      <c r="Z92" s="98"/>
      <c r="AA92" s="98"/>
      <c r="AB92" s="98"/>
      <c r="AC92" s="98"/>
      <c r="AD92" s="98"/>
      <c r="AE92" s="98"/>
      <c r="AF92" s="98"/>
      <c r="AG92" s="98"/>
    </row>
    <row r="93" spans="1:33" ht="25" customHeight="1">
      <c r="A93" s="146" t="s">
        <v>55</v>
      </c>
      <c r="B93" s="147" t="s">
        <v>83</v>
      </c>
      <c r="C93" s="148" t="s">
        <v>23</v>
      </c>
      <c r="D93" s="149"/>
      <c r="E93" s="150"/>
      <c r="F93" s="151"/>
      <c r="G93" s="151">
        <f>SUM(G94:G102)</f>
        <v>0</v>
      </c>
      <c r="H93" s="152"/>
    </row>
    <row r="94" spans="1:33" ht="16" customHeight="1" outlineLevel="1">
      <c r="A94" s="138">
        <v>1</v>
      </c>
      <c r="B94" s="139" t="s">
        <v>63</v>
      </c>
      <c r="C94" s="140" t="s">
        <v>64</v>
      </c>
      <c r="D94" s="141" t="s">
        <v>56</v>
      </c>
      <c r="E94" s="142">
        <v>1</v>
      </c>
      <c r="F94" s="143"/>
      <c r="G94" s="144">
        <f>ROUND(E94*F94,2)</f>
        <v>0</v>
      </c>
      <c r="H94" s="145" t="s">
        <v>65</v>
      </c>
      <c r="I94" s="98"/>
      <c r="J94" s="98"/>
      <c r="K94" s="98"/>
      <c r="L94" s="98"/>
      <c r="M94" s="98"/>
      <c r="N94" s="98"/>
      <c r="O94" s="98"/>
      <c r="P94" s="98"/>
      <c r="Q94" s="98"/>
      <c r="R94" s="98"/>
      <c r="S94" s="98"/>
      <c r="T94" s="98"/>
      <c r="U94" s="98"/>
      <c r="V94" s="98"/>
      <c r="W94" s="98"/>
      <c r="X94" s="98"/>
      <c r="Y94" s="98"/>
      <c r="Z94" s="98"/>
      <c r="AA94" s="98"/>
      <c r="AB94" s="98"/>
      <c r="AC94" s="98"/>
      <c r="AD94" s="98"/>
      <c r="AE94" s="98"/>
      <c r="AF94" s="98"/>
      <c r="AG94" s="98"/>
    </row>
    <row r="95" spans="1:33" ht="16" customHeight="1" outlineLevel="1">
      <c r="A95" s="115">
        <v>2</v>
      </c>
      <c r="B95" s="105" t="s">
        <v>159</v>
      </c>
      <c r="C95" s="106" t="s">
        <v>88</v>
      </c>
      <c r="D95" s="107" t="s">
        <v>56</v>
      </c>
      <c r="E95" s="108">
        <v>1</v>
      </c>
      <c r="F95" s="126"/>
      <c r="G95" s="127">
        <f t="shared" ref="G95:G102" si="7">ROUND(E95*F95,2)</f>
        <v>0</v>
      </c>
      <c r="H95" s="116" t="s">
        <v>57</v>
      </c>
      <c r="I95" s="98"/>
      <c r="J95" s="98"/>
      <c r="K95" s="98"/>
      <c r="L95" s="98"/>
      <c r="M95" s="98"/>
      <c r="N95" s="98"/>
      <c r="O95" s="98"/>
      <c r="P95" s="98"/>
      <c r="Q95" s="98"/>
      <c r="R95" s="98"/>
      <c r="S95" s="98"/>
      <c r="T95" s="98"/>
      <c r="U95" s="98"/>
      <c r="V95" s="98"/>
      <c r="W95" s="98"/>
      <c r="X95" s="98"/>
      <c r="Y95" s="98"/>
      <c r="Z95" s="98"/>
      <c r="AA95" s="98"/>
      <c r="AB95" s="98"/>
      <c r="AC95" s="98"/>
      <c r="AD95" s="98"/>
      <c r="AE95" s="98"/>
      <c r="AF95" s="98"/>
      <c r="AG95" s="98"/>
    </row>
    <row r="96" spans="1:33" ht="16" customHeight="1" outlineLevel="1">
      <c r="A96" s="115">
        <v>3</v>
      </c>
      <c r="B96" s="105" t="s">
        <v>160</v>
      </c>
      <c r="C96" s="106" t="s">
        <v>89</v>
      </c>
      <c r="D96" s="107" t="s">
        <v>56</v>
      </c>
      <c r="E96" s="108">
        <v>1</v>
      </c>
      <c r="F96" s="126"/>
      <c r="G96" s="127">
        <f t="shared" si="7"/>
        <v>0</v>
      </c>
      <c r="H96" s="116" t="s">
        <v>57</v>
      </c>
      <c r="I96" s="98"/>
      <c r="J96" s="98"/>
      <c r="K96" s="98"/>
      <c r="L96" s="98"/>
      <c r="M96" s="98"/>
      <c r="N96" s="98"/>
      <c r="O96" s="98"/>
      <c r="P96" s="98"/>
      <c r="Q96" s="98"/>
      <c r="R96" s="98"/>
      <c r="S96" s="98"/>
      <c r="T96" s="98"/>
      <c r="U96" s="98"/>
      <c r="V96" s="98"/>
      <c r="W96" s="98"/>
      <c r="X96" s="98"/>
      <c r="Y96" s="98"/>
      <c r="Z96" s="98"/>
      <c r="AA96" s="98"/>
      <c r="AB96" s="98"/>
      <c r="AC96" s="98"/>
      <c r="AD96" s="98"/>
      <c r="AE96" s="98"/>
      <c r="AF96" s="98"/>
      <c r="AG96" s="98"/>
    </row>
    <row r="97" spans="1:33" ht="16" customHeight="1" outlineLevel="1">
      <c r="A97" s="138">
        <v>4</v>
      </c>
      <c r="B97" s="109" t="s">
        <v>136</v>
      </c>
      <c r="C97" s="106" t="s">
        <v>90</v>
      </c>
      <c r="D97" s="107" t="s">
        <v>60</v>
      </c>
      <c r="E97" s="108">
        <v>1</v>
      </c>
      <c r="F97" s="126"/>
      <c r="G97" s="127">
        <f t="shared" si="7"/>
        <v>0</v>
      </c>
      <c r="H97" s="116" t="s">
        <v>65</v>
      </c>
      <c r="I97" s="98"/>
      <c r="J97" s="98"/>
      <c r="K97" s="98"/>
      <c r="L97" s="98"/>
      <c r="M97" s="98"/>
      <c r="N97" s="98"/>
      <c r="O97" s="98"/>
      <c r="P97" s="98"/>
      <c r="Q97" s="98"/>
      <c r="R97" s="98"/>
      <c r="S97" s="98"/>
      <c r="T97" s="98"/>
      <c r="U97" s="98"/>
      <c r="V97" s="98"/>
      <c r="W97" s="98"/>
      <c r="X97" s="98"/>
      <c r="Y97" s="98"/>
      <c r="Z97" s="98"/>
      <c r="AA97" s="98"/>
      <c r="AB97" s="98"/>
      <c r="AC97" s="98"/>
      <c r="AD97" s="98"/>
      <c r="AE97" s="98"/>
      <c r="AF97" s="98"/>
      <c r="AG97" s="98"/>
    </row>
    <row r="98" spans="1:33" ht="16" customHeight="1" outlineLevel="1">
      <c r="A98" s="115">
        <v>5</v>
      </c>
      <c r="B98" s="109" t="s">
        <v>137</v>
      </c>
      <c r="C98" s="106" t="s">
        <v>91</v>
      </c>
      <c r="D98" s="107" t="s">
        <v>56</v>
      </c>
      <c r="E98" s="108">
        <v>1</v>
      </c>
      <c r="F98" s="126"/>
      <c r="G98" s="127">
        <f t="shared" si="7"/>
        <v>0</v>
      </c>
      <c r="H98" s="116" t="s">
        <v>65</v>
      </c>
      <c r="I98" s="98"/>
      <c r="J98" s="98"/>
      <c r="K98" s="98"/>
      <c r="L98" s="98"/>
      <c r="M98" s="98"/>
      <c r="N98" s="98"/>
      <c r="O98" s="98"/>
      <c r="P98" s="98"/>
      <c r="Q98" s="98"/>
      <c r="R98" s="98"/>
      <c r="S98" s="98"/>
      <c r="T98" s="98"/>
      <c r="U98" s="98"/>
      <c r="V98" s="98"/>
      <c r="W98" s="98"/>
      <c r="X98" s="98"/>
      <c r="Y98" s="98"/>
      <c r="Z98" s="98"/>
      <c r="AA98" s="98"/>
      <c r="AB98" s="98"/>
      <c r="AC98" s="98"/>
      <c r="AD98" s="98"/>
      <c r="AE98" s="98"/>
      <c r="AF98" s="98"/>
      <c r="AG98" s="98"/>
    </row>
    <row r="99" spans="1:33" ht="16" customHeight="1" outlineLevel="1">
      <c r="A99" s="115">
        <v>6</v>
      </c>
      <c r="B99" s="105" t="s">
        <v>161</v>
      </c>
      <c r="C99" s="106" t="s">
        <v>92</v>
      </c>
      <c r="D99" s="107" t="s">
        <v>56</v>
      </c>
      <c r="E99" s="108">
        <v>1</v>
      </c>
      <c r="F99" s="126"/>
      <c r="G99" s="127">
        <f t="shared" ref="G99:G100" si="8">ROUND(E99*F99,2)</f>
        <v>0</v>
      </c>
      <c r="H99" s="116" t="s">
        <v>57</v>
      </c>
      <c r="I99" s="98"/>
      <c r="J99" s="98"/>
      <c r="K99" s="98"/>
      <c r="L99" s="98"/>
      <c r="M99" s="98"/>
      <c r="N99" s="98"/>
      <c r="O99" s="98"/>
      <c r="P99" s="98"/>
      <c r="Q99" s="98"/>
      <c r="R99" s="98"/>
      <c r="S99" s="98"/>
      <c r="T99" s="98"/>
      <c r="U99" s="98"/>
      <c r="V99" s="98"/>
      <c r="W99" s="98"/>
      <c r="X99" s="98"/>
      <c r="Y99" s="98"/>
      <c r="Z99" s="98"/>
      <c r="AA99" s="98"/>
      <c r="AB99" s="98"/>
      <c r="AC99" s="98"/>
      <c r="AD99" s="98"/>
      <c r="AE99" s="98"/>
      <c r="AF99" s="98"/>
      <c r="AG99" s="98"/>
    </row>
    <row r="100" spans="1:33" ht="16" customHeight="1" outlineLevel="1">
      <c r="A100" s="138">
        <v>7</v>
      </c>
      <c r="B100" s="105" t="s">
        <v>162</v>
      </c>
      <c r="C100" s="106" t="s">
        <v>93</v>
      </c>
      <c r="D100" s="107" t="s">
        <v>138</v>
      </c>
      <c r="E100" s="108">
        <v>1</v>
      </c>
      <c r="F100" s="126"/>
      <c r="G100" s="127">
        <f t="shared" si="8"/>
        <v>0</v>
      </c>
      <c r="H100" s="116" t="s">
        <v>57</v>
      </c>
      <c r="I100" s="98"/>
      <c r="J100" s="98"/>
      <c r="K100" s="98"/>
      <c r="L100" s="98"/>
      <c r="M100" s="98"/>
      <c r="N100" s="98"/>
      <c r="O100" s="98"/>
      <c r="P100" s="98"/>
      <c r="Q100" s="98"/>
      <c r="R100" s="98"/>
      <c r="S100" s="98"/>
      <c r="T100" s="98"/>
      <c r="U100" s="98"/>
      <c r="V100" s="98"/>
      <c r="W100" s="98"/>
      <c r="X100" s="98"/>
      <c r="Y100" s="98"/>
      <c r="Z100" s="98"/>
      <c r="AA100" s="98"/>
      <c r="AB100" s="98"/>
      <c r="AC100" s="98"/>
      <c r="AD100" s="98"/>
      <c r="AE100" s="98"/>
      <c r="AF100" s="98"/>
      <c r="AG100" s="98"/>
    </row>
    <row r="101" spans="1:33" ht="16" customHeight="1" outlineLevel="1">
      <c r="A101" s="138">
        <v>8</v>
      </c>
      <c r="B101" s="105" t="s">
        <v>163</v>
      </c>
      <c r="C101" s="106" t="s">
        <v>94</v>
      </c>
      <c r="D101" s="107" t="s">
        <v>138</v>
      </c>
      <c r="E101" s="108">
        <v>1</v>
      </c>
      <c r="F101" s="126"/>
      <c r="G101" s="127">
        <f t="shared" si="7"/>
        <v>0</v>
      </c>
      <c r="H101" s="116" t="s">
        <v>57</v>
      </c>
      <c r="I101" s="98"/>
      <c r="J101" s="98"/>
      <c r="K101" s="98"/>
      <c r="L101" s="98"/>
      <c r="M101" s="98"/>
      <c r="N101" s="98"/>
      <c r="O101" s="98"/>
      <c r="P101" s="98"/>
      <c r="Q101" s="98"/>
      <c r="R101" s="98"/>
      <c r="S101" s="98"/>
      <c r="T101" s="98"/>
      <c r="U101" s="98"/>
      <c r="V101" s="98"/>
      <c r="W101" s="98"/>
      <c r="X101" s="98"/>
      <c r="Y101" s="98"/>
      <c r="Z101" s="98"/>
      <c r="AA101" s="98"/>
      <c r="AB101" s="98"/>
      <c r="AC101" s="98"/>
      <c r="AD101" s="98"/>
      <c r="AE101" s="98"/>
      <c r="AF101" s="98"/>
      <c r="AG101" s="98"/>
    </row>
    <row r="102" spans="1:33" ht="16" customHeight="1" outlineLevel="1" thickBot="1">
      <c r="A102" s="115">
        <v>9</v>
      </c>
      <c r="B102" s="117"/>
      <c r="C102" s="118" t="s">
        <v>384</v>
      </c>
      <c r="D102" s="119" t="s">
        <v>56</v>
      </c>
      <c r="E102" s="120">
        <v>1</v>
      </c>
      <c r="F102" s="128"/>
      <c r="G102" s="129">
        <f t="shared" si="7"/>
        <v>0</v>
      </c>
      <c r="H102" s="121" t="s">
        <v>57</v>
      </c>
      <c r="I102" s="98"/>
      <c r="J102" s="98"/>
      <c r="K102" s="98"/>
      <c r="L102" s="98"/>
      <c r="M102" s="98"/>
      <c r="N102" s="98"/>
      <c r="O102" s="98"/>
      <c r="P102" s="98"/>
      <c r="Q102" s="98"/>
      <c r="R102" s="98"/>
      <c r="S102" s="98"/>
      <c r="T102" s="98"/>
      <c r="U102" s="98"/>
      <c r="V102" s="98"/>
      <c r="W102" s="98"/>
      <c r="X102" s="98"/>
      <c r="Y102" s="98"/>
      <c r="Z102" s="98"/>
      <c r="AA102" s="98"/>
      <c r="AB102" s="98"/>
      <c r="AC102" s="98"/>
      <c r="AD102" s="98"/>
      <c r="AE102" s="98"/>
      <c r="AF102" s="98"/>
      <c r="AG102" s="98"/>
    </row>
    <row r="103" spans="1:33" ht="35" customHeight="1" thickBot="1">
      <c r="A103" s="164"/>
      <c r="B103" s="165" t="s">
        <v>24</v>
      </c>
      <c r="C103" s="166"/>
      <c r="D103" s="167"/>
      <c r="E103" s="167"/>
      <c r="F103" s="168"/>
      <c r="G103" s="169">
        <f>+G7+G42+G93</f>
        <v>0</v>
      </c>
    </row>
    <row r="104" spans="1:33">
      <c r="A104" s="103"/>
      <c r="B104" s="104"/>
      <c r="C104" s="102"/>
      <c r="D104" s="15"/>
      <c r="E104" s="15"/>
      <c r="F104" s="15"/>
      <c r="G104" s="15"/>
    </row>
    <row r="105" spans="1:33" ht="17">
      <c r="A105" s="103"/>
      <c r="B105" s="104"/>
      <c r="C105" s="241"/>
      <c r="D105" s="15"/>
      <c r="E105" s="15"/>
      <c r="F105" s="15"/>
      <c r="G105" s="15"/>
    </row>
    <row r="106" spans="1:33">
      <c r="A106" s="103"/>
      <c r="B106" s="104"/>
      <c r="C106" s="104"/>
      <c r="D106" s="15"/>
      <c r="E106" s="15"/>
      <c r="F106" s="15"/>
      <c r="G106" s="15"/>
    </row>
  </sheetData>
  <sheetProtection algorithmName="SHA-512" hashValue="Jzsmanc2L37dKyEZY33kSS7tz8I4sxwty2eYx7lVVPHZK36/qok0pt2wZ6Q4oygfxwym7wDfP4qtJpSCSQm1Xw==" saltValue="jdrqeJTnL8lzGmljIw+8bQ==" spinCount="100000" sheet="1" objects="1" scenarios="1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scale="93" fitToHeight="5" orientation="landscape" horizontalDpi="4294967293" verticalDpi="0" r:id="rId1"/>
  <headerFooter>
    <oddFooter>&amp;RStránka &amp;P z &amp;N&amp;LZpracováno programem BUILDpower S,  © RTS, a.s.</oddFooter>
  </headerFooter>
  <rowBreaks count="1" manualBreakCount="1">
    <brk id="26" max="7" man="1"/>
  </rowBreaks>
  <ignoredErrors>
    <ignoredError sqref="B9:B26 B28:B41 B80:B92 B94:B98" numberStoredAsText="1"/>
    <ignoredError sqref="G93 G9:G13 G14:G34 G35:G41" formula="1"/>
  </ignoredError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1DF5DA-8AAA-1149-8871-287C05DE68E2}">
  <sheetPr codeName="List3">
    <outlinePr summaryBelow="0"/>
    <pageSetUpPr fitToPage="1"/>
  </sheetPr>
  <dimension ref="A1:AF118"/>
  <sheetViews>
    <sheetView zoomScale="130" zoomScaleNormal="130" workbookViewId="0">
      <pane ySplit="6" topLeftCell="A7" activePane="bottomLeft" state="frozen"/>
      <selection pane="bottomLeft" activeCell="F8" sqref="F8"/>
    </sheetView>
  </sheetViews>
  <sheetFormatPr baseColWidth="10" defaultColWidth="8.83203125" defaultRowHeight="13" outlineLevelRow="3"/>
  <cols>
    <col min="1" max="1" width="3.5" customWidth="1"/>
    <col min="2" max="2" width="12.5" style="90" customWidth="1"/>
    <col min="3" max="3" width="62.5" style="90" customWidth="1"/>
    <col min="4" max="4" width="4.83203125" style="10" customWidth="1"/>
    <col min="5" max="5" width="8.6640625" style="10" customWidth="1"/>
    <col min="6" max="6" width="13.33203125" style="10" customWidth="1"/>
    <col min="7" max="7" width="14.1640625" style="10" customWidth="1"/>
    <col min="8" max="13" width="8.83203125" customWidth="1"/>
  </cols>
  <sheetData>
    <row r="1" spans="1:32" ht="25" customHeight="1">
      <c r="A1" s="233" t="s">
        <v>48</v>
      </c>
      <c r="B1" s="233"/>
      <c r="C1" s="233"/>
      <c r="D1" s="233"/>
      <c r="E1" s="233"/>
      <c r="F1" s="233"/>
      <c r="G1" s="233"/>
    </row>
    <row r="2" spans="1:32" ht="25" customHeight="1">
      <c r="A2" s="48" t="s">
        <v>7</v>
      </c>
      <c r="B2" s="47" t="s">
        <v>33</v>
      </c>
      <c r="C2" s="234" t="s">
        <v>361</v>
      </c>
      <c r="D2" s="234"/>
      <c r="E2" s="234"/>
      <c r="F2" s="234"/>
      <c r="G2" s="235"/>
    </row>
    <row r="3" spans="1:32" ht="25" customHeight="1">
      <c r="A3" s="48" t="s">
        <v>8</v>
      </c>
      <c r="B3" s="47" t="s">
        <v>33</v>
      </c>
      <c r="C3" s="236" t="s">
        <v>176</v>
      </c>
      <c r="D3" s="236"/>
      <c r="E3" s="236"/>
      <c r="F3" s="236"/>
      <c r="G3" s="237"/>
    </row>
    <row r="4" spans="1:32" ht="25" customHeight="1">
      <c r="A4" s="96" t="s">
        <v>9</v>
      </c>
      <c r="B4" s="97" t="s">
        <v>33</v>
      </c>
      <c r="C4" s="238" t="s">
        <v>176</v>
      </c>
      <c r="D4" s="239"/>
      <c r="E4" s="239"/>
      <c r="F4" s="239"/>
      <c r="G4" s="240"/>
    </row>
    <row r="5" spans="1:32" ht="14" thickBot="1"/>
    <row r="6" spans="1:32" ht="29" thickBot="1">
      <c r="A6" s="157" t="s">
        <v>49</v>
      </c>
      <c r="B6" s="158" t="s">
        <v>50</v>
      </c>
      <c r="C6" s="158" t="s">
        <v>51</v>
      </c>
      <c r="D6" s="159" t="s">
        <v>52</v>
      </c>
      <c r="E6" s="159" t="s">
        <v>53</v>
      </c>
      <c r="F6" s="160" t="s">
        <v>135</v>
      </c>
      <c r="G6" s="161" t="s">
        <v>24</v>
      </c>
    </row>
    <row r="7" spans="1:32" ht="25" customHeight="1">
      <c r="A7" s="146" t="s">
        <v>55</v>
      </c>
      <c r="B7" s="147" t="s">
        <v>45</v>
      </c>
      <c r="C7" s="148" t="s">
        <v>177</v>
      </c>
      <c r="D7" s="149"/>
      <c r="E7" s="150"/>
      <c r="F7" s="151"/>
      <c r="G7" s="154">
        <f>SUM(G8:G8)</f>
        <v>0</v>
      </c>
    </row>
    <row r="8" spans="1:32" ht="16" customHeight="1" outlineLevel="1" thickBot="1">
      <c r="A8" s="138">
        <v>1</v>
      </c>
      <c r="B8" s="139"/>
      <c r="C8" s="140" t="s">
        <v>178</v>
      </c>
      <c r="D8" s="107" t="s">
        <v>60</v>
      </c>
      <c r="E8" s="142">
        <v>1</v>
      </c>
      <c r="F8" s="143"/>
      <c r="G8" s="155">
        <f t="shared" ref="G8" si="0">ROUND(E8*F8,2)</f>
        <v>0</v>
      </c>
      <c r="H8" s="98"/>
      <c r="L8" s="98"/>
      <c r="M8" s="98"/>
      <c r="N8" s="98"/>
      <c r="O8" s="98"/>
      <c r="P8" s="98"/>
      <c r="Q8" s="98"/>
      <c r="R8" s="98"/>
      <c r="S8" s="98"/>
      <c r="T8" s="98"/>
      <c r="U8" s="98"/>
      <c r="V8" s="98"/>
      <c r="W8" s="98"/>
      <c r="X8" s="98"/>
      <c r="Y8" s="98"/>
      <c r="Z8" s="98"/>
      <c r="AA8" s="98"/>
      <c r="AB8" s="98"/>
      <c r="AC8" s="98"/>
      <c r="AD8" s="98"/>
      <c r="AE8" s="98"/>
      <c r="AF8" s="98"/>
    </row>
    <row r="9" spans="1:32" ht="25" customHeight="1" thickBot="1">
      <c r="A9" s="146" t="s">
        <v>55</v>
      </c>
      <c r="B9" s="147" t="s">
        <v>75</v>
      </c>
      <c r="C9" s="148" t="s">
        <v>179</v>
      </c>
      <c r="D9" s="149"/>
      <c r="E9" s="150"/>
      <c r="F9" s="151"/>
      <c r="G9" s="154">
        <f>+G10+G13+G56</f>
        <v>0</v>
      </c>
    </row>
    <row r="10" spans="1:32" ht="20" customHeight="1" outlineLevel="1">
      <c r="A10" s="146" t="s">
        <v>55</v>
      </c>
      <c r="B10" s="147" t="s">
        <v>170</v>
      </c>
      <c r="C10" s="148" t="s">
        <v>180</v>
      </c>
      <c r="D10" s="149"/>
      <c r="E10" s="150"/>
      <c r="F10" s="151"/>
      <c r="G10" s="154">
        <f>SUM(G11:G12)</f>
        <v>0</v>
      </c>
    </row>
    <row r="11" spans="1:32" ht="16" customHeight="1" outlineLevel="2">
      <c r="A11" s="138">
        <v>1</v>
      </c>
      <c r="B11" s="139"/>
      <c r="C11" s="140" t="s">
        <v>181</v>
      </c>
      <c r="D11" s="107" t="s">
        <v>56</v>
      </c>
      <c r="E11" s="142">
        <v>1</v>
      </c>
      <c r="F11" s="143"/>
      <c r="G11" s="155">
        <f t="shared" ref="G11:G55" si="1">ROUND(E11*F11,2)</f>
        <v>0</v>
      </c>
      <c r="H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8"/>
      <c r="W11" s="98"/>
      <c r="X11" s="98"/>
      <c r="Y11" s="98"/>
      <c r="Z11" s="98"/>
      <c r="AA11" s="98"/>
      <c r="AB11" s="98"/>
      <c r="AC11" s="98"/>
      <c r="AD11" s="98"/>
      <c r="AE11" s="98"/>
      <c r="AF11" s="98"/>
    </row>
    <row r="12" spans="1:32" ht="16" customHeight="1" outlineLevel="2" thickBot="1">
      <c r="A12" s="115">
        <v>2</v>
      </c>
      <c r="B12" s="105"/>
      <c r="C12" s="106" t="s">
        <v>182</v>
      </c>
      <c r="D12" s="107" t="s">
        <v>56</v>
      </c>
      <c r="E12" s="108">
        <v>1</v>
      </c>
      <c r="F12" s="126"/>
      <c r="G12" s="156">
        <f t="shared" si="1"/>
        <v>0</v>
      </c>
      <c r="H12" s="98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8"/>
      <c r="W12" s="98"/>
      <c r="X12" s="98"/>
      <c r="Y12" s="98"/>
      <c r="Z12" s="98"/>
      <c r="AA12" s="98"/>
      <c r="AB12" s="98"/>
      <c r="AC12" s="98"/>
      <c r="AD12" s="98"/>
      <c r="AE12" s="98"/>
      <c r="AF12" s="98"/>
    </row>
    <row r="13" spans="1:32" ht="20" customHeight="1" outlineLevel="1" thickBot="1">
      <c r="A13" s="146" t="s">
        <v>55</v>
      </c>
      <c r="B13" s="147" t="s">
        <v>171</v>
      </c>
      <c r="C13" s="148" t="s">
        <v>224</v>
      </c>
      <c r="D13" s="149"/>
      <c r="E13" s="150"/>
      <c r="F13" s="151"/>
      <c r="G13" s="154">
        <f>+G14+G52</f>
        <v>0</v>
      </c>
      <c r="H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8"/>
      <c r="W13" s="98"/>
      <c r="X13" s="98"/>
      <c r="Y13" s="98"/>
      <c r="Z13" s="98"/>
      <c r="AA13" s="98"/>
      <c r="AB13" s="98"/>
      <c r="AC13" s="98"/>
      <c r="AD13" s="98"/>
      <c r="AE13" s="98"/>
      <c r="AF13" s="98"/>
    </row>
    <row r="14" spans="1:32" ht="19" customHeight="1" outlineLevel="2">
      <c r="A14" s="146"/>
      <c r="B14" s="147" t="s">
        <v>358</v>
      </c>
      <c r="C14" s="148" t="s">
        <v>327</v>
      </c>
      <c r="D14" s="149"/>
      <c r="E14" s="150"/>
      <c r="F14" s="151"/>
      <c r="G14" s="154">
        <f>SUM(G15:G51)</f>
        <v>0</v>
      </c>
      <c r="H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8"/>
      <c r="W14" s="98"/>
      <c r="X14" s="98"/>
      <c r="Y14" s="98"/>
      <c r="Z14" s="98"/>
      <c r="AA14" s="98"/>
      <c r="AB14" s="98"/>
      <c r="AC14" s="98"/>
      <c r="AD14" s="98"/>
      <c r="AE14" s="98"/>
      <c r="AF14" s="98"/>
    </row>
    <row r="15" spans="1:32" ht="16" customHeight="1" outlineLevel="3">
      <c r="A15" s="115">
        <v>1</v>
      </c>
      <c r="B15" s="105">
        <v>1000007480</v>
      </c>
      <c r="C15" s="106" t="s">
        <v>183</v>
      </c>
      <c r="D15" s="141" t="s">
        <v>56</v>
      </c>
      <c r="E15" s="153">
        <v>4</v>
      </c>
      <c r="F15" s="126"/>
      <c r="G15" s="156">
        <f>ROUND(E15*F15,2)</f>
        <v>0</v>
      </c>
      <c r="H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8"/>
      <c r="W15" s="98"/>
      <c r="X15" s="98"/>
      <c r="Y15" s="98"/>
      <c r="Z15" s="98"/>
      <c r="AA15" s="98"/>
      <c r="AB15" s="98"/>
      <c r="AC15" s="98"/>
      <c r="AD15" s="98"/>
      <c r="AE15" s="98"/>
      <c r="AF15" s="98"/>
    </row>
    <row r="16" spans="1:32" ht="16" customHeight="1" outlineLevel="3">
      <c r="A16" s="115">
        <v>2</v>
      </c>
      <c r="B16" s="105">
        <v>1000008030</v>
      </c>
      <c r="C16" s="106" t="s">
        <v>184</v>
      </c>
      <c r="D16" s="141" t="s">
        <v>56</v>
      </c>
      <c r="E16" s="153">
        <v>4</v>
      </c>
      <c r="F16" s="126"/>
      <c r="G16" s="156">
        <f t="shared" si="1"/>
        <v>0</v>
      </c>
      <c r="H16" s="98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8"/>
      <c r="W16" s="98"/>
      <c r="X16" s="98"/>
      <c r="Y16" s="98"/>
      <c r="Z16" s="98"/>
      <c r="AA16" s="98"/>
      <c r="AB16" s="98"/>
      <c r="AC16" s="98"/>
      <c r="AD16" s="98"/>
      <c r="AE16" s="98"/>
      <c r="AF16" s="98"/>
    </row>
    <row r="17" spans="1:32" ht="16" customHeight="1" outlineLevel="3">
      <c r="A17" s="115">
        <v>3</v>
      </c>
      <c r="B17" s="105">
        <v>1000008350</v>
      </c>
      <c r="C17" s="106" t="s">
        <v>185</v>
      </c>
      <c r="D17" s="141" t="s">
        <v>56</v>
      </c>
      <c r="E17" s="153">
        <v>4</v>
      </c>
      <c r="F17" s="126"/>
      <c r="G17" s="156">
        <f t="shared" si="1"/>
        <v>0</v>
      </c>
      <c r="H17" s="98"/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8"/>
      <c r="W17" s="98"/>
      <c r="X17" s="98"/>
      <c r="Y17" s="98"/>
      <c r="Z17" s="98"/>
      <c r="AA17" s="98"/>
      <c r="AB17" s="98"/>
      <c r="AC17" s="98"/>
      <c r="AD17" s="98"/>
      <c r="AE17" s="98"/>
      <c r="AF17" s="98"/>
    </row>
    <row r="18" spans="1:32" ht="16" customHeight="1" outlineLevel="3">
      <c r="A18" s="115">
        <v>4</v>
      </c>
      <c r="B18" s="105">
        <v>1000014380</v>
      </c>
      <c r="C18" s="106" t="s">
        <v>186</v>
      </c>
      <c r="D18" s="141" t="s">
        <v>62</v>
      </c>
      <c r="E18" s="153">
        <v>21</v>
      </c>
      <c r="F18" s="126"/>
      <c r="G18" s="156">
        <f t="shared" si="1"/>
        <v>0</v>
      </c>
      <c r="H18" s="98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8"/>
      <c r="W18" s="98"/>
      <c r="X18" s="98"/>
      <c r="Y18" s="98"/>
      <c r="Z18" s="98"/>
      <c r="AA18" s="98"/>
      <c r="AB18" s="98"/>
      <c r="AC18" s="98"/>
      <c r="AD18" s="98"/>
      <c r="AE18" s="98"/>
      <c r="AF18" s="98"/>
    </row>
    <row r="19" spans="1:32" ht="16" customHeight="1" outlineLevel="3">
      <c r="A19" s="115">
        <v>5</v>
      </c>
      <c r="B19" s="105">
        <v>1000015120</v>
      </c>
      <c r="C19" s="106" t="s">
        <v>187</v>
      </c>
      <c r="D19" s="141" t="s">
        <v>62</v>
      </c>
      <c r="E19" s="153">
        <v>493.5</v>
      </c>
      <c r="F19" s="126"/>
      <c r="G19" s="156">
        <f t="shared" si="1"/>
        <v>0</v>
      </c>
      <c r="H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8"/>
      <c r="W19" s="98"/>
      <c r="X19" s="98"/>
      <c r="Y19" s="98"/>
      <c r="Z19" s="98"/>
      <c r="AA19" s="98"/>
      <c r="AB19" s="98"/>
      <c r="AC19" s="98"/>
      <c r="AD19" s="98"/>
      <c r="AE19" s="98"/>
      <c r="AF19" s="98"/>
    </row>
    <row r="20" spans="1:32" ht="16" customHeight="1" outlineLevel="3">
      <c r="A20" s="115">
        <v>6</v>
      </c>
      <c r="B20" s="105">
        <v>1000015610</v>
      </c>
      <c r="C20" s="106" t="s">
        <v>188</v>
      </c>
      <c r="D20" s="141" t="s">
        <v>62</v>
      </c>
      <c r="E20" s="153">
        <v>231</v>
      </c>
      <c r="F20" s="126"/>
      <c r="G20" s="156">
        <f t="shared" si="1"/>
        <v>0</v>
      </c>
      <c r="H20" s="98"/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8"/>
      <c r="W20" s="98"/>
      <c r="X20" s="98"/>
      <c r="Y20" s="98"/>
      <c r="Z20" s="98"/>
      <c r="AA20" s="98"/>
      <c r="AB20" s="98"/>
      <c r="AC20" s="98"/>
      <c r="AD20" s="98"/>
      <c r="AE20" s="98"/>
      <c r="AF20" s="98"/>
    </row>
    <row r="21" spans="1:32" ht="16" customHeight="1" outlineLevel="3">
      <c r="A21" s="115">
        <v>7</v>
      </c>
      <c r="B21" s="105">
        <v>1000040020</v>
      </c>
      <c r="C21" s="106" t="s">
        <v>189</v>
      </c>
      <c r="D21" s="141" t="s">
        <v>222</v>
      </c>
      <c r="E21" s="153">
        <v>34</v>
      </c>
      <c r="F21" s="126"/>
      <c r="G21" s="156">
        <f t="shared" si="1"/>
        <v>0</v>
      </c>
      <c r="H21" s="98"/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8"/>
      <c r="W21" s="98"/>
      <c r="X21" s="98"/>
      <c r="Y21" s="98"/>
      <c r="Z21" s="98"/>
      <c r="AA21" s="98"/>
      <c r="AB21" s="98"/>
      <c r="AC21" s="98"/>
      <c r="AD21" s="98"/>
      <c r="AE21" s="98"/>
      <c r="AF21" s="98"/>
    </row>
    <row r="22" spans="1:32" ht="16" customHeight="1" outlineLevel="3">
      <c r="A22" s="115">
        <v>8</v>
      </c>
      <c r="B22" s="105">
        <v>1000085240</v>
      </c>
      <c r="C22" s="106" t="s">
        <v>190</v>
      </c>
      <c r="D22" s="141" t="s">
        <v>56</v>
      </c>
      <c r="E22" s="153">
        <v>12</v>
      </c>
      <c r="F22" s="126"/>
      <c r="G22" s="156">
        <f t="shared" si="1"/>
        <v>0</v>
      </c>
      <c r="H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8"/>
      <c r="W22" s="98"/>
      <c r="X22" s="98"/>
      <c r="Y22" s="98"/>
      <c r="Z22" s="98"/>
      <c r="AA22" s="98"/>
      <c r="AB22" s="98"/>
      <c r="AC22" s="98"/>
      <c r="AD22" s="98"/>
      <c r="AE22" s="98"/>
      <c r="AF22" s="98"/>
    </row>
    <row r="23" spans="1:32" ht="16" customHeight="1" outlineLevel="3">
      <c r="A23" s="115">
        <v>9</v>
      </c>
      <c r="B23" s="105">
        <v>1000040290</v>
      </c>
      <c r="C23" s="106" t="s">
        <v>191</v>
      </c>
      <c r="D23" s="141" t="s">
        <v>56</v>
      </c>
      <c r="E23" s="153">
        <v>4</v>
      </c>
      <c r="F23" s="126"/>
      <c r="G23" s="156">
        <f t="shared" si="1"/>
        <v>0</v>
      </c>
      <c r="H23" s="98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8"/>
      <c r="W23" s="98"/>
      <c r="X23" s="98"/>
      <c r="Y23" s="98"/>
      <c r="Z23" s="98"/>
      <c r="AA23" s="98"/>
      <c r="AB23" s="98"/>
      <c r="AC23" s="98"/>
      <c r="AD23" s="98"/>
      <c r="AE23" s="98"/>
      <c r="AF23" s="98"/>
    </row>
    <row r="24" spans="1:32" ht="16" customHeight="1" outlineLevel="3">
      <c r="A24" s="115">
        <v>10</v>
      </c>
      <c r="B24" s="105">
        <v>1000040380</v>
      </c>
      <c r="C24" s="106" t="s">
        <v>192</v>
      </c>
      <c r="D24" s="141" t="s">
        <v>56</v>
      </c>
      <c r="E24" s="153">
        <v>16</v>
      </c>
      <c r="F24" s="126"/>
      <c r="G24" s="156">
        <f t="shared" si="1"/>
        <v>0</v>
      </c>
      <c r="H24" s="98"/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8"/>
      <c r="W24" s="98"/>
      <c r="X24" s="98"/>
      <c r="Y24" s="98"/>
      <c r="Z24" s="98"/>
      <c r="AA24" s="98"/>
      <c r="AB24" s="98"/>
      <c r="AC24" s="98"/>
      <c r="AD24" s="98"/>
      <c r="AE24" s="98"/>
      <c r="AF24" s="98"/>
    </row>
    <row r="25" spans="1:32" ht="16" customHeight="1" outlineLevel="3">
      <c r="A25" s="115">
        <v>11</v>
      </c>
      <c r="B25" s="105">
        <v>1000049450</v>
      </c>
      <c r="C25" s="106" t="s">
        <v>193</v>
      </c>
      <c r="D25" s="141" t="s">
        <v>56</v>
      </c>
      <c r="E25" s="153">
        <v>3</v>
      </c>
      <c r="F25" s="126"/>
      <c r="G25" s="156">
        <f t="shared" si="1"/>
        <v>0</v>
      </c>
      <c r="H25" s="98"/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8"/>
      <c r="W25" s="98"/>
      <c r="X25" s="98"/>
      <c r="Y25" s="98"/>
      <c r="Z25" s="98"/>
      <c r="AA25" s="98"/>
      <c r="AB25" s="98"/>
      <c r="AC25" s="98"/>
      <c r="AD25" s="98"/>
      <c r="AE25" s="98"/>
      <c r="AF25" s="98"/>
    </row>
    <row r="26" spans="1:32" ht="16" customHeight="1" outlineLevel="3">
      <c r="A26" s="115">
        <v>12</v>
      </c>
      <c r="B26" s="105">
        <v>1000049720</v>
      </c>
      <c r="C26" s="106" t="s">
        <v>194</v>
      </c>
      <c r="D26" s="141" t="s">
        <v>56</v>
      </c>
      <c r="E26" s="153">
        <v>6</v>
      </c>
      <c r="F26" s="126"/>
      <c r="G26" s="156">
        <f t="shared" si="1"/>
        <v>0</v>
      </c>
      <c r="H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8"/>
      <c r="W26" s="98"/>
      <c r="X26" s="98"/>
      <c r="Y26" s="98"/>
      <c r="Z26" s="98"/>
      <c r="AA26" s="98"/>
      <c r="AB26" s="98"/>
      <c r="AC26" s="98"/>
      <c r="AD26" s="98"/>
      <c r="AE26" s="98"/>
      <c r="AF26" s="98"/>
    </row>
    <row r="27" spans="1:32" ht="16" customHeight="1" outlineLevel="3">
      <c r="A27" s="115">
        <v>13</v>
      </c>
      <c r="B27" s="105">
        <v>1000055870</v>
      </c>
      <c r="C27" s="106" t="s">
        <v>195</v>
      </c>
      <c r="D27" s="141" t="s">
        <v>56</v>
      </c>
      <c r="E27" s="153">
        <v>14</v>
      </c>
      <c r="F27" s="126"/>
      <c r="G27" s="156">
        <f t="shared" si="1"/>
        <v>0</v>
      </c>
      <c r="H27" s="98"/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8"/>
      <c r="W27" s="98"/>
      <c r="X27" s="98"/>
      <c r="Y27" s="98"/>
      <c r="Z27" s="98"/>
      <c r="AA27" s="98"/>
      <c r="AB27" s="98"/>
      <c r="AC27" s="98"/>
      <c r="AD27" s="98"/>
      <c r="AE27" s="98"/>
      <c r="AF27" s="98"/>
    </row>
    <row r="28" spans="1:32" ht="16" customHeight="1" outlineLevel="3">
      <c r="A28" s="115">
        <v>14</v>
      </c>
      <c r="B28" s="105">
        <v>1000055880</v>
      </c>
      <c r="C28" s="106" t="s">
        <v>196</v>
      </c>
      <c r="D28" s="141" t="s">
        <v>56</v>
      </c>
      <c r="E28" s="153">
        <v>14</v>
      </c>
      <c r="F28" s="126"/>
      <c r="G28" s="156">
        <f t="shared" si="1"/>
        <v>0</v>
      </c>
      <c r="H28" s="98"/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8"/>
      <c r="W28" s="98"/>
      <c r="X28" s="98"/>
      <c r="Y28" s="98"/>
      <c r="Z28" s="98"/>
      <c r="AA28" s="98"/>
      <c r="AB28" s="98"/>
      <c r="AC28" s="98"/>
      <c r="AD28" s="98"/>
      <c r="AE28" s="98"/>
      <c r="AF28" s="98"/>
    </row>
    <row r="29" spans="1:32" ht="16" customHeight="1" outlineLevel="3">
      <c r="A29" s="115">
        <v>15</v>
      </c>
      <c r="B29" s="105">
        <v>1000068770</v>
      </c>
      <c r="C29" s="106" t="s">
        <v>197</v>
      </c>
      <c r="D29" s="141" t="s">
        <v>56</v>
      </c>
      <c r="E29" s="153">
        <v>32</v>
      </c>
      <c r="F29" s="126"/>
      <c r="G29" s="156">
        <f t="shared" si="1"/>
        <v>0</v>
      </c>
      <c r="H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  <c r="AF29" s="98"/>
    </row>
    <row r="30" spans="1:32" ht="16" customHeight="1" outlineLevel="3">
      <c r="A30" s="115">
        <v>16</v>
      </c>
      <c r="B30" s="105">
        <v>1000070820</v>
      </c>
      <c r="C30" s="106" t="s">
        <v>198</v>
      </c>
      <c r="D30" s="141" t="s">
        <v>56</v>
      </c>
      <c r="E30" s="153">
        <v>4</v>
      </c>
      <c r="F30" s="126"/>
      <c r="G30" s="156">
        <f t="shared" si="1"/>
        <v>0</v>
      </c>
      <c r="H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8"/>
      <c r="W30" s="98"/>
      <c r="X30" s="98"/>
      <c r="Y30" s="98"/>
      <c r="Z30" s="98"/>
      <c r="AA30" s="98"/>
      <c r="AB30" s="98"/>
      <c r="AC30" s="98"/>
      <c r="AD30" s="98"/>
      <c r="AE30" s="98"/>
      <c r="AF30" s="98"/>
    </row>
    <row r="31" spans="1:32" ht="16" customHeight="1" outlineLevel="3">
      <c r="A31" s="115">
        <v>17</v>
      </c>
      <c r="B31" s="105">
        <v>1000084880</v>
      </c>
      <c r="C31" s="106" t="s">
        <v>199</v>
      </c>
      <c r="D31" s="141" t="s">
        <v>56</v>
      </c>
      <c r="E31" s="153">
        <v>4</v>
      </c>
      <c r="F31" s="126"/>
      <c r="G31" s="156">
        <f t="shared" si="1"/>
        <v>0</v>
      </c>
      <c r="H31" s="98"/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8"/>
      <c r="W31" s="98"/>
      <c r="X31" s="98"/>
      <c r="Y31" s="98"/>
      <c r="Z31" s="98"/>
      <c r="AA31" s="98"/>
      <c r="AB31" s="98"/>
      <c r="AC31" s="98"/>
      <c r="AD31" s="98"/>
      <c r="AE31" s="98"/>
      <c r="AF31" s="98"/>
    </row>
    <row r="32" spans="1:32" ht="16" customHeight="1" outlineLevel="3">
      <c r="A32" s="115">
        <v>18</v>
      </c>
      <c r="B32" s="105">
        <v>1000085270</v>
      </c>
      <c r="C32" s="106" t="s">
        <v>200</v>
      </c>
      <c r="D32" s="141" t="s">
        <v>56</v>
      </c>
      <c r="E32" s="153">
        <v>4</v>
      </c>
      <c r="F32" s="126"/>
      <c r="G32" s="156">
        <f t="shared" si="1"/>
        <v>0</v>
      </c>
      <c r="H32" s="98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8"/>
      <c r="W32" s="98"/>
      <c r="X32" s="98"/>
      <c r="Y32" s="98"/>
      <c r="Z32" s="98"/>
      <c r="AA32" s="98"/>
      <c r="AB32" s="98"/>
      <c r="AC32" s="98"/>
      <c r="AD32" s="98"/>
      <c r="AE32" s="98"/>
      <c r="AF32" s="98"/>
    </row>
    <row r="33" spans="1:32" ht="16" customHeight="1" outlineLevel="3">
      <c r="A33" s="115">
        <v>19</v>
      </c>
      <c r="B33" s="105">
        <v>1000136780</v>
      </c>
      <c r="C33" s="106" t="s">
        <v>201</v>
      </c>
      <c r="D33" s="141" t="s">
        <v>56</v>
      </c>
      <c r="E33" s="153">
        <v>9</v>
      </c>
      <c r="F33" s="126"/>
      <c r="G33" s="156">
        <f t="shared" si="1"/>
        <v>0</v>
      </c>
      <c r="H33" s="98"/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8"/>
      <c r="W33" s="98"/>
      <c r="X33" s="98"/>
      <c r="Y33" s="98"/>
      <c r="Z33" s="98"/>
      <c r="AA33" s="98"/>
      <c r="AB33" s="98"/>
      <c r="AC33" s="98"/>
      <c r="AD33" s="98"/>
      <c r="AE33" s="98"/>
      <c r="AF33" s="98"/>
    </row>
    <row r="34" spans="1:32" ht="16" customHeight="1" outlineLevel="3">
      <c r="A34" s="115">
        <v>20</v>
      </c>
      <c r="B34" s="105">
        <v>1000174000</v>
      </c>
      <c r="C34" s="106" t="s">
        <v>202</v>
      </c>
      <c r="D34" s="141" t="s">
        <v>62</v>
      </c>
      <c r="E34" s="153">
        <v>670</v>
      </c>
      <c r="F34" s="126"/>
      <c r="G34" s="156">
        <f t="shared" si="1"/>
        <v>0</v>
      </c>
      <c r="H34" s="98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8"/>
      <c r="W34" s="98"/>
      <c r="X34" s="98"/>
      <c r="Y34" s="98"/>
      <c r="Z34" s="98"/>
      <c r="AA34" s="98"/>
      <c r="AB34" s="98"/>
      <c r="AC34" s="98"/>
      <c r="AD34" s="98"/>
      <c r="AE34" s="98"/>
      <c r="AF34" s="98"/>
    </row>
    <row r="35" spans="1:32" ht="16" customHeight="1" outlineLevel="3">
      <c r="A35" s="115">
        <v>21</v>
      </c>
      <c r="B35" s="105">
        <v>1000327780</v>
      </c>
      <c r="C35" s="106" t="s">
        <v>203</v>
      </c>
      <c r="D35" s="141" t="s">
        <v>56</v>
      </c>
      <c r="E35" s="153">
        <v>4</v>
      </c>
      <c r="F35" s="126"/>
      <c r="G35" s="156">
        <f t="shared" si="1"/>
        <v>0</v>
      </c>
      <c r="H35" s="98"/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8"/>
      <c r="W35" s="98"/>
      <c r="X35" s="98"/>
      <c r="Y35" s="98"/>
      <c r="Z35" s="98"/>
      <c r="AA35" s="98"/>
      <c r="AB35" s="98"/>
      <c r="AC35" s="98"/>
      <c r="AD35" s="98"/>
      <c r="AE35" s="98"/>
      <c r="AF35" s="98"/>
    </row>
    <row r="36" spans="1:32" ht="16" customHeight="1" outlineLevel="3">
      <c r="A36" s="115">
        <v>22</v>
      </c>
      <c r="B36" s="105">
        <v>1002898520</v>
      </c>
      <c r="C36" s="106" t="s">
        <v>204</v>
      </c>
      <c r="D36" s="141" t="s">
        <v>56</v>
      </c>
      <c r="E36" s="153">
        <v>8.0000000000000002E-3</v>
      </c>
      <c r="F36" s="126"/>
      <c r="G36" s="156">
        <f t="shared" si="1"/>
        <v>0</v>
      </c>
      <c r="H36" s="98"/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8"/>
      <c r="W36" s="98"/>
      <c r="X36" s="98"/>
      <c r="Y36" s="98"/>
      <c r="Z36" s="98"/>
      <c r="AA36" s="98"/>
      <c r="AB36" s="98"/>
      <c r="AC36" s="98"/>
      <c r="AD36" s="98"/>
      <c r="AE36" s="98"/>
      <c r="AF36" s="98"/>
    </row>
    <row r="37" spans="1:32" ht="16" customHeight="1" outlineLevel="3">
      <c r="A37" s="115">
        <v>23</v>
      </c>
      <c r="B37" s="105">
        <v>1002898750</v>
      </c>
      <c r="C37" s="106" t="s">
        <v>205</v>
      </c>
      <c r="D37" s="141" t="s">
        <v>56</v>
      </c>
      <c r="E37" s="153">
        <v>2.8000000000000001E-2</v>
      </c>
      <c r="F37" s="126"/>
      <c r="G37" s="156">
        <f t="shared" si="1"/>
        <v>0</v>
      </c>
      <c r="H37" s="98"/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8"/>
      <c r="W37" s="98"/>
      <c r="X37" s="98"/>
      <c r="Y37" s="98"/>
      <c r="Z37" s="98"/>
      <c r="AA37" s="98"/>
      <c r="AB37" s="98"/>
      <c r="AC37" s="98"/>
      <c r="AD37" s="98"/>
      <c r="AE37" s="98"/>
      <c r="AF37" s="98"/>
    </row>
    <row r="38" spans="1:32" ht="16" customHeight="1" outlineLevel="3">
      <c r="A38" s="115">
        <v>24</v>
      </c>
      <c r="B38" s="105">
        <v>1002899300</v>
      </c>
      <c r="C38" s="106" t="s">
        <v>206</v>
      </c>
      <c r="D38" s="141" t="s">
        <v>56</v>
      </c>
      <c r="E38" s="153">
        <v>3</v>
      </c>
      <c r="F38" s="126"/>
      <c r="G38" s="156">
        <f t="shared" si="1"/>
        <v>0</v>
      </c>
      <c r="H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8"/>
      <c r="W38" s="98"/>
      <c r="X38" s="98"/>
      <c r="Y38" s="98"/>
      <c r="Z38" s="98"/>
      <c r="AA38" s="98"/>
      <c r="AB38" s="98"/>
      <c r="AC38" s="98"/>
      <c r="AD38" s="98"/>
      <c r="AE38" s="98"/>
      <c r="AF38" s="98"/>
    </row>
    <row r="39" spans="1:32" ht="16" customHeight="1" outlineLevel="3">
      <c r="A39" s="115">
        <v>25</v>
      </c>
      <c r="B39" s="105">
        <v>9870011050</v>
      </c>
      <c r="C39" s="106" t="s">
        <v>207</v>
      </c>
      <c r="D39" s="141" t="s">
        <v>62</v>
      </c>
      <c r="E39" s="153">
        <v>0.5</v>
      </c>
      <c r="F39" s="126"/>
      <c r="G39" s="156">
        <f t="shared" si="1"/>
        <v>0</v>
      </c>
      <c r="H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8"/>
      <c r="W39" s="98"/>
      <c r="X39" s="98"/>
      <c r="Y39" s="98"/>
      <c r="Z39" s="98"/>
      <c r="AA39" s="98"/>
      <c r="AB39" s="98"/>
      <c r="AC39" s="98"/>
      <c r="AD39" s="98"/>
      <c r="AE39" s="98"/>
      <c r="AF39" s="98"/>
    </row>
    <row r="40" spans="1:32" ht="16" customHeight="1" outlineLevel="3">
      <c r="A40" s="115">
        <v>26</v>
      </c>
      <c r="B40" s="105">
        <v>9870020020</v>
      </c>
      <c r="C40" s="106" t="s">
        <v>208</v>
      </c>
      <c r="D40" s="141" t="s">
        <v>222</v>
      </c>
      <c r="E40" s="153">
        <v>3171.9</v>
      </c>
      <c r="F40" s="126"/>
      <c r="G40" s="156">
        <f t="shared" si="1"/>
        <v>0</v>
      </c>
      <c r="H40" s="98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8"/>
      <c r="W40" s="98"/>
      <c r="X40" s="98"/>
      <c r="Y40" s="98"/>
      <c r="Z40" s="98"/>
      <c r="AA40" s="98"/>
      <c r="AB40" s="98"/>
      <c r="AC40" s="98"/>
      <c r="AD40" s="98"/>
      <c r="AE40" s="98"/>
      <c r="AF40" s="98"/>
    </row>
    <row r="41" spans="1:32" ht="16" customHeight="1" outlineLevel="3">
      <c r="A41" s="115">
        <v>27</v>
      </c>
      <c r="B41" s="105">
        <v>9870020030</v>
      </c>
      <c r="C41" s="106" t="s">
        <v>209</v>
      </c>
      <c r="D41" s="141" t="s">
        <v>222</v>
      </c>
      <c r="E41" s="153">
        <v>15562.8</v>
      </c>
      <c r="F41" s="126"/>
      <c r="G41" s="156">
        <f t="shared" si="1"/>
        <v>0</v>
      </c>
      <c r="H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8"/>
      <c r="W41" s="98"/>
      <c r="X41" s="98"/>
      <c r="Y41" s="98"/>
      <c r="Z41" s="98"/>
      <c r="AA41" s="98"/>
      <c r="AB41" s="98"/>
      <c r="AC41" s="98"/>
      <c r="AD41" s="98"/>
      <c r="AE41" s="98"/>
      <c r="AF41" s="98"/>
    </row>
    <row r="42" spans="1:32" ht="16" customHeight="1" outlineLevel="3">
      <c r="A42" s="115">
        <v>28</v>
      </c>
      <c r="B42" s="105">
        <v>9870020090</v>
      </c>
      <c r="C42" s="106" t="s">
        <v>210</v>
      </c>
      <c r="D42" s="141" t="s">
        <v>222</v>
      </c>
      <c r="E42" s="153">
        <v>85.050000000000011</v>
      </c>
      <c r="F42" s="126"/>
      <c r="G42" s="156">
        <f t="shared" si="1"/>
        <v>0</v>
      </c>
      <c r="H42" s="98"/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8"/>
      <c r="W42" s="98"/>
      <c r="X42" s="98"/>
      <c r="Y42" s="98"/>
      <c r="Z42" s="98"/>
      <c r="AA42" s="98"/>
      <c r="AB42" s="98"/>
      <c r="AC42" s="98"/>
      <c r="AD42" s="98"/>
      <c r="AE42" s="98"/>
      <c r="AF42" s="98"/>
    </row>
    <row r="43" spans="1:32" ht="16" customHeight="1" outlineLevel="3">
      <c r="A43" s="115">
        <v>29</v>
      </c>
      <c r="B43" s="105">
        <v>9870020130</v>
      </c>
      <c r="C43" s="106" t="s">
        <v>211</v>
      </c>
      <c r="D43" s="141" t="s">
        <v>222</v>
      </c>
      <c r="E43" s="153">
        <v>2024</v>
      </c>
      <c r="F43" s="126"/>
      <c r="G43" s="156">
        <f t="shared" si="1"/>
        <v>0</v>
      </c>
      <c r="H43" s="98"/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8"/>
      <c r="W43" s="98"/>
      <c r="X43" s="98"/>
      <c r="Y43" s="98"/>
      <c r="Z43" s="98"/>
      <c r="AA43" s="98"/>
      <c r="AB43" s="98"/>
      <c r="AC43" s="98"/>
      <c r="AD43" s="98"/>
      <c r="AE43" s="98"/>
      <c r="AF43" s="98"/>
    </row>
    <row r="44" spans="1:32" ht="16" customHeight="1" outlineLevel="3">
      <c r="A44" s="115">
        <v>30</v>
      </c>
      <c r="B44" s="105">
        <v>9870020140</v>
      </c>
      <c r="C44" s="106" t="s">
        <v>212</v>
      </c>
      <c r="D44" s="141" t="s">
        <v>222</v>
      </c>
      <c r="E44" s="153">
        <v>945.34999999999991</v>
      </c>
      <c r="F44" s="126"/>
      <c r="G44" s="156">
        <f t="shared" si="1"/>
        <v>0</v>
      </c>
      <c r="H44" s="98"/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8"/>
      <c r="W44" s="98"/>
      <c r="X44" s="98"/>
      <c r="Y44" s="98"/>
      <c r="Z44" s="98"/>
      <c r="AA44" s="98"/>
      <c r="AB44" s="98"/>
      <c r="AC44" s="98"/>
      <c r="AD44" s="98"/>
      <c r="AE44" s="98"/>
      <c r="AF44" s="98"/>
    </row>
    <row r="45" spans="1:32" ht="16" customHeight="1" outlineLevel="3">
      <c r="A45" s="115">
        <v>31</v>
      </c>
      <c r="B45" s="105">
        <v>9870020150</v>
      </c>
      <c r="C45" s="106" t="s">
        <v>213</v>
      </c>
      <c r="D45" s="141" t="s">
        <v>222</v>
      </c>
      <c r="E45" s="153">
        <v>4557.5999999999995</v>
      </c>
      <c r="F45" s="126"/>
      <c r="G45" s="156">
        <f t="shared" si="1"/>
        <v>0</v>
      </c>
      <c r="H45" s="98"/>
      <c r="L45" s="98"/>
      <c r="M45" s="98"/>
      <c r="N45" s="98"/>
      <c r="O45" s="98"/>
      <c r="P45" s="98"/>
      <c r="Q45" s="98"/>
      <c r="R45" s="98"/>
      <c r="S45" s="98"/>
      <c r="T45" s="98"/>
      <c r="U45" s="98"/>
      <c r="V45" s="98"/>
      <c r="W45" s="98"/>
      <c r="X45" s="98"/>
      <c r="Y45" s="98"/>
      <c r="Z45" s="98"/>
      <c r="AA45" s="98"/>
      <c r="AB45" s="98"/>
      <c r="AC45" s="98"/>
      <c r="AD45" s="98"/>
      <c r="AE45" s="98"/>
      <c r="AF45" s="98"/>
    </row>
    <row r="46" spans="1:32" ht="16" customHeight="1" outlineLevel="3">
      <c r="A46" s="115">
        <v>32</v>
      </c>
      <c r="B46" s="105">
        <v>9870020160</v>
      </c>
      <c r="C46" s="106" t="s">
        <v>214</v>
      </c>
      <c r="D46" s="141" t="s">
        <v>222</v>
      </c>
      <c r="E46" s="153">
        <v>7975.8000000000011</v>
      </c>
      <c r="F46" s="126"/>
      <c r="G46" s="156">
        <f t="shared" si="1"/>
        <v>0</v>
      </c>
      <c r="H46" s="98"/>
      <c r="L46" s="98"/>
      <c r="M46" s="98"/>
      <c r="N46" s="98"/>
      <c r="O46" s="98"/>
      <c r="P46" s="98"/>
      <c r="Q46" s="98"/>
      <c r="R46" s="98"/>
      <c r="S46" s="98"/>
      <c r="T46" s="98"/>
      <c r="U46" s="98"/>
      <c r="V46" s="98"/>
      <c r="W46" s="98"/>
      <c r="X46" s="98"/>
      <c r="Y46" s="98"/>
      <c r="Z46" s="98"/>
      <c r="AA46" s="98"/>
      <c r="AB46" s="98"/>
      <c r="AC46" s="98"/>
      <c r="AD46" s="98"/>
      <c r="AE46" s="98"/>
      <c r="AF46" s="98"/>
    </row>
    <row r="47" spans="1:32" ht="16" customHeight="1" outlineLevel="3">
      <c r="A47" s="115">
        <v>33</v>
      </c>
      <c r="B47" s="105">
        <v>9870020170</v>
      </c>
      <c r="C47" s="106" t="s">
        <v>215</v>
      </c>
      <c r="D47" s="141" t="s">
        <v>222</v>
      </c>
      <c r="E47" s="153">
        <v>6456.6</v>
      </c>
      <c r="F47" s="126"/>
      <c r="G47" s="156">
        <f t="shared" si="1"/>
        <v>0</v>
      </c>
      <c r="H47" s="98"/>
      <c r="L47" s="98"/>
      <c r="M47" s="98"/>
      <c r="N47" s="98"/>
      <c r="O47" s="98"/>
      <c r="P47" s="98"/>
      <c r="Q47" s="98"/>
      <c r="R47" s="98"/>
      <c r="S47" s="98"/>
      <c r="T47" s="98"/>
      <c r="U47" s="98"/>
      <c r="V47" s="98"/>
      <c r="W47" s="98"/>
      <c r="X47" s="98"/>
      <c r="Y47" s="98"/>
      <c r="Z47" s="98"/>
      <c r="AA47" s="98"/>
      <c r="AB47" s="98"/>
      <c r="AC47" s="98"/>
      <c r="AD47" s="98"/>
      <c r="AE47" s="98"/>
      <c r="AF47" s="98"/>
    </row>
    <row r="48" spans="1:32" ht="16" customHeight="1" outlineLevel="3">
      <c r="A48" s="115">
        <v>34</v>
      </c>
      <c r="B48" s="105">
        <v>9870020180</v>
      </c>
      <c r="C48" s="106" t="s">
        <v>216</v>
      </c>
      <c r="D48" s="141" t="s">
        <v>222</v>
      </c>
      <c r="E48" s="153">
        <v>4.1999999999999993</v>
      </c>
      <c r="F48" s="126"/>
      <c r="G48" s="156">
        <f t="shared" si="1"/>
        <v>0</v>
      </c>
      <c r="H48" s="98"/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98"/>
      <c r="W48" s="98"/>
      <c r="X48" s="98"/>
      <c r="Y48" s="98"/>
      <c r="Z48" s="98"/>
      <c r="AA48" s="98"/>
      <c r="AB48" s="98"/>
      <c r="AC48" s="98"/>
      <c r="AD48" s="98"/>
      <c r="AE48" s="98"/>
      <c r="AF48" s="98"/>
    </row>
    <row r="49" spans="1:32" ht="16" customHeight="1" outlineLevel="3">
      <c r="A49" s="115">
        <v>35</v>
      </c>
      <c r="B49" s="105">
        <v>9870020190</v>
      </c>
      <c r="C49" s="106" t="s">
        <v>217</v>
      </c>
      <c r="D49" s="141" t="s">
        <v>222</v>
      </c>
      <c r="E49" s="153">
        <v>145.94999999999999</v>
      </c>
      <c r="F49" s="126"/>
      <c r="G49" s="156">
        <f t="shared" si="1"/>
        <v>0</v>
      </c>
      <c r="H49" s="98"/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8"/>
      <c r="W49" s="98"/>
      <c r="X49" s="98"/>
      <c r="Y49" s="98"/>
      <c r="Z49" s="98"/>
      <c r="AA49" s="98"/>
      <c r="AB49" s="98"/>
      <c r="AC49" s="98"/>
      <c r="AD49" s="98"/>
      <c r="AE49" s="98"/>
      <c r="AF49" s="98"/>
    </row>
    <row r="50" spans="1:32" ht="16" customHeight="1" outlineLevel="3">
      <c r="A50" s="115">
        <v>36</v>
      </c>
      <c r="B50" s="105">
        <v>9870020290</v>
      </c>
      <c r="C50" s="106" t="s">
        <v>218</v>
      </c>
      <c r="D50" s="141" t="s">
        <v>222</v>
      </c>
      <c r="E50" s="153">
        <v>52640</v>
      </c>
      <c r="F50" s="126"/>
      <c r="G50" s="156">
        <f t="shared" si="1"/>
        <v>0</v>
      </c>
      <c r="H50" s="98"/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8"/>
      <c r="W50" s="98"/>
      <c r="X50" s="98"/>
      <c r="Y50" s="98"/>
      <c r="Z50" s="98"/>
      <c r="AA50" s="98"/>
      <c r="AB50" s="98"/>
      <c r="AC50" s="98"/>
      <c r="AD50" s="98"/>
      <c r="AE50" s="98"/>
      <c r="AF50" s="98"/>
    </row>
    <row r="51" spans="1:32" ht="16" customHeight="1" outlineLevel="3" thickBot="1">
      <c r="A51" s="115">
        <v>37</v>
      </c>
      <c r="B51" s="105">
        <v>9870020300</v>
      </c>
      <c r="C51" s="106" t="s">
        <v>219</v>
      </c>
      <c r="D51" s="141" t="s">
        <v>56</v>
      </c>
      <c r="E51" s="153">
        <v>6.9999999999999993E-2</v>
      </c>
      <c r="F51" s="126"/>
      <c r="G51" s="156">
        <f t="shared" si="1"/>
        <v>0</v>
      </c>
      <c r="H51" s="98"/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8"/>
      <c r="W51" s="98"/>
      <c r="X51" s="98"/>
      <c r="Y51" s="98"/>
      <c r="Z51" s="98"/>
      <c r="AA51" s="98"/>
      <c r="AB51" s="98"/>
      <c r="AC51" s="98"/>
      <c r="AD51" s="98"/>
      <c r="AE51" s="98"/>
      <c r="AF51" s="98"/>
    </row>
    <row r="52" spans="1:32" ht="19" customHeight="1" outlineLevel="2">
      <c r="A52" s="146"/>
      <c r="B52" s="147" t="s">
        <v>359</v>
      </c>
      <c r="C52" s="148" t="s">
        <v>360</v>
      </c>
      <c r="D52" s="149"/>
      <c r="E52" s="150"/>
      <c r="F52" s="151"/>
      <c r="G52" s="154">
        <f>SUM(G53:G55)</f>
        <v>0</v>
      </c>
      <c r="H52" s="98"/>
      <c r="L52" s="98"/>
      <c r="M52" s="98"/>
      <c r="N52" s="98"/>
      <c r="O52" s="98"/>
      <c r="P52" s="98"/>
      <c r="Q52" s="98"/>
      <c r="R52" s="98"/>
      <c r="S52" s="98"/>
      <c r="T52" s="98"/>
      <c r="U52" s="98"/>
      <c r="V52" s="98"/>
      <c r="W52" s="98"/>
      <c r="X52" s="98"/>
      <c r="Y52" s="98"/>
      <c r="Z52" s="98"/>
      <c r="AA52" s="98"/>
      <c r="AB52" s="98"/>
      <c r="AC52" s="98"/>
      <c r="AD52" s="98"/>
      <c r="AE52" s="98"/>
      <c r="AF52" s="98"/>
    </row>
    <row r="53" spans="1:32" ht="16" customHeight="1" outlineLevel="3">
      <c r="A53" s="115">
        <v>1</v>
      </c>
      <c r="B53" s="105">
        <v>9870011050</v>
      </c>
      <c r="C53" s="106" t="s">
        <v>207</v>
      </c>
      <c r="D53" s="141" t="s">
        <v>223</v>
      </c>
      <c r="E53" s="153">
        <v>5.5</v>
      </c>
      <c r="F53" s="126"/>
      <c r="G53" s="156">
        <f t="shared" si="1"/>
        <v>0</v>
      </c>
      <c r="H53" s="98"/>
      <c r="L53" s="98"/>
      <c r="M53" s="98"/>
      <c r="N53" s="98"/>
      <c r="O53" s="98"/>
      <c r="P53" s="98"/>
      <c r="Q53" s="98"/>
      <c r="R53" s="98"/>
      <c r="S53" s="98"/>
      <c r="T53" s="98"/>
      <c r="U53" s="98"/>
      <c r="V53" s="98"/>
      <c r="W53" s="98"/>
      <c r="X53" s="98"/>
      <c r="Y53" s="98"/>
      <c r="Z53" s="98"/>
      <c r="AA53" s="98"/>
      <c r="AB53" s="98"/>
      <c r="AC53" s="98"/>
      <c r="AD53" s="98"/>
      <c r="AE53" s="98"/>
      <c r="AF53" s="98"/>
    </row>
    <row r="54" spans="1:32" ht="16" customHeight="1" outlineLevel="3">
      <c r="A54" s="115">
        <v>2</v>
      </c>
      <c r="B54" s="105">
        <v>9870011600</v>
      </c>
      <c r="C54" s="106" t="s">
        <v>220</v>
      </c>
      <c r="D54" s="141" t="s">
        <v>223</v>
      </c>
      <c r="E54" s="153">
        <v>2.1999999999999999E-2</v>
      </c>
      <c r="F54" s="126"/>
      <c r="G54" s="156">
        <f t="shared" si="1"/>
        <v>0</v>
      </c>
      <c r="H54" s="98"/>
      <c r="L54" s="98"/>
      <c r="M54" s="98"/>
      <c r="N54" s="98"/>
      <c r="O54" s="98"/>
      <c r="P54" s="98"/>
      <c r="Q54" s="98"/>
      <c r="R54" s="98"/>
      <c r="S54" s="98"/>
      <c r="T54" s="98"/>
      <c r="U54" s="98"/>
      <c r="V54" s="98"/>
      <c r="W54" s="98"/>
      <c r="X54" s="98"/>
      <c r="Y54" s="98"/>
      <c r="Z54" s="98"/>
      <c r="AA54" s="98"/>
      <c r="AB54" s="98"/>
      <c r="AC54" s="98"/>
      <c r="AD54" s="98"/>
      <c r="AE54" s="98"/>
      <c r="AF54" s="98"/>
    </row>
    <row r="55" spans="1:32" ht="16" customHeight="1" outlineLevel="3" thickBot="1">
      <c r="A55" s="115">
        <v>3</v>
      </c>
      <c r="B55" s="105">
        <v>9870011610</v>
      </c>
      <c r="C55" s="106" t="s">
        <v>221</v>
      </c>
      <c r="D55" s="141" t="s">
        <v>223</v>
      </c>
      <c r="E55" s="153">
        <v>6.0499999999999998E-2</v>
      </c>
      <c r="F55" s="126"/>
      <c r="G55" s="156">
        <f t="shared" si="1"/>
        <v>0</v>
      </c>
      <c r="H55" s="98"/>
      <c r="L55" s="98"/>
      <c r="M55" s="98"/>
      <c r="N55" s="98"/>
      <c r="O55" s="98"/>
      <c r="P55" s="98"/>
      <c r="Q55" s="98"/>
      <c r="R55" s="98"/>
      <c r="S55" s="98"/>
      <c r="T55" s="98"/>
      <c r="U55" s="98"/>
      <c r="V55" s="98"/>
      <c r="W55" s="98"/>
      <c r="X55" s="98"/>
      <c r="Y55" s="98"/>
      <c r="Z55" s="98"/>
      <c r="AA55" s="98"/>
      <c r="AB55" s="98"/>
      <c r="AC55" s="98"/>
      <c r="AD55" s="98"/>
      <c r="AE55" s="98"/>
      <c r="AF55" s="98"/>
    </row>
    <row r="56" spans="1:32" ht="20" customHeight="1" outlineLevel="1" thickBot="1">
      <c r="A56" s="146" t="s">
        <v>55</v>
      </c>
      <c r="B56" s="147" t="s">
        <v>172</v>
      </c>
      <c r="C56" s="148" t="s">
        <v>86</v>
      </c>
      <c r="D56" s="149"/>
      <c r="E56" s="150"/>
      <c r="F56" s="151"/>
      <c r="G56" s="154">
        <f>+G57+G108</f>
        <v>0</v>
      </c>
      <c r="H56" s="98"/>
      <c r="L56" s="98"/>
      <c r="M56" s="98"/>
      <c r="N56" s="98"/>
      <c r="O56" s="98"/>
      <c r="P56" s="98"/>
      <c r="Q56" s="98"/>
      <c r="R56" s="98"/>
      <c r="S56" s="98"/>
      <c r="T56" s="98"/>
      <c r="U56" s="98"/>
      <c r="V56" s="98"/>
      <c r="W56" s="98"/>
      <c r="X56" s="98"/>
      <c r="Y56" s="98"/>
      <c r="Z56" s="98"/>
      <c r="AA56" s="98"/>
      <c r="AB56" s="98"/>
      <c r="AC56" s="98"/>
      <c r="AD56" s="98"/>
      <c r="AE56" s="98"/>
      <c r="AF56" s="98"/>
    </row>
    <row r="57" spans="1:32" ht="19" customHeight="1" outlineLevel="2">
      <c r="A57" s="146"/>
      <c r="B57" s="147" t="s">
        <v>326</v>
      </c>
      <c r="C57" s="148" t="s">
        <v>327</v>
      </c>
      <c r="D57" s="149"/>
      <c r="E57" s="150"/>
      <c r="F57" s="151"/>
      <c r="G57" s="154">
        <f>SUM(G58:G107)</f>
        <v>0</v>
      </c>
      <c r="H57" s="98"/>
      <c r="L57" s="98"/>
      <c r="M57" s="98"/>
      <c r="N57" s="98"/>
      <c r="O57" s="98"/>
      <c r="P57" s="98"/>
      <c r="Q57" s="98"/>
      <c r="R57" s="98"/>
      <c r="S57" s="98"/>
      <c r="T57" s="98"/>
      <c r="U57" s="98"/>
      <c r="V57" s="98"/>
      <c r="W57" s="98"/>
      <c r="X57" s="98"/>
      <c r="Y57" s="98"/>
      <c r="Z57" s="98"/>
      <c r="AA57" s="98"/>
      <c r="AB57" s="98"/>
      <c r="AC57" s="98"/>
      <c r="AD57" s="98"/>
      <c r="AE57" s="98"/>
      <c r="AF57" s="98"/>
    </row>
    <row r="58" spans="1:32" ht="16" customHeight="1" outlineLevel="3">
      <c r="A58" s="115">
        <v>1</v>
      </c>
      <c r="B58" s="105" t="s">
        <v>225</v>
      </c>
      <c r="C58" s="106" t="s">
        <v>276</v>
      </c>
      <c r="D58" s="141" t="s">
        <v>62</v>
      </c>
      <c r="E58" s="153">
        <v>20</v>
      </c>
      <c r="F58" s="126"/>
      <c r="G58" s="156">
        <f t="shared" ref="G58:G71" si="2">ROUND(E58*F58,2)</f>
        <v>0</v>
      </c>
      <c r="H58" s="98"/>
      <c r="L58" s="98"/>
      <c r="M58" s="98"/>
      <c r="N58" s="98"/>
      <c r="O58" s="98"/>
      <c r="P58" s="98"/>
      <c r="Q58" s="98"/>
      <c r="R58" s="98"/>
      <c r="S58" s="98"/>
      <c r="T58" s="98"/>
      <c r="U58" s="98"/>
      <c r="V58" s="98"/>
      <c r="W58" s="98"/>
      <c r="X58" s="98"/>
      <c r="Y58" s="98"/>
      <c r="Z58" s="98"/>
      <c r="AA58" s="98"/>
      <c r="AB58" s="98"/>
      <c r="AC58" s="98"/>
      <c r="AD58" s="98"/>
      <c r="AE58" s="98"/>
      <c r="AF58" s="98"/>
    </row>
    <row r="59" spans="1:32" ht="16" customHeight="1" outlineLevel="3">
      <c r="A59" s="115">
        <v>2</v>
      </c>
      <c r="B59" s="105" t="s">
        <v>226</v>
      </c>
      <c r="C59" s="106" t="s">
        <v>277</v>
      </c>
      <c r="D59" s="141" t="s">
        <v>62</v>
      </c>
      <c r="E59" s="153">
        <v>470</v>
      </c>
      <c r="F59" s="126"/>
      <c r="G59" s="156">
        <f t="shared" si="2"/>
        <v>0</v>
      </c>
      <c r="H59" s="98"/>
      <c r="L59" s="98"/>
      <c r="M59" s="98"/>
      <c r="N59" s="98"/>
      <c r="O59" s="98"/>
      <c r="P59" s="98"/>
      <c r="Q59" s="98"/>
      <c r="R59" s="98"/>
      <c r="S59" s="98"/>
      <c r="T59" s="98"/>
      <c r="U59" s="98"/>
      <c r="V59" s="98"/>
      <c r="W59" s="98"/>
      <c r="X59" s="98"/>
      <c r="Y59" s="98"/>
      <c r="Z59" s="98"/>
      <c r="AA59" s="98"/>
      <c r="AB59" s="98"/>
      <c r="AC59" s="98"/>
      <c r="AD59" s="98"/>
      <c r="AE59" s="98"/>
      <c r="AF59" s="98"/>
    </row>
    <row r="60" spans="1:32" ht="16" customHeight="1" outlineLevel="3">
      <c r="A60" s="115">
        <v>3</v>
      </c>
      <c r="B60" s="105" t="s">
        <v>227</v>
      </c>
      <c r="C60" s="106" t="s">
        <v>278</v>
      </c>
      <c r="D60" s="141" t="s">
        <v>62</v>
      </c>
      <c r="E60" s="153">
        <v>220</v>
      </c>
      <c r="F60" s="126"/>
      <c r="G60" s="156">
        <f t="shared" si="2"/>
        <v>0</v>
      </c>
      <c r="H60" s="98"/>
      <c r="L60" s="98"/>
      <c r="M60" s="98"/>
      <c r="N60" s="98"/>
      <c r="O60" s="98"/>
      <c r="P60" s="98"/>
      <c r="Q60" s="98"/>
      <c r="R60" s="98"/>
      <c r="S60" s="98"/>
      <c r="T60" s="98"/>
      <c r="U60" s="98"/>
      <c r="V60" s="98"/>
      <c r="W60" s="98"/>
      <c r="X60" s="98"/>
      <c r="Y60" s="98"/>
      <c r="Z60" s="98"/>
      <c r="AA60" s="98"/>
      <c r="AB60" s="98"/>
      <c r="AC60" s="98"/>
      <c r="AD60" s="98"/>
      <c r="AE60" s="98"/>
      <c r="AF60" s="98"/>
    </row>
    <row r="61" spans="1:32" ht="16" customHeight="1" outlineLevel="3">
      <c r="A61" s="115">
        <v>4</v>
      </c>
      <c r="B61" s="105" t="s">
        <v>228</v>
      </c>
      <c r="C61" s="106" t="s">
        <v>279</v>
      </c>
      <c r="D61" s="141" t="s">
        <v>56</v>
      </c>
      <c r="E61" s="153">
        <v>32</v>
      </c>
      <c r="F61" s="126"/>
      <c r="G61" s="156">
        <f t="shared" si="2"/>
        <v>0</v>
      </c>
      <c r="H61" s="98"/>
      <c r="L61" s="98"/>
      <c r="M61" s="98"/>
      <c r="N61" s="98"/>
      <c r="O61" s="98"/>
      <c r="P61" s="98"/>
      <c r="Q61" s="98"/>
      <c r="R61" s="98"/>
      <c r="S61" s="98"/>
      <c r="T61" s="98"/>
      <c r="U61" s="98"/>
      <c r="V61" s="98"/>
      <c r="W61" s="98"/>
      <c r="X61" s="98"/>
      <c r="Y61" s="98"/>
      <c r="Z61" s="98"/>
      <c r="AA61" s="98"/>
      <c r="AB61" s="98"/>
      <c r="AC61" s="98"/>
      <c r="AD61" s="98"/>
      <c r="AE61" s="98"/>
      <c r="AF61" s="98"/>
    </row>
    <row r="62" spans="1:32" ht="16" customHeight="1" outlineLevel="3">
      <c r="A62" s="115">
        <v>5</v>
      </c>
      <c r="B62" s="105" t="s">
        <v>229</v>
      </c>
      <c r="C62" s="106" t="s">
        <v>280</v>
      </c>
      <c r="D62" s="141" t="s">
        <v>56</v>
      </c>
      <c r="E62" s="153">
        <v>8</v>
      </c>
      <c r="F62" s="126"/>
      <c r="G62" s="156">
        <f t="shared" si="2"/>
        <v>0</v>
      </c>
      <c r="H62" s="98"/>
      <c r="L62" s="98"/>
      <c r="M62" s="98"/>
      <c r="N62" s="98"/>
      <c r="O62" s="98"/>
      <c r="P62" s="98"/>
      <c r="Q62" s="98"/>
      <c r="R62" s="98"/>
      <c r="S62" s="98"/>
      <c r="T62" s="98"/>
      <c r="U62" s="98"/>
      <c r="V62" s="98"/>
      <c r="W62" s="98"/>
      <c r="X62" s="98"/>
      <c r="Y62" s="98"/>
      <c r="Z62" s="98"/>
      <c r="AA62" s="98"/>
      <c r="AB62" s="98"/>
      <c r="AC62" s="98"/>
      <c r="AD62" s="98"/>
      <c r="AE62" s="98"/>
      <c r="AF62" s="98"/>
    </row>
    <row r="63" spans="1:32" ht="16" customHeight="1" outlineLevel="3">
      <c r="A63" s="115">
        <v>6</v>
      </c>
      <c r="B63" s="105" t="s">
        <v>230</v>
      </c>
      <c r="C63" s="106" t="s">
        <v>281</v>
      </c>
      <c r="D63" s="141" t="s">
        <v>56</v>
      </c>
      <c r="E63" s="153">
        <v>4</v>
      </c>
      <c r="F63" s="126"/>
      <c r="G63" s="156">
        <f t="shared" si="2"/>
        <v>0</v>
      </c>
      <c r="H63" s="98"/>
      <c r="L63" s="98"/>
      <c r="M63" s="98"/>
      <c r="N63" s="98"/>
      <c r="O63" s="98"/>
      <c r="P63" s="98"/>
      <c r="Q63" s="98"/>
      <c r="R63" s="98"/>
      <c r="S63" s="98"/>
      <c r="T63" s="98"/>
      <c r="U63" s="98"/>
      <c r="V63" s="98"/>
      <c r="W63" s="98"/>
      <c r="X63" s="98"/>
      <c r="Y63" s="98"/>
      <c r="Z63" s="98"/>
      <c r="AA63" s="98"/>
      <c r="AB63" s="98"/>
      <c r="AC63" s="98"/>
      <c r="AD63" s="98"/>
      <c r="AE63" s="98"/>
      <c r="AF63" s="98"/>
    </row>
    <row r="64" spans="1:32" ht="16" customHeight="1" outlineLevel="3">
      <c r="A64" s="115">
        <v>7</v>
      </c>
      <c r="B64" s="105" t="s">
        <v>231</v>
      </c>
      <c r="C64" s="106" t="s">
        <v>282</v>
      </c>
      <c r="D64" s="141" t="s">
        <v>56</v>
      </c>
      <c r="E64" s="153">
        <v>12</v>
      </c>
      <c r="F64" s="126"/>
      <c r="G64" s="156">
        <f t="shared" si="2"/>
        <v>0</v>
      </c>
      <c r="H64" s="98"/>
      <c r="L64" s="98"/>
      <c r="M64" s="98"/>
      <c r="N64" s="98"/>
      <c r="O64" s="98"/>
      <c r="P64" s="98"/>
      <c r="Q64" s="98"/>
      <c r="R64" s="98"/>
      <c r="S64" s="98"/>
      <c r="T64" s="98"/>
      <c r="U64" s="98"/>
      <c r="V64" s="98"/>
      <c r="W64" s="98"/>
      <c r="X64" s="98"/>
      <c r="Y64" s="98"/>
      <c r="Z64" s="98"/>
      <c r="AA64" s="98"/>
      <c r="AB64" s="98"/>
      <c r="AC64" s="98"/>
      <c r="AD64" s="98"/>
      <c r="AE64" s="98"/>
      <c r="AF64" s="98"/>
    </row>
    <row r="65" spans="1:32" ht="16" customHeight="1" outlineLevel="3">
      <c r="A65" s="115">
        <v>8</v>
      </c>
      <c r="B65" s="105" t="s">
        <v>232</v>
      </c>
      <c r="C65" s="106" t="s">
        <v>283</v>
      </c>
      <c r="D65" s="141" t="s">
        <v>56</v>
      </c>
      <c r="E65" s="153">
        <v>8</v>
      </c>
      <c r="F65" s="126"/>
      <c r="G65" s="156">
        <f t="shared" si="2"/>
        <v>0</v>
      </c>
      <c r="H65" s="98"/>
      <c r="L65" s="98"/>
      <c r="M65" s="98"/>
      <c r="N65" s="98"/>
      <c r="O65" s="98"/>
      <c r="P65" s="98"/>
      <c r="Q65" s="98"/>
      <c r="R65" s="98"/>
      <c r="S65" s="98"/>
      <c r="T65" s="98"/>
      <c r="U65" s="98"/>
      <c r="V65" s="98"/>
      <c r="W65" s="98"/>
      <c r="X65" s="98"/>
      <c r="Y65" s="98"/>
      <c r="Z65" s="98"/>
      <c r="AA65" s="98"/>
      <c r="AB65" s="98"/>
      <c r="AC65" s="98"/>
      <c r="AD65" s="98"/>
      <c r="AE65" s="98"/>
      <c r="AF65" s="98"/>
    </row>
    <row r="66" spans="1:32" ht="16" customHeight="1" outlineLevel="3">
      <c r="A66" s="115">
        <v>9</v>
      </c>
      <c r="B66" s="105" t="s">
        <v>233</v>
      </c>
      <c r="C66" s="106" t="s">
        <v>284</v>
      </c>
      <c r="D66" s="141" t="s">
        <v>56</v>
      </c>
      <c r="E66" s="153">
        <v>4</v>
      </c>
      <c r="F66" s="126"/>
      <c r="G66" s="156">
        <f t="shared" si="2"/>
        <v>0</v>
      </c>
      <c r="H66" s="98"/>
      <c r="L66" s="98"/>
      <c r="M66" s="98"/>
      <c r="N66" s="98"/>
      <c r="O66" s="98"/>
      <c r="P66" s="98"/>
      <c r="Q66" s="98"/>
      <c r="R66" s="98"/>
      <c r="S66" s="98"/>
      <c r="T66" s="98"/>
      <c r="U66" s="98"/>
      <c r="V66" s="98"/>
      <c r="W66" s="98"/>
      <c r="X66" s="98"/>
      <c r="Y66" s="98"/>
      <c r="Z66" s="98"/>
      <c r="AA66" s="98"/>
      <c r="AB66" s="98"/>
      <c r="AC66" s="98"/>
      <c r="AD66" s="98"/>
      <c r="AE66" s="98"/>
      <c r="AF66" s="98"/>
    </row>
    <row r="67" spans="1:32" ht="16" customHeight="1" outlineLevel="3">
      <c r="A67" s="115">
        <v>10</v>
      </c>
      <c r="B67" s="105" t="s">
        <v>234</v>
      </c>
      <c r="C67" s="106" t="s">
        <v>285</v>
      </c>
      <c r="D67" s="141" t="s">
        <v>56</v>
      </c>
      <c r="E67" s="153">
        <v>4</v>
      </c>
      <c r="F67" s="126"/>
      <c r="G67" s="156">
        <f t="shared" si="2"/>
        <v>0</v>
      </c>
      <c r="H67" s="98"/>
      <c r="L67" s="98"/>
      <c r="M67" s="98"/>
      <c r="N67" s="98"/>
      <c r="O67" s="98"/>
      <c r="P67" s="98"/>
      <c r="Q67" s="98"/>
      <c r="R67" s="98"/>
      <c r="S67" s="98"/>
      <c r="T67" s="98"/>
      <c r="U67" s="98"/>
      <c r="V67" s="98"/>
      <c r="W67" s="98"/>
      <c r="X67" s="98"/>
      <c r="Y67" s="98"/>
      <c r="Z67" s="98"/>
      <c r="AA67" s="98"/>
      <c r="AB67" s="98"/>
      <c r="AC67" s="98"/>
      <c r="AD67" s="98"/>
      <c r="AE67" s="98"/>
      <c r="AF67" s="98"/>
    </row>
    <row r="68" spans="1:32" ht="16" customHeight="1" outlineLevel="3">
      <c r="A68" s="115">
        <v>11</v>
      </c>
      <c r="B68" s="105" t="s">
        <v>235</v>
      </c>
      <c r="C68" s="106" t="s">
        <v>286</v>
      </c>
      <c r="D68" s="141" t="s">
        <v>62</v>
      </c>
      <c r="E68" s="153">
        <v>4</v>
      </c>
      <c r="F68" s="126"/>
      <c r="G68" s="156">
        <f t="shared" si="2"/>
        <v>0</v>
      </c>
      <c r="H68" s="98"/>
      <c r="L68" s="98"/>
      <c r="M68" s="98"/>
      <c r="N68" s="98"/>
      <c r="O68" s="98"/>
      <c r="P68" s="98"/>
      <c r="Q68" s="98"/>
      <c r="R68" s="98"/>
      <c r="S68" s="98"/>
      <c r="T68" s="98"/>
      <c r="U68" s="98"/>
      <c r="V68" s="98"/>
      <c r="W68" s="98"/>
      <c r="X68" s="98"/>
      <c r="Y68" s="98"/>
      <c r="Z68" s="98"/>
      <c r="AA68" s="98"/>
      <c r="AB68" s="98"/>
      <c r="AC68" s="98"/>
      <c r="AD68" s="98"/>
      <c r="AE68" s="98"/>
      <c r="AF68" s="98"/>
    </row>
    <row r="69" spans="1:32" ht="16" customHeight="1" outlineLevel="3">
      <c r="A69" s="115">
        <v>12</v>
      </c>
      <c r="B69" s="105" t="s">
        <v>236</v>
      </c>
      <c r="C69" s="106" t="s">
        <v>287</v>
      </c>
      <c r="D69" s="141" t="s">
        <v>62</v>
      </c>
      <c r="E69" s="153">
        <v>4</v>
      </c>
      <c r="F69" s="126"/>
      <c r="G69" s="156">
        <f t="shared" si="2"/>
        <v>0</v>
      </c>
      <c r="H69" s="98"/>
      <c r="L69" s="98"/>
      <c r="M69" s="98"/>
      <c r="N69" s="98"/>
      <c r="O69" s="98"/>
      <c r="P69" s="98"/>
      <c r="Q69" s="98"/>
      <c r="R69" s="98"/>
      <c r="S69" s="98"/>
      <c r="T69" s="98"/>
      <c r="U69" s="98"/>
      <c r="V69" s="98"/>
      <c r="W69" s="98"/>
      <c r="X69" s="98"/>
      <c r="Y69" s="98"/>
      <c r="Z69" s="98"/>
      <c r="AA69" s="98"/>
      <c r="AB69" s="98"/>
      <c r="AC69" s="98"/>
      <c r="AD69" s="98"/>
      <c r="AE69" s="98"/>
      <c r="AF69" s="98"/>
    </row>
    <row r="70" spans="1:32" ht="16" customHeight="1" outlineLevel="3">
      <c r="A70" s="115">
        <v>13</v>
      </c>
      <c r="B70" s="105" t="s">
        <v>237</v>
      </c>
      <c r="C70" s="106" t="s">
        <v>288</v>
      </c>
      <c r="D70" s="141" t="s">
        <v>62</v>
      </c>
      <c r="E70" s="153">
        <v>30</v>
      </c>
      <c r="F70" s="126"/>
      <c r="G70" s="156">
        <f t="shared" si="2"/>
        <v>0</v>
      </c>
      <c r="H70" s="98"/>
      <c r="L70" s="98"/>
      <c r="M70" s="98"/>
      <c r="N70" s="98"/>
      <c r="O70" s="98"/>
      <c r="P70" s="98"/>
      <c r="Q70" s="98"/>
      <c r="R70" s="98"/>
      <c r="S70" s="98"/>
      <c r="T70" s="98"/>
      <c r="U70" s="98"/>
      <c r="V70" s="98"/>
      <c r="W70" s="98"/>
      <c r="X70" s="98"/>
      <c r="Y70" s="98"/>
      <c r="Z70" s="98"/>
      <c r="AA70" s="98"/>
      <c r="AB70" s="98"/>
      <c r="AC70" s="98"/>
      <c r="AD70" s="98"/>
      <c r="AE70" s="98"/>
      <c r="AF70" s="98"/>
    </row>
    <row r="71" spans="1:32" ht="16" customHeight="1" outlineLevel="3">
      <c r="A71" s="115">
        <v>14</v>
      </c>
      <c r="B71" s="105" t="s">
        <v>238</v>
      </c>
      <c r="C71" s="106" t="s">
        <v>198</v>
      </c>
      <c r="D71" s="141" t="s">
        <v>56</v>
      </c>
      <c r="E71" s="153">
        <v>4</v>
      </c>
      <c r="F71" s="126"/>
      <c r="G71" s="156">
        <f t="shared" si="2"/>
        <v>0</v>
      </c>
      <c r="H71" s="98"/>
      <c r="L71" s="98"/>
      <c r="M71" s="98"/>
      <c r="N71" s="98"/>
      <c r="O71" s="98"/>
      <c r="P71" s="98"/>
      <c r="Q71" s="98"/>
      <c r="R71" s="98"/>
      <c r="S71" s="98"/>
      <c r="T71" s="98"/>
      <c r="U71" s="98"/>
      <c r="V71" s="98"/>
      <c r="W71" s="98"/>
      <c r="X71" s="98"/>
      <c r="Y71" s="98"/>
      <c r="Z71" s="98"/>
      <c r="AA71" s="98"/>
      <c r="AB71" s="98"/>
      <c r="AC71" s="98"/>
      <c r="AD71" s="98"/>
      <c r="AE71" s="98"/>
      <c r="AF71" s="98"/>
    </row>
    <row r="72" spans="1:32" ht="16" customHeight="1" outlineLevel="3">
      <c r="A72" s="115">
        <v>15</v>
      </c>
      <c r="B72" s="105" t="s">
        <v>239</v>
      </c>
      <c r="C72" s="106" t="s">
        <v>289</v>
      </c>
      <c r="D72" s="141" t="s">
        <v>223</v>
      </c>
      <c r="E72" s="153">
        <v>10</v>
      </c>
      <c r="F72" s="126"/>
      <c r="G72" s="156">
        <f t="shared" ref="G72:G109" si="3">ROUND(E72*F72,2)</f>
        <v>0</v>
      </c>
      <c r="H72" s="98"/>
      <c r="L72" s="98"/>
      <c r="M72" s="98"/>
      <c r="N72" s="98"/>
      <c r="O72" s="98"/>
      <c r="P72" s="98"/>
      <c r="Q72" s="98"/>
      <c r="R72" s="98"/>
      <c r="S72" s="98"/>
      <c r="T72" s="98"/>
      <c r="U72" s="98"/>
      <c r="V72" s="98"/>
      <c r="W72" s="98"/>
      <c r="X72" s="98"/>
      <c r="Y72" s="98"/>
      <c r="Z72" s="98"/>
      <c r="AA72" s="98"/>
      <c r="AB72" s="98"/>
      <c r="AC72" s="98"/>
      <c r="AD72" s="98"/>
      <c r="AE72" s="98"/>
      <c r="AF72" s="98"/>
    </row>
    <row r="73" spans="1:32" ht="16" customHeight="1" outlineLevel="3">
      <c r="A73" s="115">
        <v>16</v>
      </c>
      <c r="B73" s="105" t="s">
        <v>240</v>
      </c>
      <c r="C73" s="106" t="s">
        <v>290</v>
      </c>
      <c r="D73" s="141" t="s">
        <v>223</v>
      </c>
      <c r="E73" s="153">
        <v>0.5</v>
      </c>
      <c r="F73" s="126"/>
      <c r="G73" s="156">
        <f t="shared" si="3"/>
        <v>0</v>
      </c>
      <c r="H73" s="98"/>
      <c r="L73" s="98"/>
      <c r="M73" s="98"/>
      <c r="N73" s="98"/>
      <c r="O73" s="98"/>
      <c r="P73" s="98"/>
      <c r="Q73" s="98"/>
      <c r="R73" s="98"/>
      <c r="S73" s="98"/>
      <c r="T73" s="98"/>
      <c r="U73" s="98"/>
      <c r="V73" s="98"/>
      <c r="W73" s="98"/>
      <c r="X73" s="98"/>
      <c r="Y73" s="98"/>
      <c r="Z73" s="98"/>
      <c r="AA73" s="98"/>
      <c r="AB73" s="98"/>
      <c r="AC73" s="98"/>
      <c r="AD73" s="98"/>
      <c r="AE73" s="98"/>
      <c r="AF73" s="98"/>
    </row>
    <row r="74" spans="1:32" ht="16" customHeight="1" outlineLevel="3">
      <c r="A74" s="115">
        <v>17</v>
      </c>
      <c r="B74" s="105" t="s">
        <v>241</v>
      </c>
      <c r="C74" s="106" t="s">
        <v>291</v>
      </c>
      <c r="D74" s="141" t="s">
        <v>223</v>
      </c>
      <c r="E74" s="153">
        <v>3</v>
      </c>
      <c r="F74" s="126"/>
      <c r="G74" s="156">
        <f t="shared" si="3"/>
        <v>0</v>
      </c>
      <c r="H74" s="98"/>
      <c r="L74" s="98"/>
      <c r="M74" s="98"/>
      <c r="N74" s="98"/>
      <c r="O74" s="98"/>
      <c r="P74" s="98"/>
      <c r="Q74" s="98"/>
      <c r="R74" s="98"/>
      <c r="S74" s="98"/>
      <c r="T74" s="98"/>
      <c r="U74" s="98"/>
      <c r="V74" s="98"/>
      <c r="W74" s="98"/>
      <c r="X74" s="98"/>
      <c r="Y74" s="98"/>
      <c r="Z74" s="98"/>
      <c r="AA74" s="98"/>
      <c r="AB74" s="98"/>
      <c r="AC74" s="98"/>
      <c r="AD74" s="98"/>
      <c r="AE74" s="98"/>
      <c r="AF74" s="98"/>
    </row>
    <row r="75" spans="1:32" ht="16" customHeight="1" outlineLevel="3">
      <c r="A75" s="115">
        <v>18</v>
      </c>
      <c r="B75" s="105" t="s">
        <v>242</v>
      </c>
      <c r="C75" s="106" t="s">
        <v>292</v>
      </c>
      <c r="D75" s="141" t="s">
        <v>62</v>
      </c>
      <c r="E75" s="153">
        <v>110</v>
      </c>
      <c r="F75" s="126"/>
      <c r="G75" s="156">
        <f t="shared" si="3"/>
        <v>0</v>
      </c>
      <c r="H75" s="98"/>
      <c r="L75" s="98"/>
      <c r="M75" s="98"/>
      <c r="N75" s="98"/>
      <c r="O75" s="98"/>
      <c r="P75" s="98"/>
      <c r="Q75" s="98"/>
      <c r="R75" s="98"/>
      <c r="S75" s="98"/>
      <c r="T75" s="98"/>
      <c r="U75" s="98"/>
      <c r="V75" s="98"/>
      <c r="W75" s="98"/>
      <c r="X75" s="98"/>
      <c r="Y75" s="98"/>
      <c r="Z75" s="98"/>
      <c r="AA75" s="98"/>
      <c r="AB75" s="98"/>
      <c r="AC75" s="98"/>
      <c r="AD75" s="98"/>
      <c r="AE75" s="98"/>
      <c r="AF75" s="98"/>
    </row>
    <row r="76" spans="1:32" ht="16" customHeight="1" outlineLevel="3">
      <c r="A76" s="115">
        <v>19</v>
      </c>
      <c r="B76" s="105" t="s">
        <v>243</v>
      </c>
      <c r="C76" s="106" t="s">
        <v>293</v>
      </c>
      <c r="D76" s="141" t="s">
        <v>62</v>
      </c>
      <c r="E76" s="153">
        <v>120</v>
      </c>
      <c r="F76" s="126"/>
      <c r="G76" s="156">
        <f t="shared" si="3"/>
        <v>0</v>
      </c>
      <c r="H76" s="98"/>
      <c r="L76" s="98"/>
      <c r="M76" s="98"/>
      <c r="N76" s="98"/>
      <c r="O76" s="98"/>
      <c r="P76" s="98"/>
      <c r="Q76" s="98"/>
      <c r="R76" s="98"/>
      <c r="S76" s="98"/>
      <c r="T76" s="98"/>
      <c r="U76" s="98"/>
      <c r="V76" s="98"/>
      <c r="W76" s="98"/>
      <c r="X76" s="98"/>
      <c r="Y76" s="98"/>
      <c r="Z76" s="98"/>
      <c r="AA76" s="98"/>
      <c r="AB76" s="98"/>
      <c r="AC76" s="98"/>
      <c r="AD76" s="98"/>
      <c r="AE76" s="98"/>
      <c r="AF76" s="98"/>
    </row>
    <row r="77" spans="1:32" ht="16" customHeight="1" outlineLevel="3">
      <c r="A77" s="115">
        <v>20</v>
      </c>
      <c r="B77" s="105" t="s">
        <v>244</v>
      </c>
      <c r="C77" s="106" t="s">
        <v>294</v>
      </c>
      <c r="D77" s="141" t="s">
        <v>62</v>
      </c>
      <c r="E77" s="153">
        <v>10</v>
      </c>
      <c r="F77" s="126"/>
      <c r="G77" s="156">
        <f t="shared" si="3"/>
        <v>0</v>
      </c>
      <c r="H77" s="98"/>
      <c r="L77" s="98"/>
      <c r="M77" s="98"/>
      <c r="N77" s="98"/>
      <c r="O77" s="98"/>
      <c r="P77" s="98"/>
      <c r="Q77" s="98"/>
      <c r="R77" s="98"/>
      <c r="S77" s="98"/>
      <c r="T77" s="98"/>
      <c r="U77" s="98"/>
      <c r="V77" s="98"/>
      <c r="W77" s="98"/>
      <c r="X77" s="98"/>
      <c r="Y77" s="98"/>
      <c r="Z77" s="98"/>
      <c r="AA77" s="98"/>
      <c r="AB77" s="98"/>
      <c r="AC77" s="98"/>
      <c r="AD77" s="98"/>
      <c r="AE77" s="98"/>
      <c r="AF77" s="98"/>
    </row>
    <row r="78" spans="1:32" ht="16" customHeight="1" outlineLevel="3">
      <c r="A78" s="115">
        <v>21</v>
      </c>
      <c r="B78" s="105" t="s">
        <v>245</v>
      </c>
      <c r="C78" s="106" t="s">
        <v>295</v>
      </c>
      <c r="D78" s="141" t="s">
        <v>62</v>
      </c>
      <c r="E78" s="153">
        <v>35</v>
      </c>
      <c r="F78" s="126"/>
      <c r="G78" s="156">
        <f t="shared" si="3"/>
        <v>0</v>
      </c>
      <c r="H78" s="98"/>
      <c r="L78" s="98"/>
      <c r="M78" s="98"/>
      <c r="N78" s="98"/>
      <c r="O78" s="98"/>
      <c r="P78" s="98"/>
      <c r="Q78" s="98"/>
      <c r="R78" s="98"/>
      <c r="S78" s="98"/>
      <c r="T78" s="98"/>
      <c r="U78" s="98"/>
      <c r="V78" s="98"/>
      <c r="W78" s="98"/>
      <c r="X78" s="98"/>
      <c r="Y78" s="98"/>
      <c r="Z78" s="98"/>
      <c r="AA78" s="98"/>
      <c r="AB78" s="98"/>
      <c r="AC78" s="98"/>
      <c r="AD78" s="98"/>
      <c r="AE78" s="98"/>
      <c r="AF78" s="98"/>
    </row>
    <row r="79" spans="1:32" ht="16" customHeight="1" outlineLevel="3">
      <c r="A79" s="115">
        <v>22</v>
      </c>
      <c r="B79" s="105" t="s">
        <v>246</v>
      </c>
      <c r="C79" s="106" t="s">
        <v>296</v>
      </c>
      <c r="D79" s="141" t="s">
        <v>62</v>
      </c>
      <c r="E79" s="153">
        <v>20</v>
      </c>
      <c r="F79" s="126"/>
      <c r="G79" s="156">
        <f t="shared" si="3"/>
        <v>0</v>
      </c>
      <c r="H79" s="98"/>
      <c r="L79" s="98"/>
      <c r="M79" s="98"/>
      <c r="N79" s="98"/>
      <c r="O79" s="98"/>
      <c r="P79" s="98"/>
      <c r="Q79" s="98"/>
      <c r="R79" s="98"/>
      <c r="S79" s="98"/>
      <c r="T79" s="98"/>
      <c r="U79" s="98"/>
      <c r="V79" s="98"/>
      <c r="W79" s="98"/>
      <c r="X79" s="98"/>
      <c r="Y79" s="98"/>
      <c r="Z79" s="98"/>
      <c r="AA79" s="98"/>
      <c r="AB79" s="98"/>
      <c r="AC79" s="98"/>
      <c r="AD79" s="98"/>
      <c r="AE79" s="98"/>
      <c r="AF79" s="98"/>
    </row>
    <row r="80" spans="1:32" ht="16" customHeight="1" outlineLevel="3">
      <c r="A80" s="115">
        <v>23</v>
      </c>
      <c r="B80" s="105" t="s">
        <v>247</v>
      </c>
      <c r="C80" s="106" t="s">
        <v>297</v>
      </c>
      <c r="D80" s="141" t="s">
        <v>62</v>
      </c>
      <c r="E80" s="153">
        <v>110</v>
      </c>
      <c r="F80" s="126"/>
      <c r="G80" s="156">
        <f t="shared" si="3"/>
        <v>0</v>
      </c>
      <c r="H80" s="98"/>
      <c r="L80" s="98"/>
      <c r="M80" s="98"/>
      <c r="N80" s="98"/>
      <c r="O80" s="98"/>
      <c r="P80" s="98"/>
      <c r="Q80" s="98"/>
      <c r="R80" s="98"/>
      <c r="S80" s="98"/>
      <c r="T80" s="98"/>
      <c r="U80" s="98"/>
      <c r="V80" s="98"/>
      <c r="W80" s="98"/>
      <c r="X80" s="98"/>
      <c r="Y80" s="98"/>
      <c r="Z80" s="98"/>
      <c r="AA80" s="98"/>
      <c r="AB80" s="98"/>
      <c r="AC80" s="98"/>
      <c r="AD80" s="98"/>
      <c r="AE80" s="98"/>
      <c r="AF80" s="98"/>
    </row>
    <row r="81" spans="1:32" ht="16" customHeight="1" outlineLevel="3">
      <c r="A81" s="115">
        <v>24</v>
      </c>
      <c r="B81" s="105" t="s">
        <v>248</v>
      </c>
      <c r="C81" s="106" t="s">
        <v>298</v>
      </c>
      <c r="D81" s="141" t="s">
        <v>62</v>
      </c>
      <c r="E81" s="153">
        <v>120</v>
      </c>
      <c r="F81" s="126"/>
      <c r="G81" s="156">
        <f t="shared" si="3"/>
        <v>0</v>
      </c>
      <c r="H81" s="98"/>
      <c r="L81" s="98"/>
      <c r="M81" s="98"/>
      <c r="N81" s="98"/>
      <c r="O81" s="98"/>
      <c r="P81" s="98"/>
      <c r="Q81" s="98"/>
      <c r="R81" s="98"/>
      <c r="S81" s="98"/>
      <c r="T81" s="98"/>
      <c r="U81" s="98"/>
      <c r="V81" s="98"/>
      <c r="W81" s="98"/>
      <c r="X81" s="98"/>
      <c r="Y81" s="98"/>
      <c r="Z81" s="98"/>
      <c r="AA81" s="98"/>
      <c r="AB81" s="98"/>
      <c r="AC81" s="98"/>
      <c r="AD81" s="98"/>
      <c r="AE81" s="98"/>
      <c r="AF81" s="98"/>
    </row>
    <row r="82" spans="1:32" ht="16" customHeight="1" outlineLevel="3">
      <c r="A82" s="115">
        <v>25</v>
      </c>
      <c r="B82" s="105" t="s">
        <v>249</v>
      </c>
      <c r="C82" s="106" t="s">
        <v>299</v>
      </c>
      <c r="D82" s="141" t="s">
        <v>62</v>
      </c>
      <c r="E82" s="153">
        <v>10</v>
      </c>
      <c r="F82" s="126"/>
      <c r="G82" s="156">
        <f t="shared" si="3"/>
        <v>0</v>
      </c>
      <c r="H82" s="98"/>
      <c r="L82" s="98"/>
      <c r="M82" s="98"/>
      <c r="N82" s="98"/>
      <c r="O82" s="98"/>
      <c r="P82" s="98"/>
      <c r="Q82" s="98"/>
      <c r="R82" s="98"/>
      <c r="S82" s="98"/>
      <c r="T82" s="98"/>
      <c r="U82" s="98"/>
      <c r="V82" s="98"/>
      <c r="W82" s="98"/>
      <c r="X82" s="98"/>
      <c r="Y82" s="98"/>
      <c r="Z82" s="98"/>
      <c r="AA82" s="98"/>
      <c r="AB82" s="98"/>
      <c r="AC82" s="98"/>
      <c r="AD82" s="98"/>
      <c r="AE82" s="98"/>
      <c r="AF82" s="98"/>
    </row>
    <row r="83" spans="1:32" ht="16" customHeight="1" outlineLevel="3">
      <c r="A83" s="115">
        <v>26</v>
      </c>
      <c r="B83" s="105" t="s">
        <v>250</v>
      </c>
      <c r="C83" s="106" t="s">
        <v>300</v>
      </c>
      <c r="D83" s="141" t="s">
        <v>62</v>
      </c>
      <c r="E83" s="153">
        <v>35</v>
      </c>
      <c r="F83" s="126"/>
      <c r="G83" s="156">
        <f t="shared" si="3"/>
        <v>0</v>
      </c>
      <c r="H83" s="98"/>
      <c r="L83" s="98"/>
      <c r="M83" s="98"/>
      <c r="N83" s="98"/>
      <c r="O83" s="98"/>
      <c r="P83" s="98"/>
      <c r="Q83" s="98"/>
      <c r="R83" s="98"/>
      <c r="S83" s="98"/>
      <c r="T83" s="98"/>
      <c r="U83" s="98"/>
      <c r="V83" s="98"/>
      <c r="W83" s="98"/>
      <c r="X83" s="98"/>
      <c r="Y83" s="98"/>
      <c r="Z83" s="98"/>
      <c r="AA83" s="98"/>
      <c r="AB83" s="98"/>
      <c r="AC83" s="98"/>
      <c r="AD83" s="98"/>
      <c r="AE83" s="98"/>
      <c r="AF83" s="98"/>
    </row>
    <row r="84" spans="1:32" ht="16" customHeight="1" outlineLevel="3">
      <c r="A84" s="115">
        <v>27</v>
      </c>
      <c r="B84" s="105" t="s">
        <v>251</v>
      </c>
      <c r="C84" s="106" t="s">
        <v>301</v>
      </c>
      <c r="D84" s="141" t="s">
        <v>62</v>
      </c>
      <c r="E84" s="153">
        <v>20</v>
      </c>
      <c r="F84" s="126"/>
      <c r="G84" s="156">
        <f t="shared" si="3"/>
        <v>0</v>
      </c>
      <c r="H84" s="98"/>
      <c r="L84" s="98"/>
      <c r="M84" s="98"/>
      <c r="N84" s="98"/>
      <c r="O84" s="98"/>
      <c r="P84" s="98"/>
      <c r="Q84" s="98"/>
      <c r="R84" s="98"/>
      <c r="S84" s="98"/>
      <c r="T84" s="98"/>
      <c r="U84" s="98"/>
      <c r="V84" s="98"/>
      <c r="W84" s="98"/>
      <c r="X84" s="98"/>
      <c r="Y84" s="98"/>
      <c r="Z84" s="98"/>
      <c r="AA84" s="98"/>
      <c r="AB84" s="98"/>
      <c r="AC84" s="98"/>
      <c r="AD84" s="98"/>
      <c r="AE84" s="98"/>
      <c r="AF84" s="98"/>
    </row>
    <row r="85" spans="1:32" ht="16" customHeight="1" outlineLevel="3">
      <c r="A85" s="115">
        <v>28</v>
      </c>
      <c r="B85" s="105" t="s">
        <v>252</v>
      </c>
      <c r="C85" s="106" t="s">
        <v>302</v>
      </c>
      <c r="D85" s="141" t="s">
        <v>62</v>
      </c>
      <c r="E85" s="153">
        <v>130</v>
      </c>
      <c r="F85" s="126"/>
      <c r="G85" s="156">
        <f t="shared" si="3"/>
        <v>0</v>
      </c>
      <c r="H85" s="98"/>
      <c r="L85" s="98"/>
      <c r="M85" s="98"/>
      <c r="N85" s="98"/>
      <c r="O85" s="98"/>
      <c r="P85" s="98"/>
      <c r="Q85" s="98"/>
      <c r="R85" s="98"/>
      <c r="S85" s="98"/>
      <c r="T85" s="98"/>
      <c r="U85" s="98"/>
      <c r="V85" s="98"/>
      <c r="W85" s="98"/>
      <c r="X85" s="98"/>
      <c r="Y85" s="98"/>
      <c r="Z85" s="98"/>
      <c r="AA85" s="98"/>
      <c r="AB85" s="98"/>
      <c r="AC85" s="98"/>
      <c r="AD85" s="98"/>
      <c r="AE85" s="98"/>
      <c r="AF85" s="98"/>
    </row>
    <row r="86" spans="1:32" ht="16" customHeight="1" outlineLevel="3">
      <c r="A86" s="115">
        <v>29</v>
      </c>
      <c r="B86" s="105" t="s">
        <v>253</v>
      </c>
      <c r="C86" s="106" t="s">
        <v>303</v>
      </c>
      <c r="D86" s="141" t="s">
        <v>62</v>
      </c>
      <c r="E86" s="153">
        <v>150</v>
      </c>
      <c r="F86" s="126"/>
      <c r="G86" s="156">
        <f t="shared" si="3"/>
        <v>0</v>
      </c>
      <c r="H86" s="98"/>
      <c r="L86" s="98"/>
      <c r="M86" s="98"/>
      <c r="N86" s="98"/>
      <c r="O86" s="98"/>
      <c r="P86" s="98"/>
      <c r="Q86" s="98"/>
      <c r="R86" s="98"/>
      <c r="S86" s="98"/>
      <c r="T86" s="98"/>
      <c r="U86" s="98"/>
      <c r="V86" s="98"/>
      <c r="W86" s="98"/>
      <c r="X86" s="98"/>
      <c r="Y86" s="98"/>
      <c r="Z86" s="98"/>
      <c r="AA86" s="98"/>
      <c r="AB86" s="98"/>
      <c r="AC86" s="98"/>
      <c r="AD86" s="98"/>
      <c r="AE86" s="98"/>
      <c r="AF86" s="98"/>
    </row>
    <row r="87" spans="1:32" ht="16" customHeight="1" outlineLevel="3">
      <c r="A87" s="115">
        <v>30</v>
      </c>
      <c r="B87" s="105" t="s">
        <v>254</v>
      </c>
      <c r="C87" s="106" t="s">
        <v>304</v>
      </c>
      <c r="D87" s="141" t="s">
        <v>62</v>
      </c>
      <c r="E87" s="153">
        <v>35</v>
      </c>
      <c r="F87" s="126"/>
      <c r="G87" s="156">
        <f t="shared" si="3"/>
        <v>0</v>
      </c>
      <c r="H87" s="98"/>
      <c r="L87" s="98"/>
      <c r="M87" s="98"/>
      <c r="N87" s="98"/>
      <c r="O87" s="98"/>
      <c r="P87" s="98"/>
      <c r="Q87" s="98"/>
      <c r="R87" s="98"/>
      <c r="S87" s="98"/>
      <c r="T87" s="98"/>
      <c r="U87" s="98"/>
      <c r="V87" s="98"/>
      <c r="W87" s="98"/>
      <c r="X87" s="98"/>
      <c r="Y87" s="98"/>
      <c r="Z87" s="98"/>
      <c r="AA87" s="98"/>
      <c r="AB87" s="98"/>
      <c r="AC87" s="98"/>
      <c r="AD87" s="98"/>
      <c r="AE87" s="98"/>
      <c r="AF87" s="98"/>
    </row>
    <row r="88" spans="1:32" ht="16" customHeight="1" outlineLevel="3">
      <c r="A88" s="115">
        <v>31</v>
      </c>
      <c r="B88" s="105" t="s">
        <v>255</v>
      </c>
      <c r="C88" s="106" t="s">
        <v>305</v>
      </c>
      <c r="D88" s="141" t="s">
        <v>62</v>
      </c>
      <c r="E88" s="153">
        <v>500</v>
      </c>
      <c r="F88" s="126"/>
      <c r="G88" s="156">
        <f t="shared" si="3"/>
        <v>0</v>
      </c>
      <c r="H88" s="98"/>
      <c r="L88" s="98"/>
      <c r="M88" s="98"/>
      <c r="N88" s="98"/>
      <c r="O88" s="98"/>
      <c r="P88" s="98"/>
      <c r="Q88" s="98"/>
      <c r="R88" s="98"/>
      <c r="S88" s="98"/>
      <c r="T88" s="98"/>
      <c r="U88" s="98"/>
      <c r="V88" s="98"/>
      <c r="W88" s="98"/>
      <c r="X88" s="98"/>
      <c r="Y88" s="98"/>
      <c r="Z88" s="98"/>
      <c r="AA88" s="98"/>
      <c r="AB88" s="98"/>
      <c r="AC88" s="98"/>
      <c r="AD88" s="98"/>
      <c r="AE88" s="98"/>
      <c r="AF88" s="98"/>
    </row>
    <row r="89" spans="1:32" ht="16" customHeight="1" outlineLevel="3">
      <c r="A89" s="115">
        <v>32</v>
      </c>
      <c r="B89" s="105" t="s">
        <v>256</v>
      </c>
      <c r="C89" s="106" t="s">
        <v>306</v>
      </c>
      <c r="D89" s="141" t="s">
        <v>62</v>
      </c>
      <c r="E89" s="153">
        <v>670</v>
      </c>
      <c r="F89" s="126"/>
      <c r="G89" s="156">
        <f t="shared" si="3"/>
        <v>0</v>
      </c>
      <c r="H89" s="98"/>
      <c r="L89" s="98"/>
      <c r="M89" s="98"/>
      <c r="N89" s="98"/>
      <c r="O89" s="98"/>
      <c r="P89" s="98"/>
      <c r="Q89" s="98"/>
      <c r="R89" s="98"/>
      <c r="S89" s="98"/>
      <c r="T89" s="98"/>
      <c r="U89" s="98"/>
      <c r="V89" s="98"/>
      <c r="W89" s="98"/>
      <c r="X89" s="98"/>
      <c r="Y89" s="98"/>
      <c r="Z89" s="98"/>
      <c r="AA89" s="98"/>
      <c r="AB89" s="98"/>
      <c r="AC89" s="98"/>
      <c r="AD89" s="98"/>
      <c r="AE89" s="98"/>
      <c r="AF89" s="98"/>
    </row>
    <row r="90" spans="1:32" ht="16" customHeight="1" outlineLevel="3">
      <c r="A90" s="115">
        <v>33</v>
      </c>
      <c r="B90" s="105" t="s">
        <v>257</v>
      </c>
      <c r="C90" s="106" t="s">
        <v>307</v>
      </c>
      <c r="D90" s="141" t="s">
        <v>62</v>
      </c>
      <c r="E90" s="153">
        <v>15</v>
      </c>
      <c r="F90" s="126"/>
      <c r="G90" s="156">
        <f t="shared" si="3"/>
        <v>0</v>
      </c>
      <c r="H90" s="98"/>
      <c r="L90" s="98"/>
      <c r="M90" s="98"/>
      <c r="N90" s="98"/>
      <c r="O90" s="98"/>
      <c r="P90" s="98"/>
      <c r="Q90" s="98"/>
      <c r="R90" s="98"/>
      <c r="S90" s="98"/>
      <c r="T90" s="98"/>
      <c r="U90" s="98"/>
      <c r="V90" s="98"/>
      <c r="W90" s="98"/>
      <c r="X90" s="98"/>
      <c r="Y90" s="98"/>
      <c r="Z90" s="98"/>
      <c r="AA90" s="98"/>
      <c r="AB90" s="98"/>
      <c r="AC90" s="98"/>
      <c r="AD90" s="98"/>
      <c r="AE90" s="98"/>
      <c r="AF90" s="98"/>
    </row>
    <row r="91" spans="1:32" ht="16" customHeight="1" outlineLevel="3">
      <c r="A91" s="115">
        <v>34</v>
      </c>
      <c r="B91" s="105" t="s">
        <v>258</v>
      </c>
      <c r="C91" s="106" t="s">
        <v>308</v>
      </c>
      <c r="D91" s="141" t="s">
        <v>56</v>
      </c>
      <c r="E91" s="153">
        <v>4</v>
      </c>
      <c r="F91" s="126"/>
      <c r="G91" s="156">
        <f t="shared" si="3"/>
        <v>0</v>
      </c>
      <c r="H91" s="98"/>
      <c r="L91" s="98"/>
      <c r="M91" s="98"/>
      <c r="N91" s="98"/>
      <c r="O91" s="98"/>
      <c r="P91" s="98"/>
      <c r="Q91" s="98"/>
      <c r="R91" s="98"/>
      <c r="S91" s="98"/>
      <c r="T91" s="98"/>
      <c r="U91" s="98"/>
      <c r="V91" s="98"/>
      <c r="W91" s="98"/>
      <c r="X91" s="98"/>
      <c r="Y91" s="98"/>
      <c r="Z91" s="98"/>
      <c r="AA91" s="98"/>
      <c r="AB91" s="98"/>
      <c r="AC91" s="98"/>
      <c r="AD91" s="98"/>
      <c r="AE91" s="98"/>
      <c r="AF91" s="98"/>
    </row>
    <row r="92" spans="1:32" ht="16" customHeight="1" outlineLevel="3">
      <c r="A92" s="115">
        <v>35</v>
      </c>
      <c r="B92" s="105" t="s">
        <v>259</v>
      </c>
      <c r="C92" s="106" t="s">
        <v>309</v>
      </c>
      <c r="D92" s="141" t="s">
        <v>223</v>
      </c>
      <c r="E92" s="153">
        <v>16</v>
      </c>
      <c r="F92" s="126"/>
      <c r="G92" s="156">
        <f t="shared" si="3"/>
        <v>0</v>
      </c>
      <c r="H92" s="98"/>
      <c r="L92" s="98"/>
      <c r="M92" s="98"/>
      <c r="N92" s="98"/>
      <c r="O92" s="98"/>
      <c r="P92" s="98"/>
      <c r="Q92" s="98"/>
      <c r="R92" s="98"/>
      <c r="S92" s="98"/>
      <c r="T92" s="98"/>
      <c r="U92" s="98"/>
      <c r="V92" s="98"/>
      <c r="W92" s="98"/>
      <c r="X92" s="98"/>
      <c r="Y92" s="98"/>
      <c r="Z92" s="98"/>
      <c r="AA92" s="98"/>
      <c r="AB92" s="98"/>
      <c r="AC92" s="98"/>
      <c r="AD92" s="98"/>
      <c r="AE92" s="98"/>
      <c r="AF92" s="98"/>
    </row>
    <row r="93" spans="1:32" ht="16" customHeight="1" outlineLevel="3">
      <c r="A93" s="115">
        <v>36</v>
      </c>
      <c r="B93" s="105" t="s">
        <v>260</v>
      </c>
      <c r="C93" s="106" t="s">
        <v>310</v>
      </c>
      <c r="D93" s="141" t="s">
        <v>223</v>
      </c>
      <c r="E93" s="153">
        <v>50</v>
      </c>
      <c r="F93" s="126"/>
      <c r="G93" s="156">
        <f t="shared" si="3"/>
        <v>0</v>
      </c>
    </row>
    <row r="94" spans="1:32" ht="16" customHeight="1" outlineLevel="3">
      <c r="A94" s="115">
        <v>37</v>
      </c>
      <c r="B94" s="105" t="s">
        <v>261</v>
      </c>
      <c r="C94" s="106" t="s">
        <v>311</v>
      </c>
      <c r="D94" s="141" t="s">
        <v>62</v>
      </c>
      <c r="E94" s="153">
        <v>35</v>
      </c>
      <c r="F94" s="126"/>
      <c r="G94" s="156">
        <f t="shared" si="3"/>
        <v>0</v>
      </c>
      <c r="H94" s="98"/>
      <c r="L94" s="98"/>
      <c r="M94" s="98"/>
      <c r="N94" s="98"/>
      <c r="O94" s="98"/>
      <c r="P94" s="98"/>
      <c r="Q94" s="98"/>
      <c r="R94" s="98"/>
      <c r="S94" s="98"/>
      <c r="T94" s="98"/>
      <c r="U94" s="98"/>
      <c r="V94" s="98"/>
      <c r="W94" s="98"/>
      <c r="X94" s="98"/>
      <c r="Y94" s="98"/>
      <c r="Z94" s="98"/>
      <c r="AA94" s="98"/>
      <c r="AB94" s="98"/>
      <c r="AC94" s="98"/>
      <c r="AD94" s="98"/>
      <c r="AE94" s="98"/>
      <c r="AF94" s="98"/>
    </row>
    <row r="95" spans="1:32" ht="16" customHeight="1" outlineLevel="3">
      <c r="A95" s="115">
        <v>38</v>
      </c>
      <c r="B95" s="105" t="s">
        <v>262</v>
      </c>
      <c r="C95" s="106" t="s">
        <v>312</v>
      </c>
      <c r="D95" s="141" t="s">
        <v>62</v>
      </c>
      <c r="E95" s="153">
        <v>35</v>
      </c>
      <c r="F95" s="126"/>
      <c r="G95" s="156">
        <f t="shared" si="3"/>
        <v>0</v>
      </c>
      <c r="H95" s="98"/>
      <c r="L95" s="98"/>
      <c r="M95" s="98"/>
      <c r="N95" s="98"/>
      <c r="O95" s="98"/>
      <c r="P95" s="98"/>
      <c r="Q95" s="98"/>
      <c r="R95" s="98"/>
      <c r="S95" s="98"/>
      <c r="T95" s="98"/>
      <c r="U95" s="98"/>
      <c r="V95" s="98"/>
      <c r="W95" s="98"/>
      <c r="X95" s="98"/>
      <c r="Y95" s="98"/>
      <c r="Z95" s="98"/>
      <c r="AA95" s="98"/>
      <c r="AB95" s="98"/>
      <c r="AC95" s="98"/>
      <c r="AD95" s="98"/>
      <c r="AE95" s="98"/>
      <c r="AF95" s="98"/>
    </row>
    <row r="96" spans="1:32" ht="16" customHeight="1" outlineLevel="3">
      <c r="A96" s="115">
        <v>39</v>
      </c>
      <c r="B96" s="105" t="s">
        <v>263</v>
      </c>
      <c r="C96" s="106" t="s">
        <v>313</v>
      </c>
      <c r="D96" s="141" t="s">
        <v>56</v>
      </c>
      <c r="E96" s="153">
        <v>3</v>
      </c>
      <c r="F96" s="126"/>
      <c r="G96" s="156">
        <f t="shared" si="3"/>
        <v>0</v>
      </c>
      <c r="H96" s="98"/>
      <c r="L96" s="98"/>
      <c r="M96" s="98"/>
      <c r="N96" s="98"/>
      <c r="O96" s="98"/>
      <c r="P96" s="98"/>
      <c r="Q96" s="98"/>
      <c r="R96" s="98"/>
      <c r="S96" s="98"/>
      <c r="T96" s="98"/>
      <c r="U96" s="98"/>
      <c r="V96" s="98"/>
      <c r="W96" s="98"/>
      <c r="X96" s="98"/>
      <c r="Y96" s="98"/>
      <c r="Z96" s="98"/>
      <c r="AA96" s="98"/>
      <c r="AB96" s="98"/>
      <c r="AC96" s="98"/>
      <c r="AD96" s="98"/>
      <c r="AE96" s="98"/>
      <c r="AF96" s="98"/>
    </row>
    <row r="97" spans="1:32" ht="16" customHeight="1" outlineLevel="3">
      <c r="A97" s="115">
        <v>40</v>
      </c>
      <c r="B97" s="105" t="s">
        <v>264</v>
      </c>
      <c r="C97" s="106" t="s">
        <v>314</v>
      </c>
      <c r="D97" s="141" t="s">
        <v>56</v>
      </c>
      <c r="E97" s="153">
        <v>9</v>
      </c>
      <c r="F97" s="126"/>
      <c r="G97" s="156">
        <f t="shared" si="3"/>
        <v>0</v>
      </c>
      <c r="H97" s="98"/>
      <c r="L97" s="98"/>
      <c r="M97" s="98"/>
      <c r="N97" s="98"/>
      <c r="O97" s="98"/>
      <c r="P97" s="98"/>
      <c r="Q97" s="98"/>
      <c r="R97" s="98"/>
      <c r="S97" s="98"/>
      <c r="T97" s="98"/>
      <c r="U97" s="98"/>
      <c r="V97" s="98"/>
      <c r="W97" s="98"/>
      <c r="X97" s="98"/>
      <c r="Y97" s="98"/>
      <c r="Z97" s="98"/>
      <c r="AA97" s="98"/>
      <c r="AB97" s="98"/>
      <c r="AC97" s="98"/>
      <c r="AD97" s="98"/>
      <c r="AE97" s="98"/>
      <c r="AF97" s="98"/>
    </row>
    <row r="98" spans="1:32" ht="16" customHeight="1" outlineLevel="3">
      <c r="A98" s="115">
        <v>41</v>
      </c>
      <c r="B98" s="105" t="s">
        <v>265</v>
      </c>
      <c r="C98" s="106" t="s">
        <v>315</v>
      </c>
      <c r="D98" s="141" t="s">
        <v>56</v>
      </c>
      <c r="E98" s="153">
        <v>6</v>
      </c>
      <c r="F98" s="126"/>
      <c r="G98" s="156">
        <f t="shared" si="3"/>
        <v>0</v>
      </c>
      <c r="H98" s="98"/>
      <c r="L98" s="98"/>
      <c r="M98" s="98"/>
      <c r="N98" s="98"/>
      <c r="O98" s="98"/>
      <c r="P98" s="98"/>
      <c r="Q98" s="98"/>
      <c r="R98" s="98"/>
      <c r="S98" s="98"/>
      <c r="T98" s="98"/>
      <c r="U98" s="98"/>
      <c r="V98" s="98"/>
      <c r="W98" s="98"/>
      <c r="X98" s="98"/>
      <c r="Y98" s="98"/>
      <c r="Z98" s="98"/>
      <c r="AA98" s="98"/>
      <c r="AB98" s="98"/>
      <c r="AC98" s="98"/>
      <c r="AD98" s="98"/>
      <c r="AE98" s="98"/>
      <c r="AF98" s="98"/>
    </row>
    <row r="99" spans="1:32" ht="16" customHeight="1" outlineLevel="3">
      <c r="A99" s="115">
        <v>42</v>
      </c>
      <c r="B99" s="105" t="s">
        <v>266</v>
      </c>
      <c r="C99" s="106" t="s">
        <v>316</v>
      </c>
      <c r="D99" s="141" t="s">
        <v>56</v>
      </c>
      <c r="E99" s="153">
        <v>1</v>
      </c>
      <c r="F99" s="126"/>
      <c r="G99" s="156">
        <f t="shared" si="3"/>
        <v>0</v>
      </c>
      <c r="H99" s="98"/>
      <c r="L99" s="98"/>
      <c r="M99" s="98"/>
      <c r="N99" s="98"/>
      <c r="O99" s="98"/>
      <c r="P99" s="98"/>
      <c r="Q99" s="98"/>
      <c r="R99" s="98"/>
      <c r="S99" s="98"/>
      <c r="T99" s="98"/>
      <c r="U99" s="98"/>
      <c r="V99" s="98"/>
      <c r="W99" s="98"/>
      <c r="X99" s="98"/>
      <c r="Y99" s="98"/>
      <c r="Z99" s="98"/>
      <c r="AA99" s="98"/>
      <c r="AB99" s="98"/>
      <c r="AC99" s="98"/>
      <c r="AD99" s="98"/>
      <c r="AE99" s="98"/>
      <c r="AF99" s="98"/>
    </row>
    <row r="100" spans="1:32" ht="16" customHeight="1" outlineLevel="3">
      <c r="A100" s="115">
        <v>43</v>
      </c>
      <c r="B100" s="105" t="s">
        <v>267</v>
      </c>
      <c r="C100" s="106" t="s">
        <v>317</v>
      </c>
      <c r="D100" s="141" t="s">
        <v>56</v>
      </c>
      <c r="E100" s="153">
        <v>3</v>
      </c>
      <c r="F100" s="126"/>
      <c r="G100" s="156">
        <f t="shared" si="3"/>
        <v>0</v>
      </c>
      <c r="H100" s="98"/>
      <c r="L100" s="98"/>
      <c r="M100" s="98"/>
      <c r="N100" s="98"/>
      <c r="O100" s="98"/>
      <c r="P100" s="98"/>
      <c r="Q100" s="98"/>
      <c r="R100" s="98"/>
      <c r="S100" s="98"/>
      <c r="T100" s="98"/>
      <c r="U100" s="98"/>
      <c r="V100" s="98"/>
      <c r="W100" s="98"/>
      <c r="X100" s="98"/>
      <c r="Y100" s="98"/>
      <c r="Z100" s="98"/>
      <c r="AA100" s="98"/>
      <c r="AB100" s="98"/>
      <c r="AC100" s="98"/>
      <c r="AD100" s="98"/>
      <c r="AE100" s="98"/>
      <c r="AF100" s="98"/>
    </row>
    <row r="101" spans="1:32" ht="16" customHeight="1" outlineLevel="3">
      <c r="A101" s="115">
        <v>44</v>
      </c>
      <c r="B101" s="105" t="s">
        <v>268</v>
      </c>
      <c r="C101" s="106" t="s">
        <v>318</v>
      </c>
      <c r="D101" s="141" t="s">
        <v>56</v>
      </c>
      <c r="E101" s="153">
        <v>14</v>
      </c>
      <c r="F101" s="126"/>
      <c r="G101" s="156">
        <f t="shared" si="3"/>
        <v>0</v>
      </c>
      <c r="H101" s="98"/>
      <c r="L101" s="98"/>
      <c r="M101" s="98"/>
      <c r="N101" s="98"/>
      <c r="O101" s="98"/>
      <c r="P101" s="98"/>
      <c r="Q101" s="98"/>
      <c r="R101" s="98"/>
      <c r="S101" s="98"/>
      <c r="T101" s="98"/>
      <c r="U101" s="98"/>
      <c r="V101" s="98"/>
      <c r="W101" s="98"/>
      <c r="X101" s="98"/>
      <c r="Y101" s="98"/>
      <c r="Z101" s="98"/>
      <c r="AA101" s="98"/>
      <c r="AB101" s="98"/>
      <c r="AC101" s="98"/>
      <c r="AD101" s="98"/>
      <c r="AE101" s="98"/>
      <c r="AF101" s="98"/>
    </row>
    <row r="102" spans="1:32" ht="16" customHeight="1" outlineLevel="3">
      <c r="A102" s="115">
        <v>45</v>
      </c>
      <c r="B102" s="105" t="s">
        <v>269</v>
      </c>
      <c r="C102" s="106" t="s">
        <v>319</v>
      </c>
      <c r="D102" s="141" t="s">
        <v>62</v>
      </c>
      <c r="E102" s="153">
        <v>670</v>
      </c>
      <c r="F102" s="126"/>
      <c r="G102" s="156">
        <f t="shared" si="3"/>
        <v>0</v>
      </c>
    </row>
    <row r="103" spans="1:32" ht="16" customHeight="1" outlineLevel="3">
      <c r="A103" s="115">
        <v>46</v>
      </c>
      <c r="B103" s="105" t="s">
        <v>270</v>
      </c>
      <c r="C103" s="106" t="s">
        <v>320</v>
      </c>
      <c r="D103" s="141" t="s">
        <v>330</v>
      </c>
      <c r="E103" s="153">
        <v>30</v>
      </c>
      <c r="F103" s="126"/>
      <c r="G103" s="156">
        <f t="shared" si="3"/>
        <v>0</v>
      </c>
    </row>
    <row r="104" spans="1:32" ht="16" customHeight="1" outlineLevel="3">
      <c r="A104" s="115">
        <v>47</v>
      </c>
      <c r="B104" s="105" t="s">
        <v>271</v>
      </c>
      <c r="C104" s="106" t="s">
        <v>321</v>
      </c>
      <c r="D104" s="141" t="s">
        <v>330</v>
      </c>
      <c r="E104" s="153">
        <v>30</v>
      </c>
      <c r="F104" s="126"/>
      <c r="G104" s="156">
        <f t="shared" si="3"/>
        <v>0</v>
      </c>
    </row>
    <row r="105" spans="1:32" ht="16" customHeight="1" outlineLevel="3">
      <c r="A105" s="115">
        <v>48</v>
      </c>
      <c r="B105" s="105" t="s">
        <v>272</v>
      </c>
      <c r="C105" s="106" t="s">
        <v>322</v>
      </c>
      <c r="D105" s="141" t="s">
        <v>330</v>
      </c>
      <c r="E105" s="153">
        <v>5</v>
      </c>
      <c r="F105" s="126"/>
      <c r="G105" s="156">
        <f t="shared" si="3"/>
        <v>0</v>
      </c>
    </row>
    <row r="106" spans="1:32" ht="16" customHeight="1" outlineLevel="3">
      <c r="A106" s="115">
        <v>49</v>
      </c>
      <c r="B106" s="105" t="s">
        <v>273</v>
      </c>
      <c r="C106" s="106" t="s">
        <v>323</v>
      </c>
      <c r="D106" s="141" t="s">
        <v>330</v>
      </c>
      <c r="E106" s="153">
        <v>5</v>
      </c>
      <c r="F106" s="126"/>
      <c r="G106" s="156">
        <f t="shared" si="3"/>
        <v>0</v>
      </c>
    </row>
    <row r="107" spans="1:32" ht="16" customHeight="1" outlineLevel="3" thickBot="1">
      <c r="A107" s="115">
        <v>50</v>
      </c>
      <c r="B107" s="105" t="s">
        <v>274</v>
      </c>
      <c r="C107" s="106" t="s">
        <v>324</v>
      </c>
      <c r="D107" s="141" t="s">
        <v>138</v>
      </c>
      <c r="E107" s="153">
        <v>40</v>
      </c>
      <c r="F107" s="126"/>
      <c r="G107" s="156">
        <f t="shared" si="3"/>
        <v>0</v>
      </c>
    </row>
    <row r="108" spans="1:32" ht="19" customHeight="1" outlineLevel="2">
      <c r="A108" s="146"/>
      <c r="B108" s="147" t="s">
        <v>328</v>
      </c>
      <c r="C108" s="148" t="s">
        <v>329</v>
      </c>
      <c r="D108" s="149"/>
      <c r="E108" s="150"/>
      <c r="F108" s="151"/>
      <c r="G108" s="154">
        <f>SUM(G109)</f>
        <v>0</v>
      </c>
    </row>
    <row r="109" spans="1:32" ht="16" customHeight="1" outlineLevel="3" thickBot="1">
      <c r="A109" s="115">
        <v>1</v>
      </c>
      <c r="B109" s="105" t="s">
        <v>275</v>
      </c>
      <c r="C109" s="106" t="s">
        <v>325</v>
      </c>
      <c r="D109" s="141" t="s">
        <v>223</v>
      </c>
      <c r="E109" s="153">
        <v>5.5</v>
      </c>
      <c r="F109" s="126"/>
      <c r="G109" s="156">
        <f t="shared" si="3"/>
        <v>0</v>
      </c>
    </row>
    <row r="110" spans="1:32" ht="25" customHeight="1">
      <c r="A110" s="146" t="s">
        <v>55</v>
      </c>
      <c r="B110" s="147" t="s">
        <v>83</v>
      </c>
      <c r="C110" s="148" t="s">
        <v>331</v>
      </c>
      <c r="D110" s="149"/>
      <c r="E110" s="150"/>
      <c r="F110" s="151"/>
      <c r="G110" s="154">
        <f>SUM(G111:G117)</f>
        <v>0</v>
      </c>
    </row>
    <row r="111" spans="1:32" outlineLevel="1">
      <c r="A111" s="115">
        <v>1</v>
      </c>
      <c r="B111" s="105"/>
      <c r="C111" s="106" t="s">
        <v>332</v>
      </c>
      <c r="D111" s="141" t="s">
        <v>56</v>
      </c>
      <c r="E111" s="153">
        <v>1</v>
      </c>
      <c r="F111" s="126"/>
      <c r="G111" s="156">
        <f t="shared" ref="G111:G117" si="4">ROUND(E111*F111,2)</f>
        <v>0</v>
      </c>
    </row>
    <row r="112" spans="1:32" outlineLevel="1">
      <c r="A112" s="115">
        <v>2</v>
      </c>
      <c r="B112" s="105"/>
      <c r="C112" s="106" t="s">
        <v>333</v>
      </c>
      <c r="D112" s="141" t="s">
        <v>56</v>
      </c>
      <c r="E112" s="153">
        <v>1</v>
      </c>
      <c r="F112" s="126"/>
      <c r="G112" s="156">
        <f t="shared" si="4"/>
        <v>0</v>
      </c>
    </row>
    <row r="113" spans="1:7" outlineLevel="1">
      <c r="A113" s="115">
        <v>3</v>
      </c>
      <c r="B113" s="105"/>
      <c r="C113" s="106" t="s">
        <v>64</v>
      </c>
      <c r="D113" s="141" t="s">
        <v>56</v>
      </c>
      <c r="E113" s="153">
        <v>1</v>
      </c>
      <c r="F113" s="126"/>
      <c r="G113" s="156">
        <f t="shared" si="4"/>
        <v>0</v>
      </c>
    </row>
    <row r="114" spans="1:7" outlineLevel="1">
      <c r="A114" s="115">
        <v>4</v>
      </c>
      <c r="B114" s="105"/>
      <c r="C114" s="106" t="s">
        <v>334</v>
      </c>
      <c r="D114" s="141" t="s">
        <v>56</v>
      </c>
      <c r="E114" s="153">
        <v>1</v>
      </c>
      <c r="F114" s="126"/>
      <c r="G114" s="156">
        <f t="shared" si="4"/>
        <v>0</v>
      </c>
    </row>
    <row r="115" spans="1:7" outlineLevel="1">
      <c r="A115" s="115">
        <v>5</v>
      </c>
      <c r="B115" s="105"/>
      <c r="C115" s="106" t="s">
        <v>335</v>
      </c>
      <c r="D115" s="141" t="s">
        <v>56</v>
      </c>
      <c r="E115" s="153">
        <v>1</v>
      </c>
      <c r="F115" s="126"/>
      <c r="G115" s="156">
        <f t="shared" si="4"/>
        <v>0</v>
      </c>
    </row>
    <row r="116" spans="1:7" outlineLevel="1">
      <c r="A116" s="115">
        <v>6</v>
      </c>
      <c r="B116" s="105"/>
      <c r="C116" s="106" t="s">
        <v>336</v>
      </c>
      <c r="D116" s="141" t="s">
        <v>56</v>
      </c>
      <c r="E116" s="153">
        <v>1</v>
      </c>
      <c r="F116" s="126"/>
      <c r="G116" s="156">
        <f t="shared" si="4"/>
        <v>0</v>
      </c>
    </row>
    <row r="117" spans="1:7" ht="14" outlineLevel="1" thickBot="1">
      <c r="A117" s="115">
        <v>7</v>
      </c>
      <c r="B117" s="105"/>
      <c r="C117" s="106" t="s">
        <v>337</v>
      </c>
      <c r="D117" s="141" t="s">
        <v>56</v>
      </c>
      <c r="E117" s="153">
        <v>1</v>
      </c>
      <c r="F117" s="126"/>
      <c r="G117" s="156">
        <f t="shared" si="4"/>
        <v>0</v>
      </c>
    </row>
    <row r="118" spans="1:7" ht="36" customHeight="1" thickBot="1">
      <c r="A118" s="164"/>
      <c r="B118" s="165" t="s">
        <v>24</v>
      </c>
      <c r="C118" s="166"/>
      <c r="D118" s="167"/>
      <c r="E118" s="167"/>
      <c r="F118" s="168"/>
      <c r="G118" s="169">
        <f>+G7+G9+G110</f>
        <v>0</v>
      </c>
    </row>
  </sheetData>
  <sheetProtection algorithmName="SHA-512" hashValue="gTQu9dRX6RC9BhDbh831iHJECSvtVy3qoEu8SdecLAZiXRJW2JkFIKNvcJu2hAFkOzLQY+E8zbBEuWmRrso2kg==" saltValue="GMUDF02Kmcu9022MCnI1/Q==" spinCount="100000" sheet="1" objects="1" scenarios="1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scale="93" fitToHeight="5" orientation="landscape" horizontalDpi="4294967293" verticalDpi="0" r:id="rId1"/>
  <headerFooter>
    <oddFooter>&amp;RStránka &amp;P z &amp;N&amp;LZpracováno programem BUILDpower S,  © RTS, a.s.</oddFooter>
  </headerFooter>
  <rowBreaks count="1" manualBreakCount="1">
    <brk id="8" max="7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D1F1F4-E49A-954C-9F5C-AA0065170C75}">
  <sheetPr codeName="List5">
    <outlinePr summaryBelow="0"/>
    <pageSetUpPr fitToPage="1"/>
  </sheetPr>
  <dimension ref="A1:AF15"/>
  <sheetViews>
    <sheetView zoomScale="130" zoomScaleNormal="130" workbookViewId="0">
      <pane ySplit="6" topLeftCell="A7" activePane="bottomLeft" state="frozen"/>
      <selection pane="bottomLeft" activeCell="F8" sqref="F8"/>
    </sheetView>
  </sheetViews>
  <sheetFormatPr baseColWidth="10" defaultColWidth="8.83203125" defaultRowHeight="13"/>
  <cols>
    <col min="1" max="1" width="3.5" customWidth="1"/>
    <col min="2" max="2" width="12.5" style="90" customWidth="1"/>
    <col min="3" max="3" width="62.5" style="90" customWidth="1"/>
    <col min="4" max="4" width="4.83203125" style="10" customWidth="1"/>
    <col min="5" max="5" width="8.6640625" style="10" customWidth="1"/>
    <col min="6" max="6" width="13.33203125" style="10" customWidth="1"/>
    <col min="7" max="7" width="14.1640625" style="10" customWidth="1"/>
    <col min="8" max="13" width="8.83203125" customWidth="1"/>
  </cols>
  <sheetData>
    <row r="1" spans="1:32" ht="25" customHeight="1">
      <c r="A1" s="233" t="s">
        <v>48</v>
      </c>
      <c r="B1" s="233"/>
      <c r="C1" s="233"/>
      <c r="D1" s="233"/>
      <c r="E1" s="233"/>
      <c r="F1" s="233"/>
      <c r="G1" s="233"/>
    </row>
    <row r="2" spans="1:32" ht="25" customHeight="1">
      <c r="A2" s="48" t="s">
        <v>7</v>
      </c>
      <c r="B2" s="47" t="s">
        <v>33</v>
      </c>
      <c r="C2" s="234" t="s">
        <v>361</v>
      </c>
      <c r="D2" s="234"/>
      <c r="E2" s="234"/>
      <c r="F2" s="234"/>
      <c r="G2" s="235"/>
    </row>
    <row r="3" spans="1:32" ht="25" customHeight="1">
      <c r="A3" s="48" t="s">
        <v>8</v>
      </c>
      <c r="B3" s="47" t="s">
        <v>33</v>
      </c>
      <c r="C3" s="236" t="s">
        <v>338</v>
      </c>
      <c r="D3" s="236"/>
      <c r="E3" s="236"/>
      <c r="F3" s="236"/>
      <c r="G3" s="237"/>
    </row>
    <row r="4" spans="1:32" ht="25" customHeight="1">
      <c r="A4" s="96" t="s">
        <v>9</v>
      </c>
      <c r="B4" s="97" t="s">
        <v>33</v>
      </c>
      <c r="C4" s="238" t="s">
        <v>338</v>
      </c>
      <c r="D4" s="239"/>
      <c r="E4" s="239"/>
      <c r="F4" s="239"/>
      <c r="G4" s="240"/>
    </row>
    <row r="5" spans="1:32" ht="14" thickBot="1"/>
    <row r="6" spans="1:32" ht="29" thickBot="1">
      <c r="A6" s="157" t="s">
        <v>49</v>
      </c>
      <c r="B6" s="158" t="s">
        <v>50</v>
      </c>
      <c r="C6" s="158" t="s">
        <v>51</v>
      </c>
      <c r="D6" s="159" t="s">
        <v>52</v>
      </c>
      <c r="E6" s="159" t="s">
        <v>53</v>
      </c>
      <c r="F6" s="160" t="s">
        <v>135</v>
      </c>
      <c r="G6" s="161" t="s">
        <v>24</v>
      </c>
    </row>
    <row r="7" spans="1:32" ht="25" customHeight="1">
      <c r="A7" s="146" t="s">
        <v>55</v>
      </c>
      <c r="B7" s="147" t="s">
        <v>45</v>
      </c>
      <c r="C7" s="148" t="s">
        <v>340</v>
      </c>
      <c r="D7" s="149"/>
      <c r="E7" s="150"/>
      <c r="F7" s="151"/>
      <c r="G7" s="154">
        <f>SUM(G8:G14)</f>
        <v>0</v>
      </c>
    </row>
    <row r="8" spans="1:32" ht="50" customHeight="1">
      <c r="A8" s="138">
        <v>1</v>
      </c>
      <c r="B8" s="139"/>
      <c r="C8" s="140" t="s">
        <v>379</v>
      </c>
      <c r="D8" s="107" t="s">
        <v>60</v>
      </c>
      <c r="E8" s="142">
        <v>1</v>
      </c>
      <c r="F8" s="143"/>
      <c r="G8" s="155">
        <f t="shared" ref="G8:G13" si="0">ROUND(E8*F8,2)</f>
        <v>0</v>
      </c>
      <c r="H8" s="98"/>
      <c r="J8" s="98"/>
      <c r="K8" s="98"/>
      <c r="L8" s="98"/>
      <c r="M8" s="98"/>
      <c r="N8" s="98"/>
      <c r="O8" s="98"/>
      <c r="P8" s="98"/>
      <c r="Q8" s="98"/>
      <c r="R8" s="98"/>
      <c r="S8" s="98"/>
      <c r="T8" s="98"/>
      <c r="U8" s="98"/>
      <c r="V8" s="98"/>
      <c r="W8" s="98"/>
      <c r="X8" s="98"/>
      <c r="Y8" s="98"/>
      <c r="Z8" s="98"/>
      <c r="AA8" s="98"/>
      <c r="AB8" s="98"/>
      <c r="AC8" s="98"/>
      <c r="AD8" s="98"/>
      <c r="AE8" s="98"/>
      <c r="AF8" s="98"/>
    </row>
    <row r="9" spans="1:32" ht="16" customHeight="1">
      <c r="A9" s="115">
        <v>2</v>
      </c>
      <c r="B9" s="105"/>
      <c r="C9" s="106" t="s">
        <v>377</v>
      </c>
      <c r="D9" s="107" t="s">
        <v>60</v>
      </c>
      <c r="E9" s="108">
        <v>1</v>
      </c>
      <c r="F9" s="126"/>
      <c r="G9" s="156">
        <f t="shared" si="0"/>
        <v>0</v>
      </c>
      <c r="H9" s="98"/>
      <c r="J9" s="98"/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8"/>
      <c r="W9" s="98"/>
      <c r="X9" s="98"/>
      <c r="Y9" s="98"/>
      <c r="Z9" s="98"/>
      <c r="AA9" s="98"/>
      <c r="AB9" s="98"/>
      <c r="AC9" s="98"/>
      <c r="AD9" s="98"/>
      <c r="AE9" s="98"/>
      <c r="AF9" s="98"/>
    </row>
    <row r="10" spans="1:32" ht="16" customHeight="1">
      <c r="A10" s="115">
        <v>3</v>
      </c>
      <c r="B10" s="105"/>
      <c r="C10" s="106" t="s">
        <v>378</v>
      </c>
      <c r="D10" s="107" t="s">
        <v>60</v>
      </c>
      <c r="E10" s="108">
        <v>1</v>
      </c>
      <c r="F10" s="126"/>
      <c r="G10" s="156">
        <f t="shared" si="0"/>
        <v>0</v>
      </c>
      <c r="H10" s="98"/>
      <c r="J10" s="98"/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8"/>
      <c r="W10" s="98"/>
      <c r="X10" s="98"/>
      <c r="Y10" s="98"/>
      <c r="Z10" s="98"/>
      <c r="AA10" s="98"/>
      <c r="AB10" s="98"/>
      <c r="AC10" s="98"/>
      <c r="AD10" s="98"/>
      <c r="AE10" s="98"/>
      <c r="AF10" s="98"/>
    </row>
    <row r="11" spans="1:32" ht="26" customHeight="1">
      <c r="A11" s="115">
        <v>4</v>
      </c>
      <c r="B11" s="105"/>
      <c r="C11" s="106" t="s">
        <v>380</v>
      </c>
      <c r="D11" s="107" t="s">
        <v>60</v>
      </c>
      <c r="E11" s="108">
        <v>1</v>
      </c>
      <c r="F11" s="126"/>
      <c r="G11" s="156">
        <f t="shared" si="0"/>
        <v>0</v>
      </c>
      <c r="H11" s="98"/>
      <c r="J11" s="98"/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8"/>
      <c r="W11" s="98"/>
      <c r="X11" s="98"/>
      <c r="Y11" s="98"/>
      <c r="Z11" s="98"/>
      <c r="AA11" s="98"/>
      <c r="AB11" s="98"/>
      <c r="AC11" s="98"/>
      <c r="AD11" s="98"/>
      <c r="AE11" s="98"/>
      <c r="AF11" s="98"/>
    </row>
    <row r="12" spans="1:32" ht="25" customHeight="1">
      <c r="A12" s="115">
        <v>5</v>
      </c>
      <c r="B12" s="105"/>
      <c r="C12" s="106" t="s">
        <v>381</v>
      </c>
      <c r="D12" s="107" t="s">
        <v>60</v>
      </c>
      <c r="E12" s="108">
        <v>1</v>
      </c>
      <c r="F12" s="126"/>
      <c r="G12" s="156">
        <f t="shared" si="0"/>
        <v>0</v>
      </c>
      <c r="H12" s="98"/>
      <c r="J12" s="98"/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8"/>
      <c r="W12" s="98"/>
      <c r="X12" s="98"/>
      <c r="Y12" s="98"/>
      <c r="Z12" s="98"/>
      <c r="AA12" s="98"/>
      <c r="AB12" s="98"/>
      <c r="AC12" s="98"/>
      <c r="AD12" s="98"/>
      <c r="AE12" s="98"/>
      <c r="AF12" s="98"/>
    </row>
    <row r="13" spans="1:32" ht="25" customHeight="1">
      <c r="A13" s="115">
        <v>6</v>
      </c>
      <c r="B13" s="105"/>
      <c r="C13" s="106" t="s">
        <v>382</v>
      </c>
      <c r="D13" s="107" t="s">
        <v>60</v>
      </c>
      <c r="E13" s="108">
        <v>1</v>
      </c>
      <c r="F13" s="126"/>
      <c r="G13" s="156">
        <f t="shared" si="0"/>
        <v>0</v>
      </c>
      <c r="H13" s="98"/>
      <c r="J13" s="98"/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8"/>
      <c r="W13" s="98"/>
      <c r="X13" s="98"/>
      <c r="Y13" s="98"/>
      <c r="Z13" s="98"/>
      <c r="AA13" s="98"/>
      <c r="AB13" s="98"/>
      <c r="AC13" s="98"/>
      <c r="AD13" s="98"/>
      <c r="AE13" s="98"/>
      <c r="AF13" s="98"/>
    </row>
    <row r="14" spans="1:32" ht="25" customHeight="1" thickBot="1">
      <c r="A14" s="115">
        <v>7</v>
      </c>
      <c r="B14" s="105"/>
      <c r="C14" s="106" t="s">
        <v>383</v>
      </c>
      <c r="D14" s="107" t="s">
        <v>60</v>
      </c>
      <c r="E14" s="108">
        <v>1</v>
      </c>
      <c r="F14" s="126"/>
      <c r="G14" s="156">
        <f t="shared" ref="G14" si="1">ROUND(E14*F14,2)</f>
        <v>0</v>
      </c>
      <c r="H14" s="98"/>
      <c r="J14" s="98"/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8"/>
      <c r="W14" s="98"/>
      <c r="X14" s="98"/>
      <c r="Y14" s="98"/>
      <c r="Z14" s="98"/>
      <c r="AA14" s="98"/>
      <c r="AB14" s="98"/>
      <c r="AC14" s="98"/>
      <c r="AD14" s="98"/>
      <c r="AE14" s="98"/>
      <c r="AF14" s="98"/>
    </row>
    <row r="15" spans="1:32" ht="36" customHeight="1" thickBot="1">
      <c r="A15" s="122"/>
      <c r="B15" s="123" t="s">
        <v>24</v>
      </c>
      <c r="C15" s="124"/>
      <c r="D15" s="125"/>
      <c r="E15" s="125"/>
      <c r="F15" s="130"/>
      <c r="G15" s="131">
        <f>+G7</f>
        <v>0</v>
      </c>
    </row>
  </sheetData>
  <sheetProtection algorithmName="SHA-512" hashValue="6gjNax5fiGGiH4a4d9vddXCfukV81bWWRQwFJnFqONd10WyWNhqYpH8IAf1AbRXQZMj3jDk7nHurnfBLdOYhaA==" saltValue="z+F5wDd76TMUeeTDjOtYxg==" spinCount="100000" sheet="1" objects="1" scenarios="1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fitToHeight="5" orientation="landscape" horizontalDpi="4294967293" verticalDpi="0" r:id="rId1"/>
  <headerFooter>
    <oddFooter>&amp;RStránka &amp;P z &amp;N&amp;LZpracováno programem BUILDpower S,  © RTS, a.s.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62E367-A27D-DB47-A20B-B5681D3D052D}">
  <sheetPr codeName="List6">
    <outlinePr summaryBelow="0"/>
    <pageSetUpPr fitToPage="1"/>
  </sheetPr>
  <dimension ref="A1:AF54"/>
  <sheetViews>
    <sheetView zoomScale="130" zoomScaleNormal="130" workbookViewId="0">
      <pane ySplit="6" topLeftCell="A7" activePane="bottomLeft" state="frozen"/>
      <selection pane="bottomLeft" activeCell="F50" sqref="F50"/>
    </sheetView>
  </sheetViews>
  <sheetFormatPr baseColWidth="10" defaultColWidth="8.83203125" defaultRowHeight="13" outlineLevelRow="2"/>
  <cols>
    <col min="1" max="1" width="3.5" customWidth="1"/>
    <col min="2" max="2" width="12.5" style="90" customWidth="1"/>
    <col min="3" max="3" width="62.33203125" style="90" customWidth="1"/>
    <col min="4" max="4" width="4.83203125" style="10" customWidth="1"/>
    <col min="5" max="5" width="8.6640625" style="10" customWidth="1"/>
    <col min="6" max="6" width="13.33203125" style="10" customWidth="1"/>
    <col min="7" max="7" width="14.1640625" style="10" customWidth="1"/>
    <col min="8" max="13" width="8.83203125" customWidth="1"/>
  </cols>
  <sheetData>
    <row r="1" spans="1:32" ht="25" customHeight="1">
      <c r="A1" s="233" t="s">
        <v>48</v>
      </c>
      <c r="B1" s="233"/>
      <c r="C1" s="233"/>
      <c r="D1" s="233"/>
      <c r="E1" s="233"/>
      <c r="F1" s="233"/>
      <c r="G1" s="233"/>
    </row>
    <row r="2" spans="1:32" ht="25" customHeight="1">
      <c r="A2" s="48" t="s">
        <v>7</v>
      </c>
      <c r="B2" s="47" t="s">
        <v>33</v>
      </c>
      <c r="C2" s="234" t="s">
        <v>361</v>
      </c>
      <c r="D2" s="234"/>
      <c r="E2" s="234"/>
      <c r="F2" s="234"/>
      <c r="G2" s="235"/>
    </row>
    <row r="3" spans="1:32" ht="25" customHeight="1">
      <c r="A3" s="48" t="s">
        <v>8</v>
      </c>
      <c r="B3" s="47" t="s">
        <v>33</v>
      </c>
      <c r="C3" s="236" t="s">
        <v>385</v>
      </c>
      <c r="D3" s="236"/>
      <c r="E3" s="236"/>
      <c r="F3" s="236"/>
      <c r="G3" s="237"/>
    </row>
    <row r="4" spans="1:32" ht="25" customHeight="1">
      <c r="A4" s="96" t="s">
        <v>9</v>
      </c>
      <c r="B4" s="97" t="s">
        <v>33</v>
      </c>
      <c r="C4" s="238" t="s">
        <v>385</v>
      </c>
      <c r="D4" s="239"/>
      <c r="E4" s="239"/>
      <c r="F4" s="239"/>
      <c r="G4" s="240"/>
    </row>
    <row r="6" spans="1:32" ht="29" thickBot="1">
      <c r="A6" s="110" t="s">
        <v>49</v>
      </c>
      <c r="B6" s="111" t="s">
        <v>50</v>
      </c>
      <c r="C6" s="111" t="s">
        <v>51</v>
      </c>
      <c r="D6" s="112" t="s">
        <v>52</v>
      </c>
      <c r="E6" s="112" t="s">
        <v>53</v>
      </c>
      <c r="F6" s="113" t="s">
        <v>135</v>
      </c>
      <c r="G6" s="112" t="s">
        <v>24</v>
      </c>
    </row>
    <row r="7" spans="1:32" ht="26" customHeight="1" thickBot="1">
      <c r="A7" s="146" t="s">
        <v>55</v>
      </c>
      <c r="B7" s="147" t="s">
        <v>45</v>
      </c>
      <c r="C7" s="148" t="s">
        <v>385</v>
      </c>
      <c r="D7" s="149"/>
      <c r="E7" s="150"/>
      <c r="F7" s="151"/>
      <c r="G7" s="154">
        <f>+G8+G14+G46+G48</f>
        <v>0</v>
      </c>
    </row>
    <row r="8" spans="1:32" ht="26" customHeight="1" outlineLevel="1">
      <c r="A8" s="146" t="s">
        <v>55</v>
      </c>
      <c r="B8" s="147" t="s">
        <v>166</v>
      </c>
      <c r="C8" s="148" t="s">
        <v>386</v>
      </c>
      <c r="D8" s="149"/>
      <c r="E8" s="150"/>
      <c r="F8" s="151"/>
      <c r="G8" s="154">
        <f>SUM(G9:G13)</f>
        <v>0</v>
      </c>
    </row>
    <row r="9" spans="1:32" ht="26" customHeight="1" outlineLevel="2">
      <c r="A9" s="242">
        <v>1</v>
      </c>
      <c r="B9" s="105" t="s">
        <v>392</v>
      </c>
      <c r="C9" s="106" t="s">
        <v>387</v>
      </c>
      <c r="D9" s="107" t="s">
        <v>393</v>
      </c>
      <c r="E9" s="153">
        <v>82.416775519999987</v>
      </c>
      <c r="F9" s="143"/>
      <c r="G9" s="155">
        <f t="shared" ref="G9:G13" si="0">ROUND(E9*F9,2)</f>
        <v>0</v>
      </c>
      <c r="H9" s="98"/>
      <c r="I9" s="98"/>
      <c r="J9" s="98"/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8"/>
      <c r="W9" s="98"/>
      <c r="X9" s="98"/>
      <c r="Y9" s="98"/>
      <c r="Z9" s="98"/>
      <c r="AA9" s="98"/>
      <c r="AB9" s="98"/>
      <c r="AC9" s="98"/>
      <c r="AD9" s="98"/>
      <c r="AE9" s="98"/>
      <c r="AF9" s="98"/>
    </row>
    <row r="10" spans="1:32" ht="26" customHeight="1" outlineLevel="2">
      <c r="A10" s="242">
        <v>2</v>
      </c>
      <c r="B10" s="105" t="s">
        <v>394</v>
      </c>
      <c r="C10" s="106" t="s">
        <v>388</v>
      </c>
      <c r="D10" s="107" t="s">
        <v>393</v>
      </c>
      <c r="E10" s="153">
        <v>3.2930000000000064</v>
      </c>
      <c r="F10" s="126"/>
      <c r="G10" s="156">
        <f t="shared" si="0"/>
        <v>0</v>
      </c>
      <c r="H10" s="98"/>
      <c r="I10" s="98"/>
      <c r="J10" s="98"/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8"/>
      <c r="W10" s="98"/>
      <c r="X10" s="98"/>
      <c r="Y10" s="98"/>
      <c r="Z10" s="98"/>
      <c r="AA10" s="98"/>
      <c r="AB10" s="98"/>
      <c r="AC10" s="98"/>
      <c r="AD10" s="98"/>
      <c r="AE10" s="98"/>
      <c r="AF10" s="98"/>
    </row>
    <row r="11" spans="1:32" ht="26" customHeight="1" outlineLevel="2">
      <c r="A11" s="242">
        <v>3</v>
      </c>
      <c r="B11" s="105" t="s">
        <v>395</v>
      </c>
      <c r="C11" s="106" t="s">
        <v>389</v>
      </c>
      <c r="D11" s="107" t="s">
        <v>393</v>
      </c>
      <c r="E11" s="153">
        <v>82.416775519999987</v>
      </c>
      <c r="F11" s="126"/>
      <c r="G11" s="156">
        <f t="shared" si="0"/>
        <v>0</v>
      </c>
      <c r="H11" s="98"/>
      <c r="I11" s="98"/>
      <c r="J11" s="98"/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8"/>
      <c r="W11" s="98"/>
      <c r="X11" s="98"/>
      <c r="Y11" s="98"/>
      <c r="Z11" s="98"/>
      <c r="AA11" s="98"/>
      <c r="AB11" s="98"/>
      <c r="AC11" s="98"/>
      <c r="AD11" s="98"/>
      <c r="AE11" s="98"/>
      <c r="AF11" s="98"/>
    </row>
    <row r="12" spans="1:32" ht="26" customHeight="1" outlineLevel="2">
      <c r="A12" s="242">
        <v>4</v>
      </c>
      <c r="B12" s="105" t="s">
        <v>396</v>
      </c>
      <c r="C12" s="106" t="s">
        <v>390</v>
      </c>
      <c r="D12" s="107" t="s">
        <v>393</v>
      </c>
      <c r="E12" s="153">
        <v>0.66100000000000014</v>
      </c>
      <c r="F12" s="126"/>
      <c r="G12" s="156">
        <f t="shared" si="0"/>
        <v>0</v>
      </c>
      <c r="H12" s="98"/>
      <c r="I12" s="98"/>
      <c r="J12" s="98"/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8"/>
      <c r="W12" s="98"/>
      <c r="X12" s="98"/>
      <c r="Y12" s="98"/>
      <c r="Z12" s="98"/>
      <c r="AA12" s="98"/>
      <c r="AB12" s="98"/>
      <c r="AC12" s="98"/>
      <c r="AD12" s="98"/>
      <c r="AE12" s="98"/>
      <c r="AF12" s="98"/>
    </row>
    <row r="13" spans="1:32" ht="26" customHeight="1" outlineLevel="2" thickBot="1">
      <c r="A13" s="242">
        <v>5</v>
      </c>
      <c r="B13" s="105" t="s">
        <v>397</v>
      </c>
      <c r="C13" s="106" t="s">
        <v>391</v>
      </c>
      <c r="D13" s="107" t="s">
        <v>393</v>
      </c>
      <c r="E13" s="153">
        <v>2.6320000000000001</v>
      </c>
      <c r="F13" s="126"/>
      <c r="G13" s="156">
        <f t="shared" si="0"/>
        <v>0</v>
      </c>
      <c r="H13" s="98"/>
      <c r="I13" s="98"/>
      <c r="J13" s="98"/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8"/>
      <c r="W13" s="98"/>
      <c r="X13" s="98"/>
      <c r="Y13" s="98"/>
      <c r="Z13" s="98"/>
      <c r="AA13" s="98"/>
      <c r="AB13" s="98"/>
      <c r="AC13" s="98"/>
      <c r="AD13" s="98"/>
      <c r="AE13" s="98"/>
      <c r="AF13" s="98"/>
    </row>
    <row r="14" spans="1:32" ht="26" customHeight="1" outlineLevel="1">
      <c r="A14" s="146" t="s">
        <v>55</v>
      </c>
      <c r="B14" s="147" t="s">
        <v>167</v>
      </c>
      <c r="C14" s="148" t="s">
        <v>461</v>
      </c>
      <c r="D14" s="149"/>
      <c r="E14" s="150"/>
      <c r="F14" s="151"/>
      <c r="G14" s="154">
        <f>SUM(G15:G45)</f>
        <v>0</v>
      </c>
    </row>
    <row r="15" spans="1:32" ht="26" customHeight="1" outlineLevel="2">
      <c r="A15" s="242">
        <v>6</v>
      </c>
      <c r="B15" s="105" t="s">
        <v>398</v>
      </c>
      <c r="C15" s="106" t="s">
        <v>399</v>
      </c>
      <c r="D15" s="107" t="s">
        <v>330</v>
      </c>
      <c r="E15" s="153">
        <v>563.13879999999995</v>
      </c>
      <c r="F15" s="143"/>
      <c r="G15" s="155">
        <f t="shared" ref="G15:G45" si="1">ROUND(E15*F15,2)</f>
        <v>0</v>
      </c>
      <c r="H15" s="98"/>
      <c r="I15" s="98"/>
      <c r="J15" s="98"/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8"/>
      <c r="W15" s="98"/>
      <c r="X15" s="98"/>
      <c r="Y15" s="98"/>
      <c r="Z15" s="98"/>
      <c r="AA15" s="98"/>
      <c r="AB15" s="98"/>
      <c r="AC15" s="98"/>
      <c r="AD15" s="98"/>
      <c r="AE15" s="98"/>
      <c r="AF15" s="98"/>
    </row>
    <row r="16" spans="1:32" ht="26" customHeight="1" outlineLevel="2">
      <c r="A16" s="242">
        <v>7</v>
      </c>
      <c r="B16" s="105" t="s">
        <v>400</v>
      </c>
      <c r="C16" s="106" t="s">
        <v>401</v>
      </c>
      <c r="D16" s="107" t="s">
        <v>222</v>
      </c>
      <c r="E16" s="153">
        <v>67.576679999999996</v>
      </c>
      <c r="F16" s="126"/>
      <c r="G16" s="155">
        <f t="shared" si="1"/>
        <v>0</v>
      </c>
      <c r="H16" s="98"/>
      <c r="I16" s="98"/>
      <c r="J16" s="98"/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8"/>
      <c r="W16" s="98"/>
      <c r="X16" s="98"/>
      <c r="Y16" s="98"/>
      <c r="Z16" s="98"/>
      <c r="AA16" s="98"/>
      <c r="AB16" s="98"/>
      <c r="AC16" s="98"/>
      <c r="AD16" s="98"/>
      <c r="AE16" s="98"/>
      <c r="AF16" s="98"/>
    </row>
    <row r="17" spans="1:32" ht="26" customHeight="1" outlineLevel="2">
      <c r="A17" s="242">
        <v>8</v>
      </c>
      <c r="B17" s="105" t="s">
        <v>402</v>
      </c>
      <c r="C17" s="106" t="s">
        <v>403</v>
      </c>
      <c r="D17" s="107" t="s">
        <v>330</v>
      </c>
      <c r="E17" s="153">
        <v>563.13879999999995</v>
      </c>
      <c r="F17" s="126"/>
      <c r="G17" s="155">
        <f t="shared" si="1"/>
        <v>0</v>
      </c>
      <c r="H17" s="98"/>
      <c r="I17" s="98"/>
      <c r="J17" s="98"/>
      <c r="K17" s="98"/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8"/>
      <c r="W17" s="98"/>
      <c r="X17" s="98"/>
      <c r="Y17" s="98"/>
      <c r="Z17" s="98"/>
      <c r="AA17" s="98"/>
      <c r="AB17" s="98"/>
      <c r="AC17" s="98"/>
      <c r="AD17" s="98"/>
      <c r="AE17" s="98"/>
      <c r="AF17" s="98"/>
    </row>
    <row r="18" spans="1:32" ht="26" customHeight="1" outlineLevel="2">
      <c r="A18" s="242">
        <v>9</v>
      </c>
      <c r="B18" s="105" t="s">
        <v>404</v>
      </c>
      <c r="C18" s="106" t="s">
        <v>405</v>
      </c>
      <c r="D18" s="107" t="s">
        <v>330</v>
      </c>
      <c r="E18" s="153">
        <v>89.344400000000007</v>
      </c>
      <c r="F18" s="126"/>
      <c r="G18" s="155">
        <f t="shared" si="1"/>
        <v>0</v>
      </c>
      <c r="H18" s="98"/>
      <c r="I18" s="98"/>
      <c r="J18" s="98"/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8"/>
      <c r="W18" s="98"/>
      <c r="X18" s="98"/>
      <c r="Y18" s="98"/>
      <c r="Z18" s="98"/>
      <c r="AA18" s="98"/>
      <c r="AB18" s="98"/>
      <c r="AC18" s="98"/>
      <c r="AD18" s="98"/>
      <c r="AE18" s="98"/>
      <c r="AF18" s="98"/>
    </row>
    <row r="19" spans="1:32" ht="26" customHeight="1" outlineLevel="2">
      <c r="A19" s="242">
        <v>10</v>
      </c>
      <c r="B19" s="105" t="s">
        <v>406</v>
      </c>
      <c r="C19" s="106" t="s">
        <v>407</v>
      </c>
      <c r="D19" s="107" t="s">
        <v>330</v>
      </c>
      <c r="E19" s="153">
        <v>619.45267999999999</v>
      </c>
      <c r="F19" s="126"/>
      <c r="G19" s="155">
        <f t="shared" si="1"/>
        <v>0</v>
      </c>
      <c r="H19" s="98"/>
      <c r="I19" s="98"/>
      <c r="J19" s="98"/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8"/>
      <c r="W19" s="98"/>
      <c r="X19" s="98"/>
      <c r="Y19" s="98"/>
      <c r="Z19" s="98"/>
      <c r="AA19" s="98"/>
      <c r="AB19" s="98"/>
      <c r="AC19" s="98"/>
      <c r="AD19" s="98"/>
      <c r="AE19" s="98"/>
      <c r="AF19" s="98"/>
    </row>
    <row r="20" spans="1:32" ht="26" customHeight="1" outlineLevel="2">
      <c r="A20" s="242">
        <v>11</v>
      </c>
      <c r="B20" s="105" t="s">
        <v>408</v>
      </c>
      <c r="C20" s="106" t="s">
        <v>409</v>
      </c>
      <c r="D20" s="107" t="s">
        <v>330</v>
      </c>
      <c r="E20" s="153">
        <v>497.70639999999997</v>
      </c>
      <c r="F20" s="126"/>
      <c r="G20" s="155">
        <f t="shared" si="1"/>
        <v>0</v>
      </c>
      <c r="H20" s="98"/>
      <c r="I20" s="98"/>
      <c r="J20" s="98"/>
      <c r="K20" s="98"/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8"/>
      <c r="W20" s="98"/>
      <c r="X20" s="98"/>
      <c r="Y20" s="98"/>
      <c r="Z20" s="98"/>
      <c r="AA20" s="98"/>
      <c r="AB20" s="98"/>
      <c r="AC20" s="98"/>
      <c r="AD20" s="98"/>
      <c r="AE20" s="98"/>
      <c r="AF20" s="98"/>
    </row>
    <row r="21" spans="1:32" ht="26" customHeight="1" outlineLevel="2">
      <c r="A21" s="242">
        <v>12</v>
      </c>
      <c r="B21" s="105" t="s">
        <v>410</v>
      </c>
      <c r="C21" s="106" t="s">
        <v>411</v>
      </c>
      <c r="D21" s="107" t="s">
        <v>330</v>
      </c>
      <c r="E21" s="153">
        <v>547.47660000000008</v>
      </c>
      <c r="F21" s="126"/>
      <c r="G21" s="155">
        <f t="shared" si="1"/>
        <v>0</v>
      </c>
      <c r="H21" s="98"/>
      <c r="I21" s="98"/>
      <c r="J21" s="98"/>
      <c r="K21" s="98"/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8"/>
      <c r="W21" s="98"/>
      <c r="X21" s="98"/>
      <c r="Y21" s="98"/>
      <c r="Z21" s="98"/>
      <c r="AA21" s="98"/>
      <c r="AB21" s="98"/>
      <c r="AC21" s="98"/>
      <c r="AD21" s="98"/>
      <c r="AE21" s="98"/>
      <c r="AF21" s="98"/>
    </row>
    <row r="22" spans="1:32" ht="26" customHeight="1" outlineLevel="2">
      <c r="A22" s="242">
        <v>13</v>
      </c>
      <c r="B22" s="105" t="s">
        <v>412</v>
      </c>
      <c r="C22" s="106" t="s">
        <v>413</v>
      </c>
      <c r="D22" s="107" t="s">
        <v>330</v>
      </c>
      <c r="E22" s="153">
        <v>563.13879999999995</v>
      </c>
      <c r="F22" s="126"/>
      <c r="G22" s="155">
        <f t="shared" si="1"/>
        <v>0</v>
      </c>
      <c r="H22" s="98"/>
      <c r="I22" s="98"/>
      <c r="J22" s="98"/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8"/>
      <c r="W22" s="98"/>
      <c r="X22" s="98"/>
      <c r="Y22" s="98"/>
      <c r="Z22" s="98"/>
      <c r="AA22" s="98"/>
      <c r="AB22" s="98"/>
      <c r="AC22" s="98"/>
      <c r="AD22" s="98"/>
      <c r="AE22" s="98"/>
      <c r="AF22" s="98"/>
    </row>
    <row r="23" spans="1:32" ht="26" customHeight="1" outlineLevel="2">
      <c r="A23" s="242">
        <v>14</v>
      </c>
      <c r="B23" s="105" t="s">
        <v>414</v>
      </c>
      <c r="C23" s="106" t="s">
        <v>415</v>
      </c>
      <c r="D23" s="107" t="s">
        <v>62</v>
      </c>
      <c r="E23" s="153">
        <v>121.92</v>
      </c>
      <c r="F23" s="126"/>
      <c r="G23" s="155">
        <f t="shared" si="1"/>
        <v>0</v>
      </c>
      <c r="H23" s="98"/>
      <c r="I23" s="98"/>
      <c r="J23" s="98"/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8"/>
      <c r="W23" s="98"/>
      <c r="X23" s="98"/>
      <c r="Y23" s="98"/>
      <c r="Z23" s="98"/>
      <c r="AA23" s="98"/>
      <c r="AB23" s="98"/>
      <c r="AC23" s="98"/>
      <c r="AD23" s="98"/>
      <c r="AE23" s="98"/>
      <c r="AF23" s="98"/>
    </row>
    <row r="24" spans="1:32" ht="26" customHeight="1" outlineLevel="2">
      <c r="A24" s="242">
        <v>15</v>
      </c>
      <c r="B24" s="105" t="s">
        <v>416</v>
      </c>
      <c r="C24" s="106" t="s">
        <v>417</v>
      </c>
      <c r="D24" s="107" t="s">
        <v>62</v>
      </c>
      <c r="E24" s="153">
        <v>101.5</v>
      </c>
      <c r="F24" s="126"/>
      <c r="G24" s="155">
        <f t="shared" si="1"/>
        <v>0</v>
      </c>
      <c r="H24" s="98"/>
      <c r="I24" s="98"/>
      <c r="J24" s="98"/>
      <c r="K24" s="98"/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8"/>
      <c r="W24" s="98"/>
      <c r="X24" s="98"/>
      <c r="Y24" s="98"/>
      <c r="Z24" s="98"/>
      <c r="AA24" s="98"/>
      <c r="AB24" s="98"/>
      <c r="AC24" s="98"/>
      <c r="AD24" s="98"/>
      <c r="AE24" s="98"/>
      <c r="AF24" s="98"/>
    </row>
    <row r="25" spans="1:32" ht="26" customHeight="1" outlineLevel="2">
      <c r="A25" s="242">
        <v>16</v>
      </c>
      <c r="B25" s="105" t="s">
        <v>418</v>
      </c>
      <c r="C25" s="106" t="s">
        <v>419</v>
      </c>
      <c r="D25" s="107" t="s">
        <v>68</v>
      </c>
      <c r="E25" s="153">
        <v>4</v>
      </c>
      <c r="F25" s="126"/>
      <c r="G25" s="155">
        <f t="shared" si="1"/>
        <v>0</v>
      </c>
      <c r="H25" s="98"/>
      <c r="I25" s="98"/>
      <c r="J25" s="98"/>
      <c r="K25" s="98"/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8"/>
      <c r="W25" s="98"/>
      <c r="X25" s="98"/>
      <c r="Y25" s="98"/>
      <c r="Z25" s="98"/>
      <c r="AA25" s="98"/>
      <c r="AB25" s="98"/>
      <c r="AC25" s="98"/>
      <c r="AD25" s="98"/>
      <c r="AE25" s="98"/>
      <c r="AF25" s="98"/>
    </row>
    <row r="26" spans="1:32" ht="26" customHeight="1" outlineLevel="2">
      <c r="A26" s="242">
        <v>17</v>
      </c>
      <c r="B26" s="105" t="s">
        <v>420</v>
      </c>
      <c r="C26" s="106" t="s">
        <v>421</v>
      </c>
      <c r="D26" s="107" t="s">
        <v>62</v>
      </c>
      <c r="E26" s="153">
        <v>20.419999999999998</v>
      </c>
      <c r="F26" s="126"/>
      <c r="G26" s="155">
        <f t="shared" si="1"/>
        <v>0</v>
      </c>
      <c r="H26" s="98"/>
      <c r="I26" s="98"/>
      <c r="J26" s="98"/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8"/>
      <c r="W26" s="98"/>
      <c r="X26" s="98"/>
      <c r="Y26" s="98"/>
      <c r="Z26" s="98"/>
      <c r="AA26" s="98"/>
      <c r="AB26" s="98"/>
      <c r="AC26" s="98"/>
      <c r="AD26" s="98"/>
      <c r="AE26" s="98"/>
      <c r="AF26" s="98"/>
    </row>
    <row r="27" spans="1:32" ht="26" customHeight="1" outlineLevel="2">
      <c r="A27" s="242">
        <v>18</v>
      </c>
      <c r="B27" s="105" t="s">
        <v>422</v>
      </c>
      <c r="C27" s="106" t="s">
        <v>423</v>
      </c>
      <c r="D27" s="107" t="s">
        <v>62</v>
      </c>
      <c r="E27" s="153">
        <v>121.92</v>
      </c>
      <c r="F27" s="126"/>
      <c r="G27" s="155">
        <f t="shared" si="1"/>
        <v>0</v>
      </c>
      <c r="H27" s="98"/>
      <c r="I27" s="98"/>
      <c r="J27" s="98"/>
      <c r="K27" s="98"/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8"/>
      <c r="W27" s="98"/>
      <c r="X27" s="98"/>
      <c r="Y27" s="98"/>
      <c r="Z27" s="98"/>
      <c r="AA27" s="98"/>
      <c r="AB27" s="98"/>
      <c r="AC27" s="98"/>
      <c r="AD27" s="98"/>
      <c r="AE27" s="98"/>
      <c r="AF27" s="98"/>
    </row>
    <row r="28" spans="1:32" ht="26" customHeight="1" outlineLevel="2">
      <c r="A28" s="242">
        <v>19</v>
      </c>
      <c r="B28" s="105" t="s">
        <v>424</v>
      </c>
      <c r="C28" s="106" t="s">
        <v>425</v>
      </c>
      <c r="D28" s="107" t="s">
        <v>330</v>
      </c>
      <c r="E28" s="153">
        <v>1036.9331999999999</v>
      </c>
      <c r="F28" s="126"/>
      <c r="G28" s="155">
        <f t="shared" si="1"/>
        <v>0</v>
      </c>
      <c r="H28" s="98"/>
      <c r="I28" s="98"/>
      <c r="J28" s="98"/>
      <c r="K28" s="98"/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8"/>
      <c r="W28" s="98"/>
      <c r="X28" s="98"/>
      <c r="Y28" s="98"/>
      <c r="Z28" s="98"/>
      <c r="AA28" s="98"/>
      <c r="AB28" s="98"/>
      <c r="AC28" s="98"/>
      <c r="AD28" s="98"/>
      <c r="AE28" s="98"/>
      <c r="AF28" s="98"/>
    </row>
    <row r="29" spans="1:32" ht="26" customHeight="1" outlineLevel="2">
      <c r="A29" s="242">
        <v>20</v>
      </c>
      <c r="B29" s="105" t="s">
        <v>426</v>
      </c>
      <c r="C29" s="106" t="s">
        <v>427</v>
      </c>
      <c r="D29" s="107" t="s">
        <v>330</v>
      </c>
      <c r="E29" s="153">
        <v>473.7944</v>
      </c>
      <c r="F29" s="126"/>
      <c r="G29" s="155">
        <f t="shared" si="1"/>
        <v>0</v>
      </c>
      <c r="H29" s="98"/>
      <c r="I29" s="98"/>
      <c r="J29" s="98"/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  <c r="AF29" s="98"/>
    </row>
    <row r="30" spans="1:32" ht="26" customHeight="1" outlineLevel="2">
      <c r="A30" s="242">
        <v>21</v>
      </c>
      <c r="B30" s="105" t="s">
        <v>428</v>
      </c>
      <c r="C30" s="106" t="s">
        <v>429</v>
      </c>
      <c r="D30" s="107" t="s">
        <v>223</v>
      </c>
      <c r="E30" s="153">
        <v>42.641459999999995</v>
      </c>
      <c r="F30" s="126"/>
      <c r="G30" s="155">
        <f t="shared" si="1"/>
        <v>0</v>
      </c>
      <c r="H30" s="98"/>
      <c r="I30" s="98"/>
      <c r="J30" s="98"/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8"/>
      <c r="W30" s="98"/>
      <c r="X30" s="98"/>
      <c r="Y30" s="98"/>
      <c r="Z30" s="98"/>
      <c r="AA30" s="98"/>
      <c r="AB30" s="98"/>
      <c r="AC30" s="98"/>
      <c r="AD30" s="98"/>
      <c r="AE30" s="98"/>
      <c r="AF30" s="98"/>
    </row>
    <row r="31" spans="1:32" ht="26" customHeight="1" outlineLevel="2">
      <c r="A31" s="242">
        <v>22</v>
      </c>
      <c r="B31" s="105" t="s">
        <v>430</v>
      </c>
      <c r="C31" s="106" t="s">
        <v>431</v>
      </c>
      <c r="D31" s="107" t="s">
        <v>330</v>
      </c>
      <c r="E31" s="153">
        <v>473.7944</v>
      </c>
      <c r="F31" s="126"/>
      <c r="G31" s="155">
        <f t="shared" si="1"/>
        <v>0</v>
      </c>
      <c r="H31" s="98"/>
      <c r="I31" s="98"/>
      <c r="J31" s="98"/>
      <c r="K31" s="98"/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8"/>
      <c r="W31" s="98"/>
      <c r="X31" s="98"/>
      <c r="Y31" s="98"/>
      <c r="Z31" s="98"/>
      <c r="AA31" s="98"/>
      <c r="AB31" s="98"/>
      <c r="AC31" s="98"/>
      <c r="AD31" s="98"/>
      <c r="AE31" s="98"/>
      <c r="AF31" s="98"/>
    </row>
    <row r="32" spans="1:32" ht="26" customHeight="1" outlineLevel="2">
      <c r="A32" s="242">
        <v>23</v>
      </c>
      <c r="B32" s="105" t="s">
        <v>432</v>
      </c>
      <c r="C32" s="106" t="s">
        <v>433</v>
      </c>
      <c r="D32" s="107" t="s">
        <v>330</v>
      </c>
      <c r="E32" s="153">
        <v>1895.1776</v>
      </c>
      <c r="F32" s="126"/>
      <c r="G32" s="155">
        <f t="shared" si="1"/>
        <v>0</v>
      </c>
      <c r="H32" s="98"/>
      <c r="I32" s="98"/>
      <c r="J32" s="98"/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8"/>
      <c r="W32" s="98"/>
      <c r="X32" s="98"/>
      <c r="Y32" s="98"/>
      <c r="Z32" s="98"/>
      <c r="AA32" s="98"/>
      <c r="AB32" s="98"/>
      <c r="AC32" s="98"/>
      <c r="AD32" s="98"/>
      <c r="AE32" s="98"/>
      <c r="AF32" s="98"/>
    </row>
    <row r="33" spans="1:32" ht="26" customHeight="1" outlineLevel="2">
      <c r="A33" s="242">
        <v>24</v>
      </c>
      <c r="B33" s="105" t="s">
        <v>434</v>
      </c>
      <c r="C33" s="106" t="s">
        <v>435</v>
      </c>
      <c r="D33" s="107" t="s">
        <v>393</v>
      </c>
      <c r="E33" s="153">
        <v>66.094262999999998</v>
      </c>
      <c r="F33" s="126"/>
      <c r="G33" s="155">
        <f t="shared" si="1"/>
        <v>0</v>
      </c>
      <c r="H33" s="98"/>
      <c r="I33" s="98"/>
      <c r="J33" s="98"/>
      <c r="K33" s="98"/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8"/>
      <c r="W33" s="98"/>
      <c r="X33" s="98"/>
      <c r="Y33" s="98"/>
      <c r="Z33" s="98"/>
      <c r="AA33" s="98"/>
      <c r="AB33" s="98"/>
      <c r="AC33" s="98"/>
      <c r="AD33" s="98"/>
      <c r="AE33" s="98"/>
      <c r="AF33" s="98"/>
    </row>
    <row r="34" spans="1:32" ht="26" customHeight="1" outlineLevel="2">
      <c r="A34" s="242">
        <v>25</v>
      </c>
      <c r="B34" s="105" t="s">
        <v>436</v>
      </c>
      <c r="C34" s="106" t="s">
        <v>437</v>
      </c>
      <c r="D34" s="107" t="s">
        <v>68</v>
      </c>
      <c r="E34" s="153">
        <v>15</v>
      </c>
      <c r="F34" s="126"/>
      <c r="G34" s="155">
        <f t="shared" si="1"/>
        <v>0</v>
      </c>
      <c r="H34" s="98"/>
      <c r="I34" s="98"/>
      <c r="J34" s="98"/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8"/>
      <c r="W34" s="98"/>
      <c r="X34" s="98"/>
      <c r="Y34" s="98"/>
      <c r="Z34" s="98"/>
      <c r="AA34" s="98"/>
      <c r="AB34" s="98"/>
      <c r="AC34" s="98"/>
      <c r="AD34" s="98"/>
      <c r="AE34" s="98"/>
      <c r="AF34" s="98"/>
    </row>
    <row r="35" spans="1:32" ht="26" customHeight="1" outlineLevel="2">
      <c r="A35" s="242">
        <v>26</v>
      </c>
      <c r="B35" s="105" t="s">
        <v>438</v>
      </c>
      <c r="C35" s="106" t="s">
        <v>439</v>
      </c>
      <c r="D35" s="107" t="s">
        <v>440</v>
      </c>
      <c r="E35" s="153">
        <v>15</v>
      </c>
      <c r="F35" s="126"/>
      <c r="G35" s="155">
        <f t="shared" si="1"/>
        <v>0</v>
      </c>
      <c r="H35" s="98"/>
      <c r="I35" s="98"/>
      <c r="J35" s="98"/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8"/>
      <c r="W35" s="98"/>
      <c r="X35" s="98"/>
      <c r="Y35" s="98"/>
      <c r="Z35" s="98"/>
      <c r="AA35" s="98"/>
      <c r="AB35" s="98"/>
      <c r="AC35" s="98"/>
      <c r="AD35" s="98"/>
      <c r="AE35" s="98"/>
      <c r="AF35" s="98"/>
    </row>
    <row r="36" spans="1:32" ht="26" customHeight="1" outlineLevel="2">
      <c r="A36" s="242">
        <v>27</v>
      </c>
      <c r="B36" s="105" t="s">
        <v>441</v>
      </c>
      <c r="C36" s="106" t="s">
        <v>442</v>
      </c>
      <c r="D36" s="107" t="s">
        <v>68</v>
      </c>
      <c r="E36" s="153">
        <v>2</v>
      </c>
      <c r="F36" s="126"/>
      <c r="G36" s="155">
        <f t="shared" si="1"/>
        <v>0</v>
      </c>
      <c r="H36" s="98"/>
      <c r="I36" s="98"/>
      <c r="J36" s="98"/>
      <c r="K36" s="98"/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8"/>
      <c r="W36" s="98"/>
      <c r="X36" s="98"/>
      <c r="Y36" s="98"/>
      <c r="Z36" s="98"/>
      <c r="AA36" s="98"/>
      <c r="AB36" s="98"/>
      <c r="AC36" s="98"/>
      <c r="AD36" s="98"/>
      <c r="AE36" s="98"/>
      <c r="AF36" s="98"/>
    </row>
    <row r="37" spans="1:32" ht="26" customHeight="1" outlineLevel="2">
      <c r="A37" s="242">
        <v>28</v>
      </c>
      <c r="B37" s="105" t="s">
        <v>443</v>
      </c>
      <c r="C37" s="106" t="s">
        <v>444</v>
      </c>
      <c r="D37" s="107" t="s">
        <v>68</v>
      </c>
      <c r="E37" s="153">
        <v>2</v>
      </c>
      <c r="F37" s="126"/>
      <c r="G37" s="155">
        <f t="shared" si="1"/>
        <v>0</v>
      </c>
      <c r="H37" s="98"/>
      <c r="I37" s="98"/>
      <c r="J37" s="98"/>
      <c r="K37" s="98"/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8"/>
      <c r="W37" s="98"/>
      <c r="X37" s="98"/>
      <c r="Y37" s="98"/>
      <c r="Z37" s="98"/>
      <c r="AA37" s="98"/>
      <c r="AB37" s="98"/>
      <c r="AC37" s="98"/>
      <c r="AD37" s="98"/>
      <c r="AE37" s="98"/>
      <c r="AF37" s="98"/>
    </row>
    <row r="38" spans="1:32" ht="26" customHeight="1" outlineLevel="2">
      <c r="A38" s="242">
        <v>29</v>
      </c>
      <c r="B38" s="105" t="s">
        <v>445</v>
      </c>
      <c r="C38" s="106" t="s">
        <v>446</v>
      </c>
      <c r="D38" s="107" t="s">
        <v>68</v>
      </c>
      <c r="E38" s="153">
        <v>20</v>
      </c>
      <c r="F38" s="126"/>
      <c r="G38" s="155">
        <f t="shared" si="1"/>
        <v>0</v>
      </c>
      <c r="H38" s="98"/>
      <c r="I38" s="98"/>
      <c r="J38" s="98"/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8"/>
      <c r="W38" s="98"/>
      <c r="X38" s="98"/>
      <c r="Y38" s="98"/>
      <c r="Z38" s="98"/>
      <c r="AA38" s="98"/>
      <c r="AB38" s="98"/>
      <c r="AC38" s="98"/>
      <c r="AD38" s="98"/>
      <c r="AE38" s="98"/>
      <c r="AF38" s="98"/>
    </row>
    <row r="39" spans="1:32" ht="26" customHeight="1" outlineLevel="2">
      <c r="A39" s="242">
        <v>30</v>
      </c>
      <c r="B39" s="105" t="s">
        <v>447</v>
      </c>
      <c r="C39" s="106" t="s">
        <v>448</v>
      </c>
      <c r="D39" s="107" t="s">
        <v>68</v>
      </c>
      <c r="E39" s="153">
        <v>1</v>
      </c>
      <c r="F39" s="126"/>
      <c r="G39" s="155">
        <f t="shared" si="1"/>
        <v>0</v>
      </c>
      <c r="H39" s="98"/>
      <c r="I39" s="98"/>
      <c r="J39" s="98"/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8"/>
      <c r="W39" s="98"/>
      <c r="X39" s="98"/>
      <c r="Y39" s="98"/>
      <c r="Z39" s="98"/>
      <c r="AA39" s="98"/>
      <c r="AB39" s="98"/>
      <c r="AC39" s="98"/>
      <c r="AD39" s="98"/>
      <c r="AE39" s="98"/>
      <c r="AF39" s="98"/>
    </row>
    <row r="40" spans="1:32" ht="26" customHeight="1" outlineLevel="2">
      <c r="A40" s="242">
        <v>31</v>
      </c>
      <c r="B40" s="105" t="s">
        <v>449</v>
      </c>
      <c r="C40" s="106" t="s">
        <v>450</v>
      </c>
      <c r="D40" s="107" t="s">
        <v>68</v>
      </c>
      <c r="E40" s="153">
        <v>1</v>
      </c>
      <c r="F40" s="126"/>
      <c r="G40" s="155">
        <f t="shared" si="1"/>
        <v>0</v>
      </c>
      <c r="H40" s="98"/>
      <c r="I40" s="98"/>
      <c r="J40" s="98"/>
      <c r="K40" s="98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8"/>
      <c r="W40" s="98"/>
      <c r="X40" s="98"/>
      <c r="Y40" s="98"/>
      <c r="Z40" s="98"/>
      <c r="AA40" s="98"/>
      <c r="AB40" s="98"/>
      <c r="AC40" s="98"/>
      <c r="AD40" s="98"/>
      <c r="AE40" s="98"/>
      <c r="AF40" s="98"/>
    </row>
    <row r="41" spans="1:32" ht="37" customHeight="1" outlineLevel="2">
      <c r="A41" s="242">
        <v>32</v>
      </c>
      <c r="B41" s="105" t="s">
        <v>451</v>
      </c>
      <c r="C41" s="106" t="s">
        <v>452</v>
      </c>
      <c r="D41" s="107" t="s">
        <v>68</v>
      </c>
      <c r="E41" s="153">
        <v>1</v>
      </c>
      <c r="F41" s="126"/>
      <c r="G41" s="155">
        <f t="shared" si="1"/>
        <v>0</v>
      </c>
      <c r="H41" s="98"/>
      <c r="I41" s="98"/>
      <c r="J41" s="98"/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8"/>
      <c r="W41" s="98"/>
      <c r="X41" s="98"/>
      <c r="Y41" s="98"/>
      <c r="Z41" s="98"/>
      <c r="AA41" s="98"/>
      <c r="AB41" s="98"/>
      <c r="AC41" s="98"/>
      <c r="AD41" s="98"/>
      <c r="AE41" s="98"/>
      <c r="AF41" s="98"/>
    </row>
    <row r="42" spans="1:32" ht="26" customHeight="1" outlineLevel="2">
      <c r="A42" s="242">
        <v>33</v>
      </c>
      <c r="B42" s="105" t="s">
        <v>453</v>
      </c>
      <c r="C42" s="106" t="s">
        <v>454</v>
      </c>
      <c r="D42" s="107" t="s">
        <v>330</v>
      </c>
      <c r="E42" s="153">
        <v>1.6000000000000003</v>
      </c>
      <c r="F42" s="126"/>
      <c r="G42" s="155">
        <f t="shared" si="1"/>
        <v>0</v>
      </c>
      <c r="H42" s="98"/>
      <c r="I42" s="98"/>
      <c r="J42" s="98"/>
      <c r="K42" s="98"/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8"/>
      <c r="W42" s="98"/>
      <c r="X42" s="98"/>
      <c r="Y42" s="98"/>
      <c r="Z42" s="98"/>
      <c r="AA42" s="98"/>
      <c r="AB42" s="98"/>
      <c r="AC42" s="98"/>
      <c r="AD42" s="98"/>
      <c r="AE42" s="98"/>
      <c r="AF42" s="98"/>
    </row>
    <row r="43" spans="1:32" ht="26" customHeight="1" outlineLevel="2">
      <c r="A43" s="242">
        <v>34</v>
      </c>
      <c r="B43" s="105" t="s">
        <v>455</v>
      </c>
      <c r="C43" s="106" t="s">
        <v>456</v>
      </c>
      <c r="D43" s="107" t="s">
        <v>330</v>
      </c>
      <c r="E43" s="153">
        <v>1.6</v>
      </c>
      <c r="F43" s="126"/>
      <c r="G43" s="155">
        <f t="shared" si="1"/>
        <v>0</v>
      </c>
      <c r="H43" s="98"/>
      <c r="I43" s="98"/>
      <c r="J43" s="98"/>
      <c r="K43" s="98"/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8"/>
      <c r="W43" s="98"/>
      <c r="X43" s="98"/>
      <c r="Y43" s="98"/>
      <c r="Z43" s="98"/>
      <c r="AA43" s="98"/>
      <c r="AB43" s="98"/>
      <c r="AC43" s="98"/>
      <c r="AD43" s="98"/>
      <c r="AE43" s="98"/>
      <c r="AF43" s="98"/>
    </row>
    <row r="44" spans="1:32" ht="26" customHeight="1" outlineLevel="2">
      <c r="A44" s="242">
        <v>35</v>
      </c>
      <c r="B44" s="105" t="s">
        <v>457</v>
      </c>
      <c r="C44" s="106" t="s">
        <v>458</v>
      </c>
      <c r="D44" s="107" t="s">
        <v>330</v>
      </c>
      <c r="E44" s="153">
        <v>1.6479999999999999</v>
      </c>
      <c r="F44" s="126"/>
      <c r="G44" s="155">
        <f t="shared" si="1"/>
        <v>0</v>
      </c>
      <c r="H44" s="98"/>
      <c r="I44" s="98"/>
      <c r="J44" s="98"/>
      <c r="K44" s="98"/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8"/>
      <c r="W44" s="98"/>
      <c r="X44" s="98"/>
      <c r="Y44" s="98"/>
      <c r="Z44" s="98"/>
      <c r="AA44" s="98"/>
      <c r="AB44" s="98"/>
      <c r="AC44" s="98"/>
      <c r="AD44" s="98"/>
      <c r="AE44" s="98"/>
      <c r="AF44" s="98"/>
    </row>
    <row r="45" spans="1:32" ht="26" customHeight="1" outlineLevel="2" thickBot="1">
      <c r="A45" s="242">
        <v>36</v>
      </c>
      <c r="B45" s="105" t="s">
        <v>459</v>
      </c>
      <c r="C45" s="106" t="s">
        <v>460</v>
      </c>
      <c r="D45" s="107" t="s">
        <v>393</v>
      </c>
      <c r="E45" s="153">
        <v>68.870086282000003</v>
      </c>
      <c r="F45" s="126"/>
      <c r="G45" s="155">
        <f t="shared" si="1"/>
        <v>0</v>
      </c>
      <c r="H45" s="98"/>
      <c r="I45" s="98"/>
      <c r="J45" s="98"/>
      <c r="K45" s="98"/>
      <c r="L45" s="98"/>
      <c r="M45" s="98"/>
      <c r="N45" s="98"/>
      <c r="O45" s="98"/>
      <c r="P45" s="98"/>
      <c r="Q45" s="98"/>
      <c r="R45" s="98"/>
      <c r="S45" s="98"/>
      <c r="T45" s="98"/>
      <c r="U45" s="98"/>
      <c r="V45" s="98"/>
      <c r="W45" s="98"/>
      <c r="X45" s="98"/>
      <c r="Y45" s="98"/>
      <c r="Z45" s="98"/>
      <c r="AA45" s="98"/>
      <c r="AB45" s="98"/>
      <c r="AC45" s="98"/>
      <c r="AD45" s="98"/>
      <c r="AE45" s="98"/>
      <c r="AF45" s="98"/>
    </row>
    <row r="46" spans="1:32" ht="26" customHeight="1" outlineLevel="1">
      <c r="A46" s="146" t="s">
        <v>55</v>
      </c>
      <c r="B46" s="147" t="s">
        <v>462</v>
      </c>
      <c r="C46" s="148" t="s">
        <v>85</v>
      </c>
      <c r="D46" s="149"/>
      <c r="E46" s="150"/>
      <c r="F46" s="151"/>
      <c r="G46" s="154">
        <f>SUM(G47:G47)</f>
        <v>0</v>
      </c>
      <c r="H46" s="98"/>
      <c r="I46" s="98"/>
      <c r="J46" s="98"/>
      <c r="K46" s="98"/>
      <c r="L46" s="98"/>
      <c r="M46" s="98"/>
      <c r="N46" s="98"/>
      <c r="O46" s="98"/>
      <c r="P46" s="98"/>
      <c r="Q46" s="98"/>
      <c r="R46" s="98"/>
      <c r="S46" s="98"/>
      <c r="T46" s="98"/>
      <c r="U46" s="98"/>
      <c r="V46" s="98"/>
      <c r="W46" s="98"/>
      <c r="X46" s="98"/>
      <c r="Y46" s="98"/>
      <c r="Z46" s="98"/>
      <c r="AA46" s="98"/>
      <c r="AB46" s="98"/>
      <c r="AC46" s="98"/>
      <c r="AD46" s="98"/>
      <c r="AE46" s="98"/>
      <c r="AF46" s="98"/>
    </row>
    <row r="47" spans="1:32" ht="26" customHeight="1" outlineLevel="2" thickBot="1">
      <c r="A47" s="138">
        <v>37</v>
      </c>
      <c r="B47" s="139" t="s">
        <v>463</v>
      </c>
      <c r="C47" s="140" t="s">
        <v>469</v>
      </c>
      <c r="D47" s="141" t="s">
        <v>464</v>
      </c>
      <c r="E47" s="142">
        <v>1</v>
      </c>
      <c r="F47" s="143"/>
      <c r="G47" s="155">
        <f t="shared" ref="G47" si="2">ROUND(E47*F47,2)</f>
        <v>0</v>
      </c>
      <c r="H47" s="98"/>
      <c r="I47" s="98"/>
      <c r="J47" s="98"/>
      <c r="K47" s="98"/>
      <c r="L47" s="98"/>
      <c r="M47" s="98"/>
      <c r="N47" s="98"/>
      <c r="O47" s="98"/>
      <c r="P47" s="98"/>
      <c r="Q47" s="98"/>
      <c r="R47" s="98"/>
      <c r="S47" s="98"/>
      <c r="T47" s="98"/>
      <c r="U47" s="98"/>
      <c r="V47" s="98"/>
      <c r="W47" s="98"/>
      <c r="X47" s="98"/>
      <c r="Y47" s="98"/>
      <c r="Z47" s="98"/>
      <c r="AA47" s="98"/>
      <c r="AB47" s="98"/>
      <c r="AC47" s="98"/>
      <c r="AD47" s="98"/>
      <c r="AE47" s="98"/>
      <c r="AF47" s="98"/>
    </row>
    <row r="48" spans="1:32" ht="25" customHeight="1" outlineLevel="1">
      <c r="A48" s="146" t="s">
        <v>55</v>
      </c>
      <c r="B48" s="147" t="s">
        <v>472</v>
      </c>
      <c r="C48" s="148" t="s">
        <v>23</v>
      </c>
      <c r="D48" s="149"/>
      <c r="E48" s="150"/>
      <c r="F48" s="151"/>
      <c r="G48" s="154">
        <f>SUM(G49:G50)</f>
        <v>0</v>
      </c>
    </row>
    <row r="49" spans="1:32" ht="25" customHeight="1" outlineLevel="2">
      <c r="A49" s="138">
        <v>38</v>
      </c>
      <c r="B49" s="139" t="s">
        <v>465</v>
      </c>
      <c r="C49" s="140" t="s">
        <v>466</v>
      </c>
      <c r="D49" s="141" t="s">
        <v>68</v>
      </c>
      <c r="E49" s="142">
        <v>1</v>
      </c>
      <c r="F49" s="143"/>
      <c r="G49" s="155">
        <f>ROUND(E49*F49,2)</f>
        <v>0</v>
      </c>
      <c r="H49" s="98"/>
      <c r="I49" s="98"/>
      <c r="J49" s="98"/>
      <c r="K49" s="98"/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8"/>
      <c r="W49" s="98"/>
      <c r="X49" s="98"/>
      <c r="Y49" s="98"/>
      <c r="Z49" s="98"/>
      <c r="AA49" s="98"/>
      <c r="AB49" s="98"/>
      <c r="AC49" s="98"/>
      <c r="AD49" s="98"/>
      <c r="AE49" s="98"/>
      <c r="AF49" s="98"/>
    </row>
    <row r="50" spans="1:32" ht="26" customHeight="1" outlineLevel="2" thickBot="1">
      <c r="A50" s="115">
        <v>39</v>
      </c>
      <c r="B50" s="105" t="s">
        <v>467</v>
      </c>
      <c r="C50" s="106" t="s">
        <v>468</v>
      </c>
      <c r="D50" s="107" t="s">
        <v>68</v>
      </c>
      <c r="E50" s="108">
        <v>1</v>
      </c>
      <c r="F50" s="126"/>
      <c r="G50" s="156">
        <f t="shared" ref="G50" si="3">ROUND(E50*F50,2)</f>
        <v>0</v>
      </c>
      <c r="H50" s="98"/>
      <c r="I50" s="98"/>
      <c r="J50" s="98"/>
      <c r="K50" s="98"/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8"/>
      <c r="W50" s="98"/>
      <c r="X50" s="98"/>
      <c r="Y50" s="98"/>
      <c r="Z50" s="98"/>
      <c r="AA50" s="98"/>
      <c r="AB50" s="98"/>
      <c r="AC50" s="98"/>
      <c r="AD50" s="98"/>
      <c r="AE50" s="98"/>
      <c r="AF50" s="98"/>
    </row>
    <row r="51" spans="1:32" ht="35" customHeight="1" thickBot="1">
      <c r="A51" s="164"/>
      <c r="B51" s="165" t="s">
        <v>24</v>
      </c>
      <c r="C51" s="166"/>
      <c r="D51" s="167"/>
      <c r="E51" s="167"/>
      <c r="F51" s="168"/>
      <c r="G51" s="169">
        <f>+G7</f>
        <v>0</v>
      </c>
    </row>
    <row r="52" spans="1:32">
      <c r="A52" s="103"/>
      <c r="B52" s="104"/>
      <c r="C52" s="102"/>
      <c r="D52" s="15"/>
      <c r="E52" s="15"/>
      <c r="F52" s="15"/>
      <c r="G52" s="15"/>
    </row>
    <row r="53" spans="1:32" ht="17">
      <c r="A53" s="103"/>
      <c r="B53" s="104"/>
      <c r="C53" s="241"/>
      <c r="D53" s="15"/>
      <c r="E53" s="15"/>
      <c r="F53" s="15"/>
      <c r="G53" s="15"/>
    </row>
    <row r="54" spans="1:32">
      <c r="A54" s="103"/>
      <c r="B54" s="104"/>
      <c r="C54" s="104"/>
      <c r="D54" s="15"/>
      <c r="E54" s="15"/>
      <c r="F54" s="15"/>
      <c r="G54" s="15"/>
    </row>
  </sheetData>
  <sheetProtection algorithmName="SHA-512" hashValue="Ob2IHF3fKlEnMOGtDmqF7LPQrQAT62gR6pG2rO8gNJa92/RCHg10412NXbKwZNsk4VAJII3ceZJOFm50+/Hs5A==" saltValue="DOiPCcZipUU/zEN0QYKhVA==" spinCount="100000" sheet="1" objects="1" scenarios="1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scale="93" fitToHeight="5" orientation="landscape" horizontalDpi="4294967293" verticalDpi="0" r:id="rId1"/>
  <headerFooter>
    <oddFooter>&amp;RStránka &amp;P z &amp;N&amp;LZpracováno programem BUILDpower S,  © RTS, a.s.</oddFooter>
  </headerFooter>
  <rowBreaks count="1" manualBreakCount="1">
    <brk id="13" max="7" man="1"/>
  </rowBreaks>
  <ignoredErrors>
    <ignoredError sqref="B9:B13 B7 B15:B4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46</vt:i4>
      </vt:variant>
    </vt:vector>
  </HeadingPairs>
  <TitlesOfParts>
    <vt:vector size="53" baseType="lpstr">
      <vt:lpstr>Pokyny pro vyplnění</vt:lpstr>
      <vt:lpstr>Krycí list</vt:lpstr>
      <vt:lpstr>VzorPolozky</vt:lpstr>
      <vt:lpstr>001 FVE</vt:lpstr>
      <vt:lpstr>002 Propojení</vt:lpstr>
      <vt:lpstr>003 BESS</vt:lpstr>
      <vt:lpstr>004 oprava střechy MŠ</vt:lpstr>
      <vt:lpstr>CenaCelkem</vt:lpstr>
      <vt:lpstr>CenaCelkemBezDPH</vt:lpstr>
      <vt:lpstr>cisloobjektu</vt:lpstr>
      <vt:lpstr>'Krycí list'!CisloStavby</vt:lpstr>
      <vt:lpstr>CisloStavebnihoRozpoctu</vt:lpstr>
      <vt:lpstr>dadresa</vt:lpstr>
      <vt:lpstr>'Krycí list'!DIČ</vt:lpstr>
      <vt:lpstr>dmisto</vt:lpstr>
      <vt:lpstr>DPHZakl</vt:lpstr>
      <vt:lpstr>'Krycí list'!dpsc</vt:lpstr>
      <vt:lpstr>'Krycí list'!IČO</vt:lpstr>
      <vt:lpstr>Mena</vt:lpstr>
      <vt:lpstr>MistoStavby</vt:lpstr>
      <vt:lpstr>nazevobjektu</vt:lpstr>
      <vt:lpstr>'Krycí list'!NazevStavby</vt:lpstr>
      <vt:lpstr>NazevStavebnihoRozpoctu</vt:lpstr>
      <vt:lpstr>'001 FVE'!Názvy_tisku</vt:lpstr>
      <vt:lpstr>'002 Propojení'!Názvy_tisku</vt:lpstr>
      <vt:lpstr>'003 BESS'!Názvy_tisku</vt:lpstr>
      <vt:lpstr>'004 oprava střechy MŠ'!Názvy_tisku</vt:lpstr>
      <vt:lpstr>oadresa</vt:lpstr>
      <vt:lpstr>'Krycí list'!Objednatel</vt:lpstr>
      <vt:lpstr>'001 FVE'!Oblast_tisku</vt:lpstr>
      <vt:lpstr>'002 Propojení'!Oblast_tisku</vt:lpstr>
      <vt:lpstr>'003 BESS'!Oblast_tisku</vt:lpstr>
      <vt:lpstr>'004 oprava střechy MŠ'!Oblast_tisku</vt:lpstr>
      <vt:lpstr>'Krycí list'!Oblast_tisku</vt:lpstr>
      <vt:lpstr>'Krycí list'!odic</vt:lpstr>
      <vt:lpstr>'Krycí list'!oico</vt:lpstr>
      <vt:lpstr>'Krycí list'!omisto</vt:lpstr>
      <vt:lpstr>'Krycí list'!onazev</vt:lpstr>
      <vt:lpstr>'Krycí list'!opsc</vt:lpstr>
      <vt:lpstr>padresa</vt:lpstr>
      <vt:lpstr>pdic</vt:lpstr>
      <vt:lpstr>pico</vt:lpstr>
      <vt:lpstr>pmisto</vt:lpstr>
      <vt:lpstr>PoptavkaID</vt:lpstr>
      <vt:lpstr>pPSC</vt:lpstr>
      <vt:lpstr>Projektant</vt:lpstr>
      <vt:lpstr>'Krycí list'!SazbaDPH2</vt:lpstr>
      <vt:lpstr>Vypracoval</vt:lpstr>
      <vt:lpstr>ZakladDPHZakl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</dc:creator>
  <cp:lastModifiedBy>M P</cp:lastModifiedBy>
  <cp:lastPrinted>2024-12-29T14:27:36Z</cp:lastPrinted>
  <dcterms:created xsi:type="dcterms:W3CDTF">2009-04-08T07:15:50Z</dcterms:created>
  <dcterms:modified xsi:type="dcterms:W3CDTF">2025-07-14T07:19:38Z</dcterms:modified>
</cp:coreProperties>
</file>