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/>
  <mc:AlternateContent xmlns:mc="http://schemas.openxmlformats.org/markup-compatibility/2006">
    <mc:Choice Requires="x15">
      <x15ac:absPath xmlns:x15ac="http://schemas.microsoft.com/office/spreadsheetml/2010/11/ac" url="R:\Pavlinin dvůr\Jižní křídlo - střecha\VZMR - střecha\"/>
    </mc:Choice>
  </mc:AlternateContent>
  <xr:revisionPtr revIDLastSave="0" documentId="8_{3C2AAA9C-08AF-4E70-BC3C-04EAA1F25634}" xr6:coauthVersionLast="47" xr6:coauthVersionMax="47" xr10:uidLastSave="{00000000-0000-0000-0000-000000000000}"/>
  <bookViews>
    <workbookView xWindow="-118" yWindow="-118" windowWidth="25370" windowHeight="13759" xr2:uid="{00000000-000D-0000-FFFF-FFFF00000000}"/>
  </bookViews>
  <sheets>
    <sheet name="Krycí List" sheetId="1" r:id="rId1"/>
    <sheet name="Rekapitulace" sheetId="3" r:id="rId2"/>
    <sheet name="Zakázka" sheetId="4" r:id="rId3"/>
  </sheets>
  <definedNames>
    <definedName name="__290850C4_052B_4FF6_A0B3_6D189B03D21D_FIGURE__">#REF!</definedName>
    <definedName name="__290850C4_052B_4FF6_A0B3_6D189B03D21D_ITEM__">Zakázka!$A$9:$T$18</definedName>
    <definedName name="__290850C4_052B_4FF6_A0B3_6D189B03D21D_ITEM_GROUP1__">Zakázka!$A$6:$T$687</definedName>
    <definedName name="__290850C4_052B_4FF6_A0B3_6D189B03D21D_ITEM_GROUP1_RECAP__">Rekapitulace!$A$6:$G$8</definedName>
    <definedName name="__290850C4_052B_4FF6_A0B3_6D189B03D21D_ITEM_GROUP2__">Zakázka!$A$7:$T$686</definedName>
    <definedName name="__290850C4_052B_4FF6_A0B3_6D189B03D21D_ITEM_GROUP2_RECAP__">Rekapitulace!$A$7:$G$8</definedName>
    <definedName name="__290850C4_052B_4FF6_A0B3_6D189B03D21D_ITEM_GROUP3__X">Zakázka!$A$8:$T$54</definedName>
    <definedName name="__290850C4_052B_4FF6_A0B3_6D189B03D21D_ITEM_GROUP3_RECAP__">Rekapitulace!$A$8:$G$8</definedName>
    <definedName name="__290850C4_052B_4FF6_A0B3_6D189B03D21D_QBILL__">Zakázka!$F$12:$H$12</definedName>
    <definedName name="__290850C4_052B_4FF6_A0B3_6D189B03D21D_QBILLFIG__">#REF!</definedName>
    <definedName name="__290850C4_052B_4FF6_A0B3_6D189B03D21D_QINDEX__">Zakázka!#REF!</definedName>
    <definedName name="GROUP_ID">Zakázka!$B$6:$B$688</definedName>
    <definedName name="ITEM_COUNTS">Zakázka!$T$6:$T$688</definedName>
    <definedName name="ITEM_FULLDESCR2">Zakázka!$X$10</definedName>
    <definedName name="ITEM_PRICES">Zakázka!$J$6:$J$688</definedName>
    <definedName name="_xlnm.Print_Titles" localSheetId="1">Rekapitulace!$4:$5</definedName>
    <definedName name="_xlnm.Print_Titles" localSheetId="2">Zakázka!$4:$5</definedName>
    <definedName name="_xlnm.Print_Area" localSheetId="0">'Krycí List'!$C$2:$F$37</definedName>
    <definedName name="_xlnm.Print_Area" localSheetId="1">Rekapitulace!$B$1:$G$28</definedName>
    <definedName name="_xlnm.Print_Area" localSheetId="2">Zakázka!$C$1:$T$688</definedName>
    <definedName name="VAT_RATES">Zakázka!$O$6:$O$688</definedName>
  </definedNames>
  <calcPr calcId="191029"/>
</workbook>
</file>

<file path=xl/calcChain.xml><?xml version="1.0" encoding="utf-8"?>
<calcChain xmlns="http://schemas.openxmlformats.org/spreadsheetml/2006/main">
  <c r="X684" i="4" l="1"/>
  <c r="N683" i="4"/>
  <c r="L683" i="4"/>
  <c r="J683" i="4"/>
  <c r="X681" i="4"/>
  <c r="Q680" i="4"/>
  <c r="P680" i="4"/>
  <c r="N680" i="4"/>
  <c r="L680" i="4"/>
  <c r="J680" i="4"/>
  <c r="T679" i="4"/>
  <c r="N679" i="4"/>
  <c r="L679" i="4"/>
  <c r="D21" i="3" s="1"/>
  <c r="X676" i="4"/>
  <c r="N675" i="4"/>
  <c r="L675" i="4"/>
  <c r="J675" i="4"/>
  <c r="T674" i="4"/>
  <c r="G20" i="3" s="1"/>
  <c r="N674" i="4"/>
  <c r="L674" i="4"/>
  <c r="X671" i="4"/>
  <c r="P670" i="4"/>
  <c r="Q670" i="4" s="1"/>
  <c r="N670" i="4"/>
  <c r="L670" i="4"/>
  <c r="J670" i="4"/>
  <c r="X668" i="4"/>
  <c r="P667" i="4"/>
  <c r="Q667" i="4" s="1"/>
  <c r="N667" i="4"/>
  <c r="L667" i="4"/>
  <c r="J667" i="4"/>
  <c r="X662" i="4"/>
  <c r="N661" i="4"/>
  <c r="L661" i="4"/>
  <c r="J661" i="4"/>
  <c r="X659" i="4"/>
  <c r="P658" i="4"/>
  <c r="N658" i="4"/>
  <c r="L658" i="4"/>
  <c r="J658" i="4"/>
  <c r="Q658" i="4" s="1"/>
  <c r="X654" i="4"/>
  <c r="P653" i="4"/>
  <c r="Q653" i="4" s="1"/>
  <c r="N653" i="4"/>
  <c r="L653" i="4"/>
  <c r="J653" i="4"/>
  <c r="X651" i="4"/>
  <c r="P650" i="4"/>
  <c r="Q650" i="4" s="1"/>
  <c r="N650" i="4"/>
  <c r="L650" i="4"/>
  <c r="J650" i="4"/>
  <c r="X648" i="4"/>
  <c r="N647" i="4"/>
  <c r="L647" i="4"/>
  <c r="J647" i="4"/>
  <c r="X643" i="4"/>
  <c r="P642" i="4"/>
  <c r="N642" i="4"/>
  <c r="L642" i="4"/>
  <c r="J642" i="4"/>
  <c r="Q642" i="4" s="1"/>
  <c r="X640" i="4"/>
  <c r="P639" i="4"/>
  <c r="N639" i="4"/>
  <c r="L639" i="4"/>
  <c r="L638" i="4" s="1"/>
  <c r="D19" i="3" s="1"/>
  <c r="J639" i="4"/>
  <c r="J638" i="4" s="1"/>
  <c r="C19" i="3" s="1"/>
  <c r="T638" i="4"/>
  <c r="N638" i="4"/>
  <c r="X635" i="4"/>
  <c r="N634" i="4"/>
  <c r="L634" i="4"/>
  <c r="J634" i="4"/>
  <c r="X630" i="4"/>
  <c r="P629" i="4"/>
  <c r="N629" i="4"/>
  <c r="L629" i="4"/>
  <c r="J629" i="4"/>
  <c r="Q629" i="4" s="1"/>
  <c r="X625" i="4"/>
  <c r="P624" i="4"/>
  <c r="Q624" i="4" s="1"/>
  <c r="N624" i="4"/>
  <c r="L624" i="4"/>
  <c r="J624" i="4"/>
  <c r="X620" i="4"/>
  <c r="P619" i="4"/>
  <c r="Q619" i="4" s="1"/>
  <c r="N619" i="4"/>
  <c r="L619" i="4"/>
  <c r="J619" i="4"/>
  <c r="X615" i="4"/>
  <c r="N614" i="4"/>
  <c r="L614" i="4"/>
  <c r="J614" i="4"/>
  <c r="X610" i="4"/>
  <c r="P609" i="4"/>
  <c r="N609" i="4"/>
  <c r="L609" i="4"/>
  <c r="J609" i="4"/>
  <c r="Q609" i="4" s="1"/>
  <c r="X605" i="4"/>
  <c r="P604" i="4"/>
  <c r="Q604" i="4" s="1"/>
  <c r="N604" i="4"/>
  <c r="L604" i="4"/>
  <c r="J604" i="4"/>
  <c r="X600" i="4"/>
  <c r="P599" i="4"/>
  <c r="Q599" i="4" s="1"/>
  <c r="N599" i="4"/>
  <c r="N593" i="4" s="1"/>
  <c r="L599" i="4"/>
  <c r="L593" i="4" s="1"/>
  <c r="D18" i="3" s="1"/>
  <c r="J599" i="4"/>
  <c r="X595" i="4"/>
  <c r="N594" i="4"/>
  <c r="L594" i="4"/>
  <c r="J594" i="4"/>
  <c r="T593" i="4"/>
  <c r="X590" i="4"/>
  <c r="P589" i="4"/>
  <c r="Q589" i="4" s="1"/>
  <c r="N589" i="4"/>
  <c r="L589" i="4"/>
  <c r="J589" i="4"/>
  <c r="X587" i="4"/>
  <c r="P586" i="4"/>
  <c r="Q586" i="4" s="1"/>
  <c r="N586" i="4"/>
  <c r="L586" i="4"/>
  <c r="J586" i="4"/>
  <c r="X581" i="4"/>
  <c r="N580" i="4"/>
  <c r="L580" i="4"/>
  <c r="J580" i="4"/>
  <c r="X576" i="4"/>
  <c r="P575" i="4"/>
  <c r="N575" i="4"/>
  <c r="L575" i="4"/>
  <c r="J575" i="4"/>
  <c r="Q575" i="4" s="1"/>
  <c r="X569" i="4"/>
  <c r="P568" i="4"/>
  <c r="Q568" i="4" s="1"/>
  <c r="N568" i="4"/>
  <c r="L568" i="4"/>
  <c r="J568" i="4"/>
  <c r="X561" i="4"/>
  <c r="P560" i="4"/>
  <c r="Q560" i="4" s="1"/>
  <c r="N560" i="4"/>
  <c r="L560" i="4"/>
  <c r="J560" i="4"/>
  <c r="X558" i="4"/>
  <c r="N557" i="4"/>
  <c r="L557" i="4"/>
  <c r="J557" i="4"/>
  <c r="X555" i="4"/>
  <c r="P554" i="4"/>
  <c r="N554" i="4"/>
  <c r="L554" i="4"/>
  <c r="J554" i="4"/>
  <c r="Q554" i="4" s="1"/>
  <c r="X546" i="4"/>
  <c r="P545" i="4"/>
  <c r="Q545" i="4" s="1"/>
  <c r="N545" i="4"/>
  <c r="L545" i="4"/>
  <c r="J545" i="4"/>
  <c r="X543" i="4"/>
  <c r="P542" i="4"/>
  <c r="Q542" i="4" s="1"/>
  <c r="N542" i="4"/>
  <c r="L542" i="4"/>
  <c r="J542" i="4"/>
  <c r="X540" i="4"/>
  <c r="N539" i="4"/>
  <c r="L539" i="4"/>
  <c r="J539" i="4"/>
  <c r="X534" i="4"/>
  <c r="P533" i="4"/>
  <c r="N533" i="4"/>
  <c r="L533" i="4"/>
  <c r="J533" i="4"/>
  <c r="Q533" i="4" s="1"/>
  <c r="X528" i="4"/>
  <c r="P527" i="4"/>
  <c r="Q527" i="4" s="1"/>
  <c r="N527" i="4"/>
  <c r="L527" i="4"/>
  <c r="J527" i="4"/>
  <c r="X525" i="4"/>
  <c r="P524" i="4"/>
  <c r="Q524" i="4" s="1"/>
  <c r="N524" i="4"/>
  <c r="L524" i="4"/>
  <c r="J524" i="4"/>
  <c r="X519" i="4"/>
  <c r="N518" i="4"/>
  <c r="L518" i="4"/>
  <c r="J518" i="4"/>
  <c r="X513" i="4"/>
  <c r="P512" i="4"/>
  <c r="N512" i="4"/>
  <c r="L512" i="4"/>
  <c r="J512" i="4"/>
  <c r="Q512" i="4" s="1"/>
  <c r="X510" i="4"/>
  <c r="P509" i="4"/>
  <c r="Q509" i="4" s="1"/>
  <c r="N509" i="4"/>
  <c r="L509" i="4"/>
  <c r="J509" i="4"/>
  <c r="X507" i="4"/>
  <c r="P506" i="4"/>
  <c r="Q506" i="4" s="1"/>
  <c r="N506" i="4"/>
  <c r="L506" i="4"/>
  <c r="J506" i="4"/>
  <c r="X501" i="4"/>
  <c r="N500" i="4"/>
  <c r="L500" i="4"/>
  <c r="J500" i="4"/>
  <c r="X498" i="4"/>
  <c r="P497" i="4"/>
  <c r="N497" i="4"/>
  <c r="L497" i="4"/>
  <c r="J497" i="4"/>
  <c r="Q497" i="4" s="1"/>
  <c r="X492" i="4"/>
  <c r="P491" i="4"/>
  <c r="Q491" i="4" s="1"/>
  <c r="N491" i="4"/>
  <c r="L491" i="4"/>
  <c r="J491" i="4"/>
  <c r="X489" i="4"/>
  <c r="P488" i="4"/>
  <c r="Q488" i="4" s="1"/>
  <c r="N488" i="4"/>
  <c r="L488" i="4"/>
  <c r="J488" i="4"/>
  <c r="X483" i="4"/>
  <c r="N482" i="4"/>
  <c r="L482" i="4"/>
  <c r="J482" i="4"/>
  <c r="X480" i="4"/>
  <c r="P479" i="4"/>
  <c r="N479" i="4"/>
  <c r="L479" i="4"/>
  <c r="J479" i="4"/>
  <c r="Q479" i="4" s="1"/>
  <c r="X477" i="4"/>
  <c r="P476" i="4"/>
  <c r="Q476" i="4" s="1"/>
  <c r="N476" i="4"/>
  <c r="L476" i="4"/>
  <c r="J476" i="4"/>
  <c r="X474" i="4"/>
  <c r="P473" i="4"/>
  <c r="Q473" i="4" s="1"/>
  <c r="N473" i="4"/>
  <c r="L473" i="4"/>
  <c r="J473" i="4"/>
  <c r="X466" i="4"/>
  <c r="N465" i="4"/>
  <c r="L465" i="4"/>
  <c r="J465" i="4"/>
  <c r="X463" i="4"/>
  <c r="P462" i="4"/>
  <c r="N462" i="4"/>
  <c r="L462" i="4"/>
  <c r="J462" i="4"/>
  <c r="Q462" i="4" s="1"/>
  <c r="X460" i="4"/>
  <c r="P459" i="4"/>
  <c r="Q459" i="4" s="1"/>
  <c r="N459" i="4"/>
  <c r="L459" i="4"/>
  <c r="J459" i="4"/>
  <c r="X451" i="4"/>
  <c r="P450" i="4"/>
  <c r="Q450" i="4" s="1"/>
  <c r="N450" i="4"/>
  <c r="L450" i="4"/>
  <c r="J450" i="4"/>
  <c r="X446" i="4"/>
  <c r="N445" i="4"/>
  <c r="L445" i="4"/>
  <c r="J445" i="4"/>
  <c r="X441" i="4"/>
  <c r="P440" i="4"/>
  <c r="N440" i="4"/>
  <c r="L440" i="4"/>
  <c r="J440" i="4"/>
  <c r="Q440" i="4" s="1"/>
  <c r="X434" i="4"/>
  <c r="P433" i="4"/>
  <c r="Q433" i="4" s="1"/>
  <c r="N433" i="4"/>
  <c r="L433" i="4"/>
  <c r="J433" i="4"/>
  <c r="X428" i="4"/>
  <c r="P427" i="4"/>
  <c r="Q427" i="4" s="1"/>
  <c r="N427" i="4"/>
  <c r="L427" i="4"/>
  <c r="J427" i="4"/>
  <c r="X421" i="4"/>
  <c r="N420" i="4"/>
  <c r="L420" i="4"/>
  <c r="J420" i="4"/>
  <c r="X415" i="4"/>
  <c r="P414" i="4"/>
  <c r="N414" i="4"/>
  <c r="L414" i="4"/>
  <c r="J414" i="4"/>
  <c r="Q414" i="4" s="1"/>
  <c r="X401" i="4"/>
  <c r="P400" i="4"/>
  <c r="N400" i="4"/>
  <c r="L400" i="4"/>
  <c r="L399" i="4" s="1"/>
  <c r="D17" i="3" s="1"/>
  <c r="J400" i="4"/>
  <c r="J399" i="4" s="1"/>
  <c r="C17" i="3" s="1"/>
  <c r="T399" i="4"/>
  <c r="N399" i="4"/>
  <c r="X396" i="4"/>
  <c r="N395" i="4"/>
  <c r="L395" i="4"/>
  <c r="J395" i="4"/>
  <c r="X391" i="4"/>
  <c r="P390" i="4"/>
  <c r="N390" i="4"/>
  <c r="L390" i="4"/>
  <c r="J390" i="4"/>
  <c r="Q390" i="4" s="1"/>
  <c r="X384" i="4"/>
  <c r="P383" i="4"/>
  <c r="Q383" i="4" s="1"/>
  <c r="N383" i="4"/>
  <c r="L383" i="4"/>
  <c r="J383" i="4"/>
  <c r="X378" i="4"/>
  <c r="P377" i="4"/>
  <c r="Q377" i="4" s="1"/>
  <c r="N377" i="4"/>
  <c r="L377" i="4"/>
  <c r="J377" i="4"/>
  <c r="X371" i="4"/>
  <c r="N370" i="4"/>
  <c r="L370" i="4"/>
  <c r="J370" i="4"/>
  <c r="X365" i="4"/>
  <c r="P364" i="4"/>
  <c r="N364" i="4"/>
  <c r="L364" i="4"/>
  <c r="J364" i="4"/>
  <c r="Q364" i="4" s="1"/>
  <c r="X360" i="4"/>
  <c r="P359" i="4"/>
  <c r="Q359" i="4" s="1"/>
  <c r="N359" i="4"/>
  <c r="L359" i="4"/>
  <c r="J359" i="4"/>
  <c r="X352" i="4"/>
  <c r="P351" i="4"/>
  <c r="Q351" i="4" s="1"/>
  <c r="N351" i="4"/>
  <c r="L351" i="4"/>
  <c r="J351" i="4"/>
  <c r="X345" i="4"/>
  <c r="N344" i="4"/>
  <c r="L344" i="4"/>
  <c r="J344" i="4"/>
  <c r="X335" i="4"/>
  <c r="P334" i="4"/>
  <c r="N334" i="4"/>
  <c r="L334" i="4"/>
  <c r="J334" i="4"/>
  <c r="Q334" i="4" s="1"/>
  <c r="X332" i="4"/>
  <c r="P331" i="4"/>
  <c r="Q331" i="4" s="1"/>
  <c r="N331" i="4"/>
  <c r="L331" i="4"/>
  <c r="J331" i="4"/>
  <c r="X326" i="4"/>
  <c r="P325" i="4"/>
  <c r="Q325" i="4" s="1"/>
  <c r="N325" i="4"/>
  <c r="L325" i="4"/>
  <c r="J325" i="4"/>
  <c r="X321" i="4"/>
  <c r="N320" i="4"/>
  <c r="L320" i="4"/>
  <c r="J320" i="4"/>
  <c r="X313" i="4"/>
  <c r="P312" i="4"/>
  <c r="N312" i="4"/>
  <c r="L312" i="4"/>
  <c r="J312" i="4"/>
  <c r="Q312" i="4" s="1"/>
  <c r="X306" i="4"/>
  <c r="P305" i="4"/>
  <c r="Q305" i="4" s="1"/>
  <c r="N305" i="4"/>
  <c r="L305" i="4"/>
  <c r="J305" i="4"/>
  <c r="X299" i="4"/>
  <c r="P298" i="4"/>
  <c r="Q298" i="4" s="1"/>
  <c r="N298" i="4"/>
  <c r="L298" i="4"/>
  <c r="J298" i="4"/>
  <c r="X293" i="4"/>
  <c r="N292" i="4"/>
  <c r="L292" i="4"/>
  <c r="J292" i="4"/>
  <c r="X288" i="4"/>
  <c r="P287" i="4"/>
  <c r="N287" i="4"/>
  <c r="N286" i="4" s="1"/>
  <c r="L287" i="4"/>
  <c r="J287" i="4"/>
  <c r="Q287" i="4" s="1"/>
  <c r="T286" i="4"/>
  <c r="L286" i="4"/>
  <c r="X283" i="4"/>
  <c r="P282" i="4"/>
  <c r="Q282" i="4" s="1"/>
  <c r="N282" i="4"/>
  <c r="L282" i="4"/>
  <c r="J282" i="4"/>
  <c r="X278" i="4"/>
  <c r="N277" i="4"/>
  <c r="L277" i="4"/>
  <c r="J277" i="4"/>
  <c r="X275" i="4"/>
  <c r="P274" i="4"/>
  <c r="N274" i="4"/>
  <c r="L274" i="4"/>
  <c r="J274" i="4"/>
  <c r="Q274" i="4" s="1"/>
  <c r="X270" i="4"/>
  <c r="P269" i="4"/>
  <c r="N269" i="4"/>
  <c r="L269" i="4"/>
  <c r="J269" i="4"/>
  <c r="X263" i="4"/>
  <c r="P262" i="4"/>
  <c r="Q262" i="4" s="1"/>
  <c r="N262" i="4"/>
  <c r="N261" i="4" s="1"/>
  <c r="L262" i="4"/>
  <c r="L261" i="4" s="1"/>
  <c r="D15" i="3" s="1"/>
  <c r="J262" i="4"/>
  <c r="T261" i="4"/>
  <c r="J261" i="4"/>
  <c r="X258" i="4"/>
  <c r="P257" i="4"/>
  <c r="N257" i="4"/>
  <c r="L257" i="4"/>
  <c r="J257" i="4"/>
  <c r="Q257" i="4" s="1"/>
  <c r="X255" i="4"/>
  <c r="P254" i="4"/>
  <c r="Q254" i="4" s="1"/>
  <c r="N254" i="4"/>
  <c r="L254" i="4"/>
  <c r="J254" i="4"/>
  <c r="X250" i="4"/>
  <c r="P249" i="4"/>
  <c r="Q249" i="4" s="1"/>
  <c r="N249" i="4"/>
  <c r="N243" i="4" s="1"/>
  <c r="L249" i="4"/>
  <c r="L243" i="4" s="1"/>
  <c r="D14" i="3" s="1"/>
  <c r="J249" i="4"/>
  <c r="X245" i="4"/>
  <c r="N244" i="4"/>
  <c r="L244" i="4"/>
  <c r="J244" i="4"/>
  <c r="T243" i="4"/>
  <c r="G14" i="3" s="1"/>
  <c r="X240" i="4"/>
  <c r="P239" i="4"/>
  <c r="P238" i="4" s="1"/>
  <c r="E13" i="3" s="1"/>
  <c r="N239" i="4"/>
  <c r="L239" i="4"/>
  <c r="L238" i="4" s="1"/>
  <c r="D13" i="3" s="1"/>
  <c r="J239" i="4"/>
  <c r="J238" i="4" s="1"/>
  <c r="C13" i="3" s="1"/>
  <c r="T238" i="4"/>
  <c r="N238" i="4"/>
  <c r="X233" i="4"/>
  <c r="P232" i="4"/>
  <c r="N232" i="4"/>
  <c r="L232" i="4"/>
  <c r="J232" i="4"/>
  <c r="Q232" i="4" s="1"/>
  <c r="X228" i="4"/>
  <c r="P227" i="4"/>
  <c r="N227" i="4"/>
  <c r="L227" i="4"/>
  <c r="J227" i="4"/>
  <c r="Q227" i="4" s="1"/>
  <c r="X219" i="4"/>
  <c r="P218" i="4"/>
  <c r="Q218" i="4" s="1"/>
  <c r="N218" i="4"/>
  <c r="L218" i="4"/>
  <c r="J218" i="4"/>
  <c r="X214" i="4"/>
  <c r="P213" i="4"/>
  <c r="Q213" i="4" s="1"/>
  <c r="N213" i="4"/>
  <c r="L213" i="4"/>
  <c r="J213" i="4"/>
  <c r="X211" i="4"/>
  <c r="P210" i="4"/>
  <c r="N210" i="4"/>
  <c r="L210" i="4"/>
  <c r="J210" i="4"/>
  <c r="Q210" i="4" s="1"/>
  <c r="X205" i="4"/>
  <c r="P204" i="4"/>
  <c r="N204" i="4"/>
  <c r="L204" i="4"/>
  <c r="J204" i="4"/>
  <c r="Q204" i="4" s="1"/>
  <c r="X199" i="4"/>
  <c r="P198" i="4"/>
  <c r="Q198" i="4" s="1"/>
  <c r="N198" i="4"/>
  <c r="L198" i="4"/>
  <c r="J198" i="4"/>
  <c r="X196" i="4"/>
  <c r="P195" i="4"/>
  <c r="Q195" i="4" s="1"/>
  <c r="N195" i="4"/>
  <c r="L195" i="4"/>
  <c r="J195" i="4"/>
  <c r="X193" i="4"/>
  <c r="P192" i="4"/>
  <c r="N192" i="4"/>
  <c r="L192" i="4"/>
  <c r="J192" i="4"/>
  <c r="Q192" i="4" s="1"/>
  <c r="X190" i="4"/>
  <c r="P189" i="4"/>
  <c r="N189" i="4"/>
  <c r="L189" i="4"/>
  <c r="J189" i="4"/>
  <c r="Q189" i="4" s="1"/>
  <c r="X185" i="4"/>
  <c r="P184" i="4"/>
  <c r="Q184" i="4" s="1"/>
  <c r="N184" i="4"/>
  <c r="L184" i="4"/>
  <c r="J184" i="4"/>
  <c r="X180" i="4"/>
  <c r="P179" i="4"/>
  <c r="Q179" i="4" s="1"/>
  <c r="N179" i="4"/>
  <c r="L179" i="4"/>
  <c r="J179" i="4"/>
  <c r="X177" i="4"/>
  <c r="P176" i="4"/>
  <c r="N176" i="4"/>
  <c r="L176" i="4"/>
  <c r="J176" i="4"/>
  <c r="Q176" i="4" s="1"/>
  <c r="X174" i="4"/>
  <c r="P173" i="4"/>
  <c r="N173" i="4"/>
  <c r="L173" i="4"/>
  <c r="J173" i="4"/>
  <c r="Q173" i="4" s="1"/>
  <c r="X169" i="4"/>
  <c r="P168" i="4"/>
  <c r="Q168" i="4" s="1"/>
  <c r="N168" i="4"/>
  <c r="L168" i="4"/>
  <c r="J168" i="4"/>
  <c r="X166" i="4"/>
  <c r="P165" i="4"/>
  <c r="Q165" i="4" s="1"/>
  <c r="N165" i="4"/>
  <c r="N159" i="4" s="1"/>
  <c r="L165" i="4"/>
  <c r="L159" i="4" s="1"/>
  <c r="D12" i="3" s="1"/>
  <c r="J165" i="4"/>
  <c r="X161" i="4"/>
  <c r="P160" i="4"/>
  <c r="N160" i="4"/>
  <c r="L160" i="4"/>
  <c r="J160" i="4"/>
  <c r="Q160" i="4" s="1"/>
  <c r="T159" i="4"/>
  <c r="G12" i="3" s="1"/>
  <c r="P159" i="4"/>
  <c r="X156" i="4"/>
  <c r="P155" i="4"/>
  <c r="Q155" i="4" s="1"/>
  <c r="N155" i="4"/>
  <c r="L155" i="4"/>
  <c r="J155" i="4"/>
  <c r="X153" i="4"/>
  <c r="P152" i="4"/>
  <c r="Q152" i="4" s="1"/>
  <c r="N152" i="4"/>
  <c r="L152" i="4"/>
  <c r="J152" i="4"/>
  <c r="X148" i="4"/>
  <c r="P147" i="4"/>
  <c r="N147" i="4"/>
  <c r="L147" i="4"/>
  <c r="J147" i="4"/>
  <c r="Q147" i="4" s="1"/>
  <c r="X142" i="4"/>
  <c r="P141" i="4"/>
  <c r="N141" i="4"/>
  <c r="L141" i="4"/>
  <c r="J141" i="4"/>
  <c r="Q141" i="4" s="1"/>
  <c r="X139" i="4"/>
  <c r="P138" i="4"/>
  <c r="Q138" i="4" s="1"/>
  <c r="N138" i="4"/>
  <c r="L138" i="4"/>
  <c r="J138" i="4"/>
  <c r="X136" i="4"/>
  <c r="P135" i="4"/>
  <c r="Q135" i="4" s="1"/>
  <c r="N135" i="4"/>
  <c r="L135" i="4"/>
  <c r="J135" i="4"/>
  <c r="X133" i="4"/>
  <c r="P132" i="4"/>
  <c r="N132" i="4"/>
  <c r="L132" i="4"/>
  <c r="J132" i="4"/>
  <c r="Q132" i="4" s="1"/>
  <c r="X130" i="4"/>
  <c r="P129" i="4"/>
  <c r="N129" i="4"/>
  <c r="L129" i="4"/>
  <c r="J129" i="4"/>
  <c r="Q129" i="4" s="1"/>
  <c r="X125" i="4"/>
  <c r="P124" i="4"/>
  <c r="P116" i="4" s="1"/>
  <c r="E11" i="3" s="1"/>
  <c r="N124" i="4"/>
  <c r="L124" i="4"/>
  <c r="J124" i="4"/>
  <c r="X118" i="4"/>
  <c r="P117" i="4"/>
  <c r="Q117" i="4" s="1"/>
  <c r="N117" i="4"/>
  <c r="N116" i="4" s="1"/>
  <c r="L117" i="4"/>
  <c r="L116" i="4" s="1"/>
  <c r="D11" i="3" s="1"/>
  <c r="J117" i="4"/>
  <c r="T116" i="4"/>
  <c r="G11" i="3" s="1"/>
  <c r="J116" i="4"/>
  <c r="X109" i="4"/>
  <c r="P108" i="4"/>
  <c r="N108" i="4"/>
  <c r="L108" i="4"/>
  <c r="J108" i="4"/>
  <c r="Q108" i="4" s="1"/>
  <c r="X103" i="4"/>
  <c r="P102" i="4"/>
  <c r="P101" i="4" s="1"/>
  <c r="E10" i="3" s="1"/>
  <c r="N102" i="4"/>
  <c r="L102" i="4"/>
  <c r="L101" i="4" s="1"/>
  <c r="D10" i="3" s="1"/>
  <c r="J102" i="4"/>
  <c r="J101" i="4" s="1"/>
  <c r="C10" i="3" s="1"/>
  <c r="T101" i="4"/>
  <c r="N101" i="4"/>
  <c r="X98" i="4"/>
  <c r="P97" i="4"/>
  <c r="N97" i="4"/>
  <c r="L97" i="4"/>
  <c r="J97" i="4"/>
  <c r="Q97" i="4" s="1"/>
  <c r="X95" i="4"/>
  <c r="P94" i="4"/>
  <c r="N94" i="4"/>
  <c r="L94" i="4"/>
  <c r="J94" i="4"/>
  <c r="Q94" i="4" s="1"/>
  <c r="X92" i="4"/>
  <c r="P91" i="4"/>
  <c r="Q91" i="4" s="1"/>
  <c r="N91" i="4"/>
  <c r="L91" i="4"/>
  <c r="J91" i="4"/>
  <c r="X84" i="4"/>
  <c r="P83" i="4"/>
  <c r="Q83" i="4" s="1"/>
  <c r="N83" i="4"/>
  <c r="L83" i="4"/>
  <c r="J83" i="4"/>
  <c r="X73" i="4"/>
  <c r="P72" i="4"/>
  <c r="N72" i="4"/>
  <c r="L72" i="4"/>
  <c r="J72" i="4"/>
  <c r="Q72" i="4" s="1"/>
  <c r="X70" i="4"/>
  <c r="P69" i="4"/>
  <c r="N69" i="4"/>
  <c r="L69" i="4"/>
  <c r="J69" i="4"/>
  <c r="Q69" i="4" s="1"/>
  <c r="X67" i="4"/>
  <c r="P66" i="4"/>
  <c r="Q66" i="4" s="1"/>
  <c r="N66" i="4"/>
  <c r="L66" i="4"/>
  <c r="J66" i="4"/>
  <c r="X64" i="4"/>
  <c r="P63" i="4"/>
  <c r="Q63" i="4" s="1"/>
  <c r="N63" i="4"/>
  <c r="N55" i="4" s="1"/>
  <c r="L63" i="4"/>
  <c r="L55" i="4" s="1"/>
  <c r="D9" i="3" s="1"/>
  <c r="J63" i="4"/>
  <c r="X57" i="4"/>
  <c r="P56" i="4"/>
  <c r="N56" i="4"/>
  <c r="L56" i="4"/>
  <c r="J56" i="4"/>
  <c r="Q56" i="4" s="1"/>
  <c r="T55" i="4"/>
  <c r="P55" i="4"/>
  <c r="X48" i="4"/>
  <c r="P47" i="4"/>
  <c r="Q47" i="4" s="1"/>
  <c r="N47" i="4"/>
  <c r="L47" i="4"/>
  <c r="J47" i="4"/>
  <c r="X38" i="4"/>
  <c r="P37" i="4"/>
  <c r="Q37" i="4" s="1"/>
  <c r="N37" i="4"/>
  <c r="L37" i="4"/>
  <c r="J37" i="4"/>
  <c r="X33" i="4"/>
  <c r="P32" i="4"/>
  <c r="N32" i="4"/>
  <c r="L32" i="4"/>
  <c r="J32" i="4"/>
  <c r="Q32" i="4" s="1"/>
  <c r="X30" i="4"/>
  <c r="P29" i="4"/>
  <c r="N29" i="4"/>
  <c r="L29" i="4"/>
  <c r="J29" i="4"/>
  <c r="Q29" i="4" s="1"/>
  <c r="X20" i="4"/>
  <c r="P19" i="4"/>
  <c r="P8" i="4" s="1"/>
  <c r="N19" i="4"/>
  <c r="L19" i="4"/>
  <c r="J19" i="4"/>
  <c r="X10" i="4"/>
  <c r="P9" i="4"/>
  <c r="Q9" i="4" s="1"/>
  <c r="N9" i="4"/>
  <c r="N8" i="4" s="1"/>
  <c r="L9" i="4"/>
  <c r="L8" i="4" s="1"/>
  <c r="J9" i="4"/>
  <c r="T8" i="4"/>
  <c r="T7" i="4" s="1"/>
  <c r="J8" i="4"/>
  <c r="X4" i="4"/>
  <c r="C23" i="3"/>
  <c r="G21" i="3"/>
  <c r="D20" i="3"/>
  <c r="G19" i="3"/>
  <c r="G18" i="3"/>
  <c r="G17" i="3"/>
  <c r="G16" i="3"/>
  <c r="D16" i="3"/>
  <c r="G15" i="3"/>
  <c r="C15" i="3"/>
  <c r="G13" i="3"/>
  <c r="E12" i="3"/>
  <c r="C11" i="3"/>
  <c r="G10" i="3"/>
  <c r="G9" i="3"/>
  <c r="E9" i="3"/>
  <c r="G8" i="3"/>
  <c r="C8" i="3"/>
  <c r="F30" i="1"/>
  <c r="F27" i="1"/>
  <c r="J10" i="1"/>
  <c r="J9" i="1"/>
  <c r="J8" i="1"/>
  <c r="J7" i="1"/>
  <c r="A7" i="1"/>
  <c r="J4" i="1"/>
  <c r="A4" i="1" a="1"/>
  <c r="A4" i="1" s="1"/>
  <c r="E26" i="1"/>
  <c r="E8" i="3" l="1"/>
  <c r="Q159" i="4"/>
  <c r="F12" i="3" s="1"/>
  <c r="Q465" i="4"/>
  <c r="Q116" i="4"/>
  <c r="F11" i="3" s="1"/>
  <c r="Q55" i="4"/>
  <c r="F9" i="3" s="1"/>
  <c r="N7" i="4"/>
  <c r="N6" i="4" s="1"/>
  <c r="T6" i="4"/>
  <c r="G6" i="3" s="1"/>
  <c r="G7" i="3"/>
  <c r="L7" i="4"/>
  <c r="D8" i="3"/>
  <c r="A8" i="1"/>
  <c r="A5" i="1" a="1"/>
  <c r="A5" i="1" s="1"/>
  <c r="A9" i="1" s="1"/>
  <c r="Q395" i="4"/>
  <c r="Q420" i="4"/>
  <c r="Q580" i="4"/>
  <c r="P261" i="4"/>
  <c r="E15" i="3" s="1"/>
  <c r="Q19" i="4"/>
  <c r="Q8" i="4" s="1"/>
  <c r="Q102" i="4"/>
  <c r="Q101" i="4" s="1"/>
  <c r="F10" i="3" s="1"/>
  <c r="Q124" i="4"/>
  <c r="Q239" i="4"/>
  <c r="Q238" i="4" s="1"/>
  <c r="F13" i="3" s="1"/>
  <c r="Q269" i="4"/>
  <c r="Q261" i="4" s="1"/>
  <c r="F15" i="3" s="1"/>
  <c r="Q400" i="4"/>
  <c r="Q639" i="4"/>
  <c r="J55" i="4"/>
  <c r="C9" i="3" s="1"/>
  <c r="J159" i="4"/>
  <c r="C12" i="3" s="1"/>
  <c r="J243" i="4"/>
  <c r="C14" i="3" s="1"/>
  <c r="J593" i="4"/>
  <c r="C18" i="3" s="1"/>
  <c r="J674" i="4"/>
  <c r="C20" i="3" s="1"/>
  <c r="P244" i="4"/>
  <c r="P243" i="4" s="1"/>
  <c r="E14" i="3" s="1"/>
  <c r="P277" i="4"/>
  <c r="Q277" i="4" s="1"/>
  <c r="P292" i="4"/>
  <c r="Q292" i="4" s="1"/>
  <c r="Q286" i="4" s="1"/>
  <c r="F16" i="3" s="1"/>
  <c r="P320" i="4"/>
  <c r="Q320" i="4" s="1"/>
  <c r="P344" i="4"/>
  <c r="Q344" i="4" s="1"/>
  <c r="P370" i="4"/>
  <c r="Q370" i="4" s="1"/>
  <c r="P395" i="4"/>
  <c r="P420" i="4"/>
  <c r="P399" i="4" s="1"/>
  <c r="E17" i="3" s="1"/>
  <c r="P445" i="4"/>
  <c r="Q445" i="4" s="1"/>
  <c r="P465" i="4"/>
  <c r="P482" i="4"/>
  <c r="Q482" i="4" s="1"/>
  <c r="P500" i="4"/>
  <c r="Q500" i="4" s="1"/>
  <c r="P518" i="4"/>
  <c r="Q518" i="4" s="1"/>
  <c r="P539" i="4"/>
  <c r="Q539" i="4" s="1"/>
  <c r="P557" i="4"/>
  <c r="Q557" i="4" s="1"/>
  <c r="P580" i="4"/>
  <c r="P594" i="4"/>
  <c r="P593" i="4" s="1"/>
  <c r="E18" i="3" s="1"/>
  <c r="P614" i="4"/>
  <c r="Q614" i="4" s="1"/>
  <c r="P634" i="4"/>
  <c r="Q634" i="4" s="1"/>
  <c r="P647" i="4"/>
  <c r="Q647" i="4" s="1"/>
  <c r="P661" i="4"/>
  <c r="Q661" i="4" s="1"/>
  <c r="P675" i="4"/>
  <c r="P674" i="4" s="1"/>
  <c r="E20" i="3" s="1"/>
  <c r="J286" i="4"/>
  <c r="C16" i="3" s="1"/>
  <c r="P683" i="4"/>
  <c r="P679" i="4" s="1"/>
  <c r="E21" i="3" s="1"/>
  <c r="J679" i="4"/>
  <c r="C21" i="3" s="1"/>
  <c r="F8" i="3" l="1"/>
  <c r="A6" i="1" a="1"/>
  <c r="A6" i="1" s="1"/>
  <c r="A10" i="1" s="1"/>
  <c r="J7" i="4"/>
  <c r="Q683" i="4"/>
  <c r="Q679" i="4" s="1"/>
  <c r="F21" i="3" s="1"/>
  <c r="P286" i="4"/>
  <c r="E16" i="3" s="1"/>
  <c r="Q675" i="4"/>
  <c r="Q674" i="4" s="1"/>
  <c r="F20" i="3" s="1"/>
  <c r="A14" i="1"/>
  <c r="A11" i="1"/>
  <c r="Q594" i="4"/>
  <c r="Q593" i="4" s="1"/>
  <c r="F18" i="3" s="1"/>
  <c r="P638" i="4"/>
  <c r="E19" i="3" s="1"/>
  <c r="Q638" i="4"/>
  <c r="F19" i="3" s="1"/>
  <c r="Q399" i="4"/>
  <c r="F17" i="3" s="1"/>
  <c r="Q244" i="4"/>
  <c r="Q243" i="4" s="1"/>
  <c r="F14" i="3" s="1"/>
  <c r="A12" i="1"/>
  <c r="A15" i="1"/>
  <c r="L6" i="4"/>
  <c r="D6" i="3" s="1"/>
  <c r="D7" i="3"/>
  <c r="P7" i="4"/>
  <c r="C26" i="3"/>
  <c r="E28" i="1"/>
  <c r="D29" i="1"/>
  <c r="B26" i="3"/>
  <c r="E29" i="1"/>
  <c r="C25" i="3"/>
  <c r="D28" i="1"/>
  <c r="B25" i="3"/>
  <c r="F29" i="1" l="1"/>
  <c r="E27" i="1"/>
  <c r="E30" i="1" s="1"/>
  <c r="C24" i="3"/>
  <c r="C27" i="3" s="1"/>
  <c r="F28" i="1"/>
  <c r="J6" i="4"/>
  <c r="C6" i="3" s="1"/>
  <c r="C7" i="3"/>
  <c r="A16" i="1"/>
  <c r="A13" i="1"/>
  <c r="E7" i="3"/>
  <c r="P6" i="4"/>
  <c r="E6" i="3" s="1"/>
  <c r="Q7" i="4"/>
  <c r="F7" i="3" l="1"/>
  <c r="Q6" i="4"/>
  <c r="F6" i="3" s="1"/>
</calcChain>
</file>

<file path=xl/sharedStrings.xml><?xml version="1.0" encoding="utf-8"?>
<sst xmlns="http://schemas.openxmlformats.org/spreadsheetml/2006/main" count="1329" uniqueCount="602">
  <si>
    <t>Plný popis:</t>
  </si>
  <si>
    <t>Výkaz výměr:</t>
  </si>
  <si>
    <t>Celkem (včetně DPH)</t>
  </si>
  <si>
    <t>Celkem (bez DPH)</t>
  </si>
  <si>
    <t>DPH</t>
  </si>
  <si>
    <t>Popis</t>
  </si>
  <si>
    <t>Poř.</t>
  </si>
  <si>
    <t>Typ</t>
  </si>
  <si>
    <t>Kód</t>
  </si>
  <si>
    <t>MJ</t>
  </si>
  <si>
    <t>Výměra</t>
  </si>
  <si>
    <t>Jedn. cena</t>
  </si>
  <si>
    <t>Cena</t>
  </si>
  <si>
    <t>Jedn. hmotn.</t>
  </si>
  <si>
    <t>Hmotnost</t>
  </si>
  <si>
    <t>Jedn. suť</t>
  </si>
  <si>
    <t>Suť</t>
  </si>
  <si>
    <t>Sazba DPH</t>
  </si>
  <si>
    <t>Cena s DPH</t>
  </si>
  <si>
    <t>Komentář</t>
  </si>
  <si>
    <t>Cen. soustava</t>
  </si>
  <si>
    <t>Počet</t>
  </si>
  <si>
    <t>Počet položek</t>
  </si>
  <si>
    <t>Set column width to</t>
  </si>
  <si>
    <t>Ztratné:</t>
  </si>
  <si>
    <t>CENOVÁ NABÍDKA</t>
  </si>
  <si>
    <t>Set Column width to</t>
  </si>
  <si>
    <t>ZAKÁZKA</t>
  </si>
  <si>
    <t>Číslo:</t>
  </si>
  <si>
    <t>Frys 24/12</t>
  </si>
  <si>
    <t>Zakázka:</t>
  </si>
  <si>
    <t>Oprava střechy jihovýchodního křídla Pavlínina dvora, Fialova 1a, 787 01 Šumperk</t>
  </si>
  <si>
    <t>Komentář:</t>
  </si>
  <si>
    <t>Verze:</t>
  </si>
  <si>
    <t>DPS</t>
  </si>
  <si>
    <t>Komentář verze:</t>
  </si>
  <si>
    <t>Adresa:</t>
  </si>
  <si>
    <t>Fialova 1a, 787 01 Šumperk</t>
  </si>
  <si>
    <t>Datum zahájení:</t>
  </si>
  <si>
    <t>Rok:</t>
  </si>
  <si>
    <t>Datum dokončení:</t>
  </si>
  <si>
    <t>Typ Firmy</t>
  </si>
  <si>
    <t>Název</t>
  </si>
  <si>
    <t>Kontaktní osoba</t>
  </si>
  <si>
    <t>Telefon</t>
  </si>
  <si>
    <t>Zpracovatel</t>
  </si>
  <si>
    <t>Pavel Kubela</t>
  </si>
  <si>
    <t>Investor</t>
  </si>
  <si>
    <t>Město Šumperk</t>
  </si>
  <si>
    <t>Projektant</t>
  </si>
  <si>
    <t>Jiří Frys - stavební projekce</t>
  </si>
  <si>
    <t>583215988</t>
  </si>
  <si>
    <t>Význam (funkce)</t>
  </si>
  <si>
    <t>Jméno</t>
  </si>
  <si>
    <t>---</t>
  </si>
  <si>
    <t>REKAPITULACE</t>
  </si>
  <si>
    <t>Kód stavebního objektu</t>
  </si>
  <si>
    <t>Popis objektu</t>
  </si>
  <si>
    <t>Kód zatřídění</t>
  </si>
  <si>
    <t>Zatřídění</t>
  </si>
  <si>
    <t>SO 01</t>
  </si>
  <si>
    <t>Oprava střechy</t>
  </si>
  <si>
    <t>Celkem (bez DPH):</t>
  </si>
  <si>
    <t>Kč</t>
  </si>
  <si>
    <t>DPH:</t>
  </si>
  <si>
    <t>Celkem (včetně DPH):</t>
  </si>
  <si>
    <t>Za zhotovitele</t>
  </si>
  <si>
    <t>Za objednatele</t>
  </si>
  <si>
    <t>Jméno :</t>
  </si>
  <si>
    <t>Datum :</t>
  </si>
  <si>
    <t>Podpis:</t>
  </si>
  <si>
    <t>Podpis :</t>
  </si>
  <si>
    <t>Poznámka :</t>
  </si>
  <si>
    <t>S</t>
  </si>
  <si>
    <t>S: Stavba</t>
  </si>
  <si>
    <t>S/SO 01</t>
  </si>
  <si>
    <t>SO 01: Oprava střechy</t>
  </si>
  <si>
    <t>S/SO 01/003</t>
  </si>
  <si>
    <t>003: Svislé konstrukce</t>
  </si>
  <si>
    <t>S/SO 01/006</t>
  </si>
  <si>
    <t>006: Úpravy povrchu</t>
  </si>
  <si>
    <t>S/SO 01/009</t>
  </si>
  <si>
    <t>009: Ostatní konstrukce a práce</t>
  </si>
  <si>
    <t>S/SO 01/0094</t>
  </si>
  <si>
    <t>0094: Lešení</t>
  </si>
  <si>
    <t>S/SO 01/0096</t>
  </si>
  <si>
    <t>0096: Bourání konstrukcí, demolice</t>
  </si>
  <si>
    <t>S/SO 01/099</t>
  </si>
  <si>
    <t>099: Přesun hmot HSV</t>
  </si>
  <si>
    <t>S/SO 01/712</t>
  </si>
  <si>
    <t>712: Povlakové krytiny</t>
  </si>
  <si>
    <t>S/SO 01/713</t>
  </si>
  <si>
    <t>713: Izolace tepelné</t>
  </si>
  <si>
    <t>S/SO 01/762</t>
  </si>
  <si>
    <t>762: Konstrukce tesařské</t>
  </si>
  <si>
    <t>S/SO 01/764</t>
  </si>
  <si>
    <t>764: Konstrukce klempířské</t>
  </si>
  <si>
    <t>S/SO 01/765</t>
  </si>
  <si>
    <t>765: Krytiny skládané</t>
  </si>
  <si>
    <t>S/SO 01/783</t>
  </si>
  <si>
    <t>783: Nátěry</t>
  </si>
  <si>
    <t>S/SO 01/TZ2</t>
  </si>
  <si>
    <t>TZ2: Elektroinstalace a slaboproud</t>
  </si>
  <si>
    <t>S/SO 01/VRN</t>
  </si>
  <si>
    <t>VRN: Vedlejší rozpočtové náklady</t>
  </si>
  <si>
    <t>Oprava střechy jihovýchodního křídla Pavlínina dvora, Fialova 1a, 787 01 Šumperk - DPS</t>
  </si>
  <si>
    <t xml:space="preserve"> </t>
  </si>
  <si>
    <t>Stavba</t>
  </si>
  <si>
    <t>Objekt</t>
  </si>
  <si>
    <t>Oddíl</t>
  </si>
  <si>
    <t>SP</t>
  </si>
  <si>
    <t>345321414</t>
  </si>
  <si>
    <t>Zídky atikové, parapetní, schodišťové a zábradelní ze ŽB tř. C 20/25</t>
  </si>
  <si>
    <t>m3</t>
  </si>
  <si>
    <t>CS ÚRS 2024 02</t>
  </si>
  <si>
    <t>Zídky atikové, poprsní, schodišťové a zábradelní z betonu železového bez výztuže tř. C 20/25</t>
  </si>
  <si>
    <t>Výkres č. D01</t>
  </si>
  <si>
    <t>Nadbetonávka PO zdi</t>
  </si>
  <si>
    <t>Střecha sklon 46,5°;         (6,295/0,688)*0,30*0,30</t>
  </si>
  <si>
    <t>Střecha sklon 47,8°;         (6,205/0,672)*0,30*0,30</t>
  </si>
  <si>
    <t>Střecha sklon 46,5°;         (6,25/0,688)*0,30*0,30</t>
  </si>
  <si>
    <t>Střecha sklon 47,8°;         (6,155/0,672)*0,30*0,30</t>
  </si>
  <si>
    <t>345351005</t>
  </si>
  <si>
    <t>Zřízení bednění plnostěnných zídek atikových, parapetních, zábradelních</t>
  </si>
  <si>
    <t>m2</t>
  </si>
  <si>
    <t>Bednění atikových, poprsních, schodišťových, zábradelních zídek plnostěnných zřízení</t>
  </si>
  <si>
    <t>Střecha sklon 46,5°;         ((6,295/0,688)+0,30)*2*0,30</t>
  </si>
  <si>
    <t>Střecha sklon 47,8°;         ((6,205/0,672)+0,30)*2*0,30</t>
  </si>
  <si>
    <t>Střecha sklon 46,5°;         ((6,25/0,688)+0,30)*2*0,30</t>
  </si>
  <si>
    <t>Střecha sklon 47,8°;         ((6,155/0,672)+0,30)*2*0,30</t>
  </si>
  <si>
    <t>345351006</t>
  </si>
  <si>
    <t>Odstranění bednění plnostěnných zídek atikových, parapetních, zábradelních</t>
  </si>
  <si>
    <t>Bednění atikových, poprsních, schodišťových, zábradelních zídek plnostěnných odstranění</t>
  </si>
  <si>
    <t>345361821</t>
  </si>
  <si>
    <t>Výztuž zídek atikových, parapetních, schodišťových a zábradelních betonářskou ocelí 10 505</t>
  </si>
  <si>
    <t>t</t>
  </si>
  <si>
    <t>Výztuž atikových, poprsních, schodišťových, zábradelních zídek a madel z betonářské oceli 10 505 (R) nebo BSt 500</t>
  </si>
  <si>
    <t>3,296*60*0,001</t>
  </si>
  <si>
    <t>985331213</t>
  </si>
  <si>
    <t>Dodatečné vlepování betonářské výztuže D 12 mm do chemické malty včetně vyvrtání otvoru</t>
  </si>
  <si>
    <t>m</t>
  </si>
  <si>
    <t>Dodatečné vlepování betonářské výztuže včetně vyvrtání a vyčištění otvoru chemickou maltou průměr výztuže 12 mm</t>
  </si>
  <si>
    <t>Nadbetonávka PO zdi po á300mm</t>
  </si>
  <si>
    <t>Střecha sklon 46,5°;         ((6,295/0,688)/0,30+1,501)*0,15</t>
  </si>
  <si>
    <t>Střecha sklon 47,8°;         ((6,205/0,672)/0,30+1,221)*0,15</t>
  </si>
  <si>
    <t>Střecha sklon 46,5°;         ((6,25/0,688)/0,30+1,719)*0,15</t>
  </si>
  <si>
    <t>Střecha sklon 47,8°;         ((6,155/0,672)/0,30+1,469)*0,15</t>
  </si>
  <si>
    <t>317235511</t>
  </si>
  <si>
    <t>Doplnění říms z cihelných příčkovek na MC vyložených do 300 mm</t>
  </si>
  <si>
    <t>Doplnění říms z cihelných příčkovek na cementovou maltu (s dodáním hmot) vyložených do 300 mm</t>
  </si>
  <si>
    <t>Oprava říms cca 20%</t>
  </si>
  <si>
    <t>Střecha hlavní;         (16,195+3,79+66,90-11,465+54,35-11,65)*0,20</t>
  </si>
  <si>
    <t>622325306</t>
  </si>
  <si>
    <t>Oprava vnější vápenné štukové omítky členitosti 2 v rozsahu přes 40 do 50 %</t>
  </si>
  <si>
    <t>Oprava vápenné omítky vnějších ploch stupně členitosti 2 štukové, dvouvrstvé, v rozsahu opravované plochy přes 40 do 50%</t>
  </si>
  <si>
    <t>Oprava říms</t>
  </si>
  <si>
    <t>Střecha hlavní;         (16,195+3,79+66,90-11,465+54,35-11,65)*0,50</t>
  </si>
  <si>
    <t>783801401</t>
  </si>
  <si>
    <t>Ometení omítek před provedením nátěru</t>
  </si>
  <si>
    <t>Příprava podkladu omítek před provedením nátěru ometení</t>
  </si>
  <si>
    <t>783823133</t>
  </si>
  <si>
    <t>Penetrační silikátový nátěr hladkých, tenkovrstvých zrnitých nebo štukových omítek</t>
  </si>
  <si>
    <t>Penetrační nátěr omítek hladkých omítek hladkých, zrnitých tenkovrstvých nebo štukových stupně členitosti 1 a 2 silikátový</t>
  </si>
  <si>
    <t>783827423</t>
  </si>
  <si>
    <t>Krycí dvojnásobný silikátový nátěr omítek stupně členitosti 1 a 2</t>
  </si>
  <si>
    <t>Krycí (ochranný ) nátěr omítek dvojnásobný hladkých omítek hladkých, zrnitých tenkovrstvých nebo štukových stupně členitosti 1 a 2 silikátový</t>
  </si>
  <si>
    <t>629991011</t>
  </si>
  <si>
    <t>Zakrytí výplní otvorů a svislých ploch fólií přilepenou lepící páskou</t>
  </si>
  <si>
    <t>Zakrytí vnějších ploch před znečištěním včetně pozdějšího odkrytí výplní otvorů a svislých ploch fólií přilepenou lepící páskou</t>
  </si>
  <si>
    <t>Střecha hlavní;         (16,195+3,79+66,90-11,465+54,35-11,65)*3,00</t>
  </si>
  <si>
    <t>Výkres č. D03</t>
  </si>
  <si>
    <t>Stěny vikýřů</t>
  </si>
  <si>
    <t>Střecha sklon 46,5° - stěny vikýřů;         (1,70*1,30)*14</t>
  </si>
  <si>
    <t>Střecha sklon 47,8° - stěny vikýřů;         (2,50*1,52)*11</t>
  </si>
  <si>
    <t>622325211</t>
  </si>
  <si>
    <t>Oprava vnější vápenné štukové omítky členitosti 1 stěn v rozsahu do 10 %</t>
  </si>
  <si>
    <t>Oprava vápenné omítky vnějších ploch stupně členitosti 1 štukové dvouvrstvé stěn, v rozsahu opravované plochy do 10%</t>
  </si>
  <si>
    <t>Střecha sklon 46,5° - stěny vikýřů;         (2,30*1,82-1,70*1,30+2,01*1,82*0,5*2)*14</t>
  </si>
  <si>
    <t>Střecha sklon 47,8° - stěny vikýřů;         (3,10*1,89-2,50*1,52+1,97*1,89*0,5*2)*11</t>
  </si>
  <si>
    <t>721910942</t>
  </si>
  <si>
    <t>Pročištění lapačů střešních splavenin</t>
  </si>
  <si>
    <t>kus</t>
  </si>
  <si>
    <t>Dle ozn. "K2";     9,0</t>
  </si>
  <si>
    <t>952901111</t>
  </si>
  <si>
    <t>Vyčištění budov bytové a občanské výstavby při výšce podlaží do 4 m</t>
  </si>
  <si>
    <t>Vyčištění budov nebo objektů před předáním do užívání budov bytové nebo občanské výstavby, světlé výšky podlaží do 4 m</t>
  </si>
  <si>
    <t>Výkres č. D02</t>
  </si>
  <si>
    <t>Střecha hlavní - po okap - vni;         (3,79-1,50+54,35)*1,50</t>
  </si>
  <si>
    <t>Střecha hlavní - po okap - vně;        (16,195+1,50+66,90)*1,50</t>
  </si>
  <si>
    <t>941311111</t>
  </si>
  <si>
    <t>Montáž lešení řadového modulového lehkého zatížení do 200 kg/m2 š od 0,6 do 0,9 m v do 10 m</t>
  </si>
  <si>
    <t>Montáž lešení řadového trubkového lehkého pracovního s podlahami  
  s provozním zatížením tř. 3 do 200 kg/m2 
    šířky tř. W12 přes 1,2 do 1,5 m, výšky 
      přes 10 do 25 m</t>
  </si>
  <si>
    <t>Střecha hlavní - po okap - vni;         (3,79-1,50+54,35)*3,40</t>
  </si>
  <si>
    <t>Střecha hlavní - po okap - vně;        (16,195+1,50+66,90)*(3,40+1,05)</t>
  </si>
  <si>
    <t>941311211</t>
  </si>
  <si>
    <t>Příplatek k lešení řadovému modulovému lehkému do 200 kg/m2 š od 0,6 do 0,9 m v do 10 m za každý den použití</t>
  </si>
  <si>
    <t>Montáž lešení řadového trubkového lehkého pracovního s podlahami  
  s provozním zatížením tř. 3 do 200 kg/m2 
    Příplatek za první a každý další den použití lešení 
      k ceně -1132</t>
  </si>
  <si>
    <t>569,024*30*3</t>
  </si>
  <si>
    <t>941311811</t>
  </si>
  <si>
    <t>Demontáž lešení řadového modulového lehkého zatížení do 200 kg/m2 š od 0,6 do 0,9 m v do 10 m</t>
  </si>
  <si>
    <t>Demontáž lešení řadového trubkového lehkého pracovního s podlahami  
  s provozním zatížením tř. 3 do 200 kg/m2 
    šířky tř. W12 přes 1,2 do 1,5 m, výšky 
      přes 10 do 25 m</t>
  </si>
  <si>
    <t>944611111</t>
  </si>
  <si>
    <t>Montáž ochranné plachty z textilie z umělých vláken</t>
  </si>
  <si>
    <t>Plachta ochranná zavěšená na konstrukci lešení z textilie z umělých vláken montáž</t>
  </si>
  <si>
    <t>944611211</t>
  </si>
  <si>
    <t>Příplatek k ochranné plachtě za každý den použití</t>
  </si>
  <si>
    <t>Plachta ochranná zavěšená na konstrukci lešení z textilie z umělých vláken příplatek k ceně za každý den použití</t>
  </si>
  <si>
    <t>944611811</t>
  </si>
  <si>
    <t>Demontáž ochranné plachty z textilie z umělých vláken</t>
  </si>
  <si>
    <t>Plachta ochranná zavěšená na konstrukci lešení z textilie z umělých vláken demontáž</t>
  </si>
  <si>
    <t>944711113</t>
  </si>
  <si>
    <t>Montáž záchytné stříšky š přes 2 do 2,5 m</t>
  </si>
  <si>
    <t>Montáž záchytné stříšky  
  zřizované současně s lehkým nebo těžkým lešením, šířky 
    přes 2,0 do 2,5 m</t>
  </si>
  <si>
    <t>Výkres č. C03</t>
  </si>
  <si>
    <t>Nad vstupy;    7,44+3,40+2,90+2,70</t>
  </si>
  <si>
    <t>944711213</t>
  </si>
  <si>
    <t>Příplatek k záchytné stříšce š přes 2 do 2,5 m za každý den použití</t>
  </si>
  <si>
    <t>Montáž záchytné stříšky  
  Příplatek za první a každý další den použití záchytné stříšky 
    k ceně -1113</t>
  </si>
  <si>
    <t>16,44*30*3</t>
  </si>
  <si>
    <t>944711813</t>
  </si>
  <si>
    <t>Demontáž záchytné stříšky š přes 2 do 2,5 m</t>
  </si>
  <si>
    <t>Demontáž záchytné stříšky  
  zřizované současně s lehkým nebo těžkým lešením, šířky 
    přes 2,0 do 2,5 m</t>
  </si>
  <si>
    <t>94194-1500.R2X</t>
  </si>
  <si>
    <t>Dovoz včetně odvozu lešení</t>
  </si>
  <si>
    <t>VLASTNÍ</t>
  </si>
  <si>
    <t>765131803</t>
  </si>
  <si>
    <t>Demontáž azbestocementové skládané krytiny sklonu do 30° do suti</t>
  </si>
  <si>
    <t>Demontáž azbestocementové krytiny skládané 
  sklonu do 30 st. 
    do suti</t>
  </si>
  <si>
    <t>Dle pol. krytina z Al šablon;       1356,476</t>
  </si>
  <si>
    <t>765131841</t>
  </si>
  <si>
    <t>Příplatek k cenám demontáže skládané vláknocementové krytiny za sklon přes 30°</t>
  </si>
  <si>
    <t>Demontáž vláknocementové krytiny skládané  
  Příplatek k cenám 
    za sklon přes 30 st. 
      demontáže krytiny</t>
  </si>
  <si>
    <t>997006004</t>
  </si>
  <si>
    <t>Pytlování nebezpečného odpadu ze střešních šablon s obsahem azbestu</t>
  </si>
  <si>
    <t>Úprava stavebního odpadu 
  pytlování 
    nebezpečného odpadu s obsahem azbestu 
      ze šablon</t>
  </si>
  <si>
    <t>Suť azbest;       24,118</t>
  </si>
  <si>
    <t>997013153</t>
  </si>
  <si>
    <t>Vnitrostaveništní doprava suti a vybouraných hmot pro budovy v přes 9 do 12 m s omezením mechanizace</t>
  </si>
  <si>
    <t>Vnitrostaveništní doprava suti a vybouraných hmot vodorovně do 50 m s naložením s omezením mechanizace pro budovy a haly výšky přes 9 do 12 m</t>
  </si>
  <si>
    <t>997006512</t>
  </si>
  <si>
    <t>Vodorovné doprava suti s naložením a složením na skládku přes 100 m do 1 km</t>
  </si>
  <si>
    <t>Vodorovná doprava suti na skládku 
  s naložením na dopravní prostředek a složením 
    přes 100 m do 1 km</t>
  </si>
  <si>
    <t>997006519</t>
  </si>
  <si>
    <t>Příplatek k vodorovnému přemístění suti na skládku ZKD 1 km přes 1 km</t>
  </si>
  <si>
    <t>Vodorovná doprava suti na skládku 
  s naložením na dopravní prostředek a složením 
    Příplatek k ceně 
      za každý další i započatý 1 km</t>
  </si>
  <si>
    <t>Suť do 5 km;           24,118*4</t>
  </si>
  <si>
    <t>997013821</t>
  </si>
  <si>
    <t>Poplatek za uložení na skládce (skládkovné) stavebního odpadu s obsahem azbestu kód odpadu 17 06 05</t>
  </si>
  <si>
    <t>Poplatek za uložení stavebního odpadu na skládce (skládkovné) 
  ze stavebních materiálů obsahujících azbest zatříděných do Katalogu odpadů pod kódem 17 06 05</t>
  </si>
  <si>
    <t>966031313</t>
  </si>
  <si>
    <t>Vybourání částí říms z cihel vyložených do 250 mm tl do 300 mm</t>
  </si>
  <si>
    <t>Vybourání částí říms z cihel vyložených do 250 mm tl. do 300 mm</t>
  </si>
  <si>
    <t>978015361</t>
  </si>
  <si>
    <t>Otlučení (osekání) vnější vápenné nebo vápenocementové omítky stupně členitosti 1 a 2 v rozsahu přes 40 do 50 %</t>
  </si>
  <si>
    <t>Otlučení vápenných nebo vápenocementových omítek vnějších ploch s vyškrabáním spar a s očištěním zdiva stupně členitosti 1 a 2, v rozsahu přes 30 do 50 %</t>
  </si>
  <si>
    <t>978015321</t>
  </si>
  <si>
    <t>Otlučení (osekání) vnější vápenné nebo vápenocementové omítky stupně členitosti 1 a 2 v rozsahu do 10 %</t>
  </si>
  <si>
    <t>Otlučení vápenných nebo vápenocementových omítek vnějších ploch s vyškrabáním spar a s očištěním zdiva stupně členitosti 1 a 2, v rozsahu do 10 %</t>
  </si>
  <si>
    <t>964053111</t>
  </si>
  <si>
    <t>Bourání ŽB trámů, průvlaků nebo pásů průřezu do 0,25 m2</t>
  </si>
  <si>
    <t>Bourání samostatných trámů, průvlaků nebo pásů ze železobetonu bez přerušení výztuže, průřezu do 0,25 m2</t>
  </si>
  <si>
    <t>Ubourání beton trámu;       0,50*0,50*1,50</t>
  </si>
  <si>
    <t>Suť objekt SO 01;     47,261</t>
  </si>
  <si>
    <t>Suť azbest;       -24,118</t>
  </si>
  <si>
    <t>997013501</t>
  </si>
  <si>
    <t>Odvoz suti a vybouraných hmot na skládku nebo meziskládku do 1 km se složením</t>
  </si>
  <si>
    <t>Odvoz suti a vybouraných hmot na skládku nebo meziskládku se složením, na vzdálenost do 1 km</t>
  </si>
  <si>
    <t>997013509</t>
  </si>
  <si>
    <t>Příplatek k odvozu suti a vybouraných hmot na skládku ZKD 1 km přes 1 km</t>
  </si>
  <si>
    <t>Odvoz suti a vybouraných hmot na skládku nebo meziskládku se složením, na vzdálenost Příplatek k ceně za každý další započatý 1 km přes 1 km</t>
  </si>
  <si>
    <t>Do 5km;    23,143*4</t>
  </si>
  <si>
    <t>997013871</t>
  </si>
  <si>
    <t>Poplatek za uložení stavebního odpadu na recyklační skládce (skládkovné) směsného stavebního a demoličního kód odpadu 17 09 04</t>
  </si>
  <si>
    <t>Poplatek za uložení stavebního odpadu na recyklační skládce (skládkovné) směsného stavebního a demoličního zatříděného do Katalogu odpadů pod kódem 17 09 04</t>
  </si>
  <si>
    <t>Suť celkem;          47,261</t>
  </si>
  <si>
    <t>Suť kap. 762;        -8,697</t>
  </si>
  <si>
    <t>Suť kap. 712;        -5,562</t>
  </si>
  <si>
    <t>Suť kap. 764 - plech;         -3,266</t>
  </si>
  <si>
    <t>997013811</t>
  </si>
  <si>
    <t>Poplatek za uložení na skládce (skládkovné) stavebního odpadu dřevěného kód odpadu 17 02 01</t>
  </si>
  <si>
    <t>Poplatek za uložení stavebního odpadu na skládce (skládkovné) dřevěného zatříděného do Katalogu odpadů pod kódem 17 02 01</t>
  </si>
  <si>
    <t>Suť kap. 762;        8,697</t>
  </si>
  <si>
    <t>997013875</t>
  </si>
  <si>
    <t>Poplatek za uložení stavebního odpadu na recyklační skládce (skládkovné) asfaltového bez obsahu dehtu zatříděného do Katalogu odpadů pod kódem 17 03 02</t>
  </si>
  <si>
    <t>Suť kap. 712;        5,562</t>
  </si>
  <si>
    <t>998011009</t>
  </si>
  <si>
    <t>Přesun hmot pro budovy zděné s omezením mechanizace pro budovy v přes 6 do 12 m</t>
  </si>
  <si>
    <t>Přesun hmot pro budovy občanské výstavby, bydlení, výrobu a služby s nosnou svislou konstrukcí zděnou z cihel, tvárnic nebo kamene vodorovná dopravní vzdálenost do 100 m s omezením mechanizace pro budovy výšky přes 6 do 12 m</t>
  </si>
  <si>
    <t>712631111</t>
  </si>
  <si>
    <t>Provedení povlakové krytiny střech přes 30° podkladní vrstvy pásy na sucho samolepící</t>
  </si>
  <si>
    <t>Provedení povlakové krytiny střech šikmých přes 30° pásy na sucho na dřevěném podkladě s lištami podkladní samolepící asfaltový pás</t>
  </si>
  <si>
    <t>H</t>
  </si>
  <si>
    <t>62866281</t>
  </si>
  <si>
    <t>pás asfaltový samolepicí modifikovaný SBS s vložkou ze skleněné tkaniny se spalitelnou fólií nebo jemnozrnným minerálním posypem nebo textilií na horním povrchu tl 3,0mm</t>
  </si>
  <si>
    <t>712631811</t>
  </si>
  <si>
    <t>Odstranění povlakové krytiny střech přes 30° z pásů uložených na sucho samolepící</t>
  </si>
  <si>
    <t>Odstranění povlakové krytiny střech šikmých přes 30° z pásů uložených na sucho podkladního samolepícího asfaltového pásu</t>
  </si>
  <si>
    <t>998712112</t>
  </si>
  <si>
    <t>Přesun hmot tonážní pro krytiny povlakové s omezením mechanizace v objektech v přes 6 do 12 m</t>
  </si>
  <si>
    <t>Přesun hmot pro povlakové krytiny stanovený z hmotnosti přesunovaného materiálu vodorovná dopravní vzdálenost do 50 m s omezením mechanizace v objektech výšky přes 6 do 12 m</t>
  </si>
  <si>
    <t>713111111</t>
  </si>
  <si>
    <t>Montáž izolace tepelné vrchem stropů volně kladenými rohožemi, pásy, dílci, deskami</t>
  </si>
  <si>
    <t>Montáž tepelné izolace stropů rohožemi, pásy, dílci, deskami, bloky (izolační materiál ve specifikaci) vrchem bez překrytí lepenkou kladenými volně</t>
  </si>
  <si>
    <t>Doplnění tep izolace půdy;   (27,4+22,1+10,0)*6,00</t>
  </si>
  <si>
    <t>Doplnění tep izolace půdy - vikýřů;   2,30*2,21*14+3,10*2,17*11</t>
  </si>
  <si>
    <t>63152148</t>
  </si>
  <si>
    <t>pás tepelně izolační univerzální λ=0,038-0,039 tl 160mm</t>
  </si>
  <si>
    <t>765191013</t>
  </si>
  <si>
    <t>Montáž pojistné hydroizolační nebo parotěsné fólie kladené volně na bednění nebo tepelnou izolaci</t>
  </si>
  <si>
    <t>Montáž pojistné hydroizolační nebo parotěsné fólie kladené ve sklonu přes 20° volně na bednění nebo tepelnou izolaci</t>
  </si>
  <si>
    <t>28329320</t>
  </si>
  <si>
    <t>fólie kontaktní (pouze na TI) difuzně propustná pro doplňkovou hydroizolační vrstvu, třívrstvá mikroporézní PP 115-121g/m2</t>
  </si>
  <si>
    <t>998713112</t>
  </si>
  <si>
    <t>Přesun hmot tonážní pro izolace tepelné s omezením mechanizace v objektech v přes 6 do 12 m</t>
  </si>
  <si>
    <t>Přesun hmot pro izolace tepelné stanovený z hmotnosti přesunovaného materiálu vodorovná dopravní vzdálenost do 50 m s omezením mechanizace v objektech výšky přes 6 m do 12 m</t>
  </si>
  <si>
    <t>762341811</t>
  </si>
  <si>
    <t>Demontáž bednění střech z prken</t>
  </si>
  <si>
    <t>Demontáž bednění a laťování bednění střech rovných, obloukových, sklonu do 60° se všemi nadstřešními konstrukcemi z prken hrubých, hoblovaných tl. do 32 mm</t>
  </si>
  <si>
    <t>Dle pol. krytina z Al šablon;       1356,476*0,40</t>
  </si>
  <si>
    <t>762341210</t>
  </si>
  <si>
    <t>Montáž bednění střech rovných a šikmých sklonu do 60° z hrubých prken na sraz tl do 32 mm</t>
  </si>
  <si>
    <t>Montáž bednění střech rovných a šikmých sklonu do 60° s vyřezáním otvorů z prken hrubých na sraz tl. do 32 mm</t>
  </si>
  <si>
    <t>60511081</t>
  </si>
  <si>
    <t>řezivo jehličnaté středové smrk tl 18-32mm dl 4-5m</t>
  </si>
  <si>
    <t>Dle pol. krytina z Al šablon;       1356,476*0,40*0,025</t>
  </si>
  <si>
    <t>Dle pol. krytina z Al šablon;       1356,476*0,025</t>
  </si>
  <si>
    <t>762083121</t>
  </si>
  <si>
    <t>Impregnace řeziva proti dřevokaznému hmyzu, houbám a plísním máčením třída ohrožení 1 a 2</t>
  </si>
  <si>
    <t>Impregnace řeziva máčením proti dřevokaznému hmyzu, houbám a plísním, třída ohrožení 1 a 2 (dřevo v interiéru)</t>
  </si>
  <si>
    <t>Dle pol. řezivo pro bednění;        47,477*1,08</t>
  </si>
  <si>
    <t>Dle pol. řezivo pro bednění okap říms;        0,930*1,08</t>
  </si>
  <si>
    <t>Dle pol. řezivo pro lávku;     0,857*1,08+0,750*1,08</t>
  </si>
  <si>
    <t>762395000</t>
  </si>
  <si>
    <t>Spojovací prostředky krovů, bednění, laťování, nadstřešních konstrukcí</t>
  </si>
  <si>
    <t>Spojovací prostředky krovů, bednění a laťování, nadstřešních konstrukcí svorníky, prkna, hřebíky, pásová ocel, vruty</t>
  </si>
  <si>
    <t>Dle pol. řezivo pro bednění;        47,477</t>
  </si>
  <si>
    <t>Dle pol. řezivo pro kontralatě;       4,340</t>
  </si>
  <si>
    <t>Dle pol. konstrukce pod atiky;        10,988*0,024</t>
  </si>
  <si>
    <t>Dle pol. řezivo pro bednění okap říms;        0,930</t>
  </si>
  <si>
    <t>762342511</t>
  </si>
  <si>
    <t>Montáž kontralatí na podklad bez tepelné izolace</t>
  </si>
  <si>
    <t>Montáž laťování montáž kontralatí na podklad bez tepelné izolace</t>
  </si>
  <si>
    <t>Dle pol. krytina z Al šablon;       1356,476*1,333</t>
  </si>
  <si>
    <t>60514114</t>
  </si>
  <si>
    <t>řezivo jehličnaté lať impregnovaná dl 4 m</t>
  </si>
  <si>
    <t>Dle pol. krytina z Al šablon;       1356,476*1,333*0,06*0,04</t>
  </si>
  <si>
    <t>762343811</t>
  </si>
  <si>
    <t>Demontáž bednění okapů a štítových říms z prken</t>
  </si>
  <si>
    <t>Demontáž bednění a laťování bednění okapů a štítových říms, včetně kostry, krajnice a závětrného prkna, pevných žaluzií a bednění z dílců, z prken hrubých, hoblovaných tl. do 32 mm</t>
  </si>
  <si>
    <t>762361333</t>
  </si>
  <si>
    <t>Konstrukční a vyrovnávací vrstva pod klempířské prvky (atiky) z vodovzdorné překližky tl 24 mm</t>
  </si>
  <si>
    <t>Konstrukční vrstva pod klempířské prvky pro oplechování horních ploch zdí a nadezdívek (atik) z vodovzdorné překližky šroubovaných do podkladu, tloušťky desky 24 mm</t>
  </si>
  <si>
    <t>Střecha sklon 46,5°;         (6,295/0,688)*0,30</t>
  </si>
  <si>
    <t>Střecha sklon 47,8°;         (6,205/0,672)*0,30</t>
  </si>
  <si>
    <t>Střecha sklon 46,5°;         (6,25/0,688)*0,30</t>
  </si>
  <si>
    <t>Střecha sklon 47,8°;         (6,155/0,672)*0,30</t>
  </si>
  <si>
    <t>762341650</t>
  </si>
  <si>
    <t>Montáž bednění štítových okapových říms z hoblovaných prken</t>
  </si>
  <si>
    <t>Montáž bednění střech štítových okapových říms, krajnic, závětrných prken a žaluzií ve spádu nebo rovnoběžně s okapem z prken hoblovaných</t>
  </si>
  <si>
    <t>Střecha sklon 46,5° - vikýř 47,8°;         (2,70+2,21*2)*0,20*14</t>
  </si>
  <si>
    <t>Střecha sklon 47,8° - vikýř 47,8°;         (3,50+2,17*2)*0,20*11</t>
  </si>
  <si>
    <t>Střecha sklon 46,5° - vikýř 47,8°;         (2,70+2,21*2)*0,20*14*0,025</t>
  </si>
  <si>
    <t>Střecha sklon 47,8° - vikýř 47,8°;         (3,50+2,17*2)*0,20*11*0,025</t>
  </si>
  <si>
    <t>762081510</t>
  </si>
  <si>
    <t>Plošné hoblování hraněného řeziva zabudovaného do konstrukce</t>
  </si>
  <si>
    <t>Hoblování hraněného řeziva zabudovaného do konstrukce plošné prkna, fošny</t>
  </si>
  <si>
    <t>Dle pol. bednění okap říms;           37,184</t>
  </si>
  <si>
    <t>762512261</t>
  </si>
  <si>
    <t>Montáž podlahové kce podkladového roštu</t>
  </si>
  <si>
    <t>Podlahové konstrukce podkladové montáž roštu podkladového</t>
  </si>
  <si>
    <t>Doplnění tep izolace půdy - lávka;   (27,4+22,1+10,0)*2</t>
  </si>
  <si>
    <t>60512125</t>
  </si>
  <si>
    <t>hranol stavební řezivo průřezu do 120cm2 do dl 6m</t>
  </si>
  <si>
    <t>Doplnění tep izolace půdy - lávka;   (27,4+22,1+10,0)*2*0,06*0,12</t>
  </si>
  <si>
    <t>762521104</t>
  </si>
  <si>
    <t>Položení podlahy z hrubých prken na sraz</t>
  </si>
  <si>
    <t>Položení podlah nehoblovaných na sraz z prken hrubých</t>
  </si>
  <si>
    <t>Doplnění tep izolace půdy - lávka;   (27,4+22,1+10,0)*0,42</t>
  </si>
  <si>
    <t>Doplnění tep izolace půdy - lávka;   (27,4+22,1+10,0)*0,42*0,03</t>
  </si>
  <si>
    <t>762595001</t>
  </si>
  <si>
    <t>Spojovací prostředky pro položení dřevěných podlah a zakrytí kanálů</t>
  </si>
  <si>
    <t>Spojovací prostředky podlah a podkladových konstrukcí hřebíky, vruty</t>
  </si>
  <si>
    <t>Dle pol. řezivo pro lávku;     0,857+0,750</t>
  </si>
  <si>
    <t>998762112</t>
  </si>
  <si>
    <t>Přesun hmot tonážní pro kce tesařské s omezením mechanizace v objektech v přes 6 do 12 m</t>
  </si>
  <si>
    <t>Přesun hmot pro konstrukce tesařské stanovený z hmotnosti přesunovaného materiálu vodorovná dopravní vzdálenost do 50 m s omezením mechanizace v objektech výšky přes 6 do 12 m</t>
  </si>
  <si>
    <t>764121463</t>
  </si>
  <si>
    <t>Krytina střechy rovné ze šablon z Al plechu přes 10 ks/m2 sklonu přes 30 do 60°</t>
  </si>
  <si>
    <t>Krytina z hliníkového plechu s úpravou u okapů, prostupů a výčnělků ze šablon, počet kusů přes 10 ks/m2 přes 30 do 60°</t>
  </si>
  <si>
    <t>Střecha sklon 46,5°;         (16,195+9,944)*0,5*6,295/0,688</t>
  </si>
  <si>
    <t>Střecha sklon 46,5°;         ((66,90+60,594)*0,5*6,25-11,465*6,25*0,5)/0,688</t>
  </si>
  <si>
    <t>Střecha sklon 47,8°;         (3,79+9,944)*0,5*6,205/0,672</t>
  </si>
  <si>
    <t>Střecha sklon 47,8°;         ((54,35+60,594)*0,5*6,155-11,65*6,155*0,5)/0,672</t>
  </si>
  <si>
    <t>Střecha sklon 47,8°;         (11,465*6,25*0,5+11,65*6,155*0,5)/0,672</t>
  </si>
  <si>
    <t>Střecha sklon 46,5° - odpočet pro vikýř;         -(2,30*2,01+2,30*1,36*0,5)/0,688*14</t>
  </si>
  <si>
    <t>Střecha sklon 46,5° - vikýř 47,8°;         (2,70*2,21+2,70*1,36*0,5)/0,672*14</t>
  </si>
  <si>
    <t>Střecha sklon 47,8° - odpočet pro vikýř;         -(3,10*1,97+3,10*1,75*0,5)/0,672*11</t>
  </si>
  <si>
    <t>Střecha sklon 47,8° - vikýř 47,8°;         (3,50*2,17+3,50*1,75*0,5)/0,672*11</t>
  </si>
  <si>
    <t>764221408</t>
  </si>
  <si>
    <t>Oplechování větraného hřebene z Al plechu z hřebenáčů</t>
  </si>
  <si>
    <t>Oplechování střešních prvků z hliníkového plechu hřebene větraného, včetně větrací mřížky z hřebenáčů</t>
  </si>
  <si>
    <t>Střecha hlavní;         9,944+60,594+6,25+6,155</t>
  </si>
  <si>
    <t>764221417</t>
  </si>
  <si>
    <t>Oplechování nevětraného hřebene z Al plechu z hřebenáčů</t>
  </si>
  <si>
    <t>Oplechování střešních prvků z hliníkového plechu hřebene nevětraného z hřebenáčů</t>
  </si>
  <si>
    <t>Střecha sklon 46,5° - vikýř 47,8°;         2,21*14</t>
  </si>
  <si>
    <t>Střecha sklon 47,8° - vikýř 47,8°;         2,17*11</t>
  </si>
  <si>
    <t>764221438</t>
  </si>
  <si>
    <t>Oplechování větraného nároží z Al plechu z hřebenáčů</t>
  </si>
  <si>
    <t>Oplechování střešních prvků z hliníkového plechu nároží větraného, včetně větrací mřížky z hřebenáčů</t>
  </si>
  <si>
    <t>Střecha hlavní - nároží mezi 46,5°;        8,869/0,688</t>
  </si>
  <si>
    <t>764221447</t>
  </si>
  <si>
    <t>Oplechování nevětraného nároží z Al plechu z hřebenáčů</t>
  </si>
  <si>
    <t>Oplechování střešních prvků z hliníkového plechu nároží nevětraného z hřebenáčů</t>
  </si>
  <si>
    <t>Střecha sklon 46,5° - vikýř 47,8°;         (1,941*2)/0,672*14</t>
  </si>
  <si>
    <t>Střecha sklon 47,8° - vikýř 47,8°;         (2,474*2)/0,672*11</t>
  </si>
  <si>
    <t>764001861</t>
  </si>
  <si>
    <t>Demontáž hřebene z hřebenáčů do suti</t>
  </si>
  <si>
    <t>Demontáž azbestocementové krytiny skládané 
  sklonu do 30 st. 
    hřebene nebo nároží 
    z hřebenáčů 
      do suti</t>
  </si>
  <si>
    <t>82,943+54,810</t>
  </si>
  <si>
    <t>764001881</t>
  </si>
  <si>
    <t>Demontáž nároží z hřebenáčů do suti</t>
  </si>
  <si>
    <t>Demontáž klempířských konstrukcí oplechování nároží z hřebenáčů do suti</t>
  </si>
  <si>
    <t>12,891+161,869</t>
  </si>
  <si>
    <t>764221467</t>
  </si>
  <si>
    <t>Oplechování úžlabí z Al plechu rš 670 mm</t>
  </si>
  <si>
    <t>Oplechování střešních prvků z hliníkového plechu úžlabí rš 670 mm</t>
  </si>
  <si>
    <t>Úžlabí mezi 47,8°;        (8,475*2+8,739)/0,672</t>
  </si>
  <si>
    <t>Úžlabí mezi 46,5° a 47,8°;        (8,479/0,688+8,479/0,672)*0,5*2</t>
  </si>
  <si>
    <t>Střecha sklon 46,5° - vikýř 47,8°;         ((1,941/0,688+1,941/0,672)*0,5)*2*14</t>
  </si>
  <si>
    <t>764221476</t>
  </si>
  <si>
    <t>Příplatek za provedení úžlabí z Al plechu v plechové krytině</t>
  </si>
  <si>
    <t>Oplechování střešních prvků z hliníkového plechu Příplatek k cenám za provedení úžlabí v plechové krytině</t>
  </si>
  <si>
    <t>764001891</t>
  </si>
  <si>
    <t>Demontáž úžlabí do suti</t>
  </si>
  <si>
    <t>Demontáž klempířských konstrukcí oplechování úžlabí do suti</t>
  </si>
  <si>
    <t>764021447</t>
  </si>
  <si>
    <t>Podkladní plech z Al plechu pod falcované tašky</t>
  </si>
  <si>
    <t>Podkladní plech z hliníkového plechu pod falcované tašky</t>
  </si>
  <si>
    <t>Střecha hlavní;         16,195+3,79+66,90-11,465+54,35-11,65</t>
  </si>
  <si>
    <t>Střecha sklon 46,5° - vikýř 47,8°;         (2,70+2,21*2)*14</t>
  </si>
  <si>
    <t>Střecha sklon 47,8° - vikýř 47,8°;         (3,50+2,17*2)*11</t>
  </si>
  <si>
    <t>764222435</t>
  </si>
  <si>
    <t>Oplechování rovné okapové hrany z Al plechu rš 400 mm</t>
  </si>
  <si>
    <t>Oplechování střešních prvků z hliníkového plechu okapu okapovým plechem střechy rovné rš 400 mm</t>
  </si>
  <si>
    <t>764021401</t>
  </si>
  <si>
    <t>Podkladní plech z Al plechu rš 150 mm</t>
  </si>
  <si>
    <t>Podkladní plech z hliníkového plechu rš 150 mm</t>
  </si>
  <si>
    <t>764001801</t>
  </si>
  <si>
    <t>Demontáž podkladního plechu do suti</t>
  </si>
  <si>
    <t>Demontáž klempířských konstrukcí podkladního plechu do suti</t>
  </si>
  <si>
    <t>764222403</t>
  </si>
  <si>
    <t>Oplechování štítu závětrnou lištou z Al plechu rš 250 mm</t>
  </si>
  <si>
    <t>Oplechování střešních prvků z hliníkového plechu štítu závětrnou lištou rš 250 mm</t>
  </si>
  <si>
    <t>Střecha sklon 47,8°;         (11,465+11,65)/0,672</t>
  </si>
  <si>
    <t>764002801</t>
  </si>
  <si>
    <t>Demontáž závětrné lišty do suti</t>
  </si>
  <si>
    <t>Demontáž klempířských konstrukcí závětrné lišty do suti</t>
  </si>
  <si>
    <t>764223452</t>
  </si>
  <si>
    <t>Střešní výlez pro krytinu skládanou nebo plechovou z Al plechu</t>
  </si>
  <si>
    <t>Oplechování střešních prvků z hliníkového plechu střešní výlez rozměru 600 x 600 mm, střechy s krytinou plechovou</t>
  </si>
  <si>
    <t>Dle ozn. "SV1";          3,0</t>
  </si>
  <si>
    <t>764002821</t>
  </si>
  <si>
    <t>Demontáž střešního výlezu do suti</t>
  </si>
  <si>
    <t>Demontáž klempířských konstrukcí střešního výlezu do suti</t>
  </si>
  <si>
    <t>55351088</t>
  </si>
  <si>
    <t>taška prostupová hliníková s barevným povrchem pro falcované tašky</t>
  </si>
  <si>
    <t>Dle ozn. "K3";          2,0</t>
  </si>
  <si>
    <t>764316643</t>
  </si>
  <si>
    <t>Větrací komínek izolovaný s průchodkou na skládané krytině z taškových tabulí s povrch úprav D 125 mm</t>
  </si>
  <si>
    <t>Lemování ventilačních nástavců z pozinkovaného plechu s povrchovou úpravou výšky do 1000 mm, se stříškou střech s krytinou skládanou z taškových tabulí, průměru 110 mm</t>
  </si>
  <si>
    <t>764223458</t>
  </si>
  <si>
    <t>Sněhový hák krytiny z Al plechu pro falcované tašky, šindele nebo šablony</t>
  </si>
  <si>
    <t>Oplechování střešních prvků z hliníkového plechu sněhový hák pro falcované tašky, šindele nebo šablony</t>
  </si>
  <si>
    <t>76422345x6</t>
  </si>
  <si>
    <t>Sněhový zachytávač krytiny z Al plechu průběžný trojtrubkový</t>
  </si>
  <si>
    <t>Oplechování střešních prvků z hliníkového plechu sněhový zachytávač průběžný trojtrubkový</t>
  </si>
  <si>
    <t>Dle ozn. "K4";          1,50*4</t>
  </si>
  <si>
    <t>764521404</t>
  </si>
  <si>
    <t>Žlab podokapní půlkruhový z Al plechu rš 330 mm, vč. háků a čel</t>
  </si>
  <si>
    <t>Žlab podokapní z hliníkového plechu včetně háků a čel půlkruhový rš 330 mm</t>
  </si>
  <si>
    <t>Dle ozn. "K1";     121</t>
  </si>
  <si>
    <t>764521424</t>
  </si>
  <si>
    <t>Roh nebo kout půlkruhového podokapního žlabu z Al plechu rš 330 mm</t>
  </si>
  <si>
    <t>Žlab podokapní z hliníkového plechu roh nebo kout, žlabu půlkruhového rš 330 mm</t>
  </si>
  <si>
    <t>764521444</t>
  </si>
  <si>
    <t>Kotlík oválný (trychtýřový) pro podokapní žlaby z Al plechu 330/120 mm</t>
  </si>
  <si>
    <t>Žlab podokapní z hliníkového plechu kotlík oválný (trychtýřový), rš žlabu/průměr svodu 330/120 mm</t>
  </si>
  <si>
    <t>764528423</t>
  </si>
  <si>
    <t>Svody kruhové včetně objímek, kolen, odskoků z Al plechu průměru 120 mm</t>
  </si>
  <si>
    <t>Svod z hliníkového plechu včetně objímek, kolen a odskoků kruhový, průměru 120 mm</t>
  </si>
  <si>
    <t>Dle ozn. "K2";     9,0*5,00</t>
  </si>
  <si>
    <t>764004801</t>
  </si>
  <si>
    <t>Demontáž podokapního žlabu do suti</t>
  </si>
  <si>
    <t>Demontáž klempířských konstrukcí žlabu podokapního do suti</t>
  </si>
  <si>
    <t>764004861</t>
  </si>
  <si>
    <t>Demontáž svodu do suti</t>
  </si>
  <si>
    <t>Demontáž klempířských konstrukcí svodu do suti</t>
  </si>
  <si>
    <t>764224405</t>
  </si>
  <si>
    <t>Oplechování horních ploch a nadezdívek (atik) bez rohů z Al plechu mechanicky kotvené rš 400 mm</t>
  </si>
  <si>
    <t>Oplechování horních ploch zdí a nadezdívek (atik) z hliníkového plechu mechanicky kotvené rš 400 mm</t>
  </si>
  <si>
    <t>Střecha sklon 46,5°;         6,295/0,688</t>
  </si>
  <si>
    <t>Střecha sklon 47,8°;         6,205/0,672</t>
  </si>
  <si>
    <t>Střecha sklon 46,5°;         6,25/0,688</t>
  </si>
  <si>
    <t>Střecha sklon 47,8°;         6,155/0,672</t>
  </si>
  <si>
    <t>764225445</t>
  </si>
  <si>
    <t>Příplatek za zvýšenou pracnost při oplechování rohů nadezdívek (atik) z Al plechu rš do 400 mm</t>
  </si>
  <si>
    <t>Oplechování horních ploch zdí a nadezdívek (atik) z hliníkového plechu Příplatek k cenám za zvýšenou pracnost při provedení rohu nebo koutu do rš 400 mm</t>
  </si>
  <si>
    <t>764002841</t>
  </si>
  <si>
    <t>Demontáž oplechování horních ploch zdí a nadezdívek do suti</t>
  </si>
  <si>
    <t>Demontáž klempířských konstrukcí oplechování horních ploch zdí a nadezdívek do suti</t>
  </si>
  <si>
    <t>764321415</t>
  </si>
  <si>
    <t>Lemování rovných zdí střech s krytinou skládanou z Al plechu rš 400 mm</t>
  </si>
  <si>
    <t>Lemování zdí z hliníkového plechu boční nebo horní rovných, střech s krytinou skládanou mimo prejzovou rš 400 mm</t>
  </si>
  <si>
    <t>Dle pol. oplechování nadezdívek;         36,627*2</t>
  </si>
  <si>
    <t>Střecha sklon 46,5° - vikýř boky;         (2,21*2)/0,688*14</t>
  </si>
  <si>
    <t>Střecha sklon 47,8° - vikýř boky;         (2,17*2)/0,672*11</t>
  </si>
  <si>
    <t>764322415</t>
  </si>
  <si>
    <t>Spodní lemování rovných zdí střech s krytinou skládanou z Al plechu rš 400 mm</t>
  </si>
  <si>
    <t>Lemování zdí z hliníkového plechu spodní s formováním do tvaru krytiny rovných, střech s krytinou skládanou mimo prejzovou rš 400 mm</t>
  </si>
  <si>
    <t>Střecha sklon 46,5° - vikýř čelo;         2,30*14</t>
  </si>
  <si>
    <t>Střecha sklon 47,8° - vikýř čelo;         3,10*11</t>
  </si>
  <si>
    <t>764002871</t>
  </si>
  <si>
    <t>Demontáž lemování zdí do suti</t>
  </si>
  <si>
    <t>Demontáž klempířských konstrukcí lemování zdí do suti</t>
  </si>
  <si>
    <t>334,248+66,300</t>
  </si>
  <si>
    <t>764501104</t>
  </si>
  <si>
    <t>Montáž čela pro podokapní půlkulatý žlab</t>
  </si>
  <si>
    <t>Montáž žlabu podokapního půlkruhového čela</t>
  </si>
  <si>
    <t>Ukončení stáv žlabů;        4,0</t>
  </si>
  <si>
    <t>55344552</t>
  </si>
  <si>
    <t>čelo půlkulatého žlabu Pz 333mm</t>
  </si>
  <si>
    <t>998764112</t>
  </si>
  <si>
    <t>Přesun hmot tonážní pro konstrukce klempířské s omezením mechanizace v objektech v přes 6 do 12 m</t>
  </si>
  <si>
    <t>Přesun hmot pro konstrukce klempířské stanovený z hmotnosti přesunovaného materiálu vodorovná dopravní vzdálenost do 50 m s omezením mechanizace v objektech výšky přes 6 do 12 m</t>
  </si>
  <si>
    <t>765192001</t>
  </si>
  <si>
    <t>Nouzové (provizorní) zakrytí střechy plachtou</t>
  </si>
  <si>
    <t>Nouzové zakrytí střechy plachtou</t>
  </si>
  <si>
    <t>765191023</t>
  </si>
  <si>
    <t>Montáž pojistné hydroizolační nebo parotěsné kladené ve sklonu přes 20° s lepenými spoji na bednění</t>
  </si>
  <si>
    <t>Montáž pojistné hydroizolační nebo parotěsné fólie kladené ve sklonu přes 20° s lepenými přesahy na bednění nebo tepelnou izolaci</t>
  </si>
  <si>
    <t>28329037</t>
  </si>
  <si>
    <t>fólie kontaktní difuzně propustná pro doplňkovou hydroizolační vrstvu, čtyřvrstvá mikroporézní PP 210g/m2</t>
  </si>
  <si>
    <t>765191051</t>
  </si>
  <si>
    <t>Montáž pojistné hydroizolační nebo parotěsné fólie hřebene větrané střechy</t>
  </si>
  <si>
    <t>Montáž pojistné hydroizolační nebo parotěsné fólie hřebene nebo nároží, střechy větrané</t>
  </si>
  <si>
    <t>Dle pol. oplechování hřebene a nároží;         137,753+174,760</t>
  </si>
  <si>
    <t>765191061</t>
  </si>
  <si>
    <t>Montáž pojistné hydroizolační nebo parotěsné fólie úžlabí větrané střechy</t>
  </si>
  <si>
    <t>Montáž pojistné hydroizolační nebo parotěsné fólie úžlabí, střechy větrané</t>
  </si>
  <si>
    <t>Dle pol. oplechování úžlabí;     224,098</t>
  </si>
  <si>
    <t>765191071</t>
  </si>
  <si>
    <t>Montáž pojistné hydroizolační nebo parotěsné fólie okapu</t>
  </si>
  <si>
    <t>Montáž pojistné hydroizolační nebo parotěsné fólie okapu přesahem na okapnici</t>
  </si>
  <si>
    <t>Dle pol. podkladní plech pro Al šablony;         304,040</t>
  </si>
  <si>
    <t>765111203</t>
  </si>
  <si>
    <t>Montáž okapní jednoduchá větrací mřížka</t>
  </si>
  <si>
    <t>Montáž krytiny keramické okapové hrany s jednoduchou větrací mřížkou</t>
  </si>
  <si>
    <t>19422000</t>
  </si>
  <si>
    <t>pás Al okapní ochranný a větrací šířky 80mm</t>
  </si>
  <si>
    <t>998765112</t>
  </si>
  <si>
    <t>Přesun hmot tonážní pro krytiny skládané s omezením mechanizace v objektech v přes 6 do 12 m</t>
  </si>
  <si>
    <t>Přesun hmot pro krytiny skládané stanovený z hmotnosti přesunovaného materiálu vodorovná dopravní vzdálenost do 50 m s omezením mechanizace na objektech výšky přes 6 do 12 m</t>
  </si>
  <si>
    <t>783201401</t>
  </si>
  <si>
    <t>Ometení tesařských konstrukcí před provedením nátěru</t>
  </si>
  <si>
    <t>Příprava podkladu tesařských konstrukcí před provedením nátěru ometení</t>
  </si>
  <si>
    <t>783213111</t>
  </si>
  <si>
    <t>Napouštěcí jednonásobný syntetický biocidní nátěr tesařských konstrukcí zabudovaných do konstrukce</t>
  </si>
  <si>
    <t>Preventivní napouštěcí nátěr tesařských prvků proti dřevokazným houbám, hmyzu a plísním zabudovaných do konstrukce jednonásobný syntetický</t>
  </si>
  <si>
    <t>Dle pol. krytina z Al šablon - zůstávající bednění;       1356,476*0,60</t>
  </si>
  <si>
    <t>783201201</t>
  </si>
  <si>
    <t>Obroušení tesařských konstrukcí před provedením nátěru</t>
  </si>
  <si>
    <t>Příprava podkladu tesařských konstrukcí před provedením nátěru broušení</t>
  </si>
  <si>
    <t>783214101</t>
  </si>
  <si>
    <t>Základní jednonásobný syntetický nátěr tesařských konstrukcí</t>
  </si>
  <si>
    <t>Základní nátěr tesařských konstrukcí jednonásobný syntetický</t>
  </si>
  <si>
    <t>783218111</t>
  </si>
  <si>
    <t>Lazurovací dvojnásobný syntetický nátěr tesařských konstrukcí</t>
  </si>
  <si>
    <t>Lazurovací nátěr tesařských konstrukcí dvojnásobný syntetický</t>
  </si>
  <si>
    <t>783301311</t>
  </si>
  <si>
    <t>Odmaštění zámečnických konstrukcí vodou ředitelným odmašťovačem</t>
  </si>
  <si>
    <t>Příprava podkladu zámečnických konstrukcí před provedením nátěru odmaštění odmašťovačem vodou ředitelným</t>
  </si>
  <si>
    <t>783314201</t>
  </si>
  <si>
    <t>Základní antikorozní jednonásobný syntetický standardní nátěr zámečnických konstrukcí</t>
  </si>
  <si>
    <t>Základní antikorozní nátěr zámečnických konstrukcí jednonásobný syntetický standardní</t>
  </si>
  <si>
    <t>Ubourání beton trámu cca;       1,50*0,20*4</t>
  </si>
  <si>
    <t>783315101</t>
  </si>
  <si>
    <t>Mezinátěr jednonásobný syntetický standardní zámečnických konstrukcí</t>
  </si>
  <si>
    <t>Mezinátěr zámečnických konstrukcí jednonásobný syntetický standardní</t>
  </si>
  <si>
    <t>783317101</t>
  </si>
  <si>
    <t>Krycí jednonásobný syntetický standardní nátěr zámečnických konstrukcí</t>
  </si>
  <si>
    <t>Krycí nátěr (email) zámečnických konstrukcí jednonásobný syntetický standardní</t>
  </si>
  <si>
    <t>TZ2-03A</t>
  </si>
  <si>
    <t>Vnější ochrana před bleskem - dle samostatného rozpočtu</t>
  </si>
  <si>
    <t>soubor</t>
  </si>
  <si>
    <t>ON</t>
  </si>
  <si>
    <t>045002000</t>
  </si>
  <si>
    <t>Kompletační a koordinační činnost včetně kontrolní činnosti, koordinace prací a zajištění všech zkoušek a revizí ke kolaudaci, atd.</t>
  </si>
  <si>
    <t>Hlavní tituly průvodních činností a nákladů  
  inženýrská činnost 
    kompletační a koordinační činnost</t>
  </si>
  <si>
    <t>030001000</t>
  </si>
  <si>
    <t>Zařízení staveniště včetně provozu a odstranění staveništní rozvaděč a zajištění zdroje vody, zpevněné plochy, oplocení, vytápění stavby, atd., dle výkresu č. C03</t>
  </si>
  <si>
    <t>Základní rozdělení průvodních činností a nákladů 
  zařízení staveniště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</si>
</sst>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#,##0_);[Red]\-\ #,##0_);&quot;–&quot;??;_(@_)"/>
    <numFmt numFmtId="165" formatCode="_(#,##0.00_);[Red]\-\ #,##0.00_);&quot;–&quot;??;_(@_)"/>
    <numFmt numFmtId="166" formatCode="_(#,##0.000_);[Red]\-\ #,##0.000_);&quot;–&quot;??;_(@_)"/>
    <numFmt numFmtId="167" formatCode="_(#,##0.0&quot; %&quot;_);[Red]\-\ #,##0.0&quot; %&quot;_);&quot;–&quot;??;_(@_)"/>
    <numFmt numFmtId="168" formatCode="yyyy"/>
  </numFmts>
  <fonts count="27" x14ac:knownFonts="1">
    <font>
      <sz val="10"/>
      <color theme="1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9"/>
      <color theme="1"/>
      <name val="Arial"/>
      <family val="2"/>
      <charset val="238"/>
    </font>
    <font>
      <b/>
      <sz val="8"/>
      <color rgb="FF000000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7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6"/>
      <color rgb="FFC00000"/>
      <name val="Arial"/>
      <family val="2"/>
      <charset val="238"/>
    </font>
    <font>
      <sz val="6"/>
      <color theme="1"/>
      <name val="Arial"/>
      <family val="2"/>
      <charset val="238"/>
    </font>
    <font>
      <sz val="6"/>
      <color rgb="FF0070C0"/>
      <name val="Arial"/>
      <family val="2"/>
      <charset val="238"/>
    </font>
    <font>
      <sz val="6"/>
      <color rgb="FF777777"/>
      <name val="Arial"/>
      <family val="2"/>
      <charset val="238"/>
    </font>
    <font>
      <sz val="6"/>
      <color rgb="FF000000"/>
      <name val="Arial"/>
      <family val="2"/>
      <charset val="238"/>
    </font>
    <font>
      <sz val="8"/>
      <color rgb="FF008000"/>
      <name val="Arial"/>
      <family val="2"/>
      <charset val="238"/>
    </font>
    <font>
      <b/>
      <sz val="13"/>
      <color rgb="FF000000"/>
      <name val="Arial"/>
      <family val="2"/>
      <charset val="238"/>
    </font>
    <font>
      <sz val="8"/>
      <color theme="1"/>
      <name val="Arial"/>
      <family val="2"/>
      <charset val="238"/>
    </font>
    <font>
      <b/>
      <u/>
      <sz val="8"/>
      <color rgb="FF000000"/>
      <name val="Arial"/>
      <family val="2"/>
      <charset val="238"/>
    </font>
    <font>
      <b/>
      <sz val="6"/>
      <color rgb="FF000000"/>
      <name val="Arial"/>
      <family val="2"/>
      <charset val="238"/>
    </font>
    <font>
      <sz val="6"/>
      <color rgb="FFFF0000"/>
      <name val="Arial"/>
      <family val="2"/>
      <charset val="238"/>
    </font>
    <font>
      <b/>
      <u/>
      <sz val="6"/>
      <color rgb="FF000000"/>
      <name val="Arial"/>
      <family val="2"/>
      <charset val="238"/>
    </font>
    <font>
      <sz val="9"/>
      <color rgb="FF000000"/>
      <name val="Arial"/>
      <family val="2"/>
      <charset val="238"/>
    </font>
    <font>
      <sz val="9"/>
      <color rgb="FFC00000"/>
      <name val="Arial"/>
      <family val="2"/>
      <charset val="238"/>
    </font>
    <font>
      <b/>
      <sz val="8"/>
      <color rgb="FFCC0000"/>
      <name val="Arial"/>
      <family val="2"/>
      <charset val="238"/>
    </font>
    <font>
      <sz val="9"/>
      <color rgb="FF0070C0"/>
      <name val="Arial"/>
      <family val="2"/>
      <charset val="238"/>
    </font>
    <font>
      <sz val="8"/>
      <color rgb="FF0070C0"/>
      <name val="Arial"/>
      <family val="2"/>
      <charset val="238"/>
    </font>
    <font>
      <sz val="8"/>
      <color rgb="FFC0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00"/>
        <bgColor auto="1"/>
      </patternFill>
    </fill>
    <fill>
      <patternFill patternType="solid">
        <fgColor rgb="FFDDDDDD"/>
        <bgColor auto="1"/>
      </patternFill>
    </fill>
  </fills>
  <borders count="16">
    <border>
      <left/>
      <right/>
      <top/>
      <bottom/>
      <diagonal/>
    </border>
    <border>
      <left/>
      <right/>
      <top/>
      <bottom style="thin">
        <color rgb="FFDB303B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medium">
        <color rgb="FFDB303B"/>
      </top>
      <bottom/>
      <diagonal/>
    </border>
    <border>
      <left/>
      <right/>
      <top style="thin">
        <color rgb="FFDB303B"/>
      </top>
      <bottom style="thin">
        <color rgb="FFDB303B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/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/>
      <top/>
      <bottom style="hair">
        <color rgb="FF000000"/>
      </bottom>
      <diagonal/>
    </border>
    <border>
      <left/>
      <right/>
      <top style="hair">
        <color rgb="FF000000"/>
      </top>
      <bottom style="thin">
        <color rgb="FFDB303B"/>
      </bottom>
      <diagonal/>
    </border>
    <border>
      <left/>
      <right/>
      <top style="thin">
        <color rgb="FFDB303B"/>
      </top>
      <bottom/>
      <diagonal/>
    </border>
    <border>
      <left/>
      <right/>
      <top/>
      <bottom style="hair">
        <color auto="1"/>
      </bottom>
      <diagonal/>
    </border>
    <border>
      <left/>
      <right/>
      <top/>
      <bottom style="medium">
        <color rgb="FFDB303B"/>
      </bottom>
      <diagonal/>
    </border>
  </borders>
  <cellStyleXfs count="1">
    <xf numFmtId="0" fontId="0" fillId="0" borderId="0"/>
  </cellStyleXfs>
  <cellXfs count="162">
    <xf numFmtId="0" fontId="0" fillId="0" borderId="0" xfId="0"/>
    <xf numFmtId="0" fontId="1" fillId="0" borderId="0" xfId="0" applyFont="1"/>
    <xf numFmtId="0" fontId="2" fillId="0" borderId="0" xfId="0" applyFont="1"/>
    <xf numFmtId="0" fontId="5" fillId="0" borderId="1" xfId="0" applyFont="1" applyBorder="1" applyAlignment="1">
      <alignment horizontal="center"/>
    </xf>
    <xf numFmtId="0" fontId="8" fillId="0" borderId="0" xfId="0" applyFont="1"/>
    <xf numFmtId="0" fontId="3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12" fillId="0" borderId="0" xfId="0" applyFont="1"/>
    <xf numFmtId="0" fontId="10" fillId="3" borderId="0" xfId="0" applyFont="1" applyFill="1"/>
    <xf numFmtId="0" fontId="10" fillId="0" borderId="0" xfId="0" applyFont="1" applyAlignment="1">
      <alignment horizontal="left" vertical="top" wrapText="1"/>
    </xf>
    <xf numFmtId="0" fontId="15" fillId="0" borderId="0" xfId="0" applyFont="1"/>
    <xf numFmtId="0" fontId="4" fillId="0" borderId="0" xfId="0" applyFont="1"/>
    <xf numFmtId="0" fontId="16" fillId="0" borderId="0" xfId="0" applyFont="1"/>
    <xf numFmtId="0" fontId="17" fillId="0" borderId="0" xfId="0" applyFont="1"/>
    <xf numFmtId="0" fontId="15" fillId="2" borderId="0" xfId="0" applyFont="1" applyFill="1" applyAlignment="1">
      <alignment horizontal="center"/>
    </xf>
    <xf numFmtId="0" fontId="18" fillId="0" borderId="0" xfId="0" applyFont="1" applyAlignment="1">
      <alignment horizontal="center"/>
    </xf>
    <xf numFmtId="0" fontId="19" fillId="2" borderId="0" xfId="0" applyFont="1" applyFill="1" applyAlignment="1">
      <alignment horizontal="center"/>
    </xf>
    <xf numFmtId="0" fontId="1" fillId="0" borderId="4" xfId="0" applyFont="1" applyBorder="1" applyAlignment="1">
      <alignment horizontal="left"/>
    </xf>
    <xf numFmtId="0" fontId="1" fillId="2" borderId="0" xfId="0" applyFont="1" applyFill="1" applyAlignment="1">
      <alignment horizontal="center"/>
    </xf>
    <xf numFmtId="0" fontId="20" fillId="0" borderId="0" xfId="0" applyFont="1" applyAlignment="1">
      <alignment horizontal="left"/>
    </xf>
    <xf numFmtId="0" fontId="10" fillId="0" borderId="0" xfId="0" applyFont="1" applyAlignment="1">
      <alignment horizontal="center"/>
    </xf>
    <xf numFmtId="0" fontId="6" fillId="0" borderId="0" xfId="0" applyFont="1" applyAlignment="1">
      <alignment horizontal="right"/>
    </xf>
    <xf numFmtId="0" fontId="22" fillId="0" borderId="0" xfId="0" applyFont="1"/>
    <xf numFmtId="49" fontId="6" fillId="0" borderId="0" xfId="0" applyNumberFormat="1" applyFont="1" applyAlignment="1">
      <alignment horizontal="right" vertical="top" wrapText="1"/>
    </xf>
    <xf numFmtId="49" fontId="21" fillId="0" borderId="0" xfId="0" applyNumberFormat="1" applyFont="1" applyAlignment="1">
      <alignment horizontal="left" vertical="top" wrapText="1"/>
    </xf>
    <xf numFmtId="49" fontId="4" fillId="0" borderId="0" xfId="0" applyNumberFormat="1" applyFont="1" applyAlignment="1">
      <alignment horizontal="left" vertical="top" wrapText="1"/>
    </xf>
    <xf numFmtId="0" fontId="6" fillId="0" borderId="0" xfId="0" applyFont="1" applyAlignment="1">
      <alignment horizontal="right" vertical="top"/>
    </xf>
    <xf numFmtId="14" fontId="21" fillId="0" borderId="0" xfId="0" applyNumberFormat="1" applyFont="1" applyAlignment="1">
      <alignment horizontal="left" vertical="top"/>
    </xf>
    <xf numFmtId="168" fontId="21" fillId="0" borderId="0" xfId="0" applyNumberFormat="1" applyFont="1" applyAlignment="1">
      <alignment horizontal="left" vertical="top"/>
    </xf>
    <xf numFmtId="0" fontId="18" fillId="0" borderId="0" xfId="0" applyFont="1" applyAlignment="1">
      <alignment horizontal="right" vertical="top"/>
    </xf>
    <xf numFmtId="168" fontId="13" fillId="0" borderId="0" xfId="0" applyNumberFormat="1" applyFont="1" applyAlignment="1">
      <alignment horizontal="left" vertical="top"/>
    </xf>
    <xf numFmtId="14" fontId="13" fillId="0" borderId="0" xfId="0" applyNumberFormat="1" applyFont="1" applyAlignment="1">
      <alignment horizontal="left" vertical="top"/>
    </xf>
    <xf numFmtId="0" fontId="23" fillId="0" borderId="5" xfId="0" applyFont="1" applyBorder="1" applyAlignment="1">
      <alignment horizontal="center"/>
    </xf>
    <xf numFmtId="49" fontId="21" fillId="0" borderId="6" xfId="0" applyNumberFormat="1" applyFont="1" applyBorder="1" applyAlignment="1">
      <alignment horizontal="left" vertical="top" wrapText="1"/>
    </xf>
    <xf numFmtId="49" fontId="21" fillId="0" borderId="7" xfId="0" applyNumberFormat="1" applyFont="1" applyBorder="1" applyAlignment="1">
      <alignment horizontal="left" vertical="top" wrapText="1"/>
    </xf>
    <xf numFmtId="49" fontId="21" fillId="0" borderId="3" xfId="0" applyNumberFormat="1" applyFont="1" applyBorder="1" applyAlignment="1">
      <alignment horizontal="left" vertical="top" wrapText="1"/>
    </xf>
    <xf numFmtId="49" fontId="13" fillId="0" borderId="8" xfId="0" applyNumberFormat="1" applyFont="1" applyBorder="1"/>
    <xf numFmtId="49" fontId="21" fillId="0" borderId="9" xfId="0" applyNumberFormat="1" applyFont="1" applyBorder="1" applyAlignment="1">
      <alignment horizontal="left" vertical="top" wrapText="1"/>
    </xf>
    <xf numFmtId="49" fontId="13" fillId="0" borderId="12" xfId="0" applyNumberFormat="1" applyFont="1" applyBorder="1"/>
    <xf numFmtId="164" fontId="6" fillId="0" borderId="0" xfId="0" applyNumberFormat="1" applyFont="1" applyAlignment="1">
      <alignment horizontal="right" vertical="top"/>
    </xf>
    <xf numFmtId="0" fontId="6" fillId="0" borderId="0" xfId="0" applyFont="1" applyAlignment="1">
      <alignment horizontal="left" vertical="top"/>
    </xf>
    <xf numFmtId="0" fontId="24" fillId="0" borderId="0" xfId="0" applyFont="1"/>
    <xf numFmtId="164" fontId="21" fillId="0" borderId="0" xfId="0" applyNumberFormat="1" applyFont="1" applyAlignment="1">
      <alignment horizontal="right" vertical="top"/>
    </xf>
    <xf numFmtId="0" fontId="21" fillId="0" borderId="0" xfId="0" applyFont="1" applyAlignment="1">
      <alignment horizontal="left" vertical="top"/>
    </xf>
    <xf numFmtId="0" fontId="8" fillId="0" borderId="0" xfId="0" applyFont="1" applyAlignment="1">
      <alignment horizontal="right" vertical="top"/>
    </xf>
    <xf numFmtId="164" fontId="8" fillId="0" borderId="0" xfId="0" applyNumberFormat="1" applyFont="1" applyAlignment="1">
      <alignment horizontal="right" vertical="top"/>
    </xf>
    <xf numFmtId="0" fontId="8" fillId="0" borderId="0" xfId="0" applyFont="1" applyAlignment="1">
      <alignment horizontal="left" vertical="top"/>
    </xf>
    <xf numFmtId="0" fontId="25" fillId="0" borderId="0" xfId="0" applyFont="1"/>
    <xf numFmtId="0" fontId="26" fillId="0" borderId="0" xfId="0" applyFont="1"/>
    <xf numFmtId="0" fontId="6" fillId="0" borderId="1" xfId="0" applyFont="1" applyBorder="1" applyAlignment="1">
      <alignment horizontal="right" vertical="top"/>
    </xf>
    <xf numFmtId="164" fontId="21" fillId="0" borderId="1" xfId="0" applyNumberFormat="1" applyFont="1" applyBorder="1" applyAlignment="1">
      <alignment horizontal="right" vertical="top"/>
    </xf>
    <xf numFmtId="0" fontId="21" fillId="0" borderId="1" xfId="0" applyFont="1" applyBorder="1" applyAlignment="1">
      <alignment horizontal="left" vertical="top"/>
    </xf>
    <xf numFmtId="0" fontId="17" fillId="0" borderId="0" xfId="0" applyFont="1" applyAlignment="1">
      <alignment horizontal="left"/>
    </xf>
    <xf numFmtId="49" fontId="17" fillId="0" borderId="0" xfId="0" applyNumberFormat="1" applyFont="1" applyAlignment="1">
      <alignment horizontal="left"/>
    </xf>
    <xf numFmtId="0" fontId="21" fillId="0" borderId="14" xfId="0" applyFont="1" applyBorder="1" applyAlignment="1">
      <alignment horizontal="left" vertical="top"/>
    </xf>
    <xf numFmtId="49" fontId="21" fillId="0" borderId="0" xfId="0" applyNumberFormat="1" applyFont="1" applyAlignment="1">
      <alignment horizontal="left" vertical="top"/>
    </xf>
    <xf numFmtId="0" fontId="4" fillId="0" borderId="15" xfId="0" applyFont="1" applyBorder="1"/>
    <xf numFmtId="49" fontId="9" fillId="0" borderId="0" xfId="0" applyNumberFormat="1" applyFont="1"/>
    <xf numFmtId="49" fontId="10" fillId="0" borderId="0" xfId="0" applyNumberFormat="1" applyFont="1"/>
    <xf numFmtId="49" fontId="10" fillId="0" borderId="0" xfId="0" applyNumberFormat="1" applyFont="1" applyAlignment="1">
      <alignment horizontal="left" vertical="top" wrapText="1"/>
    </xf>
    <xf numFmtId="49" fontId="10" fillId="0" borderId="1" xfId="0" applyNumberFormat="1" applyFont="1" applyBorder="1"/>
    <xf numFmtId="164" fontId="10" fillId="0" borderId="0" xfId="0" applyNumberFormat="1" applyFont="1"/>
    <xf numFmtId="164" fontId="10" fillId="0" borderId="1" xfId="0" applyNumberFormat="1" applyFont="1" applyBorder="1"/>
    <xf numFmtId="166" fontId="10" fillId="0" borderId="0" xfId="0" applyNumberFormat="1" applyFont="1"/>
    <xf numFmtId="166" fontId="11" fillId="0" borderId="0" xfId="0" applyNumberFormat="1" applyFont="1"/>
    <xf numFmtId="166" fontId="10" fillId="0" borderId="1" xfId="0" applyNumberFormat="1" applyFont="1" applyBorder="1"/>
    <xf numFmtId="164" fontId="11" fillId="0" borderId="0" xfId="0" applyNumberFormat="1" applyFont="1"/>
    <xf numFmtId="1" fontId="10" fillId="0" borderId="0" xfId="0" applyNumberFormat="1" applyFont="1"/>
    <xf numFmtId="1" fontId="11" fillId="0" borderId="0" xfId="0" applyNumberFormat="1" applyFont="1"/>
    <xf numFmtId="1" fontId="10" fillId="0" borderId="1" xfId="0" applyNumberFormat="1" applyFont="1" applyBorder="1"/>
    <xf numFmtId="49" fontId="5" fillId="0" borderId="1" xfId="0" applyNumberFormat="1" applyFont="1" applyBorder="1" applyAlignment="1">
      <alignment horizontal="center"/>
    </xf>
    <xf numFmtId="164" fontId="5" fillId="0" borderId="1" xfId="0" applyNumberFormat="1" applyFont="1" applyBorder="1" applyAlignment="1">
      <alignment horizontal="center"/>
    </xf>
    <xf numFmtId="166" fontId="5" fillId="0" borderId="1" xfId="0" applyNumberFormat="1" applyFont="1" applyBorder="1" applyAlignment="1">
      <alignment horizontal="center"/>
    </xf>
    <xf numFmtId="1" fontId="5" fillId="0" borderId="1" xfId="0" applyNumberFormat="1" applyFont="1" applyBorder="1" applyAlignment="1">
      <alignment horizontal="center"/>
    </xf>
    <xf numFmtId="49" fontId="3" fillId="0" borderId="0" xfId="0" applyNumberFormat="1" applyFont="1" applyAlignment="1">
      <alignment horizontal="left" vertical="top"/>
    </xf>
    <xf numFmtId="164" fontId="3" fillId="0" borderId="0" xfId="0" applyNumberFormat="1" applyFont="1" applyAlignment="1">
      <alignment horizontal="right" vertical="top"/>
    </xf>
    <xf numFmtId="166" fontId="3" fillId="0" borderId="0" xfId="0" applyNumberFormat="1" applyFont="1"/>
    <xf numFmtId="164" fontId="3" fillId="0" borderId="0" xfId="0" applyNumberFormat="1" applyFont="1"/>
    <xf numFmtId="1" fontId="3" fillId="0" borderId="0" xfId="0" applyNumberFormat="1" applyFont="1"/>
    <xf numFmtId="49" fontId="3" fillId="0" borderId="0" xfId="0" applyNumberFormat="1" applyFont="1" applyAlignment="1">
      <alignment horizontal="left" vertical="top" indent="1"/>
    </xf>
    <xf numFmtId="49" fontId="2" fillId="0" borderId="0" xfId="0" applyNumberFormat="1" applyFont="1" applyAlignment="1">
      <alignment horizontal="left" vertical="top" indent="1"/>
    </xf>
    <xf numFmtId="164" fontId="2" fillId="0" borderId="0" xfId="0" applyNumberFormat="1" applyFont="1" applyAlignment="1">
      <alignment horizontal="right" vertical="top"/>
    </xf>
    <xf numFmtId="166" fontId="2" fillId="0" borderId="0" xfId="0" applyNumberFormat="1" applyFont="1"/>
    <xf numFmtId="164" fontId="2" fillId="0" borderId="0" xfId="0" applyNumberFormat="1" applyFont="1"/>
    <xf numFmtId="1" fontId="2" fillId="0" borderId="0" xfId="0" applyNumberFormat="1" applyFont="1"/>
    <xf numFmtId="49" fontId="2" fillId="0" borderId="1" xfId="0" applyNumberFormat="1" applyFont="1" applyBorder="1" applyAlignment="1">
      <alignment horizontal="left" vertical="top" indent="1"/>
    </xf>
    <xf numFmtId="164" fontId="2" fillId="0" borderId="1" xfId="0" applyNumberFormat="1" applyFont="1" applyBorder="1" applyAlignment="1">
      <alignment horizontal="right" vertical="top"/>
    </xf>
    <xf numFmtId="166" fontId="2" fillId="0" borderId="1" xfId="0" applyNumberFormat="1" applyFont="1" applyBorder="1"/>
    <xf numFmtId="164" fontId="2" fillId="0" borderId="1" xfId="0" applyNumberFormat="1" applyFont="1" applyBorder="1"/>
    <xf numFmtId="1" fontId="2" fillId="0" borderId="1" xfId="0" applyNumberFormat="1" applyFont="1" applyBorder="1"/>
    <xf numFmtId="49" fontId="6" fillId="0" borderId="0" xfId="0" applyNumberFormat="1" applyFont="1" applyAlignment="1">
      <alignment horizontal="left" vertical="top" wrapText="1"/>
    </xf>
    <xf numFmtId="166" fontId="6" fillId="0" borderId="0" xfId="0" applyNumberFormat="1" applyFont="1" applyAlignment="1">
      <alignment horizontal="right" vertical="top"/>
    </xf>
    <xf numFmtId="1" fontId="6" fillId="0" borderId="0" xfId="0" applyNumberFormat="1" applyFont="1" applyAlignment="1">
      <alignment horizontal="right" vertical="top"/>
    </xf>
    <xf numFmtId="49" fontId="6" fillId="0" borderId="0" xfId="0" applyNumberFormat="1" applyFont="1" applyAlignment="1">
      <alignment horizontal="left" vertical="top" wrapText="1" indent="1"/>
    </xf>
    <xf numFmtId="0" fontId="5" fillId="0" borderId="0" xfId="0" applyFont="1" applyAlignment="1">
      <alignment horizontal="right" vertical="top"/>
    </xf>
    <xf numFmtId="49" fontId="5" fillId="0" borderId="0" xfId="0" applyNumberFormat="1" applyFont="1" applyAlignment="1">
      <alignment horizontal="left" vertical="top" wrapText="1" indent="2"/>
    </xf>
    <xf numFmtId="164" fontId="5" fillId="0" borderId="0" xfId="0" applyNumberFormat="1" applyFont="1" applyAlignment="1">
      <alignment horizontal="right" vertical="top"/>
    </xf>
    <xf numFmtId="166" fontId="5" fillId="0" borderId="0" xfId="0" applyNumberFormat="1" applyFont="1" applyAlignment="1">
      <alignment horizontal="right" vertical="top"/>
    </xf>
    <xf numFmtId="1" fontId="5" fillId="0" borderId="0" xfId="0" applyNumberFormat="1" applyFont="1" applyAlignment="1">
      <alignment horizontal="right" vertical="top"/>
    </xf>
    <xf numFmtId="0" fontId="1" fillId="0" borderId="0" xfId="0" applyFont="1" applyAlignment="1">
      <alignment horizontal="center" vertical="top"/>
    </xf>
    <xf numFmtId="1" fontId="9" fillId="0" borderId="0" xfId="0" applyNumberFormat="1" applyFont="1"/>
    <xf numFmtId="49" fontId="11" fillId="0" borderId="0" xfId="0" applyNumberFormat="1" applyFont="1"/>
    <xf numFmtId="165" fontId="10" fillId="0" borderId="0" xfId="0" applyNumberFormat="1" applyFont="1"/>
    <xf numFmtId="49" fontId="9" fillId="2" borderId="0" xfId="0" applyNumberFormat="1" applyFont="1" applyFill="1" applyAlignment="1">
      <alignment horizontal="center"/>
    </xf>
    <xf numFmtId="49" fontId="9" fillId="0" borderId="0" xfId="0" applyNumberFormat="1" applyFont="1" applyAlignment="1">
      <alignment horizontal="left"/>
    </xf>
    <xf numFmtId="165" fontId="5" fillId="0" borderId="1" xfId="0" applyNumberFormat="1" applyFont="1" applyBorder="1" applyAlignment="1">
      <alignment horizontal="center"/>
    </xf>
    <xf numFmtId="1" fontId="6" fillId="0" borderId="0" xfId="0" applyNumberFormat="1" applyFont="1"/>
    <xf numFmtId="49" fontId="6" fillId="0" borderId="0" xfId="0" applyNumberFormat="1" applyFont="1"/>
    <xf numFmtId="166" fontId="6" fillId="0" borderId="0" xfId="0" applyNumberFormat="1" applyFont="1"/>
    <xf numFmtId="165" fontId="6" fillId="0" borderId="0" xfId="0" applyNumberFormat="1" applyFont="1"/>
    <xf numFmtId="164" fontId="6" fillId="0" borderId="0" xfId="0" applyNumberFormat="1" applyFont="1"/>
    <xf numFmtId="1" fontId="5" fillId="0" borderId="0" xfId="0" applyNumberFormat="1" applyFont="1"/>
    <xf numFmtId="49" fontId="5" fillId="0" borderId="0" xfId="0" applyNumberFormat="1" applyFont="1"/>
    <xf numFmtId="49" fontId="5" fillId="0" borderId="0" xfId="0" applyNumberFormat="1" applyFont="1" applyAlignment="1">
      <alignment horizontal="left" vertical="top" wrapText="1"/>
    </xf>
    <xf numFmtId="166" fontId="5" fillId="0" borderId="0" xfId="0" applyNumberFormat="1" applyFont="1"/>
    <xf numFmtId="165" fontId="5" fillId="0" borderId="0" xfId="0" applyNumberFormat="1" applyFont="1"/>
    <xf numFmtId="164" fontId="5" fillId="0" borderId="0" xfId="0" applyNumberFormat="1" applyFont="1"/>
    <xf numFmtId="1" fontId="8" fillId="0" borderId="0" xfId="0" applyNumberFormat="1" applyFont="1" applyAlignment="1">
      <alignment horizontal="right" vertical="top"/>
    </xf>
    <xf numFmtId="1" fontId="8" fillId="0" borderId="2" xfId="0" applyNumberFormat="1" applyFont="1" applyBorder="1" applyAlignment="1">
      <alignment horizontal="center" vertical="top"/>
    </xf>
    <xf numFmtId="49" fontId="8" fillId="0" borderId="3" xfId="0" applyNumberFormat="1" applyFont="1" applyBorder="1" applyAlignment="1">
      <alignment horizontal="center" vertical="top"/>
    </xf>
    <xf numFmtId="49" fontId="8" fillId="0" borderId="3" xfId="0" applyNumberFormat="1" applyFont="1" applyBorder="1" applyAlignment="1">
      <alignment horizontal="right" vertical="top"/>
    </xf>
    <xf numFmtId="49" fontId="8" fillId="0" borderId="3" xfId="0" applyNumberFormat="1" applyFont="1" applyBorder="1" applyAlignment="1">
      <alignment horizontal="left" vertical="top" wrapText="1"/>
    </xf>
    <xf numFmtId="166" fontId="8" fillId="0" borderId="3" xfId="0" applyNumberFormat="1" applyFont="1" applyBorder="1" applyAlignment="1">
      <alignment horizontal="right" vertical="top"/>
    </xf>
    <xf numFmtId="165" fontId="8" fillId="0" borderId="3" xfId="0" applyNumberFormat="1" applyFont="1" applyBorder="1" applyAlignment="1" applyProtection="1">
      <alignment horizontal="right" vertical="top"/>
      <protection locked="0"/>
    </xf>
    <xf numFmtId="164" fontId="8" fillId="0" borderId="3" xfId="0" applyNumberFormat="1" applyFont="1" applyBorder="1" applyAlignment="1">
      <alignment horizontal="right" vertical="top"/>
    </xf>
    <xf numFmtId="49" fontId="8" fillId="0" borderId="3" xfId="0" applyNumberFormat="1" applyFont="1" applyBorder="1" applyAlignment="1">
      <alignment horizontal="left" vertical="top"/>
    </xf>
    <xf numFmtId="1" fontId="8" fillId="0" borderId="3" xfId="0" applyNumberFormat="1" applyFont="1" applyBorder="1" applyAlignment="1">
      <alignment horizontal="right" vertical="top"/>
    </xf>
    <xf numFmtId="0" fontId="7" fillId="0" borderId="0" xfId="0" applyFont="1"/>
    <xf numFmtId="1" fontId="7" fillId="0" borderId="0" xfId="0" applyNumberFormat="1" applyFont="1"/>
    <xf numFmtId="49" fontId="7" fillId="0" borderId="0" xfId="0" applyNumberFormat="1" applyFont="1"/>
    <xf numFmtId="49" fontId="7" fillId="0" borderId="0" xfId="0" applyNumberFormat="1" applyFont="1" applyAlignment="1">
      <alignment horizontal="left" vertical="top" wrapText="1"/>
    </xf>
    <xf numFmtId="166" fontId="7" fillId="0" borderId="0" xfId="0" applyNumberFormat="1" applyFont="1"/>
    <xf numFmtId="164" fontId="7" fillId="0" borderId="0" xfId="0" applyNumberFormat="1" applyFont="1"/>
    <xf numFmtId="49" fontId="7" fillId="0" borderId="0" xfId="0" applyNumberFormat="1" applyFont="1" applyAlignment="1">
      <alignment horizontal="right" vertical="top"/>
    </xf>
    <xf numFmtId="0" fontId="14" fillId="0" borderId="0" xfId="0" applyFont="1"/>
    <xf numFmtId="1" fontId="14" fillId="0" borderId="0" xfId="0" applyNumberFormat="1" applyFont="1"/>
    <xf numFmtId="49" fontId="14" fillId="0" borderId="0" xfId="0" applyNumberFormat="1" applyFont="1"/>
    <xf numFmtId="49" fontId="14" fillId="0" borderId="0" xfId="0" applyNumberFormat="1" applyFont="1" applyAlignment="1">
      <alignment horizontal="left" vertical="top" wrapText="1"/>
    </xf>
    <xf numFmtId="166" fontId="14" fillId="0" borderId="0" xfId="0" applyNumberFormat="1" applyFont="1" applyAlignment="1">
      <alignment horizontal="right" vertical="top"/>
    </xf>
    <xf numFmtId="165" fontId="14" fillId="0" borderId="0" xfId="0" applyNumberFormat="1" applyFont="1"/>
    <xf numFmtId="164" fontId="14" fillId="0" borderId="0" xfId="0" applyNumberFormat="1" applyFont="1"/>
    <xf numFmtId="166" fontId="14" fillId="0" borderId="0" xfId="0" applyNumberFormat="1" applyFont="1"/>
    <xf numFmtId="49" fontId="14" fillId="0" borderId="0" xfId="0" applyNumberFormat="1" applyFont="1" applyAlignment="1">
      <alignment horizontal="right" vertical="top"/>
    </xf>
    <xf numFmtId="166" fontId="7" fillId="0" borderId="0" xfId="0" applyNumberFormat="1" applyFont="1" applyAlignment="1">
      <alignment horizontal="right" vertical="top"/>
    </xf>
    <xf numFmtId="165" fontId="7" fillId="0" borderId="0" xfId="0" applyNumberFormat="1" applyFont="1"/>
    <xf numFmtId="167" fontId="7" fillId="0" borderId="0" xfId="0" applyNumberFormat="1" applyFont="1" applyAlignment="1">
      <alignment horizontal="left" vertical="top" wrapText="1"/>
    </xf>
    <xf numFmtId="49" fontId="21" fillId="0" borderId="10" xfId="0" applyNumberFormat="1" applyFont="1" applyBorder="1" applyAlignment="1">
      <alignment horizontal="left" vertical="top" wrapText="1"/>
    </xf>
    <xf numFmtId="49" fontId="21" fillId="0" borderId="11" xfId="0" applyNumberFormat="1" applyFont="1" applyBorder="1" applyAlignment="1">
      <alignment horizontal="left" vertical="top" wrapText="1"/>
    </xf>
    <xf numFmtId="0" fontId="1" fillId="0" borderId="13" xfId="0" applyFont="1" applyBorder="1" applyAlignment="1">
      <alignment horizontal="center"/>
    </xf>
    <xf numFmtId="0" fontId="23" fillId="0" borderId="5" xfId="0" applyFont="1" applyBorder="1" applyAlignment="1">
      <alignment horizontal="center"/>
    </xf>
    <xf numFmtId="49" fontId="21" fillId="0" borderId="0" xfId="0" applyNumberFormat="1" applyFont="1" applyAlignment="1">
      <alignment horizontal="right" vertical="top" wrapText="1"/>
    </xf>
    <xf numFmtId="0" fontId="15" fillId="0" borderId="0" xfId="0" applyFont="1" applyAlignment="1">
      <alignment horizontal="center"/>
    </xf>
    <xf numFmtId="49" fontId="21" fillId="0" borderId="0" xfId="0" applyNumberFormat="1" applyFont="1" applyAlignment="1">
      <alignment horizontal="left" vertical="top" wrapText="1"/>
    </xf>
    <xf numFmtId="0" fontId="21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1" fillId="0" borderId="4" xfId="0" applyFont="1" applyBorder="1" applyAlignment="1">
      <alignment horizontal="center"/>
    </xf>
    <xf numFmtId="49" fontId="7" fillId="0" borderId="0" xfId="0" applyNumberFormat="1" applyFont="1" applyAlignment="1">
      <alignment horizontal="left" vertical="top" wrapText="1"/>
    </xf>
    <xf numFmtId="166" fontId="7" fillId="0" borderId="0" xfId="0" applyNumberFormat="1" applyFont="1" applyAlignment="1">
      <alignment horizontal="left" vertical="top" wrapText="1"/>
    </xf>
    <xf numFmtId="165" fontId="7" fillId="0" borderId="0" xfId="0" applyNumberFormat="1" applyFont="1" applyAlignment="1">
      <alignment horizontal="left" vertical="top" wrapText="1"/>
    </xf>
    <xf numFmtId="164" fontId="7" fillId="0" borderId="0" xfId="0" applyNumberFormat="1" applyFont="1" applyAlignment="1">
      <alignment horizontal="left" vertical="top"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2:J51"/>
  <sheetViews>
    <sheetView showGridLines="0" tabSelected="1" topLeftCell="B1" zoomScaleNormal="100" workbookViewId="0">
      <selection activeCell="K24" sqref="K24"/>
    </sheetView>
  </sheetViews>
  <sheetFormatPr defaultColWidth="9.125" defaultRowHeight="8.5500000000000007" x14ac:dyDescent="0.2"/>
  <cols>
    <col min="1" max="1" width="9.375" style="7" hidden="1" customWidth="1"/>
    <col min="2" max="2" width="4.75" style="7" customWidth="1"/>
    <col min="3" max="6" width="32.75" style="7" customWidth="1"/>
    <col min="7" max="9" width="9.125" style="7"/>
    <col min="10" max="10" width="96" style="7" hidden="1" customWidth="1"/>
    <col min="11" max="16384" width="9.125" style="7"/>
  </cols>
  <sheetData>
    <row r="2" spans="1:10" s="12" customFormat="1" ht="17.05" x14ac:dyDescent="0.3">
      <c r="C2" s="153" t="s">
        <v>25</v>
      </c>
      <c r="D2" s="153"/>
      <c r="E2" s="153"/>
      <c r="F2" s="153"/>
      <c r="J2" s="16" t="s">
        <v>26</v>
      </c>
    </row>
    <row r="3" spans="1:10" x14ac:dyDescent="0.2">
      <c r="A3" s="10">
        <v>0</v>
      </c>
      <c r="C3" s="17"/>
      <c r="D3" s="17"/>
      <c r="E3" s="17"/>
      <c r="F3" s="17"/>
      <c r="G3" s="6"/>
      <c r="H3" s="6"/>
      <c r="J3" s="18"/>
    </row>
    <row r="4" spans="1:10" s="1" customFormat="1" ht="15.05" x14ac:dyDescent="0.25">
      <c r="A4" s="1">
        <f t="array" ref="A4">INDEX(VAT_RATES,MATCH(0,COUNTIF($A$2:A3,VAT_RATES),0))</f>
        <v>21</v>
      </c>
      <c r="C4" s="19"/>
      <c r="D4" s="157" t="s">
        <v>27</v>
      </c>
      <c r="E4" s="157"/>
      <c r="F4" s="19"/>
      <c r="J4" s="20">
        <f ca="1">CELL("width",D2)+CELL("width",E2)+CELL("width",F2)</f>
        <v>96</v>
      </c>
    </row>
    <row r="5" spans="1:10" x14ac:dyDescent="0.2">
      <c r="A5" s="7" t="e">
        <f t="array" ref="A5">INDEX(VAT_RATES,MATCH(0,COUNTIF($A$2:A4,VAT_RATES),0))</f>
        <v>#N/A</v>
      </c>
      <c r="C5" s="21"/>
      <c r="D5" s="17"/>
      <c r="E5" s="22"/>
      <c r="F5" s="21"/>
      <c r="H5" s="6"/>
      <c r="J5" s="9"/>
    </row>
    <row r="6" spans="1:10" s="13" customFormat="1" ht="11.8" x14ac:dyDescent="0.2">
      <c r="A6" s="13" t="e">
        <f t="array" ref="A6">INDEX(VAT_RATES,MATCH(0,COUNTIF($A$2:A5,VAT_RATES),0))</f>
        <v>#N/A</v>
      </c>
      <c r="C6" s="23" t="s">
        <v>28</v>
      </c>
      <c r="D6" s="155" t="s">
        <v>29</v>
      </c>
      <c r="E6" s="156"/>
      <c r="F6" s="156"/>
      <c r="H6" s="24"/>
    </row>
    <row r="7" spans="1:10" s="13" customFormat="1" ht="11.8" x14ac:dyDescent="0.2">
      <c r="A7" s="13">
        <f>SUMIF(GROUP_ID,"",ITEM_PRICES)</f>
        <v>0</v>
      </c>
      <c r="C7" s="25" t="s">
        <v>30</v>
      </c>
      <c r="D7" s="154" t="s">
        <v>31</v>
      </c>
      <c r="E7" s="154"/>
      <c r="F7" s="154"/>
      <c r="H7" s="24"/>
      <c r="J7" s="27" t="str">
        <f>D7</f>
        <v>Oprava střechy jihovýchodního křídla Pavlínina dvora, Fialova 1a, 787 01 Šumperk</v>
      </c>
    </row>
    <row r="8" spans="1:10" s="13" customFormat="1" ht="11.8" x14ac:dyDescent="0.2">
      <c r="A8" s="13">
        <f>IF(ISNUMBER($A$4),SUMIF(VAT_RATES,$A$4,ITEM_PRICES),0)</f>
        <v>0</v>
      </c>
      <c r="C8" s="28" t="s">
        <v>32</v>
      </c>
      <c r="D8" s="154"/>
      <c r="E8" s="154"/>
      <c r="F8" s="154"/>
      <c r="H8" s="24"/>
      <c r="J8" s="27">
        <f>D8</f>
        <v>0</v>
      </c>
    </row>
    <row r="9" spans="1:10" s="13" customFormat="1" ht="11.8" x14ac:dyDescent="0.2">
      <c r="A9" s="13">
        <f>IF(ISNUMBER($A$5),SUMIF(VAT_RATES,$A$5,ITEM_PRICES),0)</f>
        <v>0</v>
      </c>
      <c r="C9" s="28" t="s">
        <v>33</v>
      </c>
      <c r="D9" s="154" t="s">
        <v>34</v>
      </c>
      <c r="E9" s="154"/>
      <c r="F9" s="154"/>
      <c r="H9" s="24"/>
      <c r="J9" s="27" t="str">
        <f>D9</f>
        <v>DPS</v>
      </c>
    </row>
    <row r="10" spans="1:10" s="13" customFormat="1" ht="11.8" x14ac:dyDescent="0.2">
      <c r="A10" s="13">
        <f>IF(ISNUMBER($A$6),SUMIF(VAT_RATES,$A$6,ITEM_PRICES),0)</f>
        <v>0</v>
      </c>
      <c r="C10" s="28" t="s">
        <v>35</v>
      </c>
      <c r="D10" s="154"/>
      <c r="E10" s="154"/>
      <c r="F10" s="154"/>
      <c r="H10" s="24"/>
      <c r="J10" s="27">
        <f>D10</f>
        <v>0</v>
      </c>
    </row>
    <row r="11" spans="1:10" s="13" customFormat="1" ht="11.8" x14ac:dyDescent="0.2">
      <c r="A11" s="13" t="str">
        <f>IF($A8=0,"","DPH " &amp; $A4 &amp; " % ze základny: " &amp; TEXT($A8,"# ##0")&amp;":")</f>
        <v/>
      </c>
      <c r="C11" s="28" t="s">
        <v>36</v>
      </c>
      <c r="D11" s="26" t="s">
        <v>37</v>
      </c>
      <c r="E11" s="28" t="s">
        <v>38</v>
      </c>
      <c r="F11" s="29"/>
      <c r="H11" s="24"/>
      <c r="J11" s="24"/>
    </row>
    <row r="12" spans="1:10" s="13" customFormat="1" ht="11.8" x14ac:dyDescent="0.2">
      <c r="A12" s="13" t="str">
        <f>IF($A9=0,"","DPH " &amp; $A5 &amp; " % ze základny: " &amp; TEXT($A9,"# ##0")&amp;":")</f>
        <v/>
      </c>
      <c r="C12" s="28" t="s">
        <v>39</v>
      </c>
      <c r="D12" s="30"/>
      <c r="E12" s="28" t="s">
        <v>40</v>
      </c>
      <c r="F12" s="29"/>
      <c r="H12" s="24"/>
    </row>
    <row r="13" spans="1:10" x14ac:dyDescent="0.2">
      <c r="A13" s="10" t="str">
        <f>IF($A10=0,"","DPH " &amp; $A6 &amp; " % ze základny: " &amp; TEXT($A10,"# ##0")&amp;":")</f>
        <v/>
      </c>
      <c r="C13" s="31"/>
      <c r="D13" s="32"/>
      <c r="E13" s="31"/>
      <c r="F13" s="33"/>
      <c r="H13" s="6"/>
    </row>
    <row r="14" spans="1:10" ht="10.5" x14ac:dyDescent="0.2">
      <c r="A14" s="10" t="str">
        <f>IF($A8=0,"",$A8*$A4/100)</f>
        <v/>
      </c>
      <c r="C14" s="34" t="s">
        <v>41</v>
      </c>
      <c r="D14" s="34" t="s">
        <v>42</v>
      </c>
      <c r="E14" s="34" t="s">
        <v>43</v>
      </c>
      <c r="F14" s="34" t="s">
        <v>44</v>
      </c>
      <c r="H14" s="6"/>
    </row>
    <row r="15" spans="1:10" s="13" customFormat="1" ht="11.8" x14ac:dyDescent="0.2">
      <c r="A15" s="13" t="str">
        <f>IF($A9=0,"",$A9*$A5/100)</f>
        <v/>
      </c>
      <c r="C15" s="35" t="s">
        <v>45</v>
      </c>
      <c r="D15" s="36" t="s">
        <v>46</v>
      </c>
      <c r="E15" s="36"/>
      <c r="F15" s="37"/>
      <c r="H15" s="24"/>
    </row>
    <row r="16" spans="1:10" s="13" customFormat="1" ht="11.8" x14ac:dyDescent="0.2">
      <c r="A16" s="13" t="str">
        <f>IF($A10=0,"",$A10*$A6/100)</f>
        <v/>
      </c>
      <c r="C16" s="35" t="s">
        <v>47</v>
      </c>
      <c r="D16" s="36" t="s">
        <v>48</v>
      </c>
      <c r="E16" s="36"/>
      <c r="F16" s="37"/>
      <c r="H16" s="24"/>
    </row>
    <row r="17" spans="3:8" s="13" customFormat="1" ht="11.8" x14ac:dyDescent="0.2">
      <c r="C17" s="35" t="s">
        <v>49</v>
      </c>
      <c r="D17" s="36" t="s">
        <v>50</v>
      </c>
      <c r="E17" s="36"/>
      <c r="F17" s="37" t="s">
        <v>51</v>
      </c>
      <c r="H17" s="24"/>
    </row>
    <row r="18" spans="3:8" x14ac:dyDescent="0.2">
      <c r="C18" s="38"/>
      <c r="D18" s="38"/>
      <c r="E18" s="38"/>
      <c r="F18" s="38"/>
      <c r="H18" s="6"/>
    </row>
    <row r="19" spans="3:8" ht="10.5" x14ac:dyDescent="0.2">
      <c r="C19" s="34" t="s">
        <v>52</v>
      </c>
      <c r="D19" s="151" t="s">
        <v>53</v>
      </c>
      <c r="E19" s="151"/>
      <c r="F19" s="151"/>
      <c r="H19" s="6"/>
    </row>
    <row r="20" spans="3:8" s="13" customFormat="1" ht="11.8" x14ac:dyDescent="0.2">
      <c r="C20" s="39" t="s">
        <v>54</v>
      </c>
      <c r="D20" s="148" t="s">
        <v>54</v>
      </c>
      <c r="E20" s="148"/>
      <c r="F20" s="149"/>
      <c r="H20" s="24"/>
    </row>
    <row r="21" spans="3:8" x14ac:dyDescent="0.2">
      <c r="C21" s="40"/>
      <c r="D21" s="40"/>
      <c r="E21" s="40"/>
      <c r="F21" s="40"/>
      <c r="H21" s="6"/>
    </row>
    <row r="22" spans="3:8" s="1" customFormat="1" ht="15.05" x14ac:dyDescent="0.25">
      <c r="C22" s="150" t="s">
        <v>55</v>
      </c>
      <c r="D22" s="150"/>
      <c r="E22" s="150"/>
      <c r="F22" s="150"/>
    </row>
    <row r="23" spans="3:8" ht="10.5" x14ac:dyDescent="0.2">
      <c r="C23" s="34" t="s">
        <v>56</v>
      </c>
      <c r="D23" s="34" t="s">
        <v>57</v>
      </c>
      <c r="E23" s="34" t="s">
        <v>58</v>
      </c>
      <c r="F23" s="34" t="s">
        <v>59</v>
      </c>
      <c r="H23" s="6"/>
    </row>
    <row r="24" spans="3:8" s="13" customFormat="1" ht="11.8" x14ac:dyDescent="0.2">
      <c r="C24" s="35" t="s">
        <v>60</v>
      </c>
      <c r="D24" s="36" t="s">
        <v>61</v>
      </c>
      <c r="E24" s="36"/>
      <c r="F24" s="37"/>
      <c r="H24" s="24"/>
    </row>
    <row r="25" spans="3:8" x14ac:dyDescent="0.2">
      <c r="C25" s="38"/>
      <c r="D25" s="38"/>
      <c r="E25" s="38"/>
      <c r="F25" s="38"/>
      <c r="H25" s="6"/>
    </row>
    <row r="26" spans="3:8" s="13" customFormat="1" ht="11.8" x14ac:dyDescent="0.2">
      <c r="C26" s="28"/>
      <c r="D26" s="28" t="s">
        <v>62</v>
      </c>
      <c r="E26" s="41">
        <f ca="1">INDIRECT("A7")</f>
        <v>0</v>
      </c>
      <c r="F26" s="42" t="s">
        <v>63</v>
      </c>
      <c r="G26" s="43"/>
      <c r="H26" s="24"/>
    </row>
    <row r="27" spans="3:8" s="13" customFormat="1" ht="11.8" x14ac:dyDescent="0.2">
      <c r="C27" s="28"/>
      <c r="D27" s="28" t="s">
        <v>64</v>
      </c>
      <c r="E27" s="44">
        <f ca="1">SUM(E28:E29)</f>
        <v>0</v>
      </c>
      <c r="F27" s="45" t="str">
        <f>F26</f>
        <v>Kč</v>
      </c>
      <c r="G27" s="43"/>
      <c r="H27" s="24"/>
    </row>
    <row r="28" spans="3:8" s="14" customFormat="1" ht="10.5" x14ac:dyDescent="0.2">
      <c r="C28" s="46"/>
      <c r="D28" s="46" t="str">
        <f ca="1">INDIRECT("A11")</f>
        <v/>
      </c>
      <c r="E28" s="47" t="str">
        <f ca="1">INDIRECT("A14")</f>
        <v/>
      </c>
      <c r="F28" s="48" t="str">
        <f ca="1">IF(D28="","",F26)</f>
        <v/>
      </c>
      <c r="G28" s="49"/>
      <c r="H28" s="50"/>
    </row>
    <row r="29" spans="3:8" s="14" customFormat="1" ht="10.5" x14ac:dyDescent="0.2">
      <c r="C29" s="46"/>
      <c r="D29" s="46" t="str">
        <f ca="1">INDIRECT("A12")</f>
        <v/>
      </c>
      <c r="E29" s="47" t="str">
        <f ca="1">INDIRECT("A15")</f>
        <v/>
      </c>
      <c r="F29" s="48" t="str">
        <f ca="1">IF(D29="","",F26)</f>
        <v/>
      </c>
      <c r="G29" s="49"/>
      <c r="H29" s="50"/>
    </row>
    <row r="30" spans="3:8" s="13" customFormat="1" ht="11.8" x14ac:dyDescent="0.2">
      <c r="C30" s="51"/>
      <c r="D30" s="51" t="s">
        <v>65</v>
      </c>
      <c r="E30" s="52">
        <f ca="1">E26+E27</f>
        <v>0</v>
      </c>
      <c r="F30" s="53" t="str">
        <f>F26</f>
        <v>Kč</v>
      </c>
      <c r="G30" s="43"/>
      <c r="H30" s="24"/>
    </row>
    <row r="31" spans="3:8" s="15" customFormat="1" ht="10.5" x14ac:dyDescent="0.2">
      <c r="C31" s="54" t="s">
        <v>66</v>
      </c>
      <c r="D31" s="55"/>
      <c r="E31" s="54" t="s">
        <v>67</v>
      </c>
      <c r="F31" s="55"/>
    </row>
    <row r="32" spans="3:8" s="13" customFormat="1" ht="11.8" x14ac:dyDescent="0.2">
      <c r="C32" s="56" t="s">
        <v>68</v>
      </c>
      <c r="D32" s="57"/>
      <c r="E32" s="56" t="s">
        <v>68</v>
      </c>
      <c r="F32" s="57"/>
      <c r="H32" s="24"/>
    </row>
    <row r="33" spans="3:10" s="13" customFormat="1" ht="11.8" x14ac:dyDescent="0.2">
      <c r="C33" s="56" t="s">
        <v>69</v>
      </c>
      <c r="D33" s="57"/>
      <c r="E33" s="56" t="s">
        <v>69</v>
      </c>
      <c r="F33" s="57"/>
      <c r="H33" s="24"/>
    </row>
    <row r="34" spans="3:10" s="13" customFormat="1" ht="11.8" x14ac:dyDescent="0.2">
      <c r="C34" s="45" t="s">
        <v>70</v>
      </c>
      <c r="D34" s="57"/>
      <c r="E34" s="45" t="s">
        <v>71</v>
      </c>
      <c r="F34" s="57"/>
      <c r="H34" s="24"/>
    </row>
    <row r="35" spans="3:10" s="13" customFormat="1" ht="11.8" x14ac:dyDescent="0.2">
      <c r="C35" s="58"/>
      <c r="D35" s="58"/>
      <c r="E35" s="58"/>
      <c r="F35" s="58"/>
      <c r="H35" s="24"/>
    </row>
    <row r="36" spans="3:10" s="15" customFormat="1" ht="10.5" x14ac:dyDescent="0.2">
      <c r="C36" s="54" t="s">
        <v>72</v>
      </c>
      <c r="D36" s="55"/>
      <c r="E36" s="55"/>
      <c r="F36" s="55"/>
    </row>
    <row r="37" spans="3:10" ht="11.8" x14ac:dyDescent="0.2">
      <c r="C37" s="152"/>
      <c r="D37" s="152"/>
      <c r="E37" s="152"/>
      <c r="F37" s="152"/>
      <c r="H37" s="24"/>
      <c r="J37" s="24"/>
    </row>
    <row r="38" spans="3:10" x14ac:dyDescent="0.2">
      <c r="C38" s="9"/>
    </row>
    <row r="39" spans="3:10" x14ac:dyDescent="0.2">
      <c r="C39" s="9"/>
    </row>
    <row r="40" spans="3:10" x14ac:dyDescent="0.2">
      <c r="C40" s="9"/>
    </row>
    <row r="41" spans="3:10" x14ac:dyDescent="0.2">
      <c r="C41" s="9"/>
    </row>
    <row r="42" spans="3:10" x14ac:dyDescent="0.2">
      <c r="C42" s="9"/>
    </row>
    <row r="43" spans="3:10" x14ac:dyDescent="0.2">
      <c r="C43" s="9"/>
    </row>
    <row r="44" spans="3:10" x14ac:dyDescent="0.2">
      <c r="C44" s="9"/>
    </row>
    <row r="45" spans="3:10" x14ac:dyDescent="0.2">
      <c r="C45" s="9"/>
    </row>
    <row r="46" spans="3:10" x14ac:dyDescent="0.2">
      <c r="C46" s="9"/>
    </row>
    <row r="47" spans="3:10" x14ac:dyDescent="0.2">
      <c r="C47" s="9"/>
    </row>
    <row r="48" spans="3:10" x14ac:dyDescent="0.2">
      <c r="C48" s="9"/>
    </row>
    <row r="49" spans="3:3" x14ac:dyDescent="0.2">
      <c r="C49" s="9"/>
    </row>
    <row r="50" spans="3:3" x14ac:dyDescent="0.2">
      <c r="C50" s="9"/>
    </row>
    <row r="51" spans="3:3" x14ac:dyDescent="0.2">
      <c r="C51" s="9"/>
    </row>
  </sheetData>
  <mergeCells count="11">
    <mergeCell ref="D20:F20"/>
    <mergeCell ref="C22:F22"/>
    <mergeCell ref="D19:F19"/>
    <mergeCell ref="C37:F37"/>
    <mergeCell ref="C2:F2"/>
    <mergeCell ref="D7:F7"/>
    <mergeCell ref="D8:F8"/>
    <mergeCell ref="D9:F9"/>
    <mergeCell ref="D10:F10"/>
    <mergeCell ref="D6:F6"/>
    <mergeCell ref="D4:E4"/>
  </mergeCells>
  <pageMargins left="0.70866141732283505" right="0.70866141732283505" top="0.78740157480314998" bottom="0.78740157480314998" header="0.31496062992126" footer="0.31496062992126"/>
  <pageSetup paperSize="9" pageOrder="overThenDown" orientation="landscape" r:id="rId1"/>
  <headerFooter>
    <oddFooter>&amp;L&amp;8Vytvořeno systémem euroCALC 4&amp;C&amp;P/&amp;N&amp;R&amp;8&amp;[4.12.2024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  <pageSetUpPr fitToPage="1"/>
  </sheetPr>
  <dimension ref="A1:I29"/>
  <sheetViews>
    <sheetView zoomScaleNormal="100" workbookViewId="0">
      <pane ySplit="4" topLeftCell="A5" activePane="bottomLeft" state="frozen"/>
      <selection pane="bottomLeft" activeCell="B4" sqref="B4"/>
    </sheetView>
  </sheetViews>
  <sheetFormatPr defaultColWidth="9.125" defaultRowHeight="8.5500000000000007" outlineLevelRow="2" x14ac:dyDescent="0.2"/>
  <cols>
    <col min="1" max="1" width="34.75" style="7" hidden="1" customWidth="1"/>
    <col min="2" max="2" width="80.75" style="7" customWidth="1"/>
    <col min="3" max="3" width="15.75" style="7" customWidth="1"/>
    <col min="4" max="4" width="15.75" style="7" hidden="1" customWidth="1"/>
    <col min="5" max="6" width="15.75" style="7" customWidth="1"/>
    <col min="7" max="7" width="12.75" style="7" customWidth="1"/>
    <col min="8" max="8" width="43.25" style="7" customWidth="1"/>
    <col min="9" max="16384" width="9.125" style="7"/>
  </cols>
  <sheetData>
    <row r="1" spans="1:9" ht="15.05" x14ac:dyDescent="0.2">
      <c r="B1" s="101" t="s">
        <v>105</v>
      </c>
    </row>
    <row r="2" spans="1:9" ht="15.05" x14ac:dyDescent="0.2">
      <c r="B2" s="101" t="s">
        <v>106</v>
      </c>
      <c r="C2" s="63"/>
      <c r="D2" s="65"/>
      <c r="E2" s="63"/>
      <c r="F2" s="63"/>
      <c r="G2" s="69"/>
    </row>
    <row r="3" spans="1:9" ht="7.55" customHeight="1" x14ac:dyDescent="0.2">
      <c r="A3" s="6"/>
      <c r="B3" s="60"/>
      <c r="C3" s="63"/>
      <c r="D3" s="66"/>
      <c r="E3" s="68"/>
      <c r="F3" s="68"/>
      <c r="G3" s="70"/>
      <c r="H3" s="8"/>
    </row>
    <row r="4" spans="1:9" ht="10.5" x14ac:dyDescent="0.2">
      <c r="A4" s="3"/>
      <c r="B4" s="72" t="s">
        <v>5</v>
      </c>
      <c r="C4" s="73" t="s">
        <v>12</v>
      </c>
      <c r="D4" s="74" t="s">
        <v>14</v>
      </c>
      <c r="E4" s="73" t="s">
        <v>4</v>
      </c>
      <c r="F4" s="73" t="s">
        <v>18</v>
      </c>
      <c r="G4" s="75" t="s">
        <v>22</v>
      </c>
      <c r="H4" s="6"/>
      <c r="I4" s="8"/>
    </row>
    <row r="5" spans="1:9" ht="7.55" customHeight="1" x14ac:dyDescent="0.2">
      <c r="B5" s="60"/>
      <c r="C5" s="63"/>
      <c r="D5" s="65"/>
      <c r="E5" s="63"/>
      <c r="F5" s="63"/>
      <c r="G5" s="69"/>
      <c r="H5" s="8"/>
    </row>
    <row r="6" spans="1:9" ht="11.8" x14ac:dyDescent="0.2">
      <c r="A6" s="28" t="s">
        <v>73</v>
      </c>
      <c r="B6" s="92" t="s">
        <v>74</v>
      </c>
      <c r="C6" s="41">
        <f>VLOOKUP($A6,Zakázka!$A:$T,10,FALSE)</f>
        <v>0</v>
      </c>
      <c r="D6" s="93">
        <f>VLOOKUP($A6,Zakázka!$A:$T,12,FALSE)</f>
        <v>63.152445047741516</v>
      </c>
      <c r="E6" s="41">
        <f>VLOOKUP($A6,Zakázka!$A:$T,16,FALSE)</f>
        <v>0</v>
      </c>
      <c r="F6" s="41">
        <f>VLOOKUP($A6,Zakázka!$A:$T,17,FALSE)</f>
        <v>0</v>
      </c>
      <c r="G6" s="94">
        <f>VLOOKUP($A6,Zakázka!$A:$T,20,FALSE)</f>
        <v>130</v>
      </c>
      <c r="H6" s="6"/>
      <c r="I6" s="8"/>
    </row>
    <row r="7" spans="1:9" ht="11.8" outlineLevel="1" x14ac:dyDescent="0.2">
      <c r="A7" s="28" t="s">
        <v>75</v>
      </c>
      <c r="B7" s="95" t="s">
        <v>76</v>
      </c>
      <c r="C7" s="41">
        <f>VLOOKUP($A7,Zakázka!$A:$T,10,FALSE)</f>
        <v>0</v>
      </c>
      <c r="D7" s="93">
        <f>VLOOKUP($A7,Zakázka!$A:$T,12,FALSE)</f>
        <v>63.152445047741516</v>
      </c>
      <c r="E7" s="41">
        <f>VLOOKUP($A7,Zakázka!$A:$T,16,FALSE)</f>
        <v>0</v>
      </c>
      <c r="F7" s="41">
        <f>VLOOKUP($A7,Zakázka!$A:$T,17,FALSE)</f>
        <v>0</v>
      </c>
      <c r="G7" s="94">
        <f>VLOOKUP($A7,Zakázka!$A:$T,20,FALSE)</f>
        <v>130</v>
      </c>
      <c r="H7" s="6"/>
      <c r="I7" s="8"/>
    </row>
    <row r="8" spans="1:9" ht="10.5" outlineLevel="2" x14ac:dyDescent="0.2">
      <c r="A8" s="96" t="s">
        <v>77</v>
      </c>
      <c r="B8" s="97" t="s">
        <v>78</v>
      </c>
      <c r="C8" s="98">
        <f>VLOOKUP($A8,Zakázka!$A:$T,10,FALSE)</f>
        <v>0</v>
      </c>
      <c r="D8" s="99">
        <f>VLOOKUP($A8,Zakázka!$A:$T,12,FALSE)</f>
        <v>9.9900384141782386</v>
      </c>
      <c r="E8" s="98">
        <f>VLOOKUP($A8,Zakázka!$A:$T,16,FALSE)</f>
        <v>0</v>
      </c>
      <c r="F8" s="98">
        <f>VLOOKUP($A8,Zakázka!$A:$T,17,FALSE)</f>
        <v>0</v>
      </c>
      <c r="G8" s="100">
        <f>VLOOKUP($A8,Zakázka!$A:$T,20,FALSE)</f>
        <v>6</v>
      </c>
      <c r="H8" s="6"/>
      <c r="I8" s="8"/>
    </row>
    <row r="9" spans="1:9" ht="10.5" outlineLevel="2" x14ac:dyDescent="0.2">
      <c r="A9" s="96" t="s">
        <v>79</v>
      </c>
      <c r="B9" s="97" t="s">
        <v>80</v>
      </c>
      <c r="C9" s="98">
        <f>VLOOKUP($A9,Zakázka!$A:$T,10,FALSE)</f>
        <v>0</v>
      </c>
      <c r="D9" s="99">
        <f>VLOOKUP($A9,Zakázka!$A:$T,12,FALSE)</f>
        <v>3.0695123829999997</v>
      </c>
      <c r="E9" s="98">
        <f>VLOOKUP($A9,Zakázka!$A:$T,16,FALSE)</f>
        <v>0</v>
      </c>
      <c r="F9" s="98">
        <f>VLOOKUP($A9,Zakázka!$A:$T,17,FALSE)</f>
        <v>0</v>
      </c>
      <c r="G9" s="100">
        <f>VLOOKUP($A9,Zakázka!$A:$T,20,FALSE)</f>
        <v>9</v>
      </c>
      <c r="H9" s="6"/>
      <c r="I9" s="8"/>
    </row>
    <row r="10" spans="1:9" ht="10.5" outlineLevel="2" x14ac:dyDescent="0.2">
      <c r="A10" s="96" t="s">
        <v>81</v>
      </c>
      <c r="B10" s="97" t="s">
        <v>82</v>
      </c>
      <c r="C10" s="98">
        <f>VLOOKUP($A10,Zakázka!$A:$T,10,FALSE)</f>
        <v>0</v>
      </c>
      <c r="D10" s="99">
        <f>VLOOKUP($A10,Zakázka!$A:$T,12,FALSE)</f>
        <v>8.4741000000000018E-3</v>
      </c>
      <c r="E10" s="98">
        <f>VLOOKUP($A10,Zakázka!$A:$T,16,FALSE)</f>
        <v>0</v>
      </c>
      <c r="F10" s="98">
        <f>VLOOKUP($A10,Zakázka!$A:$T,17,FALSE)</f>
        <v>0</v>
      </c>
      <c r="G10" s="100">
        <f>VLOOKUP($A10,Zakázka!$A:$T,20,FALSE)</f>
        <v>2</v>
      </c>
      <c r="H10" s="6"/>
      <c r="I10" s="8"/>
    </row>
    <row r="11" spans="1:9" ht="10.5" outlineLevel="2" x14ac:dyDescent="0.2">
      <c r="A11" s="96" t="s">
        <v>83</v>
      </c>
      <c r="B11" s="97" t="s">
        <v>84</v>
      </c>
      <c r="C11" s="98">
        <f>VLOOKUP($A11,Zakázka!$A:$T,10,FALSE)</f>
        <v>0</v>
      </c>
      <c r="D11" s="99">
        <f>VLOOKUP($A11,Zakázka!$A:$T,12,FALSE)</f>
        <v>0</v>
      </c>
      <c r="E11" s="98">
        <f>VLOOKUP($A11,Zakázka!$A:$T,16,FALSE)</f>
        <v>0</v>
      </c>
      <c r="F11" s="98">
        <f>VLOOKUP($A11,Zakázka!$A:$T,17,FALSE)</f>
        <v>0</v>
      </c>
      <c r="G11" s="100">
        <f>VLOOKUP($A11,Zakázka!$A:$T,20,FALSE)</f>
        <v>10</v>
      </c>
      <c r="H11" s="6"/>
      <c r="I11" s="8"/>
    </row>
    <row r="12" spans="1:9" ht="10.5" outlineLevel="2" x14ac:dyDescent="0.2">
      <c r="A12" s="96" t="s">
        <v>85</v>
      </c>
      <c r="B12" s="97" t="s">
        <v>86</v>
      </c>
      <c r="C12" s="98">
        <f>VLOOKUP($A12,Zakázka!$A:$T,10,FALSE)</f>
        <v>0</v>
      </c>
      <c r="D12" s="99">
        <f>VLOOKUP($A12,Zakázka!$A:$T,12,FALSE)</f>
        <v>0.40394419999999998</v>
      </c>
      <c r="E12" s="98">
        <f>VLOOKUP($A12,Zakázka!$A:$T,16,FALSE)</f>
        <v>0</v>
      </c>
      <c r="F12" s="98">
        <f>VLOOKUP($A12,Zakázka!$A:$T,17,FALSE)</f>
        <v>0</v>
      </c>
      <c r="G12" s="100">
        <f>VLOOKUP($A12,Zakázka!$A:$T,20,FALSE)</f>
        <v>17</v>
      </c>
      <c r="H12" s="6"/>
      <c r="I12" s="8"/>
    </row>
    <row r="13" spans="1:9" ht="10.5" outlineLevel="2" x14ac:dyDescent="0.2">
      <c r="A13" s="96" t="s">
        <v>87</v>
      </c>
      <c r="B13" s="97" t="s">
        <v>88</v>
      </c>
      <c r="C13" s="98">
        <f>VLOOKUP($A13,Zakázka!$A:$T,10,FALSE)</f>
        <v>0</v>
      </c>
      <c r="D13" s="99">
        <f>VLOOKUP($A13,Zakázka!$A:$T,12,FALSE)</f>
        <v>0</v>
      </c>
      <c r="E13" s="98">
        <f>VLOOKUP($A13,Zakázka!$A:$T,16,FALSE)</f>
        <v>0</v>
      </c>
      <c r="F13" s="98">
        <f>VLOOKUP($A13,Zakázka!$A:$T,17,FALSE)</f>
        <v>0</v>
      </c>
      <c r="G13" s="100">
        <f>VLOOKUP($A13,Zakázka!$A:$T,20,FALSE)</f>
        <v>1</v>
      </c>
      <c r="H13" s="6"/>
      <c r="I13" s="8"/>
    </row>
    <row r="14" spans="1:9" ht="10.5" outlineLevel="2" x14ac:dyDescent="0.2">
      <c r="A14" s="96" t="s">
        <v>89</v>
      </c>
      <c r="B14" s="97" t="s">
        <v>90</v>
      </c>
      <c r="C14" s="98">
        <f>VLOOKUP($A14,Zakázka!$A:$T,10,FALSE)</f>
        <v>0</v>
      </c>
      <c r="D14" s="99">
        <f>VLOOKUP($A14,Zakázka!$A:$T,12,FALSE)</f>
        <v>6.2397895999999999</v>
      </c>
      <c r="E14" s="98">
        <f>VLOOKUP($A14,Zakázka!$A:$T,16,FALSE)</f>
        <v>0</v>
      </c>
      <c r="F14" s="98">
        <f>VLOOKUP($A14,Zakázka!$A:$T,17,FALSE)</f>
        <v>0</v>
      </c>
      <c r="G14" s="100">
        <f>VLOOKUP($A14,Zakázka!$A:$T,20,FALSE)</f>
        <v>4</v>
      </c>
      <c r="H14" s="6"/>
      <c r="I14" s="8"/>
    </row>
    <row r="15" spans="1:9" ht="10.5" outlineLevel="2" x14ac:dyDescent="0.2">
      <c r="A15" s="96" t="s">
        <v>91</v>
      </c>
      <c r="B15" s="97" t="s">
        <v>92</v>
      </c>
      <c r="C15" s="98">
        <f>VLOOKUP($A15,Zakázka!$A:$T,10,FALSE)</f>
        <v>0</v>
      </c>
      <c r="D15" s="99">
        <f>VLOOKUP($A15,Zakázka!$A:$T,12,FALSE)</f>
        <v>2.5303792009999997</v>
      </c>
      <c r="E15" s="98">
        <f>VLOOKUP($A15,Zakázka!$A:$T,16,FALSE)</f>
        <v>0</v>
      </c>
      <c r="F15" s="98">
        <f>VLOOKUP($A15,Zakázka!$A:$T,17,FALSE)</f>
        <v>0</v>
      </c>
      <c r="G15" s="100">
        <f>VLOOKUP($A15,Zakázka!$A:$T,20,FALSE)</f>
        <v>5</v>
      </c>
      <c r="H15" s="6"/>
      <c r="I15" s="8"/>
    </row>
    <row r="16" spans="1:9" ht="10.5" outlineLevel="2" x14ac:dyDescent="0.2">
      <c r="A16" s="96" t="s">
        <v>93</v>
      </c>
      <c r="B16" s="97" t="s">
        <v>94</v>
      </c>
      <c r="C16" s="98">
        <f>VLOOKUP($A16,Zakázka!$A:$T,10,FALSE)</f>
        <v>0</v>
      </c>
      <c r="D16" s="99">
        <f>VLOOKUP($A16,Zakázka!$A:$T,12,FALSE)</f>
        <v>33.798863626324547</v>
      </c>
      <c r="E16" s="98">
        <f>VLOOKUP($A16,Zakázka!$A:$T,16,FALSE)</f>
        <v>0</v>
      </c>
      <c r="F16" s="98">
        <f>VLOOKUP($A16,Zakázka!$A:$T,17,FALSE)</f>
        <v>0</v>
      </c>
      <c r="G16" s="100">
        <f>VLOOKUP($A16,Zakázka!$A:$T,20,FALSE)</f>
        <v>18</v>
      </c>
      <c r="H16" s="6"/>
      <c r="I16" s="8"/>
    </row>
    <row r="17" spans="1:9" ht="10.5" outlineLevel="2" x14ac:dyDescent="0.2">
      <c r="A17" s="96" t="s">
        <v>95</v>
      </c>
      <c r="B17" s="97" t="s">
        <v>96</v>
      </c>
      <c r="C17" s="98">
        <f>VLOOKUP($A17,Zakázka!$A:$T,10,FALSE)</f>
        <v>0</v>
      </c>
      <c r="D17" s="99">
        <f>VLOOKUP($A17,Zakázka!$A:$T,12,FALSE)</f>
        <v>6.3221121672387177</v>
      </c>
      <c r="E17" s="98">
        <f>VLOOKUP($A17,Zakázka!$A:$T,16,FALSE)</f>
        <v>0</v>
      </c>
      <c r="F17" s="98">
        <f>VLOOKUP($A17,Zakázka!$A:$T,17,FALSE)</f>
        <v>0</v>
      </c>
      <c r="G17" s="100">
        <f>VLOOKUP($A17,Zakázka!$A:$T,20,FALSE)</f>
        <v>37</v>
      </c>
      <c r="H17" s="6"/>
      <c r="I17" s="8"/>
    </row>
    <row r="18" spans="1:9" ht="10.5" outlineLevel="2" x14ac:dyDescent="0.2">
      <c r="A18" s="96" t="s">
        <v>97</v>
      </c>
      <c r="B18" s="97" t="s">
        <v>98</v>
      </c>
      <c r="C18" s="98">
        <f>VLOOKUP($A18,Zakázka!$A:$T,10,FALSE)</f>
        <v>0</v>
      </c>
      <c r="D18" s="99">
        <f>VLOOKUP($A18,Zakázka!$A:$T,12,FALSE)</f>
        <v>0.65992577200000013</v>
      </c>
      <c r="E18" s="98">
        <f>VLOOKUP($A18,Zakázka!$A:$T,16,FALSE)</f>
        <v>0</v>
      </c>
      <c r="F18" s="98">
        <f>VLOOKUP($A18,Zakázka!$A:$T,17,FALSE)</f>
        <v>0</v>
      </c>
      <c r="G18" s="100">
        <f>VLOOKUP($A18,Zakázka!$A:$T,20,FALSE)</f>
        <v>9</v>
      </c>
      <c r="H18" s="6"/>
      <c r="I18" s="8"/>
    </row>
    <row r="19" spans="1:9" ht="10.5" outlineLevel="2" x14ac:dyDescent="0.2">
      <c r="A19" s="96" t="s">
        <v>99</v>
      </c>
      <c r="B19" s="97" t="s">
        <v>100</v>
      </c>
      <c r="C19" s="98">
        <f>VLOOKUP($A19,Zakázka!$A:$T,10,FALSE)</f>
        <v>0</v>
      </c>
      <c r="D19" s="99">
        <f>VLOOKUP($A19,Zakázka!$A:$T,12,FALSE)</f>
        <v>0.12940558400000005</v>
      </c>
      <c r="E19" s="98">
        <f>VLOOKUP($A19,Zakázka!$A:$T,16,FALSE)</f>
        <v>0</v>
      </c>
      <c r="F19" s="98">
        <f>VLOOKUP($A19,Zakázka!$A:$T,17,FALSE)</f>
        <v>0</v>
      </c>
      <c r="G19" s="100">
        <f>VLOOKUP($A19,Zakázka!$A:$T,20,FALSE)</f>
        <v>9</v>
      </c>
      <c r="H19" s="6"/>
      <c r="I19" s="8"/>
    </row>
    <row r="20" spans="1:9" ht="10.5" outlineLevel="2" x14ac:dyDescent="0.2">
      <c r="A20" s="96" t="s">
        <v>101</v>
      </c>
      <c r="B20" s="97" t="s">
        <v>102</v>
      </c>
      <c r="C20" s="98">
        <f>VLOOKUP($A20,Zakázka!$A:$T,10,FALSE)</f>
        <v>0</v>
      </c>
      <c r="D20" s="99">
        <f>VLOOKUP($A20,Zakázka!$A:$T,12,FALSE)</f>
        <v>0</v>
      </c>
      <c r="E20" s="98">
        <f>VLOOKUP($A20,Zakázka!$A:$T,16,FALSE)</f>
        <v>0</v>
      </c>
      <c r="F20" s="98">
        <f>VLOOKUP($A20,Zakázka!$A:$T,17,FALSE)</f>
        <v>0</v>
      </c>
      <c r="G20" s="100">
        <f>VLOOKUP($A20,Zakázka!$A:$T,20,FALSE)</f>
        <v>1</v>
      </c>
      <c r="H20" s="6"/>
      <c r="I20" s="8"/>
    </row>
    <row r="21" spans="1:9" ht="10.5" outlineLevel="2" x14ac:dyDescent="0.2">
      <c r="A21" s="96" t="s">
        <v>103</v>
      </c>
      <c r="B21" s="97" t="s">
        <v>104</v>
      </c>
      <c r="C21" s="98">
        <f>VLOOKUP($A21,Zakázka!$A:$T,10,FALSE)</f>
        <v>0</v>
      </c>
      <c r="D21" s="99">
        <f>VLOOKUP($A21,Zakázka!$A:$T,12,FALSE)</f>
        <v>0</v>
      </c>
      <c r="E21" s="98">
        <f>VLOOKUP($A21,Zakázka!$A:$T,16,FALSE)</f>
        <v>0</v>
      </c>
      <c r="F21" s="98">
        <f>VLOOKUP($A21,Zakázka!$A:$T,17,FALSE)</f>
        <v>0</v>
      </c>
      <c r="G21" s="100">
        <f>VLOOKUP($A21,Zakázka!$A:$T,20,FALSE)</f>
        <v>2</v>
      </c>
      <c r="H21" s="6"/>
      <c r="I21" s="8"/>
    </row>
    <row r="22" spans="1:9" ht="7.55" customHeight="1" x14ac:dyDescent="0.2">
      <c r="B22" s="62"/>
      <c r="C22" s="64"/>
      <c r="D22" s="67"/>
      <c r="E22" s="64"/>
      <c r="F22" s="64"/>
      <c r="G22" s="71"/>
      <c r="H22" s="8"/>
    </row>
    <row r="23" spans="1:9" ht="13.1" x14ac:dyDescent="0.25">
      <c r="A23" s="5"/>
      <c r="B23" s="76" t="s">
        <v>3</v>
      </c>
      <c r="C23" s="77">
        <f>SUMIF(GROUP_ID,"",ITEM_PRICES)</f>
        <v>0</v>
      </c>
      <c r="D23" s="78"/>
      <c r="E23" s="79"/>
      <c r="F23" s="79"/>
      <c r="G23" s="80"/>
      <c r="H23" s="6"/>
      <c r="I23" s="8"/>
    </row>
    <row r="24" spans="1:9" ht="13.1" x14ac:dyDescent="0.25">
      <c r="A24" s="5"/>
      <c r="B24" s="81" t="s">
        <v>4</v>
      </c>
      <c r="C24" s="77">
        <f ca="1">SUM(C25:C26)</f>
        <v>0</v>
      </c>
      <c r="D24" s="78"/>
      <c r="E24" s="79"/>
      <c r="F24" s="79"/>
      <c r="G24" s="80"/>
      <c r="H24" s="6"/>
      <c r="I24" s="8"/>
    </row>
    <row r="25" spans="1:9" ht="12.45" x14ac:dyDescent="0.2">
      <c r="A25" s="2"/>
      <c r="B25" s="82" t="str">
        <f ca="1">INDIRECT(ADDRESS(11,1,,,"Krycí List"))</f>
        <v/>
      </c>
      <c r="C25" s="83" t="str">
        <f ca="1">INDIRECT(ADDRESS(14,1,,,"Krycí List"))</f>
        <v/>
      </c>
      <c r="D25" s="84"/>
      <c r="E25" s="85"/>
      <c r="F25" s="85"/>
      <c r="G25" s="86"/>
      <c r="H25" s="6"/>
      <c r="I25" s="8"/>
    </row>
    <row r="26" spans="1:9" ht="12.45" x14ac:dyDescent="0.2">
      <c r="A26" s="2"/>
      <c r="B26" s="87" t="str">
        <f ca="1">INDIRECT(ADDRESS(12,1,,,"Krycí List"))</f>
        <v/>
      </c>
      <c r="C26" s="88" t="str">
        <f ca="1">INDIRECT(ADDRESS(15,1,,,"Krycí List"))</f>
        <v/>
      </c>
      <c r="D26" s="89"/>
      <c r="E26" s="90"/>
      <c r="F26" s="90"/>
      <c r="G26" s="91"/>
      <c r="H26" s="6"/>
      <c r="I26" s="8"/>
    </row>
    <row r="27" spans="1:9" ht="13.1" x14ac:dyDescent="0.25">
      <c r="A27" s="5"/>
      <c r="B27" s="76" t="s">
        <v>2</v>
      </c>
      <c r="C27" s="77">
        <f ca="1">C23+C24</f>
        <v>0</v>
      </c>
      <c r="D27" s="78"/>
      <c r="E27" s="79"/>
      <c r="F27" s="79"/>
      <c r="G27" s="80"/>
      <c r="H27" s="6"/>
      <c r="I27" s="8"/>
    </row>
    <row r="28" spans="1:9" x14ac:dyDescent="0.2">
      <c r="B28" s="60"/>
      <c r="C28" s="63"/>
      <c r="D28" s="65"/>
      <c r="E28" s="63"/>
      <c r="F28" s="63"/>
      <c r="G28" s="69"/>
    </row>
    <row r="29" spans="1:9" x14ac:dyDescent="0.2">
      <c r="B29" s="6"/>
      <c r="C29" s="8"/>
      <c r="D29" s="6"/>
      <c r="E29" s="8"/>
      <c r="F29" s="8"/>
      <c r="G29" s="6"/>
    </row>
  </sheetData>
  <pageMargins left="0.70866141732283505" right="0.70866141732283505" top="0.78740157480314998" bottom="0.78740157480314998" header="0.31496062992126" footer="0.31496062992126"/>
  <pageSetup paperSize="9" scale="80" fitToHeight="0" pageOrder="overThenDown" orientation="landscape" r:id="rId1"/>
  <headerFooter>
    <oddHeader>&amp;L&amp;8Pavel Kubela&amp;C&amp;8</oddHeader>
    <oddFooter>&amp;L&amp;8Vytvořeno systémem euroCALC 4&amp;C&amp;P/&amp;N&amp;R&amp;8&amp;[4.12.2024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  <pageSetUpPr fitToPage="1"/>
  </sheetPr>
  <dimension ref="A1:AA687"/>
  <sheetViews>
    <sheetView workbookViewId="0">
      <pane ySplit="4" topLeftCell="A5" activePane="bottomLeft" state="frozen"/>
      <selection pane="bottomLeft" activeCell="C5" sqref="C5"/>
    </sheetView>
  </sheetViews>
  <sheetFormatPr defaultColWidth="9.125" defaultRowHeight="8.5500000000000007" outlineLevelRow="4" x14ac:dyDescent="0.2"/>
  <cols>
    <col min="1" max="1" width="28.75" style="7" hidden="1" customWidth="1"/>
    <col min="2" max="2" width="3.75" style="7" hidden="1" customWidth="1"/>
    <col min="3" max="3" width="5.75" style="7" customWidth="1"/>
    <col min="4" max="4" width="4.75" style="7" customWidth="1"/>
    <col min="5" max="5" width="14.75" style="7" customWidth="1"/>
    <col min="6" max="6" width="72.75" style="7" customWidth="1"/>
    <col min="7" max="7" width="4.75" style="7" customWidth="1"/>
    <col min="8" max="8" width="14.75" style="7" customWidth="1"/>
    <col min="9" max="9" width="12.75" style="7" customWidth="1"/>
    <col min="10" max="10" width="15.75" style="7" customWidth="1"/>
    <col min="11" max="11" width="11.75" style="7" hidden="1" customWidth="1"/>
    <col min="12" max="12" width="14.75" style="7" hidden="1" customWidth="1"/>
    <col min="13" max="13" width="11.75" style="7" hidden="1" customWidth="1"/>
    <col min="14" max="14" width="14.75" style="7" hidden="1" customWidth="1"/>
    <col min="15" max="15" width="9.75" style="7" hidden="1" customWidth="1"/>
    <col min="16" max="16" width="14.75" style="7" hidden="1" customWidth="1"/>
    <col min="17" max="17" width="15.75" style="7" hidden="1" customWidth="1"/>
    <col min="18" max="18" width="25.75" style="7" hidden="1" customWidth="1"/>
    <col min="19" max="19" width="14.75" style="7" customWidth="1"/>
    <col min="20" max="20" width="8.75" style="7" hidden="1" customWidth="1"/>
    <col min="21" max="21" width="40.375" style="7" customWidth="1"/>
    <col min="22" max="22" width="9.625" style="7" customWidth="1"/>
    <col min="23" max="23" width="53.125" style="7" customWidth="1"/>
    <col min="24" max="24" width="117" style="7" hidden="1" customWidth="1"/>
    <col min="25" max="26" width="9.125" style="7"/>
    <col min="27" max="27" width="9.125" style="7" customWidth="1"/>
    <col min="28" max="28" width="5.625" style="7" customWidth="1"/>
    <col min="29" max="16384" width="9.125" style="7"/>
  </cols>
  <sheetData>
    <row r="1" spans="1:27" ht="15.05" x14ac:dyDescent="0.2">
      <c r="F1" s="101" t="s">
        <v>105</v>
      </c>
    </row>
    <row r="2" spans="1:27" ht="15.05" x14ac:dyDescent="0.2">
      <c r="B2" s="69"/>
      <c r="C2" s="69"/>
      <c r="D2" s="60"/>
      <c r="E2" s="60"/>
      <c r="F2" s="101" t="s">
        <v>106</v>
      </c>
      <c r="G2" s="60"/>
      <c r="H2" s="65"/>
      <c r="I2" s="104"/>
      <c r="J2" s="63"/>
      <c r="K2" s="65"/>
      <c r="L2" s="65"/>
      <c r="M2" s="65"/>
      <c r="N2" s="65"/>
      <c r="O2" s="63"/>
      <c r="P2" s="63"/>
      <c r="Q2" s="63"/>
      <c r="R2" s="60"/>
      <c r="S2" s="60"/>
      <c r="T2" s="69"/>
      <c r="V2" s="9"/>
      <c r="X2" s="105" t="s">
        <v>23</v>
      </c>
      <c r="Y2" s="9"/>
    </row>
    <row r="3" spans="1:27" ht="7.55" customHeight="1" x14ac:dyDescent="0.2">
      <c r="A3" s="6"/>
      <c r="B3" s="102"/>
      <c r="C3" s="69"/>
      <c r="D3" s="60"/>
      <c r="E3" s="60"/>
      <c r="F3" s="60"/>
      <c r="G3" s="60"/>
      <c r="H3" s="65"/>
      <c r="I3" s="104"/>
      <c r="J3" s="63"/>
      <c r="K3" s="66"/>
      <c r="L3" s="66"/>
      <c r="M3" s="66"/>
      <c r="N3" s="66"/>
      <c r="O3" s="68"/>
      <c r="P3" s="68"/>
      <c r="Q3" s="68"/>
      <c r="R3" s="103"/>
      <c r="S3" s="60"/>
      <c r="T3" s="70"/>
      <c r="U3" s="8"/>
      <c r="X3" s="106"/>
      <c r="Y3" s="9"/>
    </row>
    <row r="4" spans="1:27" ht="10.5" x14ac:dyDescent="0.2">
      <c r="A4" s="3"/>
      <c r="B4" s="75"/>
      <c r="C4" s="75" t="s">
        <v>6</v>
      </c>
      <c r="D4" s="72" t="s">
        <v>7</v>
      </c>
      <c r="E4" s="72" t="s">
        <v>8</v>
      </c>
      <c r="F4" s="72" t="s">
        <v>5</v>
      </c>
      <c r="G4" s="72" t="s">
        <v>9</v>
      </c>
      <c r="H4" s="74" t="s">
        <v>10</v>
      </c>
      <c r="I4" s="107" t="s">
        <v>11</v>
      </c>
      <c r="J4" s="73" t="s">
        <v>12</v>
      </c>
      <c r="K4" s="74" t="s">
        <v>13</v>
      </c>
      <c r="L4" s="74" t="s">
        <v>14</v>
      </c>
      <c r="M4" s="74" t="s">
        <v>15</v>
      </c>
      <c r="N4" s="74" t="s">
        <v>16</v>
      </c>
      <c r="O4" s="73" t="s">
        <v>17</v>
      </c>
      <c r="P4" s="73" t="s">
        <v>4</v>
      </c>
      <c r="Q4" s="73" t="s">
        <v>18</v>
      </c>
      <c r="R4" s="72" t="s">
        <v>19</v>
      </c>
      <c r="S4" s="72" t="s">
        <v>20</v>
      </c>
      <c r="T4" s="75" t="s">
        <v>21</v>
      </c>
      <c r="U4" s="6"/>
      <c r="V4" s="8"/>
      <c r="W4" s="8"/>
      <c r="X4" s="105">
        <f ca="1">CELL("width",F4)+CELL("width",G4)+CELL("width",H4)+CELL("width",I4)+CELL("width",J4)</f>
        <v>117</v>
      </c>
      <c r="Y4" s="9"/>
    </row>
    <row r="5" spans="1:27" ht="7.55" customHeight="1" x14ac:dyDescent="0.2">
      <c r="B5" s="69"/>
      <c r="C5" s="69"/>
      <c r="D5" s="60"/>
      <c r="E5" s="60"/>
      <c r="F5" s="60"/>
      <c r="G5" s="60"/>
      <c r="H5" s="65"/>
      <c r="I5" s="104"/>
      <c r="J5" s="63"/>
      <c r="K5" s="65"/>
      <c r="L5" s="65"/>
      <c r="M5" s="65"/>
      <c r="N5" s="65"/>
      <c r="O5" s="63"/>
      <c r="P5" s="63"/>
      <c r="Q5" s="63"/>
      <c r="R5" s="60"/>
      <c r="S5" s="60"/>
      <c r="T5" s="69"/>
      <c r="U5" s="8"/>
      <c r="X5" s="59"/>
    </row>
    <row r="6" spans="1:27" ht="11.8" x14ac:dyDescent="0.2">
      <c r="A6" s="28" t="s">
        <v>73</v>
      </c>
      <c r="B6" s="94">
        <v>1</v>
      </c>
      <c r="C6" s="108"/>
      <c r="D6" s="109" t="s">
        <v>107</v>
      </c>
      <c r="E6" s="109"/>
      <c r="F6" s="92" t="s">
        <v>74</v>
      </c>
      <c r="G6" s="109"/>
      <c r="H6" s="110"/>
      <c r="I6" s="111"/>
      <c r="J6" s="41">
        <f>SUBTOTAL(9,J7:J687)</f>
        <v>0</v>
      </c>
      <c r="K6" s="110"/>
      <c r="L6" s="93">
        <f>SUBTOTAL(9,L7:L687)</f>
        <v>63.152445047741516</v>
      </c>
      <c r="M6" s="110"/>
      <c r="N6" s="93">
        <f>SUBTOTAL(9,N7:N687)</f>
        <v>47.261255859999999</v>
      </c>
      <c r="O6" s="112"/>
      <c r="P6" s="41">
        <f>SUBTOTAL(9,P7:P687)</f>
        <v>0</v>
      </c>
      <c r="Q6" s="41">
        <f>SUBTOTAL(9,Q7:Q687)</f>
        <v>0</v>
      </c>
      <c r="R6" s="109"/>
      <c r="S6" s="109"/>
      <c r="T6" s="94">
        <f>SUBTOTAL(9,T7:T687)</f>
        <v>130</v>
      </c>
      <c r="U6" s="6"/>
      <c r="V6" s="8"/>
      <c r="W6" s="8"/>
      <c r="X6" s="60"/>
    </row>
    <row r="7" spans="1:27" ht="11.8" outlineLevel="1" x14ac:dyDescent="0.2">
      <c r="A7" s="28" t="s">
        <v>75</v>
      </c>
      <c r="B7" s="94">
        <v>2</v>
      </c>
      <c r="C7" s="108"/>
      <c r="D7" s="109" t="s">
        <v>108</v>
      </c>
      <c r="E7" s="109"/>
      <c r="F7" s="92" t="s">
        <v>76</v>
      </c>
      <c r="G7" s="109"/>
      <c r="H7" s="110"/>
      <c r="I7" s="111"/>
      <c r="J7" s="41">
        <f>SUBTOTAL(9,J8:J686)</f>
        <v>0</v>
      </c>
      <c r="K7" s="110"/>
      <c r="L7" s="93">
        <f>SUBTOTAL(9,L8:L686)</f>
        <v>63.152445047741516</v>
      </c>
      <c r="M7" s="110"/>
      <c r="N7" s="93">
        <f>SUBTOTAL(9,N8:N686)</f>
        <v>47.261255859999999</v>
      </c>
      <c r="O7" s="112"/>
      <c r="P7" s="41">
        <f>SUBTOTAL(9,P8:P686)</f>
        <v>0</v>
      </c>
      <c r="Q7" s="41">
        <f>SUBTOTAL(9,Q8:Q686)</f>
        <v>0</v>
      </c>
      <c r="R7" s="109"/>
      <c r="S7" s="109"/>
      <c r="T7" s="94">
        <f>SUBTOTAL(9,T8:T686)</f>
        <v>130</v>
      </c>
      <c r="U7" s="6"/>
      <c r="V7" s="8"/>
      <c r="W7" s="8"/>
      <c r="X7" s="60"/>
    </row>
    <row r="8" spans="1:27" ht="10.5" outlineLevel="2" x14ac:dyDescent="0.2">
      <c r="A8" s="96" t="s">
        <v>77</v>
      </c>
      <c r="B8" s="100">
        <v>3</v>
      </c>
      <c r="C8" s="113"/>
      <c r="D8" s="114" t="s">
        <v>109</v>
      </c>
      <c r="E8" s="114"/>
      <c r="F8" s="115" t="s">
        <v>78</v>
      </c>
      <c r="G8" s="114"/>
      <c r="H8" s="116"/>
      <c r="I8" s="117"/>
      <c r="J8" s="98">
        <f>SUBTOTAL(9,J9:J54)</f>
        <v>0</v>
      </c>
      <c r="K8" s="116"/>
      <c r="L8" s="99">
        <f>SUBTOTAL(9,L9:L54)</f>
        <v>9.9900384141782386</v>
      </c>
      <c r="M8" s="116"/>
      <c r="N8" s="99">
        <f>SUBTOTAL(9,N9:N54)</f>
        <v>0</v>
      </c>
      <c r="O8" s="118"/>
      <c r="P8" s="98">
        <f>SUBTOTAL(9,P9:P54)</f>
        <v>0</v>
      </c>
      <c r="Q8" s="98">
        <f>SUBTOTAL(9,Q9:Q54)</f>
        <v>0</v>
      </c>
      <c r="R8" s="114"/>
      <c r="S8" s="114"/>
      <c r="T8" s="100">
        <f>SUBTOTAL(9,T9:T54)</f>
        <v>6</v>
      </c>
      <c r="U8" s="6"/>
      <c r="V8" s="8"/>
      <c r="W8" s="8"/>
      <c r="X8" s="60"/>
    </row>
    <row r="9" spans="1:27" ht="10.5" outlineLevel="3" x14ac:dyDescent="0.2">
      <c r="A9" s="4"/>
      <c r="B9" s="119"/>
      <c r="C9" s="120">
        <v>1</v>
      </c>
      <c r="D9" s="121" t="s">
        <v>110</v>
      </c>
      <c r="E9" s="122" t="s">
        <v>111</v>
      </c>
      <c r="F9" s="123" t="s">
        <v>112</v>
      </c>
      <c r="G9" s="121" t="s">
        <v>113</v>
      </c>
      <c r="H9" s="124">
        <v>3.2964181893687701</v>
      </c>
      <c r="I9" s="125"/>
      <c r="J9" s="126">
        <f>H9*I9</f>
        <v>0</v>
      </c>
      <c r="K9" s="124">
        <v>2.5018899999999999</v>
      </c>
      <c r="L9" s="124">
        <f>H9*K9</f>
        <v>8.2472757037998328</v>
      </c>
      <c r="M9" s="124"/>
      <c r="N9" s="124">
        <f>H9*M9</f>
        <v>0</v>
      </c>
      <c r="O9" s="126">
        <v>21</v>
      </c>
      <c r="P9" s="126">
        <f>J9*(O9/100)</f>
        <v>0</v>
      </c>
      <c r="Q9" s="126">
        <f>J9+P9</f>
        <v>0</v>
      </c>
      <c r="R9" s="127"/>
      <c r="S9" s="127" t="s">
        <v>114</v>
      </c>
      <c r="T9" s="128">
        <v>1</v>
      </c>
      <c r="U9" s="8"/>
      <c r="V9" s="8"/>
      <c r="W9" s="8"/>
      <c r="X9" s="60"/>
    </row>
    <row r="10" spans="1:27" ht="9.85" outlineLevel="4" x14ac:dyDescent="0.2">
      <c r="A10" s="129"/>
      <c r="B10" s="130"/>
      <c r="C10" s="130"/>
      <c r="D10" s="131"/>
      <c r="E10" s="135" t="s">
        <v>0</v>
      </c>
      <c r="F10" s="158" t="s">
        <v>115</v>
      </c>
      <c r="G10" s="158"/>
      <c r="H10" s="159"/>
      <c r="I10" s="160"/>
      <c r="J10" s="161"/>
      <c r="K10" s="133"/>
      <c r="L10" s="133"/>
      <c r="M10" s="133"/>
      <c r="N10" s="133"/>
      <c r="O10" s="134"/>
      <c r="P10" s="134"/>
      <c r="Q10" s="134"/>
      <c r="R10" s="131"/>
      <c r="S10" s="131"/>
      <c r="T10" s="130"/>
      <c r="U10" s="6"/>
      <c r="V10" s="8"/>
      <c r="W10" s="8"/>
      <c r="X10" s="132" t="str">
        <f>F10</f>
        <v>Zídky atikové, poprsní, schodišťové a zábradelní z betonu železového bez výztuže tř. C 20/25</v>
      </c>
      <c r="Y10" s="9"/>
      <c r="AA10" s="11"/>
    </row>
    <row r="11" spans="1:27" ht="7.55" customHeight="1" outlineLevel="4" x14ac:dyDescent="0.2">
      <c r="B11" s="69"/>
      <c r="C11" s="69"/>
      <c r="D11" s="60"/>
      <c r="E11" s="60"/>
      <c r="F11" s="61"/>
      <c r="G11" s="60"/>
      <c r="H11" s="65"/>
      <c r="I11" s="104"/>
      <c r="J11" s="63"/>
      <c r="K11" s="65"/>
      <c r="L11" s="65"/>
      <c r="M11" s="65"/>
      <c r="N11" s="65"/>
      <c r="O11" s="63"/>
      <c r="P11" s="63"/>
      <c r="Q11" s="63"/>
      <c r="R11" s="60"/>
      <c r="S11" s="60"/>
      <c r="T11" s="69"/>
      <c r="U11" s="8"/>
      <c r="X11" s="60"/>
    </row>
    <row r="12" spans="1:27" ht="10.5" outlineLevel="4" x14ac:dyDescent="0.2">
      <c r="A12" s="136"/>
      <c r="B12" s="137"/>
      <c r="C12" s="137"/>
      <c r="D12" s="138"/>
      <c r="E12" s="144" t="s">
        <v>1</v>
      </c>
      <c r="F12" s="139" t="s">
        <v>116</v>
      </c>
      <c r="G12" s="138"/>
      <c r="H12" s="140">
        <v>0</v>
      </c>
      <c r="I12" s="141"/>
      <c r="J12" s="142"/>
      <c r="K12" s="143"/>
      <c r="L12" s="143"/>
      <c r="M12" s="143"/>
      <c r="N12" s="143"/>
      <c r="O12" s="142"/>
      <c r="P12" s="142"/>
      <c r="Q12" s="142"/>
      <c r="R12" s="138"/>
      <c r="S12" s="138"/>
      <c r="T12" s="137"/>
      <c r="U12" s="6"/>
      <c r="V12" s="8"/>
      <c r="W12" s="8"/>
      <c r="X12" s="60"/>
    </row>
    <row r="13" spans="1:27" ht="10.5" outlineLevel="4" x14ac:dyDescent="0.2">
      <c r="A13" s="136"/>
      <c r="B13" s="137"/>
      <c r="C13" s="137"/>
      <c r="D13" s="138"/>
      <c r="E13" s="144"/>
      <c r="F13" s="139" t="s">
        <v>117</v>
      </c>
      <c r="G13" s="138"/>
      <c r="H13" s="140">
        <v>0</v>
      </c>
      <c r="I13" s="141"/>
      <c r="J13" s="142"/>
      <c r="K13" s="143"/>
      <c r="L13" s="143"/>
      <c r="M13" s="143"/>
      <c r="N13" s="143"/>
      <c r="O13" s="142"/>
      <c r="P13" s="142"/>
      <c r="Q13" s="142"/>
      <c r="R13" s="138"/>
      <c r="S13" s="138"/>
      <c r="T13" s="137"/>
      <c r="U13" s="6"/>
      <c r="V13" s="8"/>
      <c r="W13" s="8"/>
      <c r="X13" s="60"/>
    </row>
    <row r="14" spans="1:27" ht="10.5" outlineLevel="4" x14ac:dyDescent="0.2">
      <c r="A14" s="136"/>
      <c r="B14" s="137"/>
      <c r="C14" s="137"/>
      <c r="D14" s="138"/>
      <c r="E14" s="144"/>
      <c r="F14" s="139" t="s">
        <v>118</v>
      </c>
      <c r="G14" s="138"/>
      <c r="H14" s="140">
        <v>0.82347383720930245</v>
      </c>
      <c r="I14" s="141"/>
      <c r="J14" s="142"/>
      <c r="K14" s="143"/>
      <c r="L14" s="143"/>
      <c r="M14" s="143"/>
      <c r="N14" s="143"/>
      <c r="O14" s="142"/>
      <c r="P14" s="142"/>
      <c r="Q14" s="142"/>
      <c r="R14" s="138"/>
      <c r="S14" s="138"/>
      <c r="T14" s="137"/>
      <c r="U14" s="6"/>
      <c r="V14" s="8"/>
      <c r="W14" s="8"/>
      <c r="X14" s="60"/>
    </row>
    <row r="15" spans="1:27" ht="10.5" outlineLevel="4" x14ac:dyDescent="0.2">
      <c r="A15" s="136"/>
      <c r="B15" s="137"/>
      <c r="C15" s="137"/>
      <c r="D15" s="138"/>
      <c r="E15" s="144"/>
      <c r="F15" s="139" t="s">
        <v>119</v>
      </c>
      <c r="G15" s="138"/>
      <c r="H15" s="140">
        <v>0.83102678571428568</v>
      </c>
      <c r="I15" s="141"/>
      <c r="J15" s="142"/>
      <c r="K15" s="143"/>
      <c r="L15" s="143"/>
      <c r="M15" s="143"/>
      <c r="N15" s="143"/>
      <c r="O15" s="142"/>
      <c r="P15" s="142"/>
      <c r="Q15" s="142"/>
      <c r="R15" s="138"/>
      <c r="S15" s="138"/>
      <c r="T15" s="137"/>
      <c r="U15" s="6"/>
      <c r="V15" s="8"/>
      <c r="W15" s="8"/>
      <c r="X15" s="60"/>
    </row>
    <row r="16" spans="1:27" ht="10.5" outlineLevel="4" x14ac:dyDescent="0.2">
      <c r="A16" s="136"/>
      <c r="B16" s="137"/>
      <c r="C16" s="137"/>
      <c r="D16" s="138"/>
      <c r="E16" s="144"/>
      <c r="F16" s="139" t="s">
        <v>120</v>
      </c>
      <c r="G16" s="138"/>
      <c r="H16" s="140">
        <v>0.81758720930232553</v>
      </c>
      <c r="I16" s="141"/>
      <c r="J16" s="142"/>
      <c r="K16" s="143"/>
      <c r="L16" s="143"/>
      <c r="M16" s="143"/>
      <c r="N16" s="143"/>
      <c r="O16" s="142"/>
      <c r="P16" s="142"/>
      <c r="Q16" s="142"/>
      <c r="R16" s="138"/>
      <c r="S16" s="138"/>
      <c r="T16" s="137"/>
      <c r="U16" s="6"/>
      <c r="V16" s="8"/>
      <c r="W16" s="8"/>
      <c r="X16" s="60"/>
    </row>
    <row r="17" spans="1:27" ht="10.5" outlineLevel="4" x14ac:dyDescent="0.2">
      <c r="A17" s="136"/>
      <c r="B17" s="137"/>
      <c r="C17" s="137"/>
      <c r="D17" s="138"/>
      <c r="E17" s="144"/>
      <c r="F17" s="139" t="s">
        <v>121</v>
      </c>
      <c r="G17" s="138"/>
      <c r="H17" s="140">
        <v>0.82433035714285696</v>
      </c>
      <c r="I17" s="141"/>
      <c r="J17" s="142"/>
      <c r="K17" s="143"/>
      <c r="L17" s="143"/>
      <c r="M17" s="143"/>
      <c r="N17" s="143"/>
      <c r="O17" s="142"/>
      <c r="P17" s="142"/>
      <c r="Q17" s="142"/>
      <c r="R17" s="138"/>
      <c r="S17" s="138"/>
      <c r="T17" s="137"/>
      <c r="U17" s="6"/>
      <c r="V17" s="8"/>
      <c r="W17" s="8"/>
      <c r="X17" s="60"/>
    </row>
    <row r="18" spans="1:27" ht="7.55" customHeight="1" outlineLevel="4" x14ac:dyDescent="0.2">
      <c r="A18" s="8"/>
      <c r="B18" s="69"/>
      <c r="C18" s="69"/>
      <c r="D18" s="60"/>
      <c r="E18" s="60"/>
      <c r="F18" s="103"/>
      <c r="G18" s="60"/>
      <c r="H18" s="65"/>
      <c r="I18" s="104"/>
      <c r="J18" s="63"/>
      <c r="K18" s="65"/>
      <c r="L18" s="65"/>
      <c r="M18" s="65"/>
      <c r="N18" s="65"/>
      <c r="O18" s="63"/>
      <c r="P18" s="63"/>
      <c r="Q18" s="63"/>
      <c r="R18" s="60"/>
      <c r="S18" s="60"/>
      <c r="T18" s="69"/>
      <c r="U18" s="8"/>
      <c r="X18" s="60"/>
    </row>
    <row r="19" spans="1:27" ht="10.5" outlineLevel="3" x14ac:dyDescent="0.2">
      <c r="A19" s="4"/>
      <c r="B19" s="119"/>
      <c r="C19" s="120">
        <v>2</v>
      </c>
      <c r="D19" s="121" t="s">
        <v>110</v>
      </c>
      <c r="E19" s="122" t="s">
        <v>122</v>
      </c>
      <c r="F19" s="123" t="s">
        <v>123</v>
      </c>
      <c r="G19" s="121" t="s">
        <v>124</v>
      </c>
      <c r="H19" s="124">
        <v>22.696121262458476</v>
      </c>
      <c r="I19" s="125"/>
      <c r="J19" s="126">
        <f>H19*I19</f>
        <v>0</v>
      </c>
      <c r="K19" s="124">
        <v>1.42E-3</v>
      </c>
      <c r="L19" s="124">
        <f>H19*K19</f>
        <v>3.2228492192691034E-2</v>
      </c>
      <c r="M19" s="124"/>
      <c r="N19" s="124">
        <f>H19*M19</f>
        <v>0</v>
      </c>
      <c r="O19" s="126">
        <v>21</v>
      </c>
      <c r="P19" s="126">
        <f>J19*(O19/100)</f>
        <v>0</v>
      </c>
      <c r="Q19" s="126">
        <f>J19+P19</f>
        <v>0</v>
      </c>
      <c r="R19" s="127"/>
      <c r="S19" s="127" t="s">
        <v>114</v>
      </c>
      <c r="T19" s="128">
        <v>1</v>
      </c>
      <c r="U19" s="8"/>
      <c r="V19" s="8"/>
      <c r="W19" s="8"/>
      <c r="X19" s="60"/>
    </row>
    <row r="20" spans="1:27" ht="9.85" outlineLevel="4" x14ac:dyDescent="0.2">
      <c r="A20" s="129"/>
      <c r="B20" s="130"/>
      <c r="C20" s="130"/>
      <c r="D20" s="131"/>
      <c r="E20" s="135" t="s">
        <v>0</v>
      </c>
      <c r="F20" s="158" t="s">
        <v>125</v>
      </c>
      <c r="G20" s="158"/>
      <c r="H20" s="159"/>
      <c r="I20" s="160"/>
      <c r="J20" s="161"/>
      <c r="K20" s="133"/>
      <c r="L20" s="133"/>
      <c r="M20" s="133"/>
      <c r="N20" s="133"/>
      <c r="O20" s="134"/>
      <c r="P20" s="134"/>
      <c r="Q20" s="134"/>
      <c r="R20" s="131"/>
      <c r="S20" s="131"/>
      <c r="T20" s="130"/>
      <c r="U20" s="6"/>
      <c r="V20" s="8"/>
      <c r="W20" s="8"/>
      <c r="X20" s="132" t="str">
        <f>F20</f>
        <v>Bednění atikových, poprsních, schodišťových, zábradelních zídek plnostěnných zřízení</v>
      </c>
      <c r="Y20" s="9"/>
      <c r="AA20" s="11"/>
    </row>
    <row r="21" spans="1:27" ht="7.55" customHeight="1" outlineLevel="4" x14ac:dyDescent="0.2">
      <c r="B21" s="69"/>
      <c r="C21" s="69"/>
      <c r="D21" s="60"/>
      <c r="E21" s="60"/>
      <c r="F21" s="61"/>
      <c r="G21" s="60"/>
      <c r="H21" s="65"/>
      <c r="I21" s="104"/>
      <c r="J21" s="63"/>
      <c r="K21" s="65"/>
      <c r="L21" s="65"/>
      <c r="M21" s="65"/>
      <c r="N21" s="65"/>
      <c r="O21" s="63"/>
      <c r="P21" s="63"/>
      <c r="Q21" s="63"/>
      <c r="R21" s="60"/>
      <c r="S21" s="60"/>
      <c r="T21" s="69"/>
      <c r="U21" s="8"/>
      <c r="X21" s="60"/>
    </row>
    <row r="22" spans="1:27" ht="10.5" outlineLevel="4" x14ac:dyDescent="0.2">
      <c r="A22" s="136"/>
      <c r="B22" s="137"/>
      <c r="C22" s="137"/>
      <c r="D22" s="138"/>
      <c r="E22" s="144" t="s">
        <v>1</v>
      </c>
      <c r="F22" s="139" t="s">
        <v>116</v>
      </c>
      <c r="G22" s="138"/>
      <c r="H22" s="140">
        <v>0</v>
      </c>
      <c r="I22" s="141"/>
      <c r="J22" s="142"/>
      <c r="K22" s="143"/>
      <c r="L22" s="143"/>
      <c r="M22" s="143"/>
      <c r="N22" s="143"/>
      <c r="O22" s="142"/>
      <c r="P22" s="142"/>
      <c r="Q22" s="142"/>
      <c r="R22" s="138"/>
      <c r="S22" s="138"/>
      <c r="T22" s="137"/>
      <c r="U22" s="6"/>
      <c r="V22" s="8"/>
      <c r="W22" s="8"/>
      <c r="X22" s="60"/>
    </row>
    <row r="23" spans="1:27" ht="10.5" outlineLevel="4" x14ac:dyDescent="0.2">
      <c r="A23" s="136"/>
      <c r="B23" s="137"/>
      <c r="C23" s="137"/>
      <c r="D23" s="138"/>
      <c r="E23" s="144"/>
      <c r="F23" s="139" t="s">
        <v>117</v>
      </c>
      <c r="G23" s="138"/>
      <c r="H23" s="140">
        <v>0</v>
      </c>
      <c r="I23" s="141"/>
      <c r="J23" s="142"/>
      <c r="K23" s="143"/>
      <c r="L23" s="143"/>
      <c r="M23" s="143"/>
      <c r="N23" s="143"/>
      <c r="O23" s="142"/>
      <c r="P23" s="142"/>
      <c r="Q23" s="142"/>
      <c r="R23" s="138"/>
      <c r="S23" s="138"/>
      <c r="T23" s="137"/>
      <c r="U23" s="6"/>
      <c r="V23" s="8"/>
      <c r="W23" s="8"/>
      <c r="X23" s="60"/>
    </row>
    <row r="24" spans="1:27" ht="10.5" outlineLevel="4" x14ac:dyDescent="0.2">
      <c r="A24" s="136"/>
      <c r="B24" s="137"/>
      <c r="C24" s="137"/>
      <c r="D24" s="138"/>
      <c r="E24" s="144"/>
      <c r="F24" s="139" t="s">
        <v>126</v>
      </c>
      <c r="G24" s="138"/>
      <c r="H24" s="140">
        <v>5.66982558139535</v>
      </c>
      <c r="I24" s="141"/>
      <c r="J24" s="142"/>
      <c r="K24" s="143"/>
      <c r="L24" s="143"/>
      <c r="M24" s="143"/>
      <c r="N24" s="143"/>
      <c r="O24" s="142"/>
      <c r="P24" s="142"/>
      <c r="Q24" s="142"/>
      <c r="R24" s="138"/>
      <c r="S24" s="138"/>
      <c r="T24" s="137"/>
      <c r="U24" s="6"/>
      <c r="V24" s="8"/>
      <c r="W24" s="8"/>
      <c r="X24" s="60"/>
    </row>
    <row r="25" spans="1:27" ht="10.5" outlineLevel="4" x14ac:dyDescent="0.2">
      <c r="A25" s="136"/>
      <c r="B25" s="137"/>
      <c r="C25" s="137"/>
      <c r="D25" s="138"/>
      <c r="E25" s="144"/>
      <c r="F25" s="139" t="s">
        <v>127</v>
      </c>
      <c r="G25" s="138"/>
      <c r="H25" s="140">
        <v>5.7201785714285718</v>
      </c>
      <c r="I25" s="141"/>
      <c r="J25" s="142"/>
      <c r="K25" s="143"/>
      <c r="L25" s="143"/>
      <c r="M25" s="143"/>
      <c r="N25" s="143"/>
      <c r="O25" s="142"/>
      <c r="P25" s="142"/>
      <c r="Q25" s="142"/>
      <c r="R25" s="138"/>
      <c r="S25" s="138"/>
      <c r="T25" s="137"/>
      <c r="U25" s="6"/>
      <c r="V25" s="8"/>
      <c r="W25" s="8"/>
      <c r="X25" s="60"/>
    </row>
    <row r="26" spans="1:27" ht="10.5" outlineLevel="4" x14ac:dyDescent="0.2">
      <c r="A26" s="136"/>
      <c r="B26" s="137"/>
      <c r="C26" s="137"/>
      <c r="D26" s="138"/>
      <c r="E26" s="144"/>
      <c r="F26" s="139" t="s">
        <v>128</v>
      </c>
      <c r="G26" s="138"/>
      <c r="H26" s="140">
        <v>5.6305813953488375</v>
      </c>
      <c r="I26" s="141"/>
      <c r="J26" s="142"/>
      <c r="K26" s="143"/>
      <c r="L26" s="143"/>
      <c r="M26" s="143"/>
      <c r="N26" s="143"/>
      <c r="O26" s="142"/>
      <c r="P26" s="142"/>
      <c r="Q26" s="142"/>
      <c r="R26" s="138"/>
      <c r="S26" s="138"/>
      <c r="T26" s="137"/>
      <c r="U26" s="6"/>
      <c r="V26" s="8"/>
      <c r="W26" s="8"/>
      <c r="X26" s="60"/>
    </row>
    <row r="27" spans="1:27" ht="10.5" outlineLevel="4" x14ac:dyDescent="0.2">
      <c r="A27" s="136"/>
      <c r="B27" s="137"/>
      <c r="C27" s="137"/>
      <c r="D27" s="138"/>
      <c r="E27" s="144"/>
      <c r="F27" s="139" t="s">
        <v>129</v>
      </c>
      <c r="G27" s="138"/>
      <c r="H27" s="140">
        <v>5.6755357142857141</v>
      </c>
      <c r="I27" s="141"/>
      <c r="J27" s="142"/>
      <c r="K27" s="143"/>
      <c r="L27" s="143"/>
      <c r="M27" s="143"/>
      <c r="N27" s="143"/>
      <c r="O27" s="142"/>
      <c r="P27" s="142"/>
      <c r="Q27" s="142"/>
      <c r="R27" s="138"/>
      <c r="S27" s="138"/>
      <c r="T27" s="137"/>
      <c r="U27" s="6"/>
      <c r="V27" s="8"/>
      <c r="W27" s="8"/>
      <c r="X27" s="60"/>
    </row>
    <row r="28" spans="1:27" ht="7.55" customHeight="1" outlineLevel="4" x14ac:dyDescent="0.2">
      <c r="A28" s="8"/>
      <c r="B28" s="69"/>
      <c r="C28" s="69"/>
      <c r="D28" s="60"/>
      <c r="E28" s="60"/>
      <c r="F28" s="103"/>
      <c r="G28" s="60"/>
      <c r="H28" s="65"/>
      <c r="I28" s="104"/>
      <c r="J28" s="63"/>
      <c r="K28" s="65"/>
      <c r="L28" s="65"/>
      <c r="M28" s="65"/>
      <c r="N28" s="65"/>
      <c r="O28" s="63"/>
      <c r="P28" s="63"/>
      <c r="Q28" s="63"/>
      <c r="R28" s="60"/>
      <c r="S28" s="60"/>
      <c r="T28" s="69"/>
      <c r="U28" s="8"/>
      <c r="X28" s="60"/>
    </row>
    <row r="29" spans="1:27" ht="10.5" outlineLevel="3" x14ac:dyDescent="0.2">
      <c r="A29" s="4"/>
      <c r="B29" s="119"/>
      <c r="C29" s="120">
        <v>3</v>
      </c>
      <c r="D29" s="121" t="s">
        <v>110</v>
      </c>
      <c r="E29" s="122" t="s">
        <v>130</v>
      </c>
      <c r="F29" s="123" t="s">
        <v>131</v>
      </c>
      <c r="G29" s="121" t="s">
        <v>124</v>
      </c>
      <c r="H29" s="124">
        <v>22.696000000000002</v>
      </c>
      <c r="I29" s="125"/>
      <c r="J29" s="126">
        <f>H29*I29</f>
        <v>0</v>
      </c>
      <c r="K29" s="124"/>
      <c r="L29" s="124">
        <f>H29*K29</f>
        <v>0</v>
      </c>
      <c r="M29" s="124"/>
      <c r="N29" s="124">
        <f>H29*M29</f>
        <v>0</v>
      </c>
      <c r="O29" s="126">
        <v>21</v>
      </c>
      <c r="P29" s="126">
        <f>J29*(O29/100)</f>
        <v>0</v>
      </c>
      <c r="Q29" s="126">
        <f>J29+P29</f>
        <v>0</v>
      </c>
      <c r="R29" s="127"/>
      <c r="S29" s="127" t="s">
        <v>114</v>
      </c>
      <c r="T29" s="128">
        <v>1</v>
      </c>
      <c r="U29" s="8"/>
      <c r="V29" s="8"/>
      <c r="W29" s="8"/>
      <c r="X29" s="60"/>
    </row>
    <row r="30" spans="1:27" ht="9.85" outlineLevel="4" x14ac:dyDescent="0.2">
      <c r="A30" s="129"/>
      <c r="B30" s="130"/>
      <c r="C30" s="130"/>
      <c r="D30" s="131"/>
      <c r="E30" s="135" t="s">
        <v>0</v>
      </c>
      <c r="F30" s="158" t="s">
        <v>132</v>
      </c>
      <c r="G30" s="158"/>
      <c r="H30" s="159"/>
      <c r="I30" s="160"/>
      <c r="J30" s="161"/>
      <c r="K30" s="133"/>
      <c r="L30" s="133"/>
      <c r="M30" s="133"/>
      <c r="N30" s="133"/>
      <c r="O30" s="134"/>
      <c r="P30" s="134"/>
      <c r="Q30" s="134"/>
      <c r="R30" s="131"/>
      <c r="S30" s="131"/>
      <c r="T30" s="130"/>
      <c r="U30" s="6"/>
      <c r="V30" s="8"/>
      <c r="W30" s="8"/>
      <c r="X30" s="132" t="str">
        <f>F30</f>
        <v>Bednění atikových, poprsních, schodišťových, zábradelních zídek plnostěnných odstranění</v>
      </c>
      <c r="Y30" s="9"/>
      <c r="AA30" s="11"/>
    </row>
    <row r="31" spans="1:27" ht="7.55" customHeight="1" outlineLevel="4" x14ac:dyDescent="0.2">
      <c r="B31" s="69"/>
      <c r="C31" s="69"/>
      <c r="D31" s="60"/>
      <c r="E31" s="60"/>
      <c r="F31" s="61"/>
      <c r="G31" s="60"/>
      <c r="H31" s="65"/>
      <c r="I31" s="104"/>
      <c r="J31" s="63"/>
      <c r="K31" s="65"/>
      <c r="L31" s="65"/>
      <c r="M31" s="65"/>
      <c r="N31" s="65"/>
      <c r="O31" s="63"/>
      <c r="P31" s="63"/>
      <c r="Q31" s="63"/>
      <c r="R31" s="60"/>
      <c r="S31" s="60"/>
      <c r="T31" s="69"/>
      <c r="U31" s="8"/>
      <c r="X31" s="60"/>
    </row>
    <row r="32" spans="1:27" ht="10.5" outlineLevel="3" x14ac:dyDescent="0.2">
      <c r="A32" s="4"/>
      <c r="B32" s="119"/>
      <c r="C32" s="120">
        <v>4</v>
      </c>
      <c r="D32" s="121" t="s">
        <v>110</v>
      </c>
      <c r="E32" s="122" t="s">
        <v>133</v>
      </c>
      <c r="F32" s="123" t="s">
        <v>134</v>
      </c>
      <c r="G32" s="121" t="s">
        <v>135</v>
      </c>
      <c r="H32" s="124">
        <v>0.19775999999999999</v>
      </c>
      <c r="I32" s="125"/>
      <c r="J32" s="126">
        <f>H32*I32</f>
        <v>0</v>
      </c>
      <c r="K32" s="124">
        <v>1.0508900000000001</v>
      </c>
      <c r="L32" s="124">
        <f>H32*K32</f>
        <v>0.20782400640000001</v>
      </c>
      <c r="M32" s="124"/>
      <c r="N32" s="124">
        <f>H32*M32</f>
        <v>0</v>
      </c>
      <c r="O32" s="126">
        <v>21</v>
      </c>
      <c r="P32" s="126">
        <f>J32*(O32/100)</f>
        <v>0</v>
      </c>
      <c r="Q32" s="126">
        <f>J32+P32</f>
        <v>0</v>
      </c>
      <c r="R32" s="127"/>
      <c r="S32" s="127" t="s">
        <v>114</v>
      </c>
      <c r="T32" s="128">
        <v>1</v>
      </c>
      <c r="U32" s="8"/>
      <c r="V32" s="8"/>
      <c r="W32" s="8"/>
      <c r="X32" s="60"/>
    </row>
    <row r="33" spans="1:27" ht="9.85" outlineLevel="4" x14ac:dyDescent="0.2">
      <c r="A33" s="129"/>
      <c r="B33" s="130"/>
      <c r="C33" s="130"/>
      <c r="D33" s="131"/>
      <c r="E33" s="135" t="s">
        <v>0</v>
      </c>
      <c r="F33" s="158" t="s">
        <v>136</v>
      </c>
      <c r="G33" s="158"/>
      <c r="H33" s="159"/>
      <c r="I33" s="160"/>
      <c r="J33" s="161"/>
      <c r="K33" s="133"/>
      <c r="L33" s="133"/>
      <c r="M33" s="133"/>
      <c r="N33" s="133"/>
      <c r="O33" s="134"/>
      <c r="P33" s="134"/>
      <c r="Q33" s="134"/>
      <c r="R33" s="131"/>
      <c r="S33" s="131"/>
      <c r="T33" s="130"/>
      <c r="U33" s="6"/>
      <c r="V33" s="8"/>
      <c r="W33" s="8"/>
      <c r="X33" s="132" t="str">
        <f>F33</f>
        <v>Výztuž atikových, poprsních, schodišťových, zábradelních zídek a madel z betonářské oceli 10 505 (R) nebo BSt 500</v>
      </c>
      <c r="Y33" s="9"/>
      <c r="AA33" s="11"/>
    </row>
    <row r="34" spans="1:27" ht="7.55" customHeight="1" outlineLevel="4" x14ac:dyDescent="0.2">
      <c r="B34" s="69"/>
      <c r="C34" s="69"/>
      <c r="D34" s="60"/>
      <c r="E34" s="60"/>
      <c r="F34" s="61"/>
      <c r="G34" s="60"/>
      <c r="H34" s="65"/>
      <c r="I34" s="104"/>
      <c r="J34" s="63"/>
      <c r="K34" s="65"/>
      <c r="L34" s="65"/>
      <c r="M34" s="65"/>
      <c r="N34" s="65"/>
      <c r="O34" s="63"/>
      <c r="P34" s="63"/>
      <c r="Q34" s="63"/>
      <c r="R34" s="60"/>
      <c r="S34" s="60"/>
      <c r="T34" s="69"/>
      <c r="U34" s="8"/>
      <c r="X34" s="60"/>
    </row>
    <row r="35" spans="1:27" ht="10.5" outlineLevel="4" x14ac:dyDescent="0.2">
      <c r="A35" s="136"/>
      <c r="B35" s="137"/>
      <c r="C35" s="137"/>
      <c r="D35" s="138"/>
      <c r="E35" s="144" t="s">
        <v>1</v>
      </c>
      <c r="F35" s="139" t="s">
        <v>137</v>
      </c>
      <c r="G35" s="138"/>
      <c r="H35" s="140">
        <v>0.19775999999999999</v>
      </c>
      <c r="I35" s="141"/>
      <c r="J35" s="142"/>
      <c r="K35" s="143"/>
      <c r="L35" s="143"/>
      <c r="M35" s="143"/>
      <c r="N35" s="143"/>
      <c r="O35" s="142"/>
      <c r="P35" s="142"/>
      <c r="Q35" s="142"/>
      <c r="R35" s="138"/>
      <c r="S35" s="138"/>
      <c r="T35" s="137"/>
      <c r="U35" s="6"/>
      <c r="V35" s="8"/>
      <c r="W35" s="8"/>
      <c r="X35" s="60"/>
    </row>
    <row r="36" spans="1:27" ht="7.55" customHeight="1" outlineLevel="4" x14ac:dyDescent="0.2">
      <c r="A36" s="8"/>
      <c r="B36" s="69"/>
      <c r="C36" s="69"/>
      <c r="D36" s="60"/>
      <c r="E36" s="60"/>
      <c r="F36" s="103"/>
      <c r="G36" s="60"/>
      <c r="H36" s="65"/>
      <c r="I36" s="104"/>
      <c r="J36" s="63"/>
      <c r="K36" s="65"/>
      <c r="L36" s="65"/>
      <c r="M36" s="65"/>
      <c r="N36" s="65"/>
      <c r="O36" s="63"/>
      <c r="P36" s="63"/>
      <c r="Q36" s="63"/>
      <c r="R36" s="60"/>
      <c r="S36" s="60"/>
      <c r="T36" s="69"/>
      <c r="U36" s="8"/>
      <c r="X36" s="60"/>
    </row>
    <row r="37" spans="1:27" ht="10.5" outlineLevel="3" x14ac:dyDescent="0.2">
      <c r="A37" s="4"/>
      <c r="B37" s="119"/>
      <c r="C37" s="120">
        <v>5</v>
      </c>
      <c r="D37" s="121" t="s">
        <v>110</v>
      </c>
      <c r="E37" s="122" t="s">
        <v>138</v>
      </c>
      <c r="F37" s="123" t="s">
        <v>139</v>
      </c>
      <c r="G37" s="121" t="s">
        <v>140</v>
      </c>
      <c r="H37" s="124">
        <v>19.199934385382058</v>
      </c>
      <c r="I37" s="125"/>
      <c r="J37" s="126">
        <f>H37*I37</f>
        <v>0</v>
      </c>
      <c r="K37" s="124">
        <v>4.2999999999999999E-4</v>
      </c>
      <c r="L37" s="124">
        <f>H37*K37</f>
        <v>8.2559717857142844E-3</v>
      </c>
      <c r="M37" s="124"/>
      <c r="N37" s="124">
        <f>H37*M37</f>
        <v>0</v>
      </c>
      <c r="O37" s="126">
        <v>21</v>
      </c>
      <c r="P37" s="126">
        <f>J37*(O37/100)</f>
        <v>0</v>
      </c>
      <c r="Q37" s="126">
        <f>J37+P37</f>
        <v>0</v>
      </c>
      <c r="R37" s="127"/>
      <c r="S37" s="127" t="s">
        <v>114</v>
      </c>
      <c r="T37" s="128">
        <v>1</v>
      </c>
      <c r="U37" s="8"/>
      <c r="V37" s="8"/>
      <c r="W37" s="8"/>
      <c r="X37" s="60"/>
    </row>
    <row r="38" spans="1:27" ht="9.85" outlineLevel="4" x14ac:dyDescent="0.2">
      <c r="A38" s="129"/>
      <c r="B38" s="130"/>
      <c r="C38" s="130"/>
      <c r="D38" s="131"/>
      <c r="E38" s="135" t="s">
        <v>0</v>
      </c>
      <c r="F38" s="158" t="s">
        <v>141</v>
      </c>
      <c r="G38" s="158"/>
      <c r="H38" s="159"/>
      <c r="I38" s="160"/>
      <c r="J38" s="161"/>
      <c r="K38" s="133"/>
      <c r="L38" s="133"/>
      <c r="M38" s="133"/>
      <c r="N38" s="133"/>
      <c r="O38" s="134"/>
      <c r="P38" s="134"/>
      <c r="Q38" s="134"/>
      <c r="R38" s="131"/>
      <c r="S38" s="131"/>
      <c r="T38" s="130"/>
      <c r="U38" s="6"/>
      <c r="V38" s="8"/>
      <c r="W38" s="8"/>
      <c r="X38" s="132" t="str">
        <f>F38</f>
        <v>Dodatečné vlepování betonářské výztuže včetně vyvrtání a vyčištění otvoru chemickou maltou průměr výztuže 12 mm</v>
      </c>
      <c r="Y38" s="9"/>
      <c r="AA38" s="11"/>
    </row>
    <row r="39" spans="1:27" ht="7.55" customHeight="1" outlineLevel="4" x14ac:dyDescent="0.2">
      <c r="B39" s="69"/>
      <c r="C39" s="69"/>
      <c r="D39" s="60"/>
      <c r="E39" s="60"/>
      <c r="F39" s="61"/>
      <c r="G39" s="60"/>
      <c r="H39" s="65"/>
      <c r="I39" s="104"/>
      <c r="J39" s="63"/>
      <c r="K39" s="65"/>
      <c r="L39" s="65"/>
      <c r="M39" s="65"/>
      <c r="N39" s="65"/>
      <c r="O39" s="63"/>
      <c r="P39" s="63"/>
      <c r="Q39" s="63"/>
      <c r="R39" s="60"/>
      <c r="S39" s="60"/>
      <c r="T39" s="69"/>
      <c r="U39" s="8"/>
      <c r="X39" s="60"/>
    </row>
    <row r="40" spans="1:27" ht="10.5" outlineLevel="4" x14ac:dyDescent="0.2">
      <c r="A40" s="136"/>
      <c r="B40" s="137"/>
      <c r="C40" s="137"/>
      <c r="D40" s="138"/>
      <c r="E40" s="144" t="s">
        <v>1</v>
      </c>
      <c r="F40" s="139" t="s">
        <v>116</v>
      </c>
      <c r="G40" s="138"/>
      <c r="H40" s="140">
        <v>0</v>
      </c>
      <c r="I40" s="141"/>
      <c r="J40" s="142"/>
      <c r="K40" s="143"/>
      <c r="L40" s="143"/>
      <c r="M40" s="143"/>
      <c r="N40" s="143"/>
      <c r="O40" s="142"/>
      <c r="P40" s="142"/>
      <c r="Q40" s="142"/>
      <c r="R40" s="138"/>
      <c r="S40" s="138"/>
      <c r="T40" s="137"/>
      <c r="U40" s="6"/>
      <c r="V40" s="8"/>
      <c r="W40" s="8"/>
      <c r="X40" s="60"/>
    </row>
    <row r="41" spans="1:27" ht="10.5" outlineLevel="4" x14ac:dyDescent="0.2">
      <c r="A41" s="136"/>
      <c r="B41" s="137"/>
      <c r="C41" s="137"/>
      <c r="D41" s="138"/>
      <c r="E41" s="144"/>
      <c r="F41" s="139" t="s">
        <v>142</v>
      </c>
      <c r="G41" s="138"/>
      <c r="H41" s="140">
        <v>0</v>
      </c>
      <c r="I41" s="141"/>
      <c r="J41" s="142"/>
      <c r="K41" s="143"/>
      <c r="L41" s="143"/>
      <c r="M41" s="143"/>
      <c r="N41" s="143"/>
      <c r="O41" s="142"/>
      <c r="P41" s="142"/>
      <c r="Q41" s="142"/>
      <c r="R41" s="138"/>
      <c r="S41" s="138"/>
      <c r="T41" s="137"/>
      <c r="U41" s="6"/>
      <c r="V41" s="8"/>
      <c r="W41" s="8"/>
      <c r="X41" s="60"/>
    </row>
    <row r="42" spans="1:27" ht="10.5" outlineLevel="4" x14ac:dyDescent="0.2">
      <c r="A42" s="136"/>
      <c r="B42" s="137"/>
      <c r="C42" s="137"/>
      <c r="D42" s="138"/>
      <c r="E42" s="144"/>
      <c r="F42" s="139" t="s">
        <v>143</v>
      </c>
      <c r="G42" s="138"/>
      <c r="H42" s="140">
        <v>4.8000046511627916</v>
      </c>
      <c r="I42" s="141"/>
      <c r="J42" s="142"/>
      <c r="K42" s="143"/>
      <c r="L42" s="143"/>
      <c r="M42" s="143"/>
      <c r="N42" s="143"/>
      <c r="O42" s="142"/>
      <c r="P42" s="142"/>
      <c r="Q42" s="142"/>
      <c r="R42" s="138"/>
      <c r="S42" s="138"/>
      <c r="T42" s="137"/>
      <c r="U42" s="6"/>
      <c r="V42" s="8"/>
      <c r="W42" s="8"/>
      <c r="X42" s="60"/>
    </row>
    <row r="43" spans="1:27" ht="10.5" outlineLevel="4" x14ac:dyDescent="0.2">
      <c r="A43" s="136"/>
      <c r="B43" s="137"/>
      <c r="C43" s="137"/>
      <c r="D43" s="138"/>
      <c r="E43" s="144"/>
      <c r="F43" s="139" t="s">
        <v>144</v>
      </c>
      <c r="G43" s="138"/>
      <c r="H43" s="140">
        <v>4.7999654761904758</v>
      </c>
      <c r="I43" s="141"/>
      <c r="J43" s="142"/>
      <c r="K43" s="143"/>
      <c r="L43" s="143"/>
      <c r="M43" s="143"/>
      <c r="N43" s="143"/>
      <c r="O43" s="142"/>
      <c r="P43" s="142"/>
      <c r="Q43" s="142"/>
      <c r="R43" s="138"/>
      <c r="S43" s="138"/>
      <c r="T43" s="137"/>
      <c r="U43" s="6"/>
      <c r="V43" s="8"/>
      <c r="W43" s="8"/>
      <c r="X43" s="60"/>
    </row>
    <row r="44" spans="1:27" ht="10.5" outlineLevel="4" x14ac:dyDescent="0.2">
      <c r="A44" s="136"/>
      <c r="B44" s="137"/>
      <c r="C44" s="137"/>
      <c r="D44" s="138"/>
      <c r="E44" s="144"/>
      <c r="F44" s="139" t="s">
        <v>145</v>
      </c>
      <c r="G44" s="138"/>
      <c r="H44" s="140">
        <v>4.8000011627906973</v>
      </c>
      <c r="I44" s="141"/>
      <c r="J44" s="142"/>
      <c r="K44" s="143"/>
      <c r="L44" s="143"/>
      <c r="M44" s="143"/>
      <c r="N44" s="143"/>
      <c r="O44" s="142"/>
      <c r="P44" s="142"/>
      <c r="Q44" s="142"/>
      <c r="R44" s="138"/>
      <c r="S44" s="138"/>
      <c r="T44" s="137"/>
      <c r="U44" s="6"/>
      <c r="V44" s="8"/>
      <c r="W44" s="8"/>
      <c r="X44" s="60"/>
    </row>
    <row r="45" spans="1:27" ht="10.5" outlineLevel="4" x14ac:dyDescent="0.2">
      <c r="A45" s="136"/>
      <c r="B45" s="137"/>
      <c r="C45" s="137"/>
      <c r="D45" s="138"/>
      <c r="E45" s="144"/>
      <c r="F45" s="139" t="s">
        <v>146</v>
      </c>
      <c r="G45" s="138"/>
      <c r="H45" s="140">
        <v>4.7999630952380956</v>
      </c>
      <c r="I45" s="141"/>
      <c r="J45" s="142"/>
      <c r="K45" s="143"/>
      <c r="L45" s="143"/>
      <c r="M45" s="143"/>
      <c r="N45" s="143"/>
      <c r="O45" s="142"/>
      <c r="P45" s="142"/>
      <c r="Q45" s="142"/>
      <c r="R45" s="138"/>
      <c r="S45" s="138"/>
      <c r="T45" s="137"/>
      <c r="U45" s="6"/>
      <c r="V45" s="8"/>
      <c r="W45" s="8"/>
      <c r="X45" s="60"/>
    </row>
    <row r="46" spans="1:27" ht="7.55" customHeight="1" outlineLevel="4" x14ac:dyDescent="0.2">
      <c r="A46" s="8"/>
      <c r="B46" s="69"/>
      <c r="C46" s="69"/>
      <c r="D46" s="60"/>
      <c r="E46" s="60"/>
      <c r="F46" s="103"/>
      <c r="G46" s="60"/>
      <c r="H46" s="65"/>
      <c r="I46" s="104"/>
      <c r="J46" s="63"/>
      <c r="K46" s="65"/>
      <c r="L46" s="65"/>
      <c r="M46" s="65"/>
      <c r="N46" s="65"/>
      <c r="O46" s="63"/>
      <c r="P46" s="63"/>
      <c r="Q46" s="63"/>
      <c r="R46" s="60"/>
      <c r="S46" s="60"/>
      <c r="T46" s="69"/>
      <c r="U46" s="8"/>
      <c r="X46" s="60"/>
    </row>
    <row r="47" spans="1:27" ht="10.5" outlineLevel="3" x14ac:dyDescent="0.2">
      <c r="A47" s="4"/>
      <c r="B47" s="119"/>
      <c r="C47" s="120">
        <v>6</v>
      </c>
      <c r="D47" s="121" t="s">
        <v>110</v>
      </c>
      <c r="E47" s="122" t="s">
        <v>147</v>
      </c>
      <c r="F47" s="123" t="s">
        <v>148</v>
      </c>
      <c r="G47" s="121" t="s">
        <v>140</v>
      </c>
      <c r="H47" s="124">
        <v>23.624000000000002</v>
      </c>
      <c r="I47" s="125"/>
      <c r="J47" s="126">
        <f>H47*I47</f>
        <v>0</v>
      </c>
      <c r="K47" s="124">
        <v>6.3259999999999997E-2</v>
      </c>
      <c r="L47" s="124">
        <f>H47*K47</f>
        <v>1.49445424</v>
      </c>
      <c r="M47" s="124"/>
      <c r="N47" s="124">
        <f>H47*M47</f>
        <v>0</v>
      </c>
      <c r="O47" s="126">
        <v>21</v>
      </c>
      <c r="P47" s="126">
        <f>J47*(O47/100)</f>
        <v>0</v>
      </c>
      <c r="Q47" s="126">
        <f>J47+P47</f>
        <v>0</v>
      </c>
      <c r="R47" s="127"/>
      <c r="S47" s="127" t="s">
        <v>114</v>
      </c>
      <c r="T47" s="128">
        <v>1</v>
      </c>
      <c r="U47" s="8"/>
      <c r="V47" s="8"/>
      <c r="W47" s="8"/>
      <c r="X47" s="60"/>
    </row>
    <row r="48" spans="1:27" ht="9.85" outlineLevel="4" x14ac:dyDescent="0.2">
      <c r="A48" s="129"/>
      <c r="B48" s="130"/>
      <c r="C48" s="130"/>
      <c r="D48" s="131"/>
      <c r="E48" s="135" t="s">
        <v>0</v>
      </c>
      <c r="F48" s="158" t="s">
        <v>149</v>
      </c>
      <c r="G48" s="158"/>
      <c r="H48" s="159"/>
      <c r="I48" s="160"/>
      <c r="J48" s="161"/>
      <c r="K48" s="133"/>
      <c r="L48" s="133"/>
      <c r="M48" s="133"/>
      <c r="N48" s="133"/>
      <c r="O48" s="134"/>
      <c r="P48" s="134"/>
      <c r="Q48" s="134"/>
      <c r="R48" s="131"/>
      <c r="S48" s="131"/>
      <c r="T48" s="130"/>
      <c r="U48" s="6"/>
      <c r="V48" s="8"/>
      <c r="W48" s="8"/>
      <c r="X48" s="132" t="str">
        <f>F48</f>
        <v>Doplnění říms z cihelných příčkovek na cementovou maltu (s dodáním hmot) vyložených do 300 mm</v>
      </c>
      <c r="Y48" s="9"/>
      <c r="AA48" s="11"/>
    </row>
    <row r="49" spans="1:27" ht="7.55" customHeight="1" outlineLevel="4" x14ac:dyDescent="0.2">
      <c r="B49" s="69"/>
      <c r="C49" s="69"/>
      <c r="D49" s="60"/>
      <c r="E49" s="60"/>
      <c r="F49" s="61"/>
      <c r="G49" s="60"/>
      <c r="H49" s="65"/>
      <c r="I49" s="104"/>
      <c r="J49" s="63"/>
      <c r="K49" s="65"/>
      <c r="L49" s="65"/>
      <c r="M49" s="65"/>
      <c r="N49" s="65"/>
      <c r="O49" s="63"/>
      <c r="P49" s="63"/>
      <c r="Q49" s="63"/>
      <c r="R49" s="60"/>
      <c r="S49" s="60"/>
      <c r="T49" s="69"/>
      <c r="U49" s="8"/>
      <c r="X49" s="60"/>
    </row>
    <row r="50" spans="1:27" ht="10.5" outlineLevel="4" x14ac:dyDescent="0.2">
      <c r="A50" s="136"/>
      <c r="B50" s="137"/>
      <c r="C50" s="137"/>
      <c r="D50" s="138"/>
      <c r="E50" s="144" t="s">
        <v>1</v>
      </c>
      <c r="F50" s="139" t="s">
        <v>116</v>
      </c>
      <c r="G50" s="138"/>
      <c r="H50" s="140">
        <v>0</v>
      </c>
      <c r="I50" s="141"/>
      <c r="J50" s="142"/>
      <c r="K50" s="143"/>
      <c r="L50" s="143"/>
      <c r="M50" s="143"/>
      <c r="N50" s="143"/>
      <c r="O50" s="142"/>
      <c r="P50" s="142"/>
      <c r="Q50" s="142"/>
      <c r="R50" s="138"/>
      <c r="S50" s="138"/>
      <c r="T50" s="137"/>
      <c r="U50" s="6"/>
      <c r="V50" s="8"/>
      <c r="W50" s="8"/>
      <c r="X50" s="60"/>
    </row>
    <row r="51" spans="1:27" ht="10.5" outlineLevel="4" x14ac:dyDescent="0.2">
      <c r="A51" s="136"/>
      <c r="B51" s="137"/>
      <c r="C51" s="137"/>
      <c r="D51" s="138"/>
      <c r="E51" s="144"/>
      <c r="F51" s="139" t="s">
        <v>150</v>
      </c>
      <c r="G51" s="138"/>
      <c r="H51" s="140">
        <v>0</v>
      </c>
      <c r="I51" s="141"/>
      <c r="J51" s="142"/>
      <c r="K51" s="143"/>
      <c r="L51" s="143"/>
      <c r="M51" s="143"/>
      <c r="N51" s="143"/>
      <c r="O51" s="142"/>
      <c r="P51" s="142"/>
      <c r="Q51" s="142"/>
      <c r="R51" s="138"/>
      <c r="S51" s="138"/>
      <c r="T51" s="137"/>
      <c r="U51" s="6"/>
      <c r="V51" s="8"/>
      <c r="W51" s="8"/>
      <c r="X51" s="60"/>
    </row>
    <row r="52" spans="1:27" ht="10.5" outlineLevel="4" x14ac:dyDescent="0.2">
      <c r="A52" s="136"/>
      <c r="B52" s="137"/>
      <c r="C52" s="137"/>
      <c r="D52" s="138"/>
      <c r="E52" s="144"/>
      <c r="F52" s="139" t="s">
        <v>151</v>
      </c>
      <c r="G52" s="138"/>
      <c r="H52" s="140">
        <v>23.624000000000002</v>
      </c>
      <c r="I52" s="141"/>
      <c r="J52" s="142"/>
      <c r="K52" s="143"/>
      <c r="L52" s="143"/>
      <c r="M52" s="143"/>
      <c r="N52" s="143"/>
      <c r="O52" s="142"/>
      <c r="P52" s="142"/>
      <c r="Q52" s="142"/>
      <c r="R52" s="138"/>
      <c r="S52" s="138"/>
      <c r="T52" s="137"/>
      <c r="U52" s="6"/>
      <c r="V52" s="8"/>
      <c r="W52" s="8"/>
      <c r="X52" s="60"/>
    </row>
    <row r="53" spans="1:27" ht="7.55" customHeight="1" outlineLevel="4" x14ac:dyDescent="0.2">
      <c r="A53" s="8"/>
      <c r="B53" s="69"/>
      <c r="C53" s="69"/>
      <c r="D53" s="60"/>
      <c r="E53" s="60"/>
      <c r="F53" s="103"/>
      <c r="G53" s="60"/>
      <c r="H53" s="65"/>
      <c r="I53" s="104"/>
      <c r="J53" s="63"/>
      <c r="K53" s="65"/>
      <c r="L53" s="65"/>
      <c r="M53" s="65"/>
      <c r="N53" s="65"/>
      <c r="O53" s="63"/>
      <c r="P53" s="63"/>
      <c r="Q53" s="63"/>
      <c r="R53" s="60"/>
      <c r="S53" s="60"/>
      <c r="T53" s="69"/>
      <c r="U53" s="8"/>
      <c r="X53" s="60"/>
    </row>
    <row r="54" spans="1:27" outlineLevel="3" x14ac:dyDescent="0.2">
      <c r="B54" s="6"/>
      <c r="C54" s="6"/>
      <c r="D54" s="6"/>
      <c r="E54" s="6"/>
      <c r="F54" s="6"/>
      <c r="G54" s="6"/>
      <c r="H54" s="6"/>
      <c r="I54" s="8"/>
      <c r="J54" s="8"/>
      <c r="K54" s="6"/>
      <c r="L54" s="6"/>
      <c r="M54" s="6"/>
      <c r="N54" s="6"/>
      <c r="O54" s="6"/>
      <c r="P54" s="8"/>
      <c r="Q54" s="8"/>
      <c r="R54" s="8"/>
      <c r="S54" s="6"/>
      <c r="T54" s="6"/>
      <c r="X54" s="6"/>
    </row>
    <row r="55" spans="1:27" ht="10.5" outlineLevel="2" x14ac:dyDescent="0.2">
      <c r="A55" s="96" t="s">
        <v>79</v>
      </c>
      <c r="B55" s="100">
        <v>3</v>
      </c>
      <c r="C55" s="113"/>
      <c r="D55" s="114" t="s">
        <v>109</v>
      </c>
      <c r="E55" s="114"/>
      <c r="F55" s="115" t="s">
        <v>80</v>
      </c>
      <c r="G55" s="114"/>
      <c r="H55" s="116"/>
      <c r="I55" s="117"/>
      <c r="J55" s="98">
        <f>SUBTOTAL(9,J56:J100)</f>
        <v>0</v>
      </c>
      <c r="K55" s="116"/>
      <c r="L55" s="99">
        <f>SUBTOTAL(9,L56:L100)</f>
        <v>3.0695123829999997</v>
      </c>
      <c r="M55" s="116"/>
      <c r="N55" s="99">
        <f>SUBTOTAL(9,N56:N100)</f>
        <v>4.2710000000000005E-3</v>
      </c>
      <c r="O55" s="118"/>
      <c r="P55" s="98">
        <f>SUBTOTAL(9,P56:P100)</f>
        <v>0</v>
      </c>
      <c r="Q55" s="98">
        <f>SUBTOTAL(9,Q56:Q100)</f>
        <v>0</v>
      </c>
      <c r="R55" s="114"/>
      <c r="S55" s="114"/>
      <c r="T55" s="100">
        <f>SUBTOTAL(9,T56:T100)</f>
        <v>9</v>
      </c>
      <c r="U55" s="6"/>
      <c r="V55" s="8"/>
      <c r="W55" s="8"/>
      <c r="X55" s="60"/>
    </row>
    <row r="56" spans="1:27" ht="10.5" outlineLevel="3" x14ac:dyDescent="0.2">
      <c r="A56" s="4"/>
      <c r="B56" s="119"/>
      <c r="C56" s="120">
        <v>7</v>
      </c>
      <c r="D56" s="121" t="s">
        <v>110</v>
      </c>
      <c r="E56" s="122" t="s">
        <v>152</v>
      </c>
      <c r="F56" s="123" t="s">
        <v>153</v>
      </c>
      <c r="G56" s="121" t="s">
        <v>124</v>
      </c>
      <c r="H56" s="124">
        <v>59.06</v>
      </c>
      <c r="I56" s="125"/>
      <c r="J56" s="126">
        <f>H56*I56</f>
        <v>0</v>
      </c>
      <c r="K56" s="124">
        <v>3.322E-2</v>
      </c>
      <c r="L56" s="124">
        <f>H56*K56</f>
        <v>1.9619732000000001</v>
      </c>
      <c r="M56" s="124"/>
      <c r="N56" s="124">
        <f>H56*M56</f>
        <v>0</v>
      </c>
      <c r="O56" s="126">
        <v>21</v>
      </c>
      <c r="P56" s="126">
        <f>J56*(O56/100)</f>
        <v>0</v>
      </c>
      <c r="Q56" s="126">
        <f>J56+P56</f>
        <v>0</v>
      </c>
      <c r="R56" s="127"/>
      <c r="S56" s="127" t="s">
        <v>114</v>
      </c>
      <c r="T56" s="128">
        <v>1</v>
      </c>
      <c r="U56" s="8"/>
      <c r="V56" s="8"/>
      <c r="W56" s="8"/>
      <c r="X56" s="60"/>
    </row>
    <row r="57" spans="1:27" ht="9.85" outlineLevel="4" x14ac:dyDescent="0.2">
      <c r="A57" s="129"/>
      <c r="B57" s="130"/>
      <c r="C57" s="130"/>
      <c r="D57" s="131"/>
      <c r="E57" s="135" t="s">
        <v>0</v>
      </c>
      <c r="F57" s="158" t="s">
        <v>154</v>
      </c>
      <c r="G57" s="158"/>
      <c r="H57" s="159"/>
      <c r="I57" s="160"/>
      <c r="J57" s="161"/>
      <c r="K57" s="133"/>
      <c r="L57" s="133"/>
      <c r="M57" s="133"/>
      <c r="N57" s="133"/>
      <c r="O57" s="134"/>
      <c r="P57" s="134"/>
      <c r="Q57" s="134"/>
      <c r="R57" s="131"/>
      <c r="S57" s="131"/>
      <c r="T57" s="130"/>
      <c r="U57" s="6"/>
      <c r="V57" s="8"/>
      <c r="W57" s="8"/>
      <c r="X57" s="132" t="str">
        <f>F57</f>
        <v>Oprava vápenné omítky vnějších ploch stupně členitosti 2 štukové, dvouvrstvé, v rozsahu opravované plochy přes 40 do 50%</v>
      </c>
      <c r="Y57" s="9"/>
      <c r="AA57" s="11"/>
    </row>
    <row r="58" spans="1:27" ht="7.55" customHeight="1" outlineLevel="4" x14ac:dyDescent="0.2">
      <c r="B58" s="69"/>
      <c r="C58" s="69"/>
      <c r="D58" s="60"/>
      <c r="E58" s="60"/>
      <c r="F58" s="61"/>
      <c r="G58" s="60"/>
      <c r="H58" s="65"/>
      <c r="I58" s="104"/>
      <c r="J58" s="63"/>
      <c r="K58" s="65"/>
      <c r="L58" s="65"/>
      <c r="M58" s="65"/>
      <c r="N58" s="65"/>
      <c r="O58" s="63"/>
      <c r="P58" s="63"/>
      <c r="Q58" s="63"/>
      <c r="R58" s="60"/>
      <c r="S58" s="60"/>
      <c r="T58" s="69"/>
      <c r="U58" s="8"/>
      <c r="X58" s="60"/>
    </row>
    <row r="59" spans="1:27" ht="10.5" outlineLevel="4" x14ac:dyDescent="0.2">
      <c r="A59" s="136"/>
      <c r="B59" s="137"/>
      <c r="C59" s="137"/>
      <c r="D59" s="138"/>
      <c r="E59" s="144" t="s">
        <v>1</v>
      </c>
      <c r="F59" s="139" t="s">
        <v>116</v>
      </c>
      <c r="G59" s="138"/>
      <c r="H59" s="140">
        <v>0</v>
      </c>
      <c r="I59" s="141"/>
      <c r="J59" s="142"/>
      <c r="K59" s="143"/>
      <c r="L59" s="143"/>
      <c r="M59" s="143"/>
      <c r="N59" s="143"/>
      <c r="O59" s="142"/>
      <c r="P59" s="142"/>
      <c r="Q59" s="142"/>
      <c r="R59" s="138"/>
      <c r="S59" s="138"/>
      <c r="T59" s="137"/>
      <c r="U59" s="6"/>
      <c r="V59" s="8"/>
      <c r="W59" s="8"/>
      <c r="X59" s="60"/>
    </row>
    <row r="60" spans="1:27" ht="10.5" outlineLevel="4" x14ac:dyDescent="0.2">
      <c r="A60" s="136"/>
      <c r="B60" s="137"/>
      <c r="C60" s="137"/>
      <c r="D60" s="138"/>
      <c r="E60" s="144"/>
      <c r="F60" s="139" t="s">
        <v>155</v>
      </c>
      <c r="G60" s="138"/>
      <c r="H60" s="140">
        <v>0</v>
      </c>
      <c r="I60" s="141"/>
      <c r="J60" s="142"/>
      <c r="K60" s="143"/>
      <c r="L60" s="143"/>
      <c r="M60" s="143"/>
      <c r="N60" s="143"/>
      <c r="O60" s="142"/>
      <c r="P60" s="142"/>
      <c r="Q60" s="142"/>
      <c r="R60" s="138"/>
      <c r="S60" s="138"/>
      <c r="T60" s="137"/>
      <c r="U60" s="6"/>
      <c r="V60" s="8"/>
      <c r="W60" s="8"/>
      <c r="X60" s="60"/>
    </row>
    <row r="61" spans="1:27" ht="10.5" outlineLevel="4" x14ac:dyDescent="0.2">
      <c r="A61" s="136"/>
      <c r="B61" s="137"/>
      <c r="C61" s="137"/>
      <c r="D61" s="138"/>
      <c r="E61" s="144"/>
      <c r="F61" s="139" t="s">
        <v>156</v>
      </c>
      <c r="G61" s="138"/>
      <c r="H61" s="140">
        <v>59.06</v>
      </c>
      <c r="I61" s="141"/>
      <c r="J61" s="142"/>
      <c r="K61" s="143"/>
      <c r="L61" s="143"/>
      <c r="M61" s="143"/>
      <c r="N61" s="143"/>
      <c r="O61" s="142"/>
      <c r="P61" s="142"/>
      <c r="Q61" s="142"/>
      <c r="R61" s="138"/>
      <c r="S61" s="138"/>
      <c r="T61" s="137"/>
      <c r="U61" s="6"/>
      <c r="V61" s="8"/>
      <c r="W61" s="8"/>
      <c r="X61" s="60"/>
    </row>
    <row r="62" spans="1:27" ht="7.55" customHeight="1" outlineLevel="4" x14ac:dyDescent="0.2">
      <c r="A62" s="8"/>
      <c r="B62" s="69"/>
      <c r="C62" s="69"/>
      <c r="D62" s="60"/>
      <c r="E62" s="60"/>
      <c r="F62" s="103"/>
      <c r="G62" s="60"/>
      <c r="H62" s="65"/>
      <c r="I62" s="104"/>
      <c r="J62" s="63"/>
      <c r="K62" s="65"/>
      <c r="L62" s="65"/>
      <c r="M62" s="65"/>
      <c r="N62" s="65"/>
      <c r="O62" s="63"/>
      <c r="P62" s="63"/>
      <c r="Q62" s="63"/>
      <c r="R62" s="60"/>
      <c r="S62" s="60"/>
      <c r="T62" s="69"/>
      <c r="U62" s="8"/>
      <c r="X62" s="60"/>
    </row>
    <row r="63" spans="1:27" ht="10.5" outlineLevel="3" x14ac:dyDescent="0.2">
      <c r="A63" s="4"/>
      <c r="B63" s="119"/>
      <c r="C63" s="120">
        <v>8</v>
      </c>
      <c r="D63" s="121" t="s">
        <v>110</v>
      </c>
      <c r="E63" s="122" t="s">
        <v>157</v>
      </c>
      <c r="F63" s="123" t="s">
        <v>158</v>
      </c>
      <c r="G63" s="121" t="s">
        <v>124</v>
      </c>
      <c r="H63" s="124">
        <v>59.06</v>
      </c>
      <c r="I63" s="125"/>
      <c r="J63" s="126">
        <f>H63*I63</f>
        <v>0</v>
      </c>
      <c r="K63" s="124"/>
      <c r="L63" s="124">
        <f>H63*K63</f>
        <v>0</v>
      </c>
      <c r="M63" s="124"/>
      <c r="N63" s="124">
        <f>H63*M63</f>
        <v>0</v>
      </c>
      <c r="O63" s="126">
        <v>21</v>
      </c>
      <c r="P63" s="126">
        <f>J63*(O63/100)</f>
        <v>0</v>
      </c>
      <c r="Q63" s="126">
        <f>J63+P63</f>
        <v>0</v>
      </c>
      <c r="R63" s="127"/>
      <c r="S63" s="127" t="s">
        <v>114</v>
      </c>
      <c r="T63" s="128">
        <v>1</v>
      </c>
      <c r="U63" s="8"/>
      <c r="V63" s="8"/>
      <c r="W63" s="8"/>
      <c r="X63" s="60"/>
    </row>
    <row r="64" spans="1:27" ht="9.85" outlineLevel="4" x14ac:dyDescent="0.2">
      <c r="A64" s="129"/>
      <c r="B64" s="130"/>
      <c r="C64" s="130"/>
      <c r="D64" s="131"/>
      <c r="E64" s="135" t="s">
        <v>0</v>
      </c>
      <c r="F64" s="158" t="s">
        <v>159</v>
      </c>
      <c r="G64" s="158"/>
      <c r="H64" s="159"/>
      <c r="I64" s="160"/>
      <c r="J64" s="161"/>
      <c r="K64" s="133"/>
      <c r="L64" s="133"/>
      <c r="M64" s="133"/>
      <c r="N64" s="133"/>
      <c r="O64" s="134"/>
      <c r="P64" s="134"/>
      <c r="Q64" s="134"/>
      <c r="R64" s="131"/>
      <c r="S64" s="131"/>
      <c r="T64" s="130"/>
      <c r="U64" s="6"/>
      <c r="V64" s="8"/>
      <c r="W64" s="8"/>
      <c r="X64" s="132" t="str">
        <f>F64</f>
        <v>Příprava podkladu omítek před provedením nátěru ometení</v>
      </c>
      <c r="Y64" s="9"/>
      <c r="AA64" s="11"/>
    </row>
    <row r="65" spans="1:27" ht="7.55" customHeight="1" outlineLevel="4" x14ac:dyDescent="0.2">
      <c r="B65" s="69"/>
      <c r="C65" s="69"/>
      <c r="D65" s="60"/>
      <c r="E65" s="60"/>
      <c r="F65" s="61"/>
      <c r="G65" s="60"/>
      <c r="H65" s="65"/>
      <c r="I65" s="104"/>
      <c r="J65" s="63"/>
      <c r="K65" s="65"/>
      <c r="L65" s="65"/>
      <c r="M65" s="65"/>
      <c r="N65" s="65"/>
      <c r="O65" s="63"/>
      <c r="P65" s="63"/>
      <c r="Q65" s="63"/>
      <c r="R65" s="60"/>
      <c r="S65" s="60"/>
      <c r="T65" s="69"/>
      <c r="U65" s="8"/>
      <c r="X65" s="60"/>
    </row>
    <row r="66" spans="1:27" ht="10.5" outlineLevel="3" x14ac:dyDescent="0.2">
      <c r="A66" s="4"/>
      <c r="B66" s="119"/>
      <c r="C66" s="120">
        <v>9</v>
      </c>
      <c r="D66" s="121" t="s">
        <v>110</v>
      </c>
      <c r="E66" s="122" t="s">
        <v>160</v>
      </c>
      <c r="F66" s="123" t="s">
        <v>161</v>
      </c>
      <c r="G66" s="121" t="s">
        <v>124</v>
      </c>
      <c r="H66" s="124">
        <v>59.06</v>
      </c>
      <c r="I66" s="125"/>
      <c r="J66" s="126">
        <f>H66*I66</f>
        <v>0</v>
      </c>
      <c r="K66" s="124">
        <v>1.1E-4</v>
      </c>
      <c r="L66" s="124">
        <f>H66*K66</f>
        <v>6.4966000000000008E-3</v>
      </c>
      <c r="M66" s="124"/>
      <c r="N66" s="124">
        <f>H66*M66</f>
        <v>0</v>
      </c>
      <c r="O66" s="126">
        <v>21</v>
      </c>
      <c r="P66" s="126">
        <f>J66*(O66/100)</f>
        <v>0</v>
      </c>
      <c r="Q66" s="126">
        <f>J66+P66</f>
        <v>0</v>
      </c>
      <c r="R66" s="127"/>
      <c r="S66" s="127" t="s">
        <v>114</v>
      </c>
      <c r="T66" s="128">
        <v>1</v>
      </c>
      <c r="U66" s="8"/>
      <c r="V66" s="8"/>
      <c r="W66" s="8"/>
      <c r="X66" s="60"/>
    </row>
    <row r="67" spans="1:27" ht="9.85" outlineLevel="4" x14ac:dyDescent="0.2">
      <c r="A67" s="129"/>
      <c r="B67" s="130"/>
      <c r="C67" s="130"/>
      <c r="D67" s="131"/>
      <c r="E67" s="135" t="s">
        <v>0</v>
      </c>
      <c r="F67" s="158" t="s">
        <v>162</v>
      </c>
      <c r="G67" s="158"/>
      <c r="H67" s="159"/>
      <c r="I67" s="160"/>
      <c r="J67" s="161"/>
      <c r="K67" s="133"/>
      <c r="L67" s="133"/>
      <c r="M67" s="133"/>
      <c r="N67" s="133"/>
      <c r="O67" s="134"/>
      <c r="P67" s="134"/>
      <c r="Q67" s="134"/>
      <c r="R67" s="131"/>
      <c r="S67" s="131"/>
      <c r="T67" s="130"/>
      <c r="U67" s="6"/>
      <c r="V67" s="8"/>
      <c r="W67" s="8"/>
      <c r="X67" s="132" t="str">
        <f>F67</f>
        <v>Penetrační nátěr omítek hladkých omítek hladkých, zrnitých tenkovrstvých nebo štukových stupně členitosti 1 a 2 silikátový</v>
      </c>
      <c r="Y67" s="9"/>
      <c r="AA67" s="11"/>
    </row>
    <row r="68" spans="1:27" ht="7.55" customHeight="1" outlineLevel="4" x14ac:dyDescent="0.2">
      <c r="B68" s="69"/>
      <c r="C68" s="69"/>
      <c r="D68" s="60"/>
      <c r="E68" s="60"/>
      <c r="F68" s="61"/>
      <c r="G68" s="60"/>
      <c r="H68" s="65"/>
      <c r="I68" s="104"/>
      <c r="J68" s="63"/>
      <c r="K68" s="65"/>
      <c r="L68" s="65"/>
      <c r="M68" s="65"/>
      <c r="N68" s="65"/>
      <c r="O68" s="63"/>
      <c r="P68" s="63"/>
      <c r="Q68" s="63"/>
      <c r="R68" s="60"/>
      <c r="S68" s="60"/>
      <c r="T68" s="69"/>
      <c r="U68" s="8"/>
      <c r="X68" s="60"/>
    </row>
    <row r="69" spans="1:27" ht="10.5" outlineLevel="3" x14ac:dyDescent="0.2">
      <c r="A69" s="4"/>
      <c r="B69" s="119"/>
      <c r="C69" s="120">
        <v>10</v>
      </c>
      <c r="D69" s="121" t="s">
        <v>110</v>
      </c>
      <c r="E69" s="122" t="s">
        <v>163</v>
      </c>
      <c r="F69" s="123" t="s">
        <v>164</v>
      </c>
      <c r="G69" s="121" t="s">
        <v>124</v>
      </c>
      <c r="H69" s="124">
        <v>59.06</v>
      </c>
      <c r="I69" s="125"/>
      <c r="J69" s="126">
        <f>H69*I69</f>
        <v>0</v>
      </c>
      <c r="K69" s="124">
        <v>7.2000000000000005E-4</v>
      </c>
      <c r="L69" s="124">
        <f>H69*K69</f>
        <v>4.2523200000000004E-2</v>
      </c>
      <c r="M69" s="124"/>
      <c r="N69" s="124">
        <f>H69*M69</f>
        <v>0</v>
      </c>
      <c r="O69" s="126">
        <v>21</v>
      </c>
      <c r="P69" s="126">
        <f>J69*(O69/100)</f>
        <v>0</v>
      </c>
      <c r="Q69" s="126">
        <f>J69+P69</f>
        <v>0</v>
      </c>
      <c r="R69" s="127"/>
      <c r="S69" s="127" t="s">
        <v>114</v>
      </c>
      <c r="T69" s="128">
        <v>1</v>
      </c>
      <c r="U69" s="8"/>
      <c r="V69" s="8"/>
      <c r="W69" s="8"/>
      <c r="X69" s="60"/>
    </row>
    <row r="70" spans="1:27" ht="9.85" outlineLevel="4" x14ac:dyDescent="0.2">
      <c r="A70" s="129"/>
      <c r="B70" s="130"/>
      <c r="C70" s="130"/>
      <c r="D70" s="131"/>
      <c r="E70" s="135" t="s">
        <v>0</v>
      </c>
      <c r="F70" s="158" t="s">
        <v>165</v>
      </c>
      <c r="G70" s="158"/>
      <c r="H70" s="159"/>
      <c r="I70" s="160"/>
      <c r="J70" s="161"/>
      <c r="K70" s="133"/>
      <c r="L70" s="133"/>
      <c r="M70" s="133"/>
      <c r="N70" s="133"/>
      <c r="O70" s="134"/>
      <c r="P70" s="134"/>
      <c r="Q70" s="134"/>
      <c r="R70" s="131"/>
      <c r="S70" s="131"/>
      <c r="T70" s="130"/>
      <c r="U70" s="6"/>
      <c r="V70" s="8"/>
      <c r="W70" s="8"/>
      <c r="X70" s="132" t="str">
        <f>F70</f>
        <v>Krycí (ochranný ) nátěr omítek dvojnásobný hladkých omítek hladkých, zrnitých tenkovrstvých nebo štukových stupně členitosti 1 a 2 silikátový</v>
      </c>
      <c r="Y70" s="9"/>
      <c r="AA70" s="11"/>
    </row>
    <row r="71" spans="1:27" ht="7.55" customHeight="1" outlineLevel="4" x14ac:dyDescent="0.2">
      <c r="B71" s="69"/>
      <c r="C71" s="69"/>
      <c r="D71" s="60"/>
      <c r="E71" s="60"/>
      <c r="F71" s="61"/>
      <c r="G71" s="60"/>
      <c r="H71" s="65"/>
      <c r="I71" s="104"/>
      <c r="J71" s="63"/>
      <c r="K71" s="65"/>
      <c r="L71" s="65"/>
      <c r="M71" s="65"/>
      <c r="N71" s="65"/>
      <c r="O71" s="63"/>
      <c r="P71" s="63"/>
      <c r="Q71" s="63"/>
      <c r="R71" s="60"/>
      <c r="S71" s="60"/>
      <c r="T71" s="69"/>
      <c r="U71" s="8"/>
      <c r="X71" s="60"/>
    </row>
    <row r="72" spans="1:27" ht="10.5" outlineLevel="3" x14ac:dyDescent="0.2">
      <c r="A72" s="4"/>
      <c r="B72" s="119"/>
      <c r="C72" s="120">
        <v>11</v>
      </c>
      <c r="D72" s="121" t="s">
        <v>110</v>
      </c>
      <c r="E72" s="122" t="s">
        <v>166</v>
      </c>
      <c r="F72" s="123" t="s">
        <v>167</v>
      </c>
      <c r="G72" s="121" t="s">
        <v>124</v>
      </c>
      <c r="H72" s="124">
        <v>427.1</v>
      </c>
      <c r="I72" s="125"/>
      <c r="J72" s="126">
        <f>H72*I72</f>
        <v>0</v>
      </c>
      <c r="K72" s="124">
        <v>3.8999999999999999E-4</v>
      </c>
      <c r="L72" s="124">
        <f>H72*K72</f>
        <v>0.16656899999999999</v>
      </c>
      <c r="M72" s="124">
        <v>1.0000000000000001E-5</v>
      </c>
      <c r="N72" s="124">
        <f>H72*M72</f>
        <v>4.2710000000000005E-3</v>
      </c>
      <c r="O72" s="126">
        <v>21</v>
      </c>
      <c r="P72" s="126">
        <f>J72*(O72/100)</f>
        <v>0</v>
      </c>
      <c r="Q72" s="126">
        <f>J72+P72</f>
        <v>0</v>
      </c>
      <c r="R72" s="127"/>
      <c r="S72" s="127" t="s">
        <v>114</v>
      </c>
      <c r="T72" s="128">
        <v>1</v>
      </c>
      <c r="U72" s="8"/>
      <c r="V72" s="8"/>
      <c r="W72" s="8"/>
      <c r="X72" s="60"/>
    </row>
    <row r="73" spans="1:27" ht="9.85" outlineLevel="4" x14ac:dyDescent="0.2">
      <c r="A73" s="129"/>
      <c r="B73" s="130"/>
      <c r="C73" s="130"/>
      <c r="D73" s="131"/>
      <c r="E73" s="135" t="s">
        <v>0</v>
      </c>
      <c r="F73" s="158" t="s">
        <v>168</v>
      </c>
      <c r="G73" s="158"/>
      <c r="H73" s="159"/>
      <c r="I73" s="160"/>
      <c r="J73" s="161"/>
      <c r="K73" s="133"/>
      <c r="L73" s="133"/>
      <c r="M73" s="133"/>
      <c r="N73" s="133"/>
      <c r="O73" s="134"/>
      <c r="P73" s="134"/>
      <c r="Q73" s="134"/>
      <c r="R73" s="131"/>
      <c r="S73" s="131"/>
      <c r="T73" s="130"/>
      <c r="U73" s="6"/>
      <c r="V73" s="8"/>
      <c r="W73" s="8"/>
      <c r="X73" s="132" t="str">
        <f>F73</f>
        <v>Zakrytí vnějších ploch před znečištěním včetně pozdějšího odkrytí výplní otvorů a svislých ploch fólií přilepenou lepící páskou</v>
      </c>
      <c r="Y73" s="9"/>
      <c r="AA73" s="11"/>
    </row>
    <row r="74" spans="1:27" ht="7.55" customHeight="1" outlineLevel="4" x14ac:dyDescent="0.2">
      <c r="B74" s="69"/>
      <c r="C74" s="69"/>
      <c r="D74" s="60"/>
      <c r="E74" s="60"/>
      <c r="F74" s="61"/>
      <c r="G74" s="60"/>
      <c r="H74" s="65"/>
      <c r="I74" s="104"/>
      <c r="J74" s="63"/>
      <c r="K74" s="65"/>
      <c r="L74" s="65"/>
      <c r="M74" s="65"/>
      <c r="N74" s="65"/>
      <c r="O74" s="63"/>
      <c r="P74" s="63"/>
      <c r="Q74" s="63"/>
      <c r="R74" s="60"/>
      <c r="S74" s="60"/>
      <c r="T74" s="69"/>
      <c r="U74" s="8"/>
      <c r="X74" s="60"/>
    </row>
    <row r="75" spans="1:27" ht="10.5" outlineLevel="4" x14ac:dyDescent="0.2">
      <c r="A75" s="136"/>
      <c r="B75" s="137"/>
      <c r="C75" s="137"/>
      <c r="D75" s="138"/>
      <c r="E75" s="144" t="s">
        <v>1</v>
      </c>
      <c r="F75" s="139" t="s">
        <v>116</v>
      </c>
      <c r="G75" s="138"/>
      <c r="H75" s="140">
        <v>0</v>
      </c>
      <c r="I75" s="141"/>
      <c r="J75" s="142"/>
      <c r="K75" s="143"/>
      <c r="L75" s="143"/>
      <c r="M75" s="143"/>
      <c r="N75" s="143"/>
      <c r="O75" s="142"/>
      <c r="P75" s="142"/>
      <c r="Q75" s="142"/>
      <c r="R75" s="138"/>
      <c r="S75" s="138"/>
      <c r="T75" s="137"/>
      <c r="U75" s="6"/>
      <c r="V75" s="8"/>
      <c r="W75" s="8"/>
      <c r="X75" s="60"/>
    </row>
    <row r="76" spans="1:27" ht="10.5" outlineLevel="4" x14ac:dyDescent="0.2">
      <c r="A76" s="136"/>
      <c r="B76" s="137"/>
      <c r="C76" s="137"/>
      <c r="D76" s="138"/>
      <c r="E76" s="144"/>
      <c r="F76" s="139" t="s">
        <v>155</v>
      </c>
      <c r="G76" s="138"/>
      <c r="H76" s="140">
        <v>0</v>
      </c>
      <c r="I76" s="141"/>
      <c r="J76" s="142"/>
      <c r="K76" s="143"/>
      <c r="L76" s="143"/>
      <c r="M76" s="143"/>
      <c r="N76" s="143"/>
      <c r="O76" s="142"/>
      <c r="P76" s="142"/>
      <c r="Q76" s="142"/>
      <c r="R76" s="138"/>
      <c r="S76" s="138"/>
      <c r="T76" s="137"/>
      <c r="U76" s="6"/>
      <c r="V76" s="8"/>
      <c r="W76" s="8"/>
      <c r="X76" s="60"/>
    </row>
    <row r="77" spans="1:27" ht="10.5" outlineLevel="4" x14ac:dyDescent="0.2">
      <c r="A77" s="136"/>
      <c r="B77" s="137"/>
      <c r="C77" s="137"/>
      <c r="D77" s="138"/>
      <c r="E77" s="144"/>
      <c r="F77" s="139" t="s">
        <v>169</v>
      </c>
      <c r="G77" s="138"/>
      <c r="H77" s="140">
        <v>354.36</v>
      </c>
      <c r="I77" s="141"/>
      <c r="J77" s="142"/>
      <c r="K77" s="143"/>
      <c r="L77" s="143"/>
      <c r="M77" s="143"/>
      <c r="N77" s="143"/>
      <c r="O77" s="142"/>
      <c r="P77" s="142"/>
      <c r="Q77" s="142"/>
      <c r="R77" s="138"/>
      <c r="S77" s="138"/>
      <c r="T77" s="137"/>
      <c r="U77" s="6"/>
      <c r="V77" s="8"/>
      <c r="W77" s="8"/>
      <c r="X77" s="60"/>
    </row>
    <row r="78" spans="1:27" ht="10.5" outlineLevel="4" x14ac:dyDescent="0.2">
      <c r="A78" s="136"/>
      <c r="B78" s="137"/>
      <c r="C78" s="137"/>
      <c r="D78" s="138"/>
      <c r="E78" s="144"/>
      <c r="F78" s="139" t="s">
        <v>170</v>
      </c>
      <c r="G78" s="138"/>
      <c r="H78" s="140">
        <v>0</v>
      </c>
      <c r="I78" s="141"/>
      <c r="J78" s="142"/>
      <c r="K78" s="143"/>
      <c r="L78" s="143"/>
      <c r="M78" s="143"/>
      <c r="N78" s="143"/>
      <c r="O78" s="142"/>
      <c r="P78" s="142"/>
      <c r="Q78" s="142"/>
      <c r="R78" s="138"/>
      <c r="S78" s="138"/>
      <c r="T78" s="137"/>
      <c r="U78" s="6"/>
      <c r="V78" s="8"/>
      <c r="W78" s="8"/>
      <c r="X78" s="60"/>
    </row>
    <row r="79" spans="1:27" ht="10.5" outlineLevel="4" x14ac:dyDescent="0.2">
      <c r="A79" s="136"/>
      <c r="B79" s="137"/>
      <c r="C79" s="137"/>
      <c r="D79" s="138"/>
      <c r="E79" s="144"/>
      <c r="F79" s="139" t="s">
        <v>171</v>
      </c>
      <c r="G79" s="138"/>
      <c r="H79" s="140">
        <v>0</v>
      </c>
      <c r="I79" s="141"/>
      <c r="J79" s="142"/>
      <c r="K79" s="143"/>
      <c r="L79" s="143"/>
      <c r="M79" s="143"/>
      <c r="N79" s="143"/>
      <c r="O79" s="142"/>
      <c r="P79" s="142"/>
      <c r="Q79" s="142"/>
      <c r="R79" s="138"/>
      <c r="S79" s="138"/>
      <c r="T79" s="137"/>
      <c r="U79" s="6"/>
      <c r="V79" s="8"/>
      <c r="W79" s="8"/>
      <c r="X79" s="60"/>
    </row>
    <row r="80" spans="1:27" ht="10.5" outlineLevel="4" x14ac:dyDescent="0.2">
      <c r="A80" s="136"/>
      <c r="B80" s="137"/>
      <c r="C80" s="137"/>
      <c r="D80" s="138"/>
      <c r="E80" s="144"/>
      <c r="F80" s="139" t="s">
        <v>172</v>
      </c>
      <c r="G80" s="138"/>
      <c r="H80" s="140">
        <v>30.94</v>
      </c>
      <c r="I80" s="141"/>
      <c r="J80" s="142"/>
      <c r="K80" s="143"/>
      <c r="L80" s="143"/>
      <c r="M80" s="143"/>
      <c r="N80" s="143"/>
      <c r="O80" s="142"/>
      <c r="P80" s="142"/>
      <c r="Q80" s="142"/>
      <c r="R80" s="138"/>
      <c r="S80" s="138"/>
      <c r="T80" s="137"/>
      <c r="U80" s="6"/>
      <c r="V80" s="8"/>
      <c r="W80" s="8"/>
      <c r="X80" s="60"/>
    </row>
    <row r="81" spans="1:27" ht="10.5" outlineLevel="4" x14ac:dyDescent="0.2">
      <c r="A81" s="136"/>
      <c r="B81" s="137"/>
      <c r="C81" s="137"/>
      <c r="D81" s="138"/>
      <c r="E81" s="144"/>
      <c r="F81" s="139" t="s">
        <v>173</v>
      </c>
      <c r="G81" s="138"/>
      <c r="H81" s="140">
        <v>41.8</v>
      </c>
      <c r="I81" s="141"/>
      <c r="J81" s="142"/>
      <c r="K81" s="143"/>
      <c r="L81" s="143"/>
      <c r="M81" s="143"/>
      <c r="N81" s="143"/>
      <c r="O81" s="142"/>
      <c r="P81" s="142"/>
      <c r="Q81" s="142"/>
      <c r="R81" s="138"/>
      <c r="S81" s="138"/>
      <c r="T81" s="137"/>
      <c r="U81" s="6"/>
      <c r="V81" s="8"/>
      <c r="W81" s="8"/>
      <c r="X81" s="60"/>
    </row>
    <row r="82" spans="1:27" ht="7.55" customHeight="1" outlineLevel="4" x14ac:dyDescent="0.2">
      <c r="A82" s="8"/>
      <c r="B82" s="69"/>
      <c r="C82" s="69"/>
      <c r="D82" s="60"/>
      <c r="E82" s="60"/>
      <c r="F82" s="103"/>
      <c r="G82" s="60"/>
      <c r="H82" s="65"/>
      <c r="I82" s="104"/>
      <c r="J82" s="63"/>
      <c r="K82" s="65"/>
      <c r="L82" s="65"/>
      <c r="M82" s="65"/>
      <c r="N82" s="65"/>
      <c r="O82" s="63"/>
      <c r="P82" s="63"/>
      <c r="Q82" s="63"/>
      <c r="R82" s="60"/>
      <c r="S82" s="60"/>
      <c r="T82" s="69"/>
      <c r="U82" s="8"/>
      <c r="X82" s="60"/>
    </row>
    <row r="83" spans="1:27" ht="10.5" outlineLevel="3" x14ac:dyDescent="0.2">
      <c r="A83" s="4"/>
      <c r="B83" s="119"/>
      <c r="C83" s="120">
        <v>12</v>
      </c>
      <c r="D83" s="121" t="s">
        <v>110</v>
      </c>
      <c r="E83" s="122" t="s">
        <v>174</v>
      </c>
      <c r="F83" s="123" t="s">
        <v>175</v>
      </c>
      <c r="G83" s="121" t="s">
        <v>124</v>
      </c>
      <c r="H83" s="124">
        <v>142.48409999999998</v>
      </c>
      <c r="I83" s="125"/>
      <c r="J83" s="126">
        <f>H83*I83</f>
        <v>0</v>
      </c>
      <c r="K83" s="124">
        <v>5.4299999999999999E-3</v>
      </c>
      <c r="L83" s="124">
        <f>H83*K83</f>
        <v>0.77368866299999994</v>
      </c>
      <c r="M83" s="124"/>
      <c r="N83" s="124">
        <f>H83*M83</f>
        <v>0</v>
      </c>
      <c r="O83" s="126">
        <v>21</v>
      </c>
      <c r="P83" s="126">
        <f>J83*(O83/100)</f>
        <v>0</v>
      </c>
      <c r="Q83" s="126">
        <f>J83+P83</f>
        <v>0</v>
      </c>
      <c r="R83" s="127"/>
      <c r="S83" s="127" t="s">
        <v>114</v>
      </c>
      <c r="T83" s="128">
        <v>1</v>
      </c>
      <c r="U83" s="8"/>
      <c r="V83" s="8"/>
      <c r="W83" s="8"/>
      <c r="X83" s="60"/>
    </row>
    <row r="84" spans="1:27" ht="9.85" outlineLevel="4" x14ac:dyDescent="0.2">
      <c r="A84" s="129"/>
      <c r="B84" s="130"/>
      <c r="C84" s="130"/>
      <c r="D84" s="131"/>
      <c r="E84" s="135" t="s">
        <v>0</v>
      </c>
      <c r="F84" s="158" t="s">
        <v>176</v>
      </c>
      <c r="G84" s="158"/>
      <c r="H84" s="159"/>
      <c r="I84" s="160"/>
      <c r="J84" s="161"/>
      <c r="K84" s="133"/>
      <c r="L84" s="133"/>
      <c r="M84" s="133"/>
      <c r="N84" s="133"/>
      <c r="O84" s="134"/>
      <c r="P84" s="134"/>
      <c r="Q84" s="134"/>
      <c r="R84" s="131"/>
      <c r="S84" s="131"/>
      <c r="T84" s="130"/>
      <c r="U84" s="6"/>
      <c r="V84" s="8"/>
      <c r="W84" s="8"/>
      <c r="X84" s="132" t="str">
        <f>F84</f>
        <v>Oprava vápenné omítky vnějších ploch stupně členitosti 1 štukové dvouvrstvé stěn, v rozsahu opravované plochy do 10%</v>
      </c>
      <c r="Y84" s="9"/>
      <c r="AA84" s="11"/>
    </row>
    <row r="85" spans="1:27" ht="7.55" customHeight="1" outlineLevel="4" x14ac:dyDescent="0.2">
      <c r="B85" s="69"/>
      <c r="C85" s="69"/>
      <c r="D85" s="60"/>
      <c r="E85" s="60"/>
      <c r="F85" s="61"/>
      <c r="G85" s="60"/>
      <c r="H85" s="65"/>
      <c r="I85" s="104"/>
      <c r="J85" s="63"/>
      <c r="K85" s="65"/>
      <c r="L85" s="65"/>
      <c r="M85" s="65"/>
      <c r="N85" s="65"/>
      <c r="O85" s="63"/>
      <c r="P85" s="63"/>
      <c r="Q85" s="63"/>
      <c r="R85" s="60"/>
      <c r="S85" s="60"/>
      <c r="T85" s="69"/>
      <c r="U85" s="8"/>
      <c r="X85" s="60"/>
    </row>
    <row r="86" spans="1:27" ht="10.5" outlineLevel="4" x14ac:dyDescent="0.2">
      <c r="A86" s="136"/>
      <c r="B86" s="137"/>
      <c r="C86" s="137"/>
      <c r="D86" s="138"/>
      <c r="E86" s="144" t="s">
        <v>1</v>
      </c>
      <c r="F86" s="139" t="s">
        <v>170</v>
      </c>
      <c r="G86" s="138"/>
      <c r="H86" s="140">
        <v>0</v>
      </c>
      <c r="I86" s="141"/>
      <c r="J86" s="142"/>
      <c r="K86" s="143"/>
      <c r="L86" s="143"/>
      <c r="M86" s="143"/>
      <c r="N86" s="143"/>
      <c r="O86" s="142"/>
      <c r="P86" s="142"/>
      <c r="Q86" s="142"/>
      <c r="R86" s="138"/>
      <c r="S86" s="138"/>
      <c r="T86" s="137"/>
      <c r="U86" s="6"/>
      <c r="V86" s="8"/>
      <c r="W86" s="8"/>
      <c r="X86" s="60"/>
    </row>
    <row r="87" spans="1:27" ht="10.5" outlineLevel="4" x14ac:dyDescent="0.2">
      <c r="A87" s="136"/>
      <c r="B87" s="137"/>
      <c r="C87" s="137"/>
      <c r="D87" s="138"/>
      <c r="E87" s="144"/>
      <c r="F87" s="139" t="s">
        <v>171</v>
      </c>
      <c r="G87" s="138"/>
      <c r="H87" s="140">
        <v>0</v>
      </c>
      <c r="I87" s="141"/>
      <c r="J87" s="142"/>
      <c r="K87" s="143"/>
      <c r="L87" s="143"/>
      <c r="M87" s="143"/>
      <c r="N87" s="143"/>
      <c r="O87" s="142"/>
      <c r="P87" s="142"/>
      <c r="Q87" s="142"/>
      <c r="R87" s="138"/>
      <c r="S87" s="138"/>
      <c r="T87" s="137"/>
      <c r="U87" s="6"/>
      <c r="V87" s="8"/>
      <c r="W87" s="8"/>
      <c r="X87" s="60"/>
    </row>
    <row r="88" spans="1:27" ht="10.5" outlineLevel="4" x14ac:dyDescent="0.2">
      <c r="A88" s="136"/>
      <c r="B88" s="137"/>
      <c r="C88" s="137"/>
      <c r="D88" s="138"/>
      <c r="E88" s="144"/>
      <c r="F88" s="139" t="s">
        <v>177</v>
      </c>
      <c r="G88" s="138"/>
      <c r="H88" s="140">
        <v>78.878799999999998</v>
      </c>
      <c r="I88" s="141"/>
      <c r="J88" s="142"/>
      <c r="K88" s="143"/>
      <c r="L88" s="143"/>
      <c r="M88" s="143"/>
      <c r="N88" s="143"/>
      <c r="O88" s="142"/>
      <c r="P88" s="142"/>
      <c r="Q88" s="142"/>
      <c r="R88" s="138"/>
      <c r="S88" s="138"/>
      <c r="T88" s="137"/>
      <c r="U88" s="6"/>
      <c r="V88" s="8"/>
      <c r="W88" s="8"/>
      <c r="X88" s="60"/>
    </row>
    <row r="89" spans="1:27" ht="10.5" outlineLevel="4" x14ac:dyDescent="0.2">
      <c r="A89" s="136"/>
      <c r="B89" s="137"/>
      <c r="C89" s="137"/>
      <c r="D89" s="138"/>
      <c r="E89" s="144"/>
      <c r="F89" s="139" t="s">
        <v>178</v>
      </c>
      <c r="G89" s="138"/>
      <c r="H89" s="140">
        <v>63.605299999999986</v>
      </c>
      <c r="I89" s="141"/>
      <c r="J89" s="142"/>
      <c r="K89" s="143"/>
      <c r="L89" s="143"/>
      <c r="M89" s="143"/>
      <c r="N89" s="143"/>
      <c r="O89" s="142"/>
      <c r="P89" s="142"/>
      <c r="Q89" s="142"/>
      <c r="R89" s="138"/>
      <c r="S89" s="138"/>
      <c r="T89" s="137"/>
      <c r="U89" s="6"/>
      <c r="V89" s="8"/>
      <c r="W89" s="8"/>
      <c r="X89" s="60"/>
    </row>
    <row r="90" spans="1:27" ht="7.55" customHeight="1" outlineLevel="4" x14ac:dyDescent="0.2">
      <c r="A90" s="8"/>
      <c r="B90" s="69"/>
      <c r="C90" s="69"/>
      <c r="D90" s="60"/>
      <c r="E90" s="60"/>
      <c r="F90" s="103"/>
      <c r="G90" s="60"/>
      <c r="H90" s="65"/>
      <c r="I90" s="104"/>
      <c r="J90" s="63"/>
      <c r="K90" s="65"/>
      <c r="L90" s="65"/>
      <c r="M90" s="65"/>
      <c r="N90" s="65"/>
      <c r="O90" s="63"/>
      <c r="P90" s="63"/>
      <c r="Q90" s="63"/>
      <c r="R90" s="60"/>
      <c r="S90" s="60"/>
      <c r="T90" s="69"/>
      <c r="U90" s="8"/>
      <c r="X90" s="60"/>
    </row>
    <row r="91" spans="1:27" ht="10.5" outlineLevel="3" x14ac:dyDescent="0.2">
      <c r="A91" s="4"/>
      <c r="B91" s="119"/>
      <c r="C91" s="120">
        <v>13</v>
      </c>
      <c r="D91" s="121" t="s">
        <v>110</v>
      </c>
      <c r="E91" s="122" t="s">
        <v>157</v>
      </c>
      <c r="F91" s="123" t="s">
        <v>158</v>
      </c>
      <c r="G91" s="121" t="s">
        <v>124</v>
      </c>
      <c r="H91" s="124">
        <v>142.48400000000001</v>
      </c>
      <c r="I91" s="125"/>
      <c r="J91" s="126">
        <f>H91*I91</f>
        <v>0</v>
      </c>
      <c r="K91" s="124"/>
      <c r="L91" s="124">
        <f>H91*K91</f>
        <v>0</v>
      </c>
      <c r="M91" s="124"/>
      <c r="N91" s="124">
        <f>H91*M91</f>
        <v>0</v>
      </c>
      <c r="O91" s="126">
        <v>21</v>
      </c>
      <c r="P91" s="126">
        <f>J91*(O91/100)</f>
        <v>0</v>
      </c>
      <c r="Q91" s="126">
        <f>J91+P91</f>
        <v>0</v>
      </c>
      <c r="R91" s="127"/>
      <c r="S91" s="127" t="s">
        <v>114</v>
      </c>
      <c r="T91" s="128">
        <v>1</v>
      </c>
      <c r="U91" s="8"/>
      <c r="V91" s="8"/>
      <c r="W91" s="8"/>
      <c r="X91" s="60"/>
    </row>
    <row r="92" spans="1:27" ht="9.85" outlineLevel="4" x14ac:dyDescent="0.2">
      <c r="A92" s="129"/>
      <c r="B92" s="130"/>
      <c r="C92" s="130"/>
      <c r="D92" s="131"/>
      <c r="E92" s="135" t="s">
        <v>0</v>
      </c>
      <c r="F92" s="158" t="s">
        <v>159</v>
      </c>
      <c r="G92" s="158"/>
      <c r="H92" s="159"/>
      <c r="I92" s="160"/>
      <c r="J92" s="161"/>
      <c r="K92" s="133"/>
      <c r="L92" s="133"/>
      <c r="M92" s="133"/>
      <c r="N92" s="133"/>
      <c r="O92" s="134"/>
      <c r="P92" s="134"/>
      <c r="Q92" s="134"/>
      <c r="R92" s="131"/>
      <c r="S92" s="131"/>
      <c r="T92" s="130"/>
      <c r="U92" s="6"/>
      <c r="V92" s="8"/>
      <c r="W92" s="8"/>
      <c r="X92" s="132" t="str">
        <f>F92</f>
        <v>Příprava podkladu omítek před provedením nátěru ometení</v>
      </c>
      <c r="Y92" s="9"/>
      <c r="AA92" s="11"/>
    </row>
    <row r="93" spans="1:27" ht="7.55" customHeight="1" outlineLevel="4" x14ac:dyDescent="0.2">
      <c r="B93" s="69"/>
      <c r="C93" s="69"/>
      <c r="D93" s="60"/>
      <c r="E93" s="60"/>
      <c r="F93" s="61"/>
      <c r="G93" s="60"/>
      <c r="H93" s="65"/>
      <c r="I93" s="104"/>
      <c r="J93" s="63"/>
      <c r="K93" s="65"/>
      <c r="L93" s="65"/>
      <c r="M93" s="65"/>
      <c r="N93" s="65"/>
      <c r="O93" s="63"/>
      <c r="P93" s="63"/>
      <c r="Q93" s="63"/>
      <c r="R93" s="60"/>
      <c r="S93" s="60"/>
      <c r="T93" s="69"/>
      <c r="U93" s="8"/>
      <c r="X93" s="60"/>
    </row>
    <row r="94" spans="1:27" ht="10.5" outlineLevel="3" x14ac:dyDescent="0.2">
      <c r="A94" s="4"/>
      <c r="B94" s="119"/>
      <c r="C94" s="120">
        <v>14</v>
      </c>
      <c r="D94" s="121" t="s">
        <v>110</v>
      </c>
      <c r="E94" s="122" t="s">
        <v>160</v>
      </c>
      <c r="F94" s="123" t="s">
        <v>161</v>
      </c>
      <c r="G94" s="121" t="s">
        <v>124</v>
      </c>
      <c r="H94" s="124">
        <v>142.48400000000001</v>
      </c>
      <c r="I94" s="125"/>
      <c r="J94" s="126">
        <f>H94*I94</f>
        <v>0</v>
      </c>
      <c r="K94" s="124">
        <v>1.1E-4</v>
      </c>
      <c r="L94" s="124">
        <f>H94*K94</f>
        <v>1.5673240000000001E-2</v>
      </c>
      <c r="M94" s="124"/>
      <c r="N94" s="124">
        <f>H94*M94</f>
        <v>0</v>
      </c>
      <c r="O94" s="126">
        <v>21</v>
      </c>
      <c r="P94" s="126">
        <f>J94*(O94/100)</f>
        <v>0</v>
      </c>
      <c r="Q94" s="126">
        <f>J94+P94</f>
        <v>0</v>
      </c>
      <c r="R94" s="127"/>
      <c r="S94" s="127" t="s">
        <v>114</v>
      </c>
      <c r="T94" s="128">
        <v>1</v>
      </c>
      <c r="U94" s="8"/>
      <c r="V94" s="8"/>
      <c r="W94" s="8"/>
      <c r="X94" s="60"/>
    </row>
    <row r="95" spans="1:27" ht="9.85" outlineLevel="4" x14ac:dyDescent="0.2">
      <c r="A95" s="129"/>
      <c r="B95" s="130"/>
      <c r="C95" s="130"/>
      <c r="D95" s="131"/>
      <c r="E95" s="135" t="s">
        <v>0</v>
      </c>
      <c r="F95" s="158" t="s">
        <v>162</v>
      </c>
      <c r="G95" s="158"/>
      <c r="H95" s="159"/>
      <c r="I95" s="160"/>
      <c r="J95" s="161"/>
      <c r="K95" s="133"/>
      <c r="L95" s="133"/>
      <c r="M95" s="133"/>
      <c r="N95" s="133"/>
      <c r="O95" s="134"/>
      <c r="P95" s="134"/>
      <c r="Q95" s="134"/>
      <c r="R95" s="131"/>
      <c r="S95" s="131"/>
      <c r="T95" s="130"/>
      <c r="U95" s="6"/>
      <c r="V95" s="8"/>
      <c r="W95" s="8"/>
      <c r="X95" s="132" t="str">
        <f>F95</f>
        <v>Penetrační nátěr omítek hladkých omítek hladkých, zrnitých tenkovrstvých nebo štukových stupně členitosti 1 a 2 silikátový</v>
      </c>
      <c r="Y95" s="9"/>
      <c r="AA95" s="11"/>
    </row>
    <row r="96" spans="1:27" ht="7.55" customHeight="1" outlineLevel="4" x14ac:dyDescent="0.2">
      <c r="B96" s="69"/>
      <c r="C96" s="69"/>
      <c r="D96" s="60"/>
      <c r="E96" s="60"/>
      <c r="F96" s="61"/>
      <c r="G96" s="60"/>
      <c r="H96" s="65"/>
      <c r="I96" s="104"/>
      <c r="J96" s="63"/>
      <c r="K96" s="65"/>
      <c r="L96" s="65"/>
      <c r="M96" s="65"/>
      <c r="N96" s="65"/>
      <c r="O96" s="63"/>
      <c r="P96" s="63"/>
      <c r="Q96" s="63"/>
      <c r="R96" s="60"/>
      <c r="S96" s="60"/>
      <c r="T96" s="69"/>
      <c r="U96" s="8"/>
      <c r="X96" s="60"/>
    </row>
    <row r="97" spans="1:27" ht="10.5" outlineLevel="3" x14ac:dyDescent="0.2">
      <c r="A97" s="4"/>
      <c r="B97" s="119"/>
      <c r="C97" s="120">
        <v>15</v>
      </c>
      <c r="D97" s="121" t="s">
        <v>110</v>
      </c>
      <c r="E97" s="122" t="s">
        <v>163</v>
      </c>
      <c r="F97" s="123" t="s">
        <v>164</v>
      </c>
      <c r="G97" s="121" t="s">
        <v>124</v>
      </c>
      <c r="H97" s="124">
        <v>142.48400000000001</v>
      </c>
      <c r="I97" s="125"/>
      <c r="J97" s="126">
        <f>H97*I97</f>
        <v>0</v>
      </c>
      <c r="K97" s="124">
        <v>7.2000000000000005E-4</v>
      </c>
      <c r="L97" s="124">
        <f>H97*K97</f>
        <v>0.10258848000000001</v>
      </c>
      <c r="M97" s="124"/>
      <c r="N97" s="124">
        <f>H97*M97</f>
        <v>0</v>
      </c>
      <c r="O97" s="126">
        <v>21</v>
      </c>
      <c r="P97" s="126">
        <f>J97*(O97/100)</f>
        <v>0</v>
      </c>
      <c r="Q97" s="126">
        <f>J97+P97</f>
        <v>0</v>
      </c>
      <c r="R97" s="127"/>
      <c r="S97" s="127" t="s">
        <v>114</v>
      </c>
      <c r="T97" s="128">
        <v>1</v>
      </c>
      <c r="U97" s="8"/>
      <c r="V97" s="8"/>
      <c r="W97" s="8"/>
      <c r="X97" s="60"/>
    </row>
    <row r="98" spans="1:27" ht="9.85" outlineLevel="4" x14ac:dyDescent="0.2">
      <c r="A98" s="129"/>
      <c r="B98" s="130"/>
      <c r="C98" s="130"/>
      <c r="D98" s="131"/>
      <c r="E98" s="135" t="s">
        <v>0</v>
      </c>
      <c r="F98" s="158" t="s">
        <v>165</v>
      </c>
      <c r="G98" s="158"/>
      <c r="H98" s="159"/>
      <c r="I98" s="160"/>
      <c r="J98" s="161"/>
      <c r="K98" s="133"/>
      <c r="L98" s="133"/>
      <c r="M98" s="133"/>
      <c r="N98" s="133"/>
      <c r="O98" s="134"/>
      <c r="P98" s="134"/>
      <c r="Q98" s="134"/>
      <c r="R98" s="131"/>
      <c r="S98" s="131"/>
      <c r="T98" s="130"/>
      <c r="U98" s="6"/>
      <c r="V98" s="8"/>
      <c r="W98" s="8"/>
      <c r="X98" s="132" t="str">
        <f>F98</f>
        <v>Krycí (ochranný ) nátěr omítek dvojnásobný hladkých omítek hladkých, zrnitých tenkovrstvých nebo štukových stupně členitosti 1 a 2 silikátový</v>
      </c>
      <c r="Y98" s="9"/>
      <c r="AA98" s="11"/>
    </row>
    <row r="99" spans="1:27" ht="7.55" customHeight="1" outlineLevel="4" x14ac:dyDescent="0.2">
      <c r="B99" s="69"/>
      <c r="C99" s="69"/>
      <c r="D99" s="60"/>
      <c r="E99" s="60"/>
      <c r="F99" s="61"/>
      <c r="G99" s="60"/>
      <c r="H99" s="65"/>
      <c r="I99" s="104"/>
      <c r="J99" s="63"/>
      <c r="K99" s="65"/>
      <c r="L99" s="65"/>
      <c r="M99" s="65"/>
      <c r="N99" s="65"/>
      <c r="O99" s="63"/>
      <c r="P99" s="63"/>
      <c r="Q99" s="63"/>
      <c r="R99" s="60"/>
      <c r="S99" s="60"/>
      <c r="T99" s="69"/>
      <c r="U99" s="8"/>
      <c r="X99" s="60"/>
    </row>
    <row r="100" spans="1:27" outlineLevel="3" x14ac:dyDescent="0.2">
      <c r="B100" s="6"/>
      <c r="C100" s="6"/>
      <c r="D100" s="6"/>
      <c r="E100" s="6"/>
      <c r="F100" s="6"/>
      <c r="G100" s="6"/>
      <c r="H100" s="6"/>
      <c r="I100" s="8"/>
      <c r="J100" s="8"/>
      <c r="K100" s="6"/>
      <c r="L100" s="6"/>
      <c r="M100" s="6"/>
      <c r="N100" s="6"/>
      <c r="O100" s="6"/>
      <c r="P100" s="8"/>
      <c r="Q100" s="8"/>
      <c r="R100" s="8"/>
      <c r="S100" s="6"/>
      <c r="T100" s="6"/>
      <c r="X100" s="6"/>
    </row>
    <row r="101" spans="1:27" ht="10.5" outlineLevel="2" x14ac:dyDescent="0.2">
      <c r="A101" s="96" t="s">
        <v>81</v>
      </c>
      <c r="B101" s="100">
        <v>3</v>
      </c>
      <c r="C101" s="113"/>
      <c r="D101" s="114" t="s">
        <v>109</v>
      </c>
      <c r="E101" s="114"/>
      <c r="F101" s="115" t="s">
        <v>82</v>
      </c>
      <c r="G101" s="114"/>
      <c r="H101" s="116"/>
      <c r="I101" s="117"/>
      <c r="J101" s="98">
        <f>SUBTOTAL(9,J102:J115)</f>
        <v>0</v>
      </c>
      <c r="K101" s="116"/>
      <c r="L101" s="99">
        <f>SUBTOTAL(9,L102:L115)</f>
        <v>8.4741000000000018E-3</v>
      </c>
      <c r="M101" s="116"/>
      <c r="N101" s="99">
        <f>SUBTOTAL(9,N102:N115)</f>
        <v>0</v>
      </c>
      <c r="O101" s="118"/>
      <c r="P101" s="98">
        <f>SUBTOTAL(9,P102:P115)</f>
        <v>0</v>
      </c>
      <c r="Q101" s="98">
        <f>SUBTOTAL(9,Q102:Q115)</f>
        <v>0</v>
      </c>
      <c r="R101" s="114"/>
      <c r="S101" s="114"/>
      <c r="T101" s="100">
        <f>SUBTOTAL(9,T102:T115)</f>
        <v>2</v>
      </c>
      <c r="U101" s="6"/>
      <c r="V101" s="8"/>
      <c r="W101" s="8"/>
      <c r="X101" s="60"/>
    </row>
    <row r="102" spans="1:27" ht="10.5" outlineLevel="3" x14ac:dyDescent="0.2">
      <c r="A102" s="4"/>
      <c r="B102" s="119"/>
      <c r="C102" s="120">
        <v>16</v>
      </c>
      <c r="D102" s="121" t="s">
        <v>110</v>
      </c>
      <c r="E102" s="122" t="s">
        <v>179</v>
      </c>
      <c r="F102" s="123" t="s">
        <v>180</v>
      </c>
      <c r="G102" s="121" t="s">
        <v>181</v>
      </c>
      <c r="H102" s="124">
        <v>9</v>
      </c>
      <c r="I102" s="125"/>
      <c r="J102" s="126">
        <f>H102*I102</f>
        <v>0</v>
      </c>
      <c r="K102" s="124"/>
      <c r="L102" s="124">
        <f>H102*K102</f>
        <v>0</v>
      </c>
      <c r="M102" s="124"/>
      <c r="N102" s="124">
        <f>H102*M102</f>
        <v>0</v>
      </c>
      <c r="O102" s="126">
        <v>21</v>
      </c>
      <c r="P102" s="126">
        <f>J102*(O102/100)</f>
        <v>0</v>
      </c>
      <c r="Q102" s="126">
        <f>J102+P102</f>
        <v>0</v>
      </c>
      <c r="R102" s="127"/>
      <c r="S102" s="127" t="s">
        <v>114</v>
      </c>
      <c r="T102" s="128">
        <v>1</v>
      </c>
      <c r="U102" s="8"/>
      <c r="V102" s="8"/>
      <c r="W102" s="8"/>
      <c r="X102" s="60"/>
    </row>
    <row r="103" spans="1:27" ht="9.85" outlineLevel="4" x14ac:dyDescent="0.2">
      <c r="A103" s="129"/>
      <c r="B103" s="130"/>
      <c r="C103" s="130"/>
      <c r="D103" s="131"/>
      <c r="E103" s="135" t="s">
        <v>0</v>
      </c>
      <c r="F103" s="158" t="s">
        <v>180</v>
      </c>
      <c r="G103" s="158"/>
      <c r="H103" s="159"/>
      <c r="I103" s="160"/>
      <c r="J103" s="161"/>
      <c r="K103" s="133"/>
      <c r="L103" s="133"/>
      <c r="M103" s="133"/>
      <c r="N103" s="133"/>
      <c r="O103" s="134"/>
      <c r="P103" s="134"/>
      <c r="Q103" s="134"/>
      <c r="R103" s="131"/>
      <c r="S103" s="131"/>
      <c r="T103" s="130"/>
      <c r="U103" s="6"/>
      <c r="V103" s="8"/>
      <c r="W103" s="8"/>
      <c r="X103" s="132" t="str">
        <f>F103</f>
        <v>Pročištění lapačů střešních splavenin</v>
      </c>
      <c r="Y103" s="9"/>
      <c r="AA103" s="11"/>
    </row>
    <row r="104" spans="1:27" ht="7.55" customHeight="1" outlineLevel="4" x14ac:dyDescent="0.2">
      <c r="B104" s="69"/>
      <c r="C104" s="69"/>
      <c r="D104" s="60"/>
      <c r="E104" s="60"/>
      <c r="F104" s="61"/>
      <c r="G104" s="60"/>
      <c r="H104" s="65"/>
      <c r="I104" s="104"/>
      <c r="J104" s="63"/>
      <c r="K104" s="65"/>
      <c r="L104" s="65"/>
      <c r="M104" s="65"/>
      <c r="N104" s="65"/>
      <c r="O104" s="63"/>
      <c r="P104" s="63"/>
      <c r="Q104" s="63"/>
      <c r="R104" s="60"/>
      <c r="S104" s="60"/>
      <c r="T104" s="69"/>
      <c r="U104" s="8"/>
      <c r="X104" s="60"/>
    </row>
    <row r="105" spans="1:27" ht="10.5" outlineLevel="4" x14ac:dyDescent="0.2">
      <c r="A105" s="136"/>
      <c r="B105" s="137"/>
      <c r="C105" s="137"/>
      <c r="D105" s="138"/>
      <c r="E105" s="144" t="s">
        <v>1</v>
      </c>
      <c r="F105" s="139" t="s">
        <v>116</v>
      </c>
      <c r="G105" s="138"/>
      <c r="H105" s="140">
        <v>0</v>
      </c>
      <c r="I105" s="141"/>
      <c r="J105" s="142"/>
      <c r="K105" s="143"/>
      <c r="L105" s="143"/>
      <c r="M105" s="143"/>
      <c r="N105" s="143"/>
      <c r="O105" s="142"/>
      <c r="P105" s="142"/>
      <c r="Q105" s="142"/>
      <c r="R105" s="138"/>
      <c r="S105" s="138"/>
      <c r="T105" s="137"/>
      <c r="U105" s="6"/>
      <c r="V105" s="8"/>
      <c r="W105" s="8"/>
      <c r="X105" s="60"/>
    </row>
    <row r="106" spans="1:27" ht="10.5" outlineLevel="4" x14ac:dyDescent="0.2">
      <c r="A106" s="136"/>
      <c r="B106" s="137"/>
      <c r="C106" s="137"/>
      <c r="D106" s="138"/>
      <c r="E106" s="144"/>
      <c r="F106" s="139" t="s">
        <v>182</v>
      </c>
      <c r="G106" s="138"/>
      <c r="H106" s="140">
        <v>9</v>
      </c>
      <c r="I106" s="141"/>
      <c r="J106" s="142"/>
      <c r="K106" s="143"/>
      <c r="L106" s="143"/>
      <c r="M106" s="143"/>
      <c r="N106" s="143"/>
      <c r="O106" s="142"/>
      <c r="P106" s="142"/>
      <c r="Q106" s="142"/>
      <c r="R106" s="138"/>
      <c r="S106" s="138"/>
      <c r="T106" s="137"/>
      <c r="U106" s="6"/>
      <c r="V106" s="8"/>
      <c r="W106" s="8"/>
      <c r="X106" s="60"/>
    </row>
    <row r="107" spans="1:27" ht="7.55" customHeight="1" outlineLevel="4" x14ac:dyDescent="0.2">
      <c r="A107" s="8"/>
      <c r="B107" s="69"/>
      <c r="C107" s="69"/>
      <c r="D107" s="60"/>
      <c r="E107" s="60"/>
      <c r="F107" s="103"/>
      <c r="G107" s="60"/>
      <c r="H107" s="65"/>
      <c r="I107" s="104"/>
      <c r="J107" s="63"/>
      <c r="K107" s="65"/>
      <c r="L107" s="65"/>
      <c r="M107" s="65"/>
      <c r="N107" s="65"/>
      <c r="O107" s="63"/>
      <c r="P107" s="63"/>
      <c r="Q107" s="63"/>
      <c r="R107" s="60"/>
      <c r="S107" s="60"/>
      <c r="T107" s="69"/>
      <c r="U107" s="8"/>
      <c r="X107" s="60"/>
    </row>
    <row r="108" spans="1:27" ht="10.5" outlineLevel="3" x14ac:dyDescent="0.2">
      <c r="A108" s="4"/>
      <c r="B108" s="119"/>
      <c r="C108" s="120">
        <v>17</v>
      </c>
      <c r="D108" s="121" t="s">
        <v>110</v>
      </c>
      <c r="E108" s="122" t="s">
        <v>183</v>
      </c>
      <c r="F108" s="123" t="s">
        <v>184</v>
      </c>
      <c r="G108" s="121" t="s">
        <v>124</v>
      </c>
      <c r="H108" s="124">
        <v>211.85250000000002</v>
      </c>
      <c r="I108" s="125"/>
      <c r="J108" s="126">
        <f>H108*I108</f>
        <v>0</v>
      </c>
      <c r="K108" s="124">
        <v>4.0000000000000003E-5</v>
      </c>
      <c r="L108" s="124">
        <f>H108*K108</f>
        <v>8.4741000000000018E-3</v>
      </c>
      <c r="M108" s="124"/>
      <c r="N108" s="124">
        <f>H108*M108</f>
        <v>0</v>
      </c>
      <c r="O108" s="126">
        <v>21</v>
      </c>
      <c r="P108" s="126">
        <f>J108*(O108/100)</f>
        <v>0</v>
      </c>
      <c r="Q108" s="126">
        <f>J108+P108</f>
        <v>0</v>
      </c>
      <c r="R108" s="127"/>
      <c r="S108" s="127" t="s">
        <v>114</v>
      </c>
      <c r="T108" s="128">
        <v>1</v>
      </c>
      <c r="U108" s="8"/>
      <c r="V108" s="8"/>
      <c r="W108" s="8"/>
      <c r="X108" s="60"/>
    </row>
    <row r="109" spans="1:27" ht="9.85" outlineLevel="4" x14ac:dyDescent="0.2">
      <c r="A109" s="129"/>
      <c r="B109" s="130"/>
      <c r="C109" s="130"/>
      <c r="D109" s="131"/>
      <c r="E109" s="135" t="s">
        <v>0</v>
      </c>
      <c r="F109" s="158" t="s">
        <v>185</v>
      </c>
      <c r="G109" s="158"/>
      <c r="H109" s="159"/>
      <c r="I109" s="160"/>
      <c r="J109" s="161"/>
      <c r="K109" s="133"/>
      <c r="L109" s="133"/>
      <c r="M109" s="133"/>
      <c r="N109" s="133"/>
      <c r="O109" s="134"/>
      <c r="P109" s="134"/>
      <c r="Q109" s="134"/>
      <c r="R109" s="131"/>
      <c r="S109" s="131"/>
      <c r="T109" s="130"/>
      <c r="U109" s="6"/>
      <c r="V109" s="8"/>
      <c r="W109" s="8"/>
      <c r="X109" s="132" t="str">
        <f>F109</f>
        <v>Vyčištění budov nebo objektů před předáním do užívání budov bytové nebo občanské výstavby, světlé výšky podlaží do 4 m</v>
      </c>
      <c r="Y109" s="9"/>
      <c r="AA109" s="11"/>
    </row>
    <row r="110" spans="1:27" ht="7.55" customHeight="1" outlineLevel="4" x14ac:dyDescent="0.2">
      <c r="B110" s="69"/>
      <c r="C110" s="69"/>
      <c r="D110" s="60"/>
      <c r="E110" s="60"/>
      <c r="F110" s="61"/>
      <c r="G110" s="60"/>
      <c r="H110" s="65"/>
      <c r="I110" s="104"/>
      <c r="J110" s="63"/>
      <c r="K110" s="65"/>
      <c r="L110" s="65"/>
      <c r="M110" s="65"/>
      <c r="N110" s="65"/>
      <c r="O110" s="63"/>
      <c r="P110" s="63"/>
      <c r="Q110" s="63"/>
      <c r="R110" s="60"/>
      <c r="S110" s="60"/>
      <c r="T110" s="69"/>
      <c r="U110" s="8"/>
      <c r="X110" s="60"/>
    </row>
    <row r="111" spans="1:27" ht="10.5" outlineLevel="4" x14ac:dyDescent="0.2">
      <c r="A111" s="136"/>
      <c r="B111" s="137"/>
      <c r="C111" s="137"/>
      <c r="D111" s="138"/>
      <c r="E111" s="144" t="s">
        <v>1</v>
      </c>
      <c r="F111" s="139" t="s">
        <v>186</v>
      </c>
      <c r="G111" s="138"/>
      <c r="H111" s="140">
        <v>0</v>
      </c>
      <c r="I111" s="141"/>
      <c r="J111" s="142"/>
      <c r="K111" s="143"/>
      <c r="L111" s="143"/>
      <c r="M111" s="143"/>
      <c r="N111" s="143"/>
      <c r="O111" s="142"/>
      <c r="P111" s="142"/>
      <c r="Q111" s="142"/>
      <c r="R111" s="138"/>
      <c r="S111" s="138"/>
      <c r="T111" s="137"/>
      <c r="U111" s="6"/>
      <c r="V111" s="8"/>
      <c r="W111" s="8"/>
      <c r="X111" s="60"/>
    </row>
    <row r="112" spans="1:27" ht="10.5" outlineLevel="4" x14ac:dyDescent="0.2">
      <c r="A112" s="136"/>
      <c r="B112" s="137"/>
      <c r="C112" s="137"/>
      <c r="D112" s="138"/>
      <c r="E112" s="144"/>
      <c r="F112" s="139" t="s">
        <v>187</v>
      </c>
      <c r="G112" s="138"/>
      <c r="H112" s="140">
        <v>84.96</v>
      </c>
      <c r="I112" s="141"/>
      <c r="J112" s="142"/>
      <c r="K112" s="143"/>
      <c r="L112" s="143"/>
      <c r="M112" s="143"/>
      <c r="N112" s="143"/>
      <c r="O112" s="142"/>
      <c r="P112" s="142"/>
      <c r="Q112" s="142"/>
      <c r="R112" s="138"/>
      <c r="S112" s="138"/>
      <c r="T112" s="137"/>
      <c r="U112" s="6"/>
      <c r="V112" s="8"/>
      <c r="W112" s="8"/>
      <c r="X112" s="60"/>
    </row>
    <row r="113" spans="1:27" ht="10.5" outlineLevel="4" x14ac:dyDescent="0.2">
      <c r="A113" s="136"/>
      <c r="B113" s="137"/>
      <c r="C113" s="137"/>
      <c r="D113" s="138"/>
      <c r="E113" s="144"/>
      <c r="F113" s="139" t="s">
        <v>188</v>
      </c>
      <c r="G113" s="138"/>
      <c r="H113" s="140">
        <v>126.8925</v>
      </c>
      <c r="I113" s="141"/>
      <c r="J113" s="142"/>
      <c r="K113" s="143"/>
      <c r="L113" s="143"/>
      <c r="M113" s="143"/>
      <c r="N113" s="143"/>
      <c r="O113" s="142"/>
      <c r="P113" s="142"/>
      <c r="Q113" s="142"/>
      <c r="R113" s="138"/>
      <c r="S113" s="138"/>
      <c r="T113" s="137"/>
      <c r="U113" s="6"/>
      <c r="V113" s="8"/>
      <c r="W113" s="8"/>
      <c r="X113" s="60"/>
    </row>
    <row r="114" spans="1:27" ht="7.55" customHeight="1" outlineLevel="4" x14ac:dyDescent="0.2">
      <c r="A114" s="8"/>
      <c r="B114" s="69"/>
      <c r="C114" s="69"/>
      <c r="D114" s="60"/>
      <c r="E114" s="60"/>
      <c r="F114" s="103"/>
      <c r="G114" s="60"/>
      <c r="H114" s="65"/>
      <c r="I114" s="104"/>
      <c r="J114" s="63"/>
      <c r="K114" s="65"/>
      <c r="L114" s="65"/>
      <c r="M114" s="65"/>
      <c r="N114" s="65"/>
      <c r="O114" s="63"/>
      <c r="P114" s="63"/>
      <c r="Q114" s="63"/>
      <c r="R114" s="60"/>
      <c r="S114" s="60"/>
      <c r="T114" s="69"/>
      <c r="U114" s="8"/>
      <c r="X114" s="60"/>
    </row>
    <row r="115" spans="1:27" outlineLevel="3" x14ac:dyDescent="0.2">
      <c r="B115" s="6"/>
      <c r="C115" s="6"/>
      <c r="D115" s="6"/>
      <c r="E115" s="6"/>
      <c r="F115" s="6"/>
      <c r="G115" s="6"/>
      <c r="H115" s="6"/>
      <c r="I115" s="8"/>
      <c r="J115" s="8"/>
      <c r="K115" s="6"/>
      <c r="L115" s="6"/>
      <c r="M115" s="6"/>
      <c r="N115" s="6"/>
      <c r="O115" s="6"/>
      <c r="P115" s="8"/>
      <c r="Q115" s="8"/>
      <c r="R115" s="8"/>
      <c r="S115" s="6"/>
      <c r="T115" s="6"/>
      <c r="X115" s="6"/>
    </row>
    <row r="116" spans="1:27" ht="10.5" outlineLevel="2" x14ac:dyDescent="0.2">
      <c r="A116" s="96" t="s">
        <v>83</v>
      </c>
      <c r="B116" s="100">
        <v>3</v>
      </c>
      <c r="C116" s="113"/>
      <c r="D116" s="114" t="s">
        <v>109</v>
      </c>
      <c r="E116" s="114"/>
      <c r="F116" s="115" t="s">
        <v>84</v>
      </c>
      <c r="G116" s="114"/>
      <c r="H116" s="116"/>
      <c r="I116" s="117"/>
      <c r="J116" s="98">
        <f>SUBTOTAL(9,J117:J158)</f>
        <v>0</v>
      </c>
      <c r="K116" s="116"/>
      <c r="L116" s="99">
        <f>SUBTOTAL(9,L117:L158)</f>
        <v>0</v>
      </c>
      <c r="M116" s="116"/>
      <c r="N116" s="99">
        <f>SUBTOTAL(9,N117:N158)</f>
        <v>0</v>
      </c>
      <c r="O116" s="118"/>
      <c r="P116" s="98">
        <f>SUBTOTAL(9,P117:P158)</f>
        <v>0</v>
      </c>
      <c r="Q116" s="98">
        <f>SUBTOTAL(9,Q117:Q158)</f>
        <v>0</v>
      </c>
      <c r="R116" s="114"/>
      <c r="S116" s="114"/>
      <c r="T116" s="100">
        <f>SUBTOTAL(9,T117:T158)</f>
        <v>10</v>
      </c>
      <c r="U116" s="6"/>
      <c r="V116" s="8"/>
      <c r="W116" s="8"/>
      <c r="X116" s="60"/>
    </row>
    <row r="117" spans="1:27" ht="10.5" outlineLevel="3" x14ac:dyDescent="0.2">
      <c r="A117" s="4"/>
      <c r="B117" s="119"/>
      <c r="C117" s="120">
        <v>18</v>
      </c>
      <c r="D117" s="121" t="s">
        <v>110</v>
      </c>
      <c r="E117" s="122" t="s">
        <v>189</v>
      </c>
      <c r="F117" s="123" t="s">
        <v>190</v>
      </c>
      <c r="G117" s="121" t="s">
        <v>124</v>
      </c>
      <c r="H117" s="124">
        <v>569.02374999999995</v>
      </c>
      <c r="I117" s="125"/>
      <c r="J117" s="126">
        <f>H117*I117</f>
        <v>0</v>
      </c>
      <c r="K117" s="124"/>
      <c r="L117" s="124">
        <f>H117*K117</f>
        <v>0</v>
      </c>
      <c r="M117" s="124"/>
      <c r="N117" s="124">
        <f>H117*M117</f>
        <v>0</v>
      </c>
      <c r="O117" s="126">
        <v>21</v>
      </c>
      <c r="P117" s="126">
        <f>J117*(O117/100)</f>
        <v>0</v>
      </c>
      <c r="Q117" s="126">
        <f>J117+P117</f>
        <v>0</v>
      </c>
      <c r="R117" s="127"/>
      <c r="S117" s="127" t="s">
        <v>114</v>
      </c>
      <c r="T117" s="128">
        <v>1</v>
      </c>
      <c r="U117" s="8"/>
      <c r="V117" s="8"/>
      <c r="W117" s="8"/>
      <c r="X117" s="60"/>
    </row>
    <row r="118" spans="1:27" ht="39.299999999999997" outlineLevel="4" x14ac:dyDescent="0.2">
      <c r="A118" s="129"/>
      <c r="B118" s="130"/>
      <c r="C118" s="130"/>
      <c r="D118" s="131"/>
      <c r="E118" s="135" t="s">
        <v>0</v>
      </c>
      <c r="F118" s="158" t="s">
        <v>191</v>
      </c>
      <c r="G118" s="158"/>
      <c r="H118" s="159"/>
      <c r="I118" s="160"/>
      <c r="J118" s="161"/>
      <c r="K118" s="133"/>
      <c r="L118" s="133"/>
      <c r="M118" s="133"/>
      <c r="N118" s="133"/>
      <c r="O118" s="134"/>
      <c r="P118" s="134"/>
      <c r="Q118" s="134"/>
      <c r="R118" s="131"/>
      <c r="S118" s="131"/>
      <c r="T118" s="130"/>
      <c r="U118" s="6"/>
      <c r="V118" s="8"/>
      <c r="W118" s="8"/>
      <c r="X118" s="132" t="str">
        <f>F118</f>
        <v>Montáž lešení řadového trubkového lehkého pracovního s podlahami  
  s provozním zatížením tř. 3 do 200 kg/m2 
    šířky tř. W12 přes 1,2 do 1,5 m, výšky 
      přes 10 do 25 m</v>
      </c>
      <c r="Y118" s="9"/>
      <c r="AA118" s="11"/>
    </row>
    <row r="119" spans="1:27" ht="7.55" customHeight="1" outlineLevel="4" x14ac:dyDescent="0.2">
      <c r="B119" s="69"/>
      <c r="C119" s="69"/>
      <c r="D119" s="60"/>
      <c r="E119" s="60"/>
      <c r="F119" s="61"/>
      <c r="G119" s="60"/>
      <c r="H119" s="65"/>
      <c r="I119" s="104"/>
      <c r="J119" s="63"/>
      <c r="K119" s="65"/>
      <c r="L119" s="65"/>
      <c r="M119" s="65"/>
      <c r="N119" s="65"/>
      <c r="O119" s="63"/>
      <c r="P119" s="63"/>
      <c r="Q119" s="63"/>
      <c r="R119" s="60"/>
      <c r="S119" s="60"/>
      <c r="T119" s="69"/>
      <c r="U119" s="8"/>
      <c r="X119" s="60"/>
    </row>
    <row r="120" spans="1:27" ht="10.5" outlineLevel="4" x14ac:dyDescent="0.2">
      <c r="A120" s="136"/>
      <c r="B120" s="137"/>
      <c r="C120" s="137"/>
      <c r="D120" s="138"/>
      <c r="E120" s="144" t="s">
        <v>1</v>
      </c>
      <c r="F120" s="139" t="s">
        <v>186</v>
      </c>
      <c r="G120" s="138"/>
      <c r="H120" s="140">
        <v>0</v>
      </c>
      <c r="I120" s="141"/>
      <c r="J120" s="142"/>
      <c r="K120" s="143"/>
      <c r="L120" s="143"/>
      <c r="M120" s="143"/>
      <c r="N120" s="143"/>
      <c r="O120" s="142"/>
      <c r="P120" s="142"/>
      <c r="Q120" s="142"/>
      <c r="R120" s="138"/>
      <c r="S120" s="138"/>
      <c r="T120" s="137"/>
      <c r="U120" s="6"/>
      <c r="V120" s="8"/>
      <c r="W120" s="8"/>
      <c r="X120" s="60"/>
    </row>
    <row r="121" spans="1:27" ht="10.5" outlineLevel="4" x14ac:dyDescent="0.2">
      <c r="A121" s="136"/>
      <c r="B121" s="137"/>
      <c r="C121" s="137"/>
      <c r="D121" s="138"/>
      <c r="E121" s="144"/>
      <c r="F121" s="139" t="s">
        <v>192</v>
      </c>
      <c r="G121" s="138"/>
      <c r="H121" s="140">
        <v>192.57599999999999</v>
      </c>
      <c r="I121" s="141"/>
      <c r="J121" s="142"/>
      <c r="K121" s="143"/>
      <c r="L121" s="143"/>
      <c r="M121" s="143"/>
      <c r="N121" s="143"/>
      <c r="O121" s="142"/>
      <c r="P121" s="142"/>
      <c r="Q121" s="142"/>
      <c r="R121" s="138"/>
      <c r="S121" s="138"/>
      <c r="T121" s="137"/>
      <c r="U121" s="6"/>
      <c r="V121" s="8"/>
      <c r="W121" s="8"/>
      <c r="X121" s="60"/>
    </row>
    <row r="122" spans="1:27" ht="10.5" outlineLevel="4" x14ac:dyDescent="0.2">
      <c r="A122" s="136"/>
      <c r="B122" s="137"/>
      <c r="C122" s="137"/>
      <c r="D122" s="138"/>
      <c r="E122" s="144"/>
      <c r="F122" s="139" t="s">
        <v>193</v>
      </c>
      <c r="G122" s="138"/>
      <c r="H122" s="140">
        <v>376.44774999999998</v>
      </c>
      <c r="I122" s="141"/>
      <c r="J122" s="142"/>
      <c r="K122" s="143"/>
      <c r="L122" s="143"/>
      <c r="M122" s="143"/>
      <c r="N122" s="143"/>
      <c r="O122" s="142"/>
      <c r="P122" s="142"/>
      <c r="Q122" s="142"/>
      <c r="R122" s="138"/>
      <c r="S122" s="138"/>
      <c r="T122" s="137"/>
      <c r="U122" s="6"/>
      <c r="V122" s="8"/>
      <c r="W122" s="8"/>
      <c r="X122" s="60"/>
    </row>
    <row r="123" spans="1:27" ht="7.55" customHeight="1" outlineLevel="4" x14ac:dyDescent="0.2">
      <c r="A123" s="8"/>
      <c r="B123" s="69"/>
      <c r="C123" s="69"/>
      <c r="D123" s="60"/>
      <c r="E123" s="60"/>
      <c r="F123" s="103"/>
      <c r="G123" s="60"/>
      <c r="H123" s="65"/>
      <c r="I123" s="104"/>
      <c r="J123" s="63"/>
      <c r="K123" s="65"/>
      <c r="L123" s="65"/>
      <c r="M123" s="65"/>
      <c r="N123" s="65"/>
      <c r="O123" s="63"/>
      <c r="P123" s="63"/>
      <c r="Q123" s="63"/>
      <c r="R123" s="60"/>
      <c r="S123" s="60"/>
      <c r="T123" s="69"/>
      <c r="U123" s="8"/>
      <c r="X123" s="60"/>
    </row>
    <row r="124" spans="1:27" ht="20.95" outlineLevel="3" x14ac:dyDescent="0.2">
      <c r="A124" s="4"/>
      <c r="B124" s="119"/>
      <c r="C124" s="120">
        <v>19</v>
      </c>
      <c r="D124" s="121" t="s">
        <v>110</v>
      </c>
      <c r="E124" s="122" t="s">
        <v>194</v>
      </c>
      <c r="F124" s="123" t="s">
        <v>195</v>
      </c>
      <c r="G124" s="121" t="s">
        <v>124</v>
      </c>
      <c r="H124" s="124">
        <v>51212.160000000003</v>
      </c>
      <c r="I124" s="125"/>
      <c r="J124" s="126">
        <f>H124*I124</f>
        <v>0</v>
      </c>
      <c r="K124" s="124"/>
      <c r="L124" s="124">
        <f>H124*K124</f>
        <v>0</v>
      </c>
      <c r="M124" s="124"/>
      <c r="N124" s="124">
        <f>H124*M124</f>
        <v>0</v>
      </c>
      <c r="O124" s="126">
        <v>21</v>
      </c>
      <c r="P124" s="126">
        <f>J124*(O124/100)</f>
        <v>0</v>
      </c>
      <c r="Q124" s="126">
        <f>J124+P124</f>
        <v>0</v>
      </c>
      <c r="R124" s="127"/>
      <c r="S124" s="127" t="s">
        <v>114</v>
      </c>
      <c r="T124" s="128">
        <v>1</v>
      </c>
      <c r="U124" s="8"/>
      <c r="V124" s="8"/>
      <c r="W124" s="8"/>
      <c r="X124" s="60"/>
    </row>
    <row r="125" spans="1:27" ht="39.299999999999997" outlineLevel="4" x14ac:dyDescent="0.2">
      <c r="A125" s="129"/>
      <c r="B125" s="130"/>
      <c r="C125" s="130"/>
      <c r="D125" s="131"/>
      <c r="E125" s="135" t="s">
        <v>0</v>
      </c>
      <c r="F125" s="158" t="s">
        <v>196</v>
      </c>
      <c r="G125" s="158"/>
      <c r="H125" s="159"/>
      <c r="I125" s="160"/>
      <c r="J125" s="161"/>
      <c r="K125" s="133"/>
      <c r="L125" s="133"/>
      <c r="M125" s="133"/>
      <c r="N125" s="133"/>
      <c r="O125" s="134"/>
      <c r="P125" s="134"/>
      <c r="Q125" s="134"/>
      <c r="R125" s="131"/>
      <c r="S125" s="131"/>
      <c r="T125" s="130"/>
      <c r="U125" s="6"/>
      <c r="V125" s="8"/>
      <c r="W125" s="8"/>
      <c r="X125" s="132" t="str">
        <f>F125</f>
        <v>Montáž lešení řadového trubkového lehkého pracovního s podlahami  
  s provozním zatížením tř. 3 do 200 kg/m2 
    Příplatek za první a každý další den použití lešení 
      k ceně -1132</v>
      </c>
      <c r="Y125" s="9"/>
      <c r="AA125" s="11"/>
    </row>
    <row r="126" spans="1:27" ht="7.55" customHeight="1" outlineLevel="4" x14ac:dyDescent="0.2">
      <c r="B126" s="69"/>
      <c r="C126" s="69"/>
      <c r="D126" s="60"/>
      <c r="E126" s="60"/>
      <c r="F126" s="61"/>
      <c r="G126" s="60"/>
      <c r="H126" s="65"/>
      <c r="I126" s="104"/>
      <c r="J126" s="63"/>
      <c r="K126" s="65"/>
      <c r="L126" s="65"/>
      <c r="M126" s="65"/>
      <c r="N126" s="65"/>
      <c r="O126" s="63"/>
      <c r="P126" s="63"/>
      <c r="Q126" s="63"/>
      <c r="R126" s="60"/>
      <c r="S126" s="60"/>
      <c r="T126" s="69"/>
      <c r="U126" s="8"/>
      <c r="X126" s="60"/>
    </row>
    <row r="127" spans="1:27" ht="10.5" outlineLevel="4" x14ac:dyDescent="0.2">
      <c r="A127" s="136"/>
      <c r="B127" s="137"/>
      <c r="C127" s="137"/>
      <c r="D127" s="138"/>
      <c r="E127" s="144" t="s">
        <v>1</v>
      </c>
      <c r="F127" s="139" t="s">
        <v>197</v>
      </c>
      <c r="G127" s="138"/>
      <c r="H127" s="140">
        <v>51212.160000000003</v>
      </c>
      <c r="I127" s="141"/>
      <c r="J127" s="142"/>
      <c r="K127" s="143"/>
      <c r="L127" s="143"/>
      <c r="M127" s="143"/>
      <c r="N127" s="143"/>
      <c r="O127" s="142"/>
      <c r="P127" s="142"/>
      <c r="Q127" s="142"/>
      <c r="R127" s="138"/>
      <c r="S127" s="138"/>
      <c r="T127" s="137"/>
      <c r="U127" s="6"/>
      <c r="V127" s="8"/>
      <c r="W127" s="8"/>
      <c r="X127" s="60"/>
    </row>
    <row r="128" spans="1:27" ht="7.55" customHeight="1" outlineLevel="4" x14ac:dyDescent="0.2">
      <c r="A128" s="8"/>
      <c r="B128" s="69"/>
      <c r="C128" s="69"/>
      <c r="D128" s="60"/>
      <c r="E128" s="60"/>
      <c r="F128" s="103"/>
      <c r="G128" s="60"/>
      <c r="H128" s="65"/>
      <c r="I128" s="104"/>
      <c r="J128" s="63"/>
      <c r="K128" s="65"/>
      <c r="L128" s="65"/>
      <c r="M128" s="65"/>
      <c r="N128" s="65"/>
      <c r="O128" s="63"/>
      <c r="P128" s="63"/>
      <c r="Q128" s="63"/>
      <c r="R128" s="60"/>
      <c r="S128" s="60"/>
      <c r="T128" s="69"/>
      <c r="U128" s="8"/>
      <c r="X128" s="60"/>
    </row>
    <row r="129" spans="1:27" ht="10.5" outlineLevel="3" x14ac:dyDescent="0.2">
      <c r="A129" s="4"/>
      <c r="B129" s="119"/>
      <c r="C129" s="120">
        <v>20</v>
      </c>
      <c r="D129" s="121" t="s">
        <v>110</v>
      </c>
      <c r="E129" s="122" t="s">
        <v>198</v>
      </c>
      <c r="F129" s="123" t="s">
        <v>199</v>
      </c>
      <c r="G129" s="121" t="s">
        <v>124</v>
      </c>
      <c r="H129" s="124">
        <v>569.024</v>
      </c>
      <c r="I129" s="125"/>
      <c r="J129" s="126">
        <f>H129*I129</f>
        <v>0</v>
      </c>
      <c r="K129" s="124"/>
      <c r="L129" s="124">
        <f>H129*K129</f>
        <v>0</v>
      </c>
      <c r="M129" s="124"/>
      <c r="N129" s="124">
        <f>H129*M129</f>
        <v>0</v>
      </c>
      <c r="O129" s="126">
        <v>21</v>
      </c>
      <c r="P129" s="126">
        <f>J129*(O129/100)</f>
        <v>0</v>
      </c>
      <c r="Q129" s="126">
        <f>J129+P129</f>
        <v>0</v>
      </c>
      <c r="R129" s="127"/>
      <c r="S129" s="127" t="s">
        <v>114</v>
      </c>
      <c r="T129" s="128">
        <v>1</v>
      </c>
      <c r="U129" s="8"/>
      <c r="V129" s="8"/>
      <c r="W129" s="8"/>
      <c r="X129" s="60"/>
    </row>
    <row r="130" spans="1:27" ht="39.299999999999997" outlineLevel="4" x14ac:dyDescent="0.2">
      <c r="A130" s="129"/>
      <c r="B130" s="130"/>
      <c r="C130" s="130"/>
      <c r="D130" s="131"/>
      <c r="E130" s="135" t="s">
        <v>0</v>
      </c>
      <c r="F130" s="158" t="s">
        <v>200</v>
      </c>
      <c r="G130" s="158"/>
      <c r="H130" s="159"/>
      <c r="I130" s="160"/>
      <c r="J130" s="161"/>
      <c r="K130" s="133"/>
      <c r="L130" s="133"/>
      <c r="M130" s="133"/>
      <c r="N130" s="133"/>
      <c r="O130" s="134"/>
      <c r="P130" s="134"/>
      <c r="Q130" s="134"/>
      <c r="R130" s="131"/>
      <c r="S130" s="131"/>
      <c r="T130" s="130"/>
      <c r="U130" s="6"/>
      <c r="V130" s="8"/>
      <c r="W130" s="8"/>
      <c r="X130" s="132" t="str">
        <f>F130</f>
        <v>Demontáž lešení řadového trubkového lehkého pracovního s podlahami  
  s provozním zatížením tř. 3 do 200 kg/m2 
    šířky tř. W12 přes 1,2 do 1,5 m, výšky 
      přes 10 do 25 m</v>
      </c>
      <c r="Y130" s="9"/>
      <c r="AA130" s="11"/>
    </row>
    <row r="131" spans="1:27" ht="7.55" customHeight="1" outlineLevel="4" x14ac:dyDescent="0.2">
      <c r="B131" s="69"/>
      <c r="C131" s="69"/>
      <c r="D131" s="60"/>
      <c r="E131" s="60"/>
      <c r="F131" s="61"/>
      <c r="G131" s="60"/>
      <c r="H131" s="65"/>
      <c r="I131" s="104"/>
      <c r="J131" s="63"/>
      <c r="K131" s="65"/>
      <c r="L131" s="65"/>
      <c r="M131" s="65"/>
      <c r="N131" s="65"/>
      <c r="O131" s="63"/>
      <c r="P131" s="63"/>
      <c r="Q131" s="63"/>
      <c r="R131" s="60"/>
      <c r="S131" s="60"/>
      <c r="T131" s="69"/>
      <c r="U131" s="8"/>
      <c r="X131" s="60"/>
    </row>
    <row r="132" spans="1:27" ht="10.5" outlineLevel="3" x14ac:dyDescent="0.2">
      <c r="A132" s="4"/>
      <c r="B132" s="119"/>
      <c r="C132" s="120">
        <v>21</v>
      </c>
      <c r="D132" s="121" t="s">
        <v>110</v>
      </c>
      <c r="E132" s="122" t="s">
        <v>201</v>
      </c>
      <c r="F132" s="123" t="s">
        <v>202</v>
      </c>
      <c r="G132" s="121" t="s">
        <v>124</v>
      </c>
      <c r="H132" s="124">
        <v>569.024</v>
      </c>
      <c r="I132" s="125"/>
      <c r="J132" s="126">
        <f>H132*I132</f>
        <v>0</v>
      </c>
      <c r="K132" s="124"/>
      <c r="L132" s="124">
        <f>H132*K132</f>
        <v>0</v>
      </c>
      <c r="M132" s="124"/>
      <c r="N132" s="124">
        <f>H132*M132</f>
        <v>0</v>
      </c>
      <c r="O132" s="126">
        <v>21</v>
      </c>
      <c r="P132" s="126">
        <f>J132*(O132/100)</f>
        <v>0</v>
      </c>
      <c r="Q132" s="126">
        <f>J132+P132</f>
        <v>0</v>
      </c>
      <c r="R132" s="127"/>
      <c r="S132" s="127" t="s">
        <v>114</v>
      </c>
      <c r="T132" s="128">
        <v>1</v>
      </c>
      <c r="U132" s="8"/>
      <c r="V132" s="8"/>
      <c r="W132" s="8"/>
      <c r="X132" s="60"/>
    </row>
    <row r="133" spans="1:27" ht="9.85" outlineLevel="4" x14ac:dyDescent="0.2">
      <c r="A133" s="129"/>
      <c r="B133" s="130"/>
      <c r="C133" s="130"/>
      <c r="D133" s="131"/>
      <c r="E133" s="135" t="s">
        <v>0</v>
      </c>
      <c r="F133" s="158" t="s">
        <v>203</v>
      </c>
      <c r="G133" s="158"/>
      <c r="H133" s="159"/>
      <c r="I133" s="160"/>
      <c r="J133" s="161"/>
      <c r="K133" s="133"/>
      <c r="L133" s="133"/>
      <c r="M133" s="133"/>
      <c r="N133" s="133"/>
      <c r="O133" s="134"/>
      <c r="P133" s="134"/>
      <c r="Q133" s="134"/>
      <c r="R133" s="131"/>
      <c r="S133" s="131"/>
      <c r="T133" s="130"/>
      <c r="U133" s="6"/>
      <c r="V133" s="8"/>
      <c r="W133" s="8"/>
      <c r="X133" s="132" t="str">
        <f>F133</f>
        <v>Plachta ochranná zavěšená na konstrukci lešení z textilie z umělých vláken montáž</v>
      </c>
      <c r="Y133" s="9"/>
      <c r="AA133" s="11"/>
    </row>
    <row r="134" spans="1:27" ht="7.55" customHeight="1" outlineLevel="4" x14ac:dyDescent="0.2">
      <c r="B134" s="69"/>
      <c r="C134" s="69"/>
      <c r="D134" s="60"/>
      <c r="E134" s="60"/>
      <c r="F134" s="61"/>
      <c r="G134" s="60"/>
      <c r="H134" s="65"/>
      <c r="I134" s="104"/>
      <c r="J134" s="63"/>
      <c r="K134" s="65"/>
      <c r="L134" s="65"/>
      <c r="M134" s="65"/>
      <c r="N134" s="65"/>
      <c r="O134" s="63"/>
      <c r="P134" s="63"/>
      <c r="Q134" s="63"/>
      <c r="R134" s="60"/>
      <c r="S134" s="60"/>
      <c r="T134" s="69"/>
      <c r="U134" s="8"/>
      <c r="X134" s="60"/>
    </row>
    <row r="135" spans="1:27" ht="10.5" outlineLevel="3" x14ac:dyDescent="0.2">
      <c r="A135" s="4"/>
      <c r="B135" s="119"/>
      <c r="C135" s="120">
        <v>22</v>
      </c>
      <c r="D135" s="121" t="s">
        <v>110</v>
      </c>
      <c r="E135" s="122" t="s">
        <v>204</v>
      </c>
      <c r="F135" s="123" t="s">
        <v>205</v>
      </c>
      <c r="G135" s="121" t="s">
        <v>124</v>
      </c>
      <c r="H135" s="124">
        <v>51212.160000000003</v>
      </c>
      <c r="I135" s="125"/>
      <c r="J135" s="126">
        <f>H135*I135</f>
        <v>0</v>
      </c>
      <c r="K135" s="124"/>
      <c r="L135" s="124">
        <f>H135*K135</f>
        <v>0</v>
      </c>
      <c r="M135" s="124"/>
      <c r="N135" s="124">
        <f>H135*M135</f>
        <v>0</v>
      </c>
      <c r="O135" s="126">
        <v>21</v>
      </c>
      <c r="P135" s="126">
        <f>J135*(O135/100)</f>
        <v>0</v>
      </c>
      <c r="Q135" s="126">
        <f>J135+P135</f>
        <v>0</v>
      </c>
      <c r="R135" s="127"/>
      <c r="S135" s="127" t="s">
        <v>114</v>
      </c>
      <c r="T135" s="128">
        <v>1</v>
      </c>
      <c r="U135" s="8"/>
      <c r="V135" s="8"/>
      <c r="W135" s="8"/>
      <c r="X135" s="60"/>
    </row>
    <row r="136" spans="1:27" ht="9.85" outlineLevel="4" x14ac:dyDescent="0.2">
      <c r="A136" s="129"/>
      <c r="B136" s="130"/>
      <c r="C136" s="130"/>
      <c r="D136" s="131"/>
      <c r="E136" s="135" t="s">
        <v>0</v>
      </c>
      <c r="F136" s="158" t="s">
        <v>206</v>
      </c>
      <c r="G136" s="158"/>
      <c r="H136" s="159"/>
      <c r="I136" s="160"/>
      <c r="J136" s="161"/>
      <c r="K136" s="133"/>
      <c r="L136" s="133"/>
      <c r="M136" s="133"/>
      <c r="N136" s="133"/>
      <c r="O136" s="134"/>
      <c r="P136" s="134"/>
      <c r="Q136" s="134"/>
      <c r="R136" s="131"/>
      <c r="S136" s="131"/>
      <c r="T136" s="130"/>
      <c r="U136" s="6"/>
      <c r="V136" s="8"/>
      <c r="W136" s="8"/>
      <c r="X136" s="132" t="str">
        <f>F136</f>
        <v>Plachta ochranná zavěšená na konstrukci lešení z textilie z umělých vláken příplatek k ceně za každý den použití</v>
      </c>
      <c r="Y136" s="9"/>
      <c r="AA136" s="11"/>
    </row>
    <row r="137" spans="1:27" ht="7.55" customHeight="1" outlineLevel="4" x14ac:dyDescent="0.2">
      <c r="B137" s="69"/>
      <c r="C137" s="69"/>
      <c r="D137" s="60"/>
      <c r="E137" s="60"/>
      <c r="F137" s="61"/>
      <c r="G137" s="60"/>
      <c r="H137" s="65"/>
      <c r="I137" s="104"/>
      <c r="J137" s="63"/>
      <c r="K137" s="65"/>
      <c r="L137" s="65"/>
      <c r="M137" s="65"/>
      <c r="N137" s="65"/>
      <c r="O137" s="63"/>
      <c r="P137" s="63"/>
      <c r="Q137" s="63"/>
      <c r="R137" s="60"/>
      <c r="S137" s="60"/>
      <c r="T137" s="69"/>
      <c r="U137" s="8"/>
      <c r="X137" s="60"/>
    </row>
    <row r="138" spans="1:27" ht="10.5" outlineLevel="3" x14ac:dyDescent="0.2">
      <c r="A138" s="4"/>
      <c r="B138" s="119"/>
      <c r="C138" s="120">
        <v>23</v>
      </c>
      <c r="D138" s="121" t="s">
        <v>110</v>
      </c>
      <c r="E138" s="122" t="s">
        <v>207</v>
      </c>
      <c r="F138" s="123" t="s">
        <v>208</v>
      </c>
      <c r="G138" s="121" t="s">
        <v>124</v>
      </c>
      <c r="H138" s="124">
        <v>569.24</v>
      </c>
      <c r="I138" s="125"/>
      <c r="J138" s="126">
        <f>H138*I138</f>
        <v>0</v>
      </c>
      <c r="K138" s="124"/>
      <c r="L138" s="124">
        <f>H138*K138</f>
        <v>0</v>
      </c>
      <c r="M138" s="124"/>
      <c r="N138" s="124">
        <f>H138*M138</f>
        <v>0</v>
      </c>
      <c r="O138" s="126">
        <v>21</v>
      </c>
      <c r="P138" s="126">
        <f>J138*(O138/100)</f>
        <v>0</v>
      </c>
      <c r="Q138" s="126">
        <f>J138+P138</f>
        <v>0</v>
      </c>
      <c r="R138" s="127"/>
      <c r="S138" s="127" t="s">
        <v>114</v>
      </c>
      <c r="T138" s="128">
        <v>1</v>
      </c>
      <c r="U138" s="8"/>
      <c r="V138" s="8"/>
      <c r="W138" s="8"/>
      <c r="X138" s="60"/>
    </row>
    <row r="139" spans="1:27" ht="9.85" outlineLevel="4" x14ac:dyDescent="0.2">
      <c r="A139" s="129"/>
      <c r="B139" s="130"/>
      <c r="C139" s="130"/>
      <c r="D139" s="131"/>
      <c r="E139" s="135" t="s">
        <v>0</v>
      </c>
      <c r="F139" s="158" t="s">
        <v>209</v>
      </c>
      <c r="G139" s="158"/>
      <c r="H139" s="159"/>
      <c r="I139" s="160"/>
      <c r="J139" s="161"/>
      <c r="K139" s="133"/>
      <c r="L139" s="133"/>
      <c r="M139" s="133"/>
      <c r="N139" s="133"/>
      <c r="O139" s="134"/>
      <c r="P139" s="134"/>
      <c r="Q139" s="134"/>
      <c r="R139" s="131"/>
      <c r="S139" s="131"/>
      <c r="T139" s="130"/>
      <c r="U139" s="6"/>
      <c r="V139" s="8"/>
      <c r="W139" s="8"/>
      <c r="X139" s="132" t="str">
        <f>F139</f>
        <v>Plachta ochranná zavěšená na konstrukci lešení z textilie z umělých vláken demontáž</v>
      </c>
      <c r="Y139" s="9"/>
      <c r="AA139" s="11"/>
    </row>
    <row r="140" spans="1:27" ht="7.55" customHeight="1" outlineLevel="4" x14ac:dyDescent="0.2">
      <c r="B140" s="69"/>
      <c r="C140" s="69"/>
      <c r="D140" s="60"/>
      <c r="E140" s="60"/>
      <c r="F140" s="61"/>
      <c r="G140" s="60"/>
      <c r="H140" s="65"/>
      <c r="I140" s="104"/>
      <c r="J140" s="63"/>
      <c r="K140" s="65"/>
      <c r="L140" s="65"/>
      <c r="M140" s="65"/>
      <c r="N140" s="65"/>
      <c r="O140" s="63"/>
      <c r="P140" s="63"/>
      <c r="Q140" s="63"/>
      <c r="R140" s="60"/>
      <c r="S140" s="60"/>
      <c r="T140" s="69"/>
      <c r="U140" s="8"/>
      <c r="X140" s="60"/>
    </row>
    <row r="141" spans="1:27" ht="10.5" outlineLevel="3" x14ac:dyDescent="0.2">
      <c r="A141" s="4"/>
      <c r="B141" s="119"/>
      <c r="C141" s="120">
        <v>24</v>
      </c>
      <c r="D141" s="121" t="s">
        <v>110</v>
      </c>
      <c r="E141" s="122" t="s">
        <v>210</v>
      </c>
      <c r="F141" s="123" t="s">
        <v>211</v>
      </c>
      <c r="G141" s="121" t="s">
        <v>140</v>
      </c>
      <c r="H141" s="124">
        <v>16.440000000000001</v>
      </c>
      <c r="I141" s="125"/>
      <c r="J141" s="126">
        <f>H141*I141</f>
        <v>0</v>
      </c>
      <c r="K141" s="124"/>
      <c r="L141" s="124">
        <f>H141*K141</f>
        <v>0</v>
      </c>
      <c r="M141" s="124"/>
      <c r="N141" s="124">
        <f>H141*M141</f>
        <v>0</v>
      </c>
      <c r="O141" s="126">
        <v>21</v>
      </c>
      <c r="P141" s="126">
        <f>J141*(O141/100)</f>
        <v>0</v>
      </c>
      <c r="Q141" s="126">
        <f>J141+P141</f>
        <v>0</v>
      </c>
      <c r="R141" s="127"/>
      <c r="S141" s="127" t="s">
        <v>114</v>
      </c>
      <c r="T141" s="128">
        <v>1</v>
      </c>
      <c r="U141" s="8"/>
      <c r="V141" s="8"/>
      <c r="W141" s="8"/>
      <c r="X141" s="60"/>
    </row>
    <row r="142" spans="1:27" ht="29.45" outlineLevel="4" x14ac:dyDescent="0.2">
      <c r="A142" s="129"/>
      <c r="B142" s="130"/>
      <c r="C142" s="130"/>
      <c r="D142" s="131"/>
      <c r="E142" s="135" t="s">
        <v>0</v>
      </c>
      <c r="F142" s="158" t="s">
        <v>212</v>
      </c>
      <c r="G142" s="158"/>
      <c r="H142" s="159"/>
      <c r="I142" s="160"/>
      <c r="J142" s="161"/>
      <c r="K142" s="133"/>
      <c r="L142" s="133"/>
      <c r="M142" s="133"/>
      <c r="N142" s="133"/>
      <c r="O142" s="134"/>
      <c r="P142" s="134"/>
      <c r="Q142" s="134"/>
      <c r="R142" s="131"/>
      <c r="S142" s="131"/>
      <c r="T142" s="130"/>
      <c r="U142" s="6"/>
      <c r="V142" s="8"/>
      <c r="W142" s="8"/>
      <c r="X142" s="132" t="str">
        <f>F142</f>
        <v>Montáž záchytné stříšky  
  zřizované současně s lehkým nebo těžkým lešením, šířky 
    přes 2,0 do 2,5 m</v>
      </c>
      <c r="Y142" s="9"/>
      <c r="AA142" s="11"/>
    </row>
    <row r="143" spans="1:27" ht="7.55" customHeight="1" outlineLevel="4" x14ac:dyDescent="0.2">
      <c r="B143" s="69"/>
      <c r="C143" s="69"/>
      <c r="D143" s="60"/>
      <c r="E143" s="60"/>
      <c r="F143" s="61"/>
      <c r="G143" s="60"/>
      <c r="H143" s="65"/>
      <c r="I143" s="104"/>
      <c r="J143" s="63"/>
      <c r="K143" s="65"/>
      <c r="L143" s="65"/>
      <c r="M143" s="65"/>
      <c r="N143" s="65"/>
      <c r="O143" s="63"/>
      <c r="P143" s="63"/>
      <c r="Q143" s="63"/>
      <c r="R143" s="60"/>
      <c r="S143" s="60"/>
      <c r="T143" s="69"/>
      <c r="U143" s="8"/>
      <c r="X143" s="60"/>
    </row>
    <row r="144" spans="1:27" ht="10.5" outlineLevel="4" x14ac:dyDescent="0.2">
      <c r="A144" s="136"/>
      <c r="B144" s="137"/>
      <c r="C144" s="137"/>
      <c r="D144" s="138"/>
      <c r="E144" s="144" t="s">
        <v>1</v>
      </c>
      <c r="F144" s="139" t="s">
        <v>213</v>
      </c>
      <c r="G144" s="138"/>
      <c r="H144" s="140">
        <v>0</v>
      </c>
      <c r="I144" s="141"/>
      <c r="J144" s="142"/>
      <c r="K144" s="143"/>
      <c r="L144" s="143"/>
      <c r="M144" s="143"/>
      <c r="N144" s="143"/>
      <c r="O144" s="142"/>
      <c r="P144" s="142"/>
      <c r="Q144" s="142"/>
      <c r="R144" s="138"/>
      <c r="S144" s="138"/>
      <c r="T144" s="137"/>
      <c r="U144" s="6"/>
      <c r="V144" s="8"/>
      <c r="W144" s="8"/>
      <c r="X144" s="60"/>
    </row>
    <row r="145" spans="1:27" ht="10.5" outlineLevel="4" x14ac:dyDescent="0.2">
      <c r="A145" s="136"/>
      <c r="B145" s="137"/>
      <c r="C145" s="137"/>
      <c r="D145" s="138"/>
      <c r="E145" s="144"/>
      <c r="F145" s="139" t="s">
        <v>214</v>
      </c>
      <c r="G145" s="138"/>
      <c r="H145" s="140">
        <v>16.440000000000001</v>
      </c>
      <c r="I145" s="141"/>
      <c r="J145" s="142"/>
      <c r="K145" s="143"/>
      <c r="L145" s="143"/>
      <c r="M145" s="143"/>
      <c r="N145" s="143"/>
      <c r="O145" s="142"/>
      <c r="P145" s="142"/>
      <c r="Q145" s="142"/>
      <c r="R145" s="138"/>
      <c r="S145" s="138"/>
      <c r="T145" s="137"/>
      <c r="U145" s="6"/>
      <c r="V145" s="8"/>
      <c r="W145" s="8"/>
      <c r="X145" s="60"/>
    </row>
    <row r="146" spans="1:27" ht="7.55" customHeight="1" outlineLevel="4" x14ac:dyDescent="0.2">
      <c r="A146" s="8"/>
      <c r="B146" s="69"/>
      <c r="C146" s="69"/>
      <c r="D146" s="60"/>
      <c r="E146" s="60"/>
      <c r="F146" s="103"/>
      <c r="G146" s="60"/>
      <c r="H146" s="65"/>
      <c r="I146" s="104"/>
      <c r="J146" s="63"/>
      <c r="K146" s="65"/>
      <c r="L146" s="65"/>
      <c r="M146" s="65"/>
      <c r="N146" s="65"/>
      <c r="O146" s="63"/>
      <c r="P146" s="63"/>
      <c r="Q146" s="63"/>
      <c r="R146" s="60"/>
      <c r="S146" s="60"/>
      <c r="T146" s="69"/>
      <c r="U146" s="8"/>
      <c r="X146" s="60"/>
    </row>
    <row r="147" spans="1:27" ht="10.5" outlineLevel="3" x14ac:dyDescent="0.2">
      <c r="A147" s="4"/>
      <c r="B147" s="119"/>
      <c r="C147" s="120">
        <v>25</v>
      </c>
      <c r="D147" s="121" t="s">
        <v>110</v>
      </c>
      <c r="E147" s="122" t="s">
        <v>215</v>
      </c>
      <c r="F147" s="123" t="s">
        <v>216</v>
      </c>
      <c r="G147" s="121" t="s">
        <v>140</v>
      </c>
      <c r="H147" s="124">
        <v>1479.6</v>
      </c>
      <c r="I147" s="125"/>
      <c r="J147" s="126">
        <f>H147*I147</f>
        <v>0</v>
      </c>
      <c r="K147" s="124"/>
      <c r="L147" s="124">
        <f>H147*K147</f>
        <v>0</v>
      </c>
      <c r="M147" s="124"/>
      <c r="N147" s="124">
        <f>H147*M147</f>
        <v>0</v>
      </c>
      <c r="O147" s="126">
        <v>21</v>
      </c>
      <c r="P147" s="126">
        <f>J147*(O147/100)</f>
        <v>0</v>
      </c>
      <c r="Q147" s="126">
        <f>J147+P147</f>
        <v>0</v>
      </c>
      <c r="R147" s="127"/>
      <c r="S147" s="127" t="s">
        <v>114</v>
      </c>
      <c r="T147" s="128">
        <v>1</v>
      </c>
      <c r="U147" s="8"/>
      <c r="V147" s="8"/>
      <c r="W147" s="8"/>
      <c r="X147" s="60"/>
    </row>
    <row r="148" spans="1:27" ht="29.45" outlineLevel="4" x14ac:dyDescent="0.2">
      <c r="A148" s="129"/>
      <c r="B148" s="130"/>
      <c r="C148" s="130"/>
      <c r="D148" s="131"/>
      <c r="E148" s="135" t="s">
        <v>0</v>
      </c>
      <c r="F148" s="158" t="s">
        <v>217</v>
      </c>
      <c r="G148" s="158"/>
      <c r="H148" s="159"/>
      <c r="I148" s="160"/>
      <c r="J148" s="161"/>
      <c r="K148" s="133"/>
      <c r="L148" s="133"/>
      <c r="M148" s="133"/>
      <c r="N148" s="133"/>
      <c r="O148" s="134"/>
      <c r="P148" s="134"/>
      <c r="Q148" s="134"/>
      <c r="R148" s="131"/>
      <c r="S148" s="131"/>
      <c r="T148" s="130"/>
      <c r="U148" s="6"/>
      <c r="V148" s="8"/>
      <c r="W148" s="8"/>
      <c r="X148" s="132" t="str">
        <f>F148</f>
        <v>Montáž záchytné stříšky  
  Příplatek za první a každý další den použití záchytné stříšky 
    k ceně -1113</v>
      </c>
      <c r="Y148" s="9"/>
      <c r="AA148" s="11"/>
    </row>
    <row r="149" spans="1:27" ht="7.55" customHeight="1" outlineLevel="4" x14ac:dyDescent="0.2">
      <c r="B149" s="69"/>
      <c r="C149" s="69"/>
      <c r="D149" s="60"/>
      <c r="E149" s="60"/>
      <c r="F149" s="61"/>
      <c r="G149" s="60"/>
      <c r="H149" s="65"/>
      <c r="I149" s="104"/>
      <c r="J149" s="63"/>
      <c r="K149" s="65"/>
      <c r="L149" s="65"/>
      <c r="M149" s="65"/>
      <c r="N149" s="65"/>
      <c r="O149" s="63"/>
      <c r="P149" s="63"/>
      <c r="Q149" s="63"/>
      <c r="R149" s="60"/>
      <c r="S149" s="60"/>
      <c r="T149" s="69"/>
      <c r="U149" s="8"/>
      <c r="X149" s="60"/>
    </row>
    <row r="150" spans="1:27" ht="10.5" outlineLevel="4" x14ac:dyDescent="0.2">
      <c r="A150" s="136"/>
      <c r="B150" s="137"/>
      <c r="C150" s="137"/>
      <c r="D150" s="138"/>
      <c r="E150" s="144" t="s">
        <v>1</v>
      </c>
      <c r="F150" s="139" t="s">
        <v>218</v>
      </c>
      <c r="G150" s="138"/>
      <c r="H150" s="140">
        <v>1479.6</v>
      </c>
      <c r="I150" s="141"/>
      <c r="J150" s="142"/>
      <c r="K150" s="143"/>
      <c r="L150" s="143"/>
      <c r="M150" s="143"/>
      <c r="N150" s="143"/>
      <c r="O150" s="142"/>
      <c r="P150" s="142"/>
      <c r="Q150" s="142"/>
      <c r="R150" s="138"/>
      <c r="S150" s="138"/>
      <c r="T150" s="137"/>
      <c r="U150" s="6"/>
      <c r="V150" s="8"/>
      <c r="W150" s="8"/>
      <c r="X150" s="60"/>
    </row>
    <row r="151" spans="1:27" ht="7.55" customHeight="1" outlineLevel="4" x14ac:dyDescent="0.2">
      <c r="A151" s="8"/>
      <c r="B151" s="69"/>
      <c r="C151" s="69"/>
      <c r="D151" s="60"/>
      <c r="E151" s="60"/>
      <c r="F151" s="103"/>
      <c r="G151" s="60"/>
      <c r="H151" s="65"/>
      <c r="I151" s="104"/>
      <c r="J151" s="63"/>
      <c r="K151" s="65"/>
      <c r="L151" s="65"/>
      <c r="M151" s="65"/>
      <c r="N151" s="65"/>
      <c r="O151" s="63"/>
      <c r="P151" s="63"/>
      <c r="Q151" s="63"/>
      <c r="R151" s="60"/>
      <c r="S151" s="60"/>
      <c r="T151" s="69"/>
      <c r="U151" s="8"/>
      <c r="X151" s="60"/>
    </row>
    <row r="152" spans="1:27" ht="10.5" outlineLevel="3" x14ac:dyDescent="0.2">
      <c r="A152" s="4"/>
      <c r="B152" s="119"/>
      <c r="C152" s="120">
        <v>26</v>
      </c>
      <c r="D152" s="121" t="s">
        <v>110</v>
      </c>
      <c r="E152" s="122" t="s">
        <v>219</v>
      </c>
      <c r="F152" s="123" t="s">
        <v>220</v>
      </c>
      <c r="G152" s="121" t="s">
        <v>140</v>
      </c>
      <c r="H152" s="124">
        <v>16.440000000000001</v>
      </c>
      <c r="I152" s="125"/>
      <c r="J152" s="126">
        <f>H152*I152</f>
        <v>0</v>
      </c>
      <c r="K152" s="124"/>
      <c r="L152" s="124">
        <f>H152*K152</f>
        <v>0</v>
      </c>
      <c r="M152" s="124"/>
      <c r="N152" s="124">
        <f>H152*M152</f>
        <v>0</v>
      </c>
      <c r="O152" s="126">
        <v>21</v>
      </c>
      <c r="P152" s="126">
        <f>J152*(O152/100)</f>
        <v>0</v>
      </c>
      <c r="Q152" s="126">
        <f>J152+P152</f>
        <v>0</v>
      </c>
      <c r="R152" s="127"/>
      <c r="S152" s="127" t="s">
        <v>114</v>
      </c>
      <c r="T152" s="128">
        <v>1</v>
      </c>
      <c r="U152" s="8"/>
      <c r="V152" s="8"/>
      <c r="W152" s="8"/>
      <c r="X152" s="60"/>
    </row>
    <row r="153" spans="1:27" ht="29.45" outlineLevel="4" x14ac:dyDescent="0.2">
      <c r="A153" s="129"/>
      <c r="B153" s="130"/>
      <c r="C153" s="130"/>
      <c r="D153" s="131"/>
      <c r="E153" s="135" t="s">
        <v>0</v>
      </c>
      <c r="F153" s="158" t="s">
        <v>221</v>
      </c>
      <c r="G153" s="158"/>
      <c r="H153" s="159"/>
      <c r="I153" s="160"/>
      <c r="J153" s="161"/>
      <c r="K153" s="133"/>
      <c r="L153" s="133"/>
      <c r="M153" s="133"/>
      <c r="N153" s="133"/>
      <c r="O153" s="134"/>
      <c r="P153" s="134"/>
      <c r="Q153" s="134"/>
      <c r="R153" s="131"/>
      <c r="S153" s="131"/>
      <c r="T153" s="130"/>
      <c r="U153" s="6"/>
      <c r="V153" s="8"/>
      <c r="W153" s="8"/>
      <c r="X153" s="132" t="str">
        <f>F153</f>
        <v>Demontáž záchytné stříšky  
  zřizované současně s lehkým nebo těžkým lešením, šířky 
    přes 2,0 do 2,5 m</v>
      </c>
      <c r="Y153" s="9"/>
      <c r="AA153" s="11"/>
    </row>
    <row r="154" spans="1:27" ht="7.55" customHeight="1" outlineLevel="4" x14ac:dyDescent="0.2">
      <c r="B154" s="69"/>
      <c r="C154" s="69"/>
      <c r="D154" s="60"/>
      <c r="E154" s="60"/>
      <c r="F154" s="61"/>
      <c r="G154" s="60"/>
      <c r="H154" s="65"/>
      <c r="I154" s="104"/>
      <c r="J154" s="63"/>
      <c r="K154" s="65"/>
      <c r="L154" s="65"/>
      <c r="M154" s="65"/>
      <c r="N154" s="65"/>
      <c r="O154" s="63"/>
      <c r="P154" s="63"/>
      <c r="Q154" s="63"/>
      <c r="R154" s="60"/>
      <c r="S154" s="60"/>
      <c r="T154" s="69"/>
      <c r="U154" s="8"/>
      <c r="X154" s="60"/>
    </row>
    <row r="155" spans="1:27" ht="10.5" outlineLevel="3" x14ac:dyDescent="0.2">
      <c r="A155" s="4"/>
      <c r="B155" s="119"/>
      <c r="C155" s="120">
        <v>27</v>
      </c>
      <c r="D155" s="121" t="s">
        <v>110</v>
      </c>
      <c r="E155" s="122" t="s">
        <v>222</v>
      </c>
      <c r="F155" s="123" t="s">
        <v>223</v>
      </c>
      <c r="G155" s="121" t="s">
        <v>181</v>
      </c>
      <c r="H155" s="124">
        <v>1</v>
      </c>
      <c r="I155" s="125"/>
      <c r="J155" s="126">
        <f>H155*I155</f>
        <v>0</v>
      </c>
      <c r="K155" s="124"/>
      <c r="L155" s="124">
        <f>H155*K155</f>
        <v>0</v>
      </c>
      <c r="M155" s="124"/>
      <c r="N155" s="124">
        <f>H155*M155</f>
        <v>0</v>
      </c>
      <c r="O155" s="126">
        <v>21</v>
      </c>
      <c r="P155" s="126">
        <f>J155*(O155/100)</f>
        <v>0</v>
      </c>
      <c r="Q155" s="126">
        <f>J155+P155</f>
        <v>0</v>
      </c>
      <c r="R155" s="127"/>
      <c r="S155" s="127" t="s">
        <v>224</v>
      </c>
      <c r="T155" s="128">
        <v>1</v>
      </c>
      <c r="U155" s="8"/>
      <c r="V155" s="8"/>
      <c r="W155" s="8"/>
      <c r="X155" s="60"/>
    </row>
    <row r="156" spans="1:27" ht="9.85" outlineLevel="4" x14ac:dyDescent="0.2">
      <c r="A156" s="129"/>
      <c r="B156" s="130"/>
      <c r="C156" s="130"/>
      <c r="D156" s="131"/>
      <c r="E156" s="135" t="s">
        <v>0</v>
      </c>
      <c r="F156" s="158" t="s">
        <v>54</v>
      </c>
      <c r="G156" s="158"/>
      <c r="H156" s="159"/>
      <c r="I156" s="160"/>
      <c r="J156" s="161"/>
      <c r="K156" s="133"/>
      <c r="L156" s="133"/>
      <c r="M156" s="133"/>
      <c r="N156" s="133"/>
      <c r="O156" s="134"/>
      <c r="P156" s="134"/>
      <c r="Q156" s="134"/>
      <c r="R156" s="131"/>
      <c r="S156" s="131"/>
      <c r="T156" s="130"/>
      <c r="U156" s="6"/>
      <c r="V156" s="8"/>
      <c r="W156" s="8"/>
      <c r="X156" s="132" t="str">
        <f>F156</f>
        <v>---</v>
      </c>
      <c r="Y156" s="9"/>
      <c r="AA156" s="11"/>
    </row>
    <row r="157" spans="1:27" ht="7.55" customHeight="1" outlineLevel="4" x14ac:dyDescent="0.2">
      <c r="B157" s="69"/>
      <c r="C157" s="69"/>
      <c r="D157" s="60"/>
      <c r="E157" s="60"/>
      <c r="F157" s="61"/>
      <c r="G157" s="60"/>
      <c r="H157" s="65"/>
      <c r="I157" s="104"/>
      <c r="J157" s="63"/>
      <c r="K157" s="65"/>
      <c r="L157" s="65"/>
      <c r="M157" s="65"/>
      <c r="N157" s="65"/>
      <c r="O157" s="63"/>
      <c r="P157" s="63"/>
      <c r="Q157" s="63"/>
      <c r="R157" s="60"/>
      <c r="S157" s="60"/>
      <c r="T157" s="69"/>
      <c r="U157" s="8"/>
      <c r="X157" s="60"/>
    </row>
    <row r="158" spans="1:27" outlineLevel="3" x14ac:dyDescent="0.2">
      <c r="B158" s="6"/>
      <c r="C158" s="6"/>
      <c r="D158" s="6"/>
      <c r="E158" s="6"/>
      <c r="F158" s="6"/>
      <c r="G158" s="6"/>
      <c r="H158" s="6"/>
      <c r="I158" s="8"/>
      <c r="J158" s="8"/>
      <c r="K158" s="6"/>
      <c r="L158" s="6"/>
      <c r="M158" s="6"/>
      <c r="N158" s="6"/>
      <c r="O158" s="6"/>
      <c r="P158" s="8"/>
      <c r="Q158" s="8"/>
      <c r="R158" s="8"/>
      <c r="S158" s="6"/>
      <c r="T158" s="6"/>
      <c r="X158" s="6"/>
    </row>
    <row r="159" spans="1:27" ht="10.5" outlineLevel="2" x14ac:dyDescent="0.2">
      <c r="A159" s="96" t="s">
        <v>85</v>
      </c>
      <c r="B159" s="100">
        <v>3</v>
      </c>
      <c r="C159" s="113"/>
      <c r="D159" s="114" t="s">
        <v>109</v>
      </c>
      <c r="E159" s="114"/>
      <c r="F159" s="115" t="s">
        <v>86</v>
      </c>
      <c r="G159" s="114"/>
      <c r="H159" s="116"/>
      <c r="I159" s="117"/>
      <c r="J159" s="98">
        <f>SUBTOTAL(9,J160:J237)</f>
        <v>0</v>
      </c>
      <c r="K159" s="116"/>
      <c r="L159" s="99">
        <f>SUBTOTAL(9,L160:L237)</f>
        <v>0.40394419999999998</v>
      </c>
      <c r="M159" s="116"/>
      <c r="N159" s="99">
        <f>SUBTOTAL(9,N160:N237)</f>
        <v>29.380471280000002</v>
      </c>
      <c r="O159" s="118"/>
      <c r="P159" s="98">
        <f>SUBTOTAL(9,P160:P237)</f>
        <v>0</v>
      </c>
      <c r="Q159" s="98">
        <f>SUBTOTAL(9,Q160:Q237)</f>
        <v>0</v>
      </c>
      <c r="R159" s="114"/>
      <c r="S159" s="114"/>
      <c r="T159" s="100">
        <f>SUBTOTAL(9,T160:T237)</f>
        <v>17</v>
      </c>
      <c r="U159" s="6"/>
      <c r="V159" s="8"/>
      <c r="W159" s="8"/>
      <c r="X159" s="60"/>
    </row>
    <row r="160" spans="1:27" ht="10.5" outlineLevel="3" x14ac:dyDescent="0.2">
      <c r="A160" s="4"/>
      <c r="B160" s="119"/>
      <c r="C160" s="120">
        <v>28</v>
      </c>
      <c r="D160" s="121" t="s">
        <v>110</v>
      </c>
      <c r="E160" s="122" t="s">
        <v>225</v>
      </c>
      <c r="F160" s="123" t="s">
        <v>226</v>
      </c>
      <c r="G160" s="121" t="s">
        <v>124</v>
      </c>
      <c r="H160" s="124">
        <v>1356.4760000000001</v>
      </c>
      <c r="I160" s="125"/>
      <c r="J160" s="126">
        <f>H160*I160</f>
        <v>0</v>
      </c>
      <c r="K160" s="124">
        <v>2.0000000000000001E-4</v>
      </c>
      <c r="L160" s="124">
        <f>H160*K160</f>
        <v>0.27129520000000001</v>
      </c>
      <c r="M160" s="124">
        <v>1.7780000000000001E-2</v>
      </c>
      <c r="N160" s="124">
        <f>H160*M160</f>
        <v>24.118143280000002</v>
      </c>
      <c r="O160" s="126">
        <v>21</v>
      </c>
      <c r="P160" s="126">
        <f>J160*(O160/100)</f>
        <v>0</v>
      </c>
      <c r="Q160" s="126">
        <f>J160+P160</f>
        <v>0</v>
      </c>
      <c r="R160" s="127"/>
      <c r="S160" s="127" t="s">
        <v>114</v>
      </c>
      <c r="T160" s="128">
        <v>1</v>
      </c>
      <c r="U160" s="8"/>
      <c r="V160" s="8"/>
      <c r="W160" s="8"/>
      <c r="X160" s="60"/>
    </row>
    <row r="161" spans="1:27" ht="29.45" outlineLevel="4" x14ac:dyDescent="0.2">
      <c r="A161" s="129"/>
      <c r="B161" s="130"/>
      <c r="C161" s="130"/>
      <c r="D161" s="131"/>
      <c r="E161" s="135" t="s">
        <v>0</v>
      </c>
      <c r="F161" s="158" t="s">
        <v>227</v>
      </c>
      <c r="G161" s="158"/>
      <c r="H161" s="159"/>
      <c r="I161" s="160"/>
      <c r="J161" s="161"/>
      <c r="K161" s="133"/>
      <c r="L161" s="133"/>
      <c r="M161" s="133"/>
      <c r="N161" s="133"/>
      <c r="O161" s="134"/>
      <c r="P161" s="134"/>
      <c r="Q161" s="134"/>
      <c r="R161" s="131"/>
      <c r="S161" s="131"/>
      <c r="T161" s="130"/>
      <c r="U161" s="6"/>
      <c r="V161" s="8"/>
      <c r="W161" s="8"/>
      <c r="X161" s="132" t="str">
        <f>F161</f>
        <v>Demontáž azbestocementové krytiny skládané 
  sklonu do 30 st. 
    do suti</v>
      </c>
      <c r="Y161" s="9"/>
      <c r="AA161" s="11"/>
    </row>
    <row r="162" spans="1:27" ht="7.55" customHeight="1" outlineLevel="4" x14ac:dyDescent="0.2">
      <c r="B162" s="69"/>
      <c r="C162" s="69"/>
      <c r="D162" s="60"/>
      <c r="E162" s="60"/>
      <c r="F162" s="61"/>
      <c r="G162" s="60"/>
      <c r="H162" s="65"/>
      <c r="I162" s="104"/>
      <c r="J162" s="63"/>
      <c r="K162" s="65"/>
      <c r="L162" s="65"/>
      <c r="M162" s="65"/>
      <c r="N162" s="65"/>
      <c r="O162" s="63"/>
      <c r="P162" s="63"/>
      <c r="Q162" s="63"/>
      <c r="R162" s="60"/>
      <c r="S162" s="60"/>
      <c r="T162" s="69"/>
      <c r="U162" s="8"/>
      <c r="X162" s="60"/>
    </row>
    <row r="163" spans="1:27" ht="10.5" outlineLevel="4" x14ac:dyDescent="0.2">
      <c r="A163" s="136"/>
      <c r="B163" s="137"/>
      <c r="C163" s="137"/>
      <c r="D163" s="138"/>
      <c r="E163" s="144" t="s">
        <v>1</v>
      </c>
      <c r="F163" s="139" t="s">
        <v>228</v>
      </c>
      <c r="G163" s="138"/>
      <c r="H163" s="140">
        <v>1356.4760000000001</v>
      </c>
      <c r="I163" s="141"/>
      <c r="J163" s="142"/>
      <c r="K163" s="143"/>
      <c r="L163" s="143"/>
      <c r="M163" s="143"/>
      <c r="N163" s="143"/>
      <c r="O163" s="142"/>
      <c r="P163" s="142"/>
      <c r="Q163" s="142"/>
      <c r="R163" s="138"/>
      <c r="S163" s="138"/>
      <c r="T163" s="137"/>
      <c r="U163" s="6"/>
      <c r="V163" s="8"/>
      <c r="W163" s="8"/>
      <c r="X163" s="60"/>
    </row>
    <row r="164" spans="1:27" ht="7.55" customHeight="1" outlineLevel="4" x14ac:dyDescent="0.2">
      <c r="A164" s="8"/>
      <c r="B164" s="69"/>
      <c r="C164" s="69"/>
      <c r="D164" s="60"/>
      <c r="E164" s="60"/>
      <c r="F164" s="103"/>
      <c r="G164" s="60"/>
      <c r="H164" s="65"/>
      <c r="I164" s="104"/>
      <c r="J164" s="63"/>
      <c r="K164" s="65"/>
      <c r="L164" s="65"/>
      <c r="M164" s="65"/>
      <c r="N164" s="65"/>
      <c r="O164" s="63"/>
      <c r="P164" s="63"/>
      <c r="Q164" s="63"/>
      <c r="R164" s="60"/>
      <c r="S164" s="60"/>
      <c r="T164" s="69"/>
      <c r="U164" s="8"/>
      <c r="X164" s="60"/>
    </row>
    <row r="165" spans="1:27" ht="10.5" outlineLevel="3" x14ac:dyDescent="0.2">
      <c r="A165" s="4"/>
      <c r="B165" s="119"/>
      <c r="C165" s="120">
        <v>29</v>
      </c>
      <c r="D165" s="121" t="s">
        <v>110</v>
      </c>
      <c r="E165" s="122" t="s">
        <v>229</v>
      </c>
      <c r="F165" s="123" t="s">
        <v>230</v>
      </c>
      <c r="G165" s="121" t="s">
        <v>124</v>
      </c>
      <c r="H165" s="124">
        <v>1356.4760000000001</v>
      </c>
      <c r="I165" s="125"/>
      <c r="J165" s="126">
        <f>H165*I165</f>
        <v>0</v>
      </c>
      <c r="K165" s="124"/>
      <c r="L165" s="124">
        <f>H165*K165</f>
        <v>0</v>
      </c>
      <c r="M165" s="124"/>
      <c r="N165" s="124">
        <f>H165*M165</f>
        <v>0</v>
      </c>
      <c r="O165" s="126">
        <v>21</v>
      </c>
      <c r="P165" s="126">
        <f>J165*(O165/100)</f>
        <v>0</v>
      </c>
      <c r="Q165" s="126">
        <f>J165+P165</f>
        <v>0</v>
      </c>
      <c r="R165" s="127"/>
      <c r="S165" s="127" t="s">
        <v>114</v>
      </c>
      <c r="T165" s="128">
        <v>1</v>
      </c>
      <c r="U165" s="8"/>
      <c r="V165" s="8"/>
      <c r="W165" s="8"/>
      <c r="X165" s="60"/>
    </row>
    <row r="166" spans="1:27" ht="39.299999999999997" outlineLevel="4" x14ac:dyDescent="0.2">
      <c r="A166" s="129"/>
      <c r="B166" s="130"/>
      <c r="C166" s="130"/>
      <c r="D166" s="131"/>
      <c r="E166" s="135" t="s">
        <v>0</v>
      </c>
      <c r="F166" s="158" t="s">
        <v>231</v>
      </c>
      <c r="G166" s="158"/>
      <c r="H166" s="159"/>
      <c r="I166" s="160"/>
      <c r="J166" s="161"/>
      <c r="K166" s="133"/>
      <c r="L166" s="133"/>
      <c r="M166" s="133"/>
      <c r="N166" s="133"/>
      <c r="O166" s="134"/>
      <c r="P166" s="134"/>
      <c r="Q166" s="134"/>
      <c r="R166" s="131"/>
      <c r="S166" s="131"/>
      <c r="T166" s="130"/>
      <c r="U166" s="6"/>
      <c r="V166" s="8"/>
      <c r="W166" s="8"/>
      <c r="X166" s="132" t="str">
        <f>F166</f>
        <v>Demontáž vláknocementové krytiny skládané  
  Příplatek k cenám 
    za sklon přes 30 st. 
      demontáže krytiny</v>
      </c>
      <c r="Y166" s="9"/>
      <c r="AA166" s="11"/>
    </row>
    <row r="167" spans="1:27" ht="7.55" customHeight="1" outlineLevel="4" x14ac:dyDescent="0.2">
      <c r="B167" s="69"/>
      <c r="C167" s="69"/>
      <c r="D167" s="60"/>
      <c r="E167" s="60"/>
      <c r="F167" s="61"/>
      <c r="G167" s="60"/>
      <c r="H167" s="65"/>
      <c r="I167" s="104"/>
      <c r="J167" s="63"/>
      <c r="K167" s="65"/>
      <c r="L167" s="65"/>
      <c r="M167" s="65"/>
      <c r="N167" s="65"/>
      <c r="O167" s="63"/>
      <c r="P167" s="63"/>
      <c r="Q167" s="63"/>
      <c r="R167" s="60"/>
      <c r="S167" s="60"/>
      <c r="T167" s="69"/>
      <c r="U167" s="8"/>
      <c r="X167" s="60"/>
    </row>
    <row r="168" spans="1:27" ht="10.5" outlineLevel="3" x14ac:dyDescent="0.2">
      <c r="A168" s="4"/>
      <c r="B168" s="119"/>
      <c r="C168" s="120">
        <v>30</v>
      </c>
      <c r="D168" s="121" t="s">
        <v>110</v>
      </c>
      <c r="E168" s="122" t="s">
        <v>232</v>
      </c>
      <c r="F168" s="123" t="s">
        <v>233</v>
      </c>
      <c r="G168" s="121" t="s">
        <v>135</v>
      </c>
      <c r="H168" s="124">
        <v>24.117999999999999</v>
      </c>
      <c r="I168" s="125"/>
      <c r="J168" s="126">
        <f>H168*I168</f>
        <v>0</v>
      </c>
      <c r="K168" s="124">
        <v>5.4999999999999997E-3</v>
      </c>
      <c r="L168" s="124">
        <f>H168*K168</f>
        <v>0.13264899999999999</v>
      </c>
      <c r="M168" s="124"/>
      <c r="N168" s="124">
        <f>H168*M168</f>
        <v>0</v>
      </c>
      <c r="O168" s="126">
        <v>21</v>
      </c>
      <c r="P168" s="126">
        <f>J168*(O168/100)</f>
        <v>0</v>
      </c>
      <c r="Q168" s="126">
        <f>J168+P168</f>
        <v>0</v>
      </c>
      <c r="R168" s="127"/>
      <c r="S168" s="127" t="s">
        <v>114</v>
      </c>
      <c r="T168" s="128">
        <v>1</v>
      </c>
      <c r="U168" s="8"/>
      <c r="V168" s="8"/>
      <c r="W168" s="8"/>
      <c r="X168" s="60"/>
    </row>
    <row r="169" spans="1:27" ht="39.299999999999997" outlineLevel="4" x14ac:dyDescent="0.2">
      <c r="A169" s="129"/>
      <c r="B169" s="130"/>
      <c r="C169" s="130"/>
      <c r="D169" s="131"/>
      <c r="E169" s="135" t="s">
        <v>0</v>
      </c>
      <c r="F169" s="158" t="s">
        <v>234</v>
      </c>
      <c r="G169" s="158"/>
      <c r="H169" s="159"/>
      <c r="I169" s="160"/>
      <c r="J169" s="161"/>
      <c r="K169" s="133"/>
      <c r="L169" s="133"/>
      <c r="M169" s="133"/>
      <c r="N169" s="133"/>
      <c r="O169" s="134"/>
      <c r="P169" s="134"/>
      <c r="Q169" s="134"/>
      <c r="R169" s="131"/>
      <c r="S169" s="131"/>
      <c r="T169" s="130"/>
      <c r="U169" s="6"/>
      <c r="V169" s="8"/>
      <c r="W169" s="8"/>
      <c r="X169" s="132" t="str">
        <f>F169</f>
        <v>Úprava stavebního odpadu 
  pytlování 
    nebezpečného odpadu s obsahem azbestu 
      ze šablon</v>
      </c>
      <c r="Y169" s="9"/>
      <c r="AA169" s="11"/>
    </row>
    <row r="170" spans="1:27" ht="7.55" customHeight="1" outlineLevel="4" x14ac:dyDescent="0.2">
      <c r="B170" s="69"/>
      <c r="C170" s="69"/>
      <c r="D170" s="60"/>
      <c r="E170" s="60"/>
      <c r="F170" s="61"/>
      <c r="G170" s="60"/>
      <c r="H170" s="65"/>
      <c r="I170" s="104"/>
      <c r="J170" s="63"/>
      <c r="K170" s="65"/>
      <c r="L170" s="65"/>
      <c r="M170" s="65"/>
      <c r="N170" s="65"/>
      <c r="O170" s="63"/>
      <c r="P170" s="63"/>
      <c r="Q170" s="63"/>
      <c r="R170" s="60"/>
      <c r="S170" s="60"/>
      <c r="T170" s="69"/>
      <c r="U170" s="8"/>
      <c r="X170" s="60"/>
    </row>
    <row r="171" spans="1:27" ht="10.5" outlineLevel="4" x14ac:dyDescent="0.2">
      <c r="A171" s="136"/>
      <c r="B171" s="137"/>
      <c r="C171" s="137"/>
      <c r="D171" s="138"/>
      <c r="E171" s="144" t="s">
        <v>1</v>
      </c>
      <c r="F171" s="139" t="s">
        <v>235</v>
      </c>
      <c r="G171" s="138"/>
      <c r="H171" s="140">
        <v>24.117999999999999</v>
      </c>
      <c r="I171" s="141"/>
      <c r="J171" s="142"/>
      <c r="K171" s="143"/>
      <c r="L171" s="143"/>
      <c r="M171" s="143"/>
      <c r="N171" s="143"/>
      <c r="O171" s="142"/>
      <c r="P171" s="142"/>
      <c r="Q171" s="142"/>
      <c r="R171" s="138"/>
      <c r="S171" s="138"/>
      <c r="T171" s="137"/>
      <c r="U171" s="6"/>
      <c r="V171" s="8"/>
      <c r="W171" s="8"/>
      <c r="X171" s="60"/>
    </row>
    <row r="172" spans="1:27" ht="7.55" customHeight="1" outlineLevel="4" x14ac:dyDescent="0.2">
      <c r="A172" s="8"/>
      <c r="B172" s="69"/>
      <c r="C172" s="69"/>
      <c r="D172" s="60"/>
      <c r="E172" s="60"/>
      <c r="F172" s="103"/>
      <c r="G172" s="60"/>
      <c r="H172" s="65"/>
      <c r="I172" s="104"/>
      <c r="J172" s="63"/>
      <c r="K172" s="65"/>
      <c r="L172" s="65"/>
      <c r="M172" s="65"/>
      <c r="N172" s="65"/>
      <c r="O172" s="63"/>
      <c r="P172" s="63"/>
      <c r="Q172" s="63"/>
      <c r="R172" s="60"/>
      <c r="S172" s="60"/>
      <c r="T172" s="69"/>
      <c r="U172" s="8"/>
      <c r="X172" s="60"/>
    </row>
    <row r="173" spans="1:27" ht="20.95" outlineLevel="3" x14ac:dyDescent="0.2">
      <c r="A173" s="4"/>
      <c r="B173" s="119"/>
      <c r="C173" s="120">
        <v>31</v>
      </c>
      <c r="D173" s="121" t="s">
        <v>110</v>
      </c>
      <c r="E173" s="122" t="s">
        <v>236</v>
      </c>
      <c r="F173" s="123" t="s">
        <v>237</v>
      </c>
      <c r="G173" s="121" t="s">
        <v>135</v>
      </c>
      <c r="H173" s="124">
        <v>24.117999999999999</v>
      </c>
      <c r="I173" s="125"/>
      <c r="J173" s="126">
        <f>H173*I173</f>
        <v>0</v>
      </c>
      <c r="K173" s="124"/>
      <c r="L173" s="124">
        <f>H173*K173</f>
        <v>0</v>
      </c>
      <c r="M173" s="124"/>
      <c r="N173" s="124">
        <f>H173*M173</f>
        <v>0</v>
      </c>
      <c r="O173" s="126">
        <v>21</v>
      </c>
      <c r="P173" s="126">
        <f>J173*(O173/100)</f>
        <v>0</v>
      </c>
      <c r="Q173" s="126">
        <f>J173+P173</f>
        <v>0</v>
      </c>
      <c r="R173" s="127"/>
      <c r="S173" s="127" t="s">
        <v>114</v>
      </c>
      <c r="T173" s="128">
        <v>1</v>
      </c>
      <c r="U173" s="8"/>
      <c r="V173" s="8"/>
      <c r="W173" s="8"/>
      <c r="X173" s="60"/>
    </row>
    <row r="174" spans="1:27" ht="9.85" outlineLevel="4" x14ac:dyDescent="0.2">
      <c r="A174" s="129"/>
      <c r="B174" s="130"/>
      <c r="C174" s="130"/>
      <c r="D174" s="131"/>
      <c r="E174" s="135" t="s">
        <v>0</v>
      </c>
      <c r="F174" s="158" t="s">
        <v>238</v>
      </c>
      <c r="G174" s="158"/>
      <c r="H174" s="159"/>
      <c r="I174" s="160"/>
      <c r="J174" s="161"/>
      <c r="K174" s="133"/>
      <c r="L174" s="133"/>
      <c r="M174" s="133"/>
      <c r="N174" s="133"/>
      <c r="O174" s="134"/>
      <c r="P174" s="134"/>
      <c r="Q174" s="134"/>
      <c r="R174" s="131"/>
      <c r="S174" s="131"/>
      <c r="T174" s="130"/>
      <c r="U174" s="6"/>
      <c r="V174" s="8"/>
      <c r="W174" s="8"/>
      <c r="X174" s="132" t="str">
        <f>F174</f>
        <v>Vnitrostaveništní doprava suti a vybouraných hmot vodorovně do 50 m s naložením s omezením mechanizace pro budovy a haly výšky přes 9 do 12 m</v>
      </c>
      <c r="Y174" s="9"/>
      <c r="AA174" s="11"/>
    </row>
    <row r="175" spans="1:27" ht="7.55" customHeight="1" outlineLevel="4" x14ac:dyDescent="0.2">
      <c r="B175" s="69"/>
      <c r="C175" s="69"/>
      <c r="D175" s="60"/>
      <c r="E175" s="60"/>
      <c r="F175" s="61"/>
      <c r="G175" s="60"/>
      <c r="H175" s="65"/>
      <c r="I175" s="104"/>
      <c r="J175" s="63"/>
      <c r="K175" s="65"/>
      <c r="L175" s="65"/>
      <c r="M175" s="65"/>
      <c r="N175" s="65"/>
      <c r="O175" s="63"/>
      <c r="P175" s="63"/>
      <c r="Q175" s="63"/>
      <c r="R175" s="60"/>
      <c r="S175" s="60"/>
      <c r="T175" s="69"/>
      <c r="U175" s="8"/>
      <c r="X175" s="60"/>
    </row>
    <row r="176" spans="1:27" ht="10.5" outlineLevel="3" x14ac:dyDescent="0.2">
      <c r="A176" s="4"/>
      <c r="B176" s="119"/>
      <c r="C176" s="120">
        <v>32</v>
      </c>
      <c r="D176" s="121" t="s">
        <v>110</v>
      </c>
      <c r="E176" s="122" t="s">
        <v>239</v>
      </c>
      <c r="F176" s="123" t="s">
        <v>240</v>
      </c>
      <c r="G176" s="121" t="s">
        <v>135</v>
      </c>
      <c r="H176" s="124">
        <v>24.117999999999999</v>
      </c>
      <c r="I176" s="125"/>
      <c r="J176" s="126">
        <f>H176*I176</f>
        <v>0</v>
      </c>
      <c r="K176" s="124"/>
      <c r="L176" s="124">
        <f>H176*K176</f>
        <v>0</v>
      </c>
      <c r="M176" s="124"/>
      <c r="N176" s="124">
        <f>H176*M176</f>
        <v>0</v>
      </c>
      <c r="O176" s="126">
        <v>21</v>
      </c>
      <c r="P176" s="126">
        <f>J176*(O176/100)</f>
        <v>0</v>
      </c>
      <c r="Q176" s="126">
        <f>J176+P176</f>
        <v>0</v>
      </c>
      <c r="R176" s="127"/>
      <c r="S176" s="127" t="s">
        <v>114</v>
      </c>
      <c r="T176" s="128">
        <v>1</v>
      </c>
      <c r="U176" s="8"/>
      <c r="V176" s="8"/>
      <c r="W176" s="8"/>
      <c r="X176" s="60"/>
    </row>
    <row r="177" spans="1:27" ht="29.45" outlineLevel="4" x14ac:dyDescent="0.2">
      <c r="A177" s="129"/>
      <c r="B177" s="130"/>
      <c r="C177" s="130"/>
      <c r="D177" s="131"/>
      <c r="E177" s="135" t="s">
        <v>0</v>
      </c>
      <c r="F177" s="158" t="s">
        <v>241</v>
      </c>
      <c r="G177" s="158"/>
      <c r="H177" s="159"/>
      <c r="I177" s="160"/>
      <c r="J177" s="161"/>
      <c r="K177" s="133"/>
      <c r="L177" s="133"/>
      <c r="M177" s="133"/>
      <c r="N177" s="133"/>
      <c r="O177" s="134"/>
      <c r="P177" s="134"/>
      <c r="Q177" s="134"/>
      <c r="R177" s="131"/>
      <c r="S177" s="131"/>
      <c r="T177" s="130"/>
      <c r="U177" s="6"/>
      <c r="V177" s="8"/>
      <c r="W177" s="8"/>
      <c r="X177" s="132" t="str">
        <f>F177</f>
        <v>Vodorovná doprava suti na skládku 
  s naložením na dopravní prostředek a složením 
    přes 100 m do 1 km</v>
      </c>
      <c r="Y177" s="9"/>
      <c r="AA177" s="11"/>
    </row>
    <row r="178" spans="1:27" ht="7.55" customHeight="1" outlineLevel="4" x14ac:dyDescent="0.2">
      <c r="B178" s="69"/>
      <c r="C178" s="69"/>
      <c r="D178" s="60"/>
      <c r="E178" s="60"/>
      <c r="F178" s="61"/>
      <c r="G178" s="60"/>
      <c r="H178" s="65"/>
      <c r="I178" s="104"/>
      <c r="J178" s="63"/>
      <c r="K178" s="65"/>
      <c r="L178" s="65"/>
      <c r="M178" s="65"/>
      <c r="N178" s="65"/>
      <c r="O178" s="63"/>
      <c r="P178" s="63"/>
      <c r="Q178" s="63"/>
      <c r="R178" s="60"/>
      <c r="S178" s="60"/>
      <c r="T178" s="69"/>
      <c r="U178" s="8"/>
      <c r="X178" s="60"/>
    </row>
    <row r="179" spans="1:27" ht="10.5" outlineLevel="3" x14ac:dyDescent="0.2">
      <c r="A179" s="4"/>
      <c r="B179" s="119"/>
      <c r="C179" s="120">
        <v>33</v>
      </c>
      <c r="D179" s="121" t="s">
        <v>110</v>
      </c>
      <c r="E179" s="122" t="s">
        <v>242</v>
      </c>
      <c r="F179" s="123" t="s">
        <v>243</v>
      </c>
      <c r="G179" s="121" t="s">
        <v>135</v>
      </c>
      <c r="H179" s="124">
        <v>96.471999999999994</v>
      </c>
      <c r="I179" s="125"/>
      <c r="J179" s="126">
        <f>H179*I179</f>
        <v>0</v>
      </c>
      <c r="K179" s="124"/>
      <c r="L179" s="124">
        <f>H179*K179</f>
        <v>0</v>
      </c>
      <c r="M179" s="124"/>
      <c r="N179" s="124">
        <f>H179*M179</f>
        <v>0</v>
      </c>
      <c r="O179" s="126">
        <v>21</v>
      </c>
      <c r="P179" s="126">
        <f>J179*(O179/100)</f>
        <v>0</v>
      </c>
      <c r="Q179" s="126">
        <f>J179+P179</f>
        <v>0</v>
      </c>
      <c r="R179" s="127"/>
      <c r="S179" s="127" t="s">
        <v>114</v>
      </c>
      <c r="T179" s="128">
        <v>1</v>
      </c>
      <c r="U179" s="8"/>
      <c r="V179" s="8"/>
      <c r="W179" s="8"/>
      <c r="X179" s="60"/>
    </row>
    <row r="180" spans="1:27" ht="39.299999999999997" outlineLevel="4" x14ac:dyDescent="0.2">
      <c r="A180" s="129"/>
      <c r="B180" s="130"/>
      <c r="C180" s="130"/>
      <c r="D180" s="131"/>
      <c r="E180" s="135" t="s">
        <v>0</v>
      </c>
      <c r="F180" s="158" t="s">
        <v>244</v>
      </c>
      <c r="G180" s="158"/>
      <c r="H180" s="159"/>
      <c r="I180" s="160"/>
      <c r="J180" s="161"/>
      <c r="K180" s="133"/>
      <c r="L180" s="133"/>
      <c r="M180" s="133"/>
      <c r="N180" s="133"/>
      <c r="O180" s="134"/>
      <c r="P180" s="134"/>
      <c r="Q180" s="134"/>
      <c r="R180" s="131"/>
      <c r="S180" s="131"/>
      <c r="T180" s="130"/>
      <c r="U180" s="6"/>
      <c r="V180" s="8"/>
      <c r="W180" s="8"/>
      <c r="X180" s="132" t="str">
        <f>F180</f>
        <v>Vodorovná doprava suti na skládku 
  s naložením na dopravní prostředek a složením 
    Příplatek k ceně 
      za každý další i započatý 1 km</v>
      </c>
      <c r="Y180" s="9"/>
      <c r="AA180" s="11"/>
    </row>
    <row r="181" spans="1:27" ht="7.55" customHeight="1" outlineLevel="4" x14ac:dyDescent="0.2">
      <c r="B181" s="69"/>
      <c r="C181" s="69"/>
      <c r="D181" s="60"/>
      <c r="E181" s="60"/>
      <c r="F181" s="61"/>
      <c r="G181" s="60"/>
      <c r="H181" s="65"/>
      <c r="I181" s="104"/>
      <c r="J181" s="63"/>
      <c r="K181" s="65"/>
      <c r="L181" s="65"/>
      <c r="M181" s="65"/>
      <c r="N181" s="65"/>
      <c r="O181" s="63"/>
      <c r="P181" s="63"/>
      <c r="Q181" s="63"/>
      <c r="R181" s="60"/>
      <c r="S181" s="60"/>
      <c r="T181" s="69"/>
      <c r="U181" s="8"/>
      <c r="X181" s="60"/>
    </row>
    <row r="182" spans="1:27" ht="10.5" outlineLevel="4" x14ac:dyDescent="0.2">
      <c r="A182" s="136"/>
      <c r="B182" s="137"/>
      <c r="C182" s="137"/>
      <c r="D182" s="138"/>
      <c r="E182" s="144" t="s">
        <v>1</v>
      </c>
      <c r="F182" s="139" t="s">
        <v>245</v>
      </c>
      <c r="G182" s="138"/>
      <c r="H182" s="140">
        <v>96.471999999999994</v>
      </c>
      <c r="I182" s="141"/>
      <c r="J182" s="142"/>
      <c r="K182" s="143"/>
      <c r="L182" s="143"/>
      <c r="M182" s="143"/>
      <c r="N182" s="143"/>
      <c r="O182" s="142"/>
      <c r="P182" s="142"/>
      <c r="Q182" s="142"/>
      <c r="R182" s="138"/>
      <c r="S182" s="138"/>
      <c r="T182" s="137"/>
      <c r="U182" s="6"/>
      <c r="V182" s="8"/>
      <c r="W182" s="8"/>
      <c r="X182" s="60"/>
    </row>
    <row r="183" spans="1:27" ht="7.55" customHeight="1" outlineLevel="4" x14ac:dyDescent="0.2">
      <c r="A183" s="8"/>
      <c r="B183" s="69"/>
      <c r="C183" s="69"/>
      <c r="D183" s="60"/>
      <c r="E183" s="60"/>
      <c r="F183" s="103"/>
      <c r="G183" s="60"/>
      <c r="H183" s="65"/>
      <c r="I183" s="104"/>
      <c r="J183" s="63"/>
      <c r="K183" s="65"/>
      <c r="L183" s="65"/>
      <c r="M183" s="65"/>
      <c r="N183" s="65"/>
      <c r="O183" s="63"/>
      <c r="P183" s="63"/>
      <c r="Q183" s="63"/>
      <c r="R183" s="60"/>
      <c r="S183" s="60"/>
      <c r="T183" s="69"/>
      <c r="U183" s="8"/>
      <c r="X183" s="60"/>
    </row>
    <row r="184" spans="1:27" ht="20.95" outlineLevel="3" x14ac:dyDescent="0.2">
      <c r="A184" s="4"/>
      <c r="B184" s="119"/>
      <c r="C184" s="120">
        <v>34</v>
      </c>
      <c r="D184" s="121" t="s">
        <v>110</v>
      </c>
      <c r="E184" s="122" t="s">
        <v>246</v>
      </c>
      <c r="F184" s="123" t="s">
        <v>247</v>
      </c>
      <c r="G184" s="121" t="s">
        <v>135</v>
      </c>
      <c r="H184" s="124">
        <v>24.117999999999999</v>
      </c>
      <c r="I184" s="125"/>
      <c r="J184" s="126">
        <f>H184*I184</f>
        <v>0</v>
      </c>
      <c r="K184" s="124"/>
      <c r="L184" s="124">
        <f>H184*K184</f>
        <v>0</v>
      </c>
      <c r="M184" s="124"/>
      <c r="N184" s="124">
        <f>H184*M184</f>
        <v>0</v>
      </c>
      <c r="O184" s="126">
        <v>21</v>
      </c>
      <c r="P184" s="126">
        <f>J184*(O184/100)</f>
        <v>0</v>
      </c>
      <c r="Q184" s="126">
        <f>J184+P184</f>
        <v>0</v>
      </c>
      <c r="R184" s="127"/>
      <c r="S184" s="127" t="s">
        <v>114</v>
      </c>
      <c r="T184" s="128">
        <v>1</v>
      </c>
      <c r="U184" s="8"/>
      <c r="V184" s="8"/>
      <c r="W184" s="8"/>
      <c r="X184" s="60"/>
    </row>
    <row r="185" spans="1:27" ht="19.649999999999999" outlineLevel="4" x14ac:dyDescent="0.2">
      <c r="A185" s="129"/>
      <c r="B185" s="130"/>
      <c r="C185" s="130"/>
      <c r="D185" s="131"/>
      <c r="E185" s="135" t="s">
        <v>0</v>
      </c>
      <c r="F185" s="158" t="s">
        <v>248</v>
      </c>
      <c r="G185" s="158"/>
      <c r="H185" s="159"/>
      <c r="I185" s="160"/>
      <c r="J185" s="161"/>
      <c r="K185" s="133"/>
      <c r="L185" s="133"/>
      <c r="M185" s="133"/>
      <c r="N185" s="133"/>
      <c r="O185" s="134"/>
      <c r="P185" s="134"/>
      <c r="Q185" s="134"/>
      <c r="R185" s="131"/>
      <c r="S185" s="131"/>
      <c r="T185" s="130"/>
      <c r="U185" s="6"/>
      <c r="V185" s="8"/>
      <c r="W185" s="8"/>
      <c r="X185" s="132" t="str">
        <f>F185</f>
        <v>Poplatek za uložení stavebního odpadu na skládce (skládkovné) 
  ze stavebních materiálů obsahujících azbest zatříděných do Katalogu odpadů pod kódem 17 06 05</v>
      </c>
      <c r="Y185" s="9"/>
      <c r="AA185" s="11"/>
    </row>
    <row r="186" spans="1:27" ht="7.55" customHeight="1" outlineLevel="4" x14ac:dyDescent="0.2">
      <c r="B186" s="69"/>
      <c r="C186" s="69"/>
      <c r="D186" s="60"/>
      <c r="E186" s="60"/>
      <c r="F186" s="61"/>
      <c r="G186" s="60"/>
      <c r="H186" s="65"/>
      <c r="I186" s="104"/>
      <c r="J186" s="63"/>
      <c r="K186" s="65"/>
      <c r="L186" s="65"/>
      <c r="M186" s="65"/>
      <c r="N186" s="65"/>
      <c r="O186" s="63"/>
      <c r="P186" s="63"/>
      <c r="Q186" s="63"/>
      <c r="R186" s="60"/>
      <c r="S186" s="60"/>
      <c r="T186" s="69"/>
      <c r="U186" s="8"/>
      <c r="X186" s="60"/>
    </row>
    <row r="187" spans="1:27" ht="10.5" outlineLevel="4" x14ac:dyDescent="0.2">
      <c r="A187" s="136"/>
      <c r="B187" s="137"/>
      <c r="C187" s="137"/>
      <c r="D187" s="138"/>
      <c r="E187" s="144" t="s">
        <v>1</v>
      </c>
      <c r="F187" s="139" t="s">
        <v>235</v>
      </c>
      <c r="G187" s="138"/>
      <c r="H187" s="140">
        <v>24.117999999999999</v>
      </c>
      <c r="I187" s="141"/>
      <c r="J187" s="142"/>
      <c r="K187" s="143"/>
      <c r="L187" s="143"/>
      <c r="M187" s="143"/>
      <c r="N187" s="143"/>
      <c r="O187" s="142"/>
      <c r="P187" s="142"/>
      <c r="Q187" s="142"/>
      <c r="R187" s="138"/>
      <c r="S187" s="138"/>
      <c r="T187" s="137"/>
      <c r="U187" s="6"/>
      <c r="V187" s="8"/>
      <c r="W187" s="8"/>
      <c r="X187" s="60"/>
    </row>
    <row r="188" spans="1:27" ht="7.55" customHeight="1" outlineLevel="4" x14ac:dyDescent="0.2">
      <c r="A188" s="8"/>
      <c r="B188" s="69"/>
      <c r="C188" s="69"/>
      <c r="D188" s="60"/>
      <c r="E188" s="60"/>
      <c r="F188" s="103"/>
      <c r="G188" s="60"/>
      <c r="H188" s="65"/>
      <c r="I188" s="104"/>
      <c r="J188" s="63"/>
      <c r="K188" s="65"/>
      <c r="L188" s="65"/>
      <c r="M188" s="65"/>
      <c r="N188" s="65"/>
      <c r="O188" s="63"/>
      <c r="P188" s="63"/>
      <c r="Q188" s="63"/>
      <c r="R188" s="60"/>
      <c r="S188" s="60"/>
      <c r="T188" s="69"/>
      <c r="U188" s="8"/>
      <c r="X188" s="60"/>
    </row>
    <row r="189" spans="1:27" ht="10.5" outlineLevel="3" x14ac:dyDescent="0.2">
      <c r="A189" s="4"/>
      <c r="B189" s="119"/>
      <c r="C189" s="120">
        <v>35</v>
      </c>
      <c r="D189" s="121" t="s">
        <v>110</v>
      </c>
      <c r="E189" s="122" t="s">
        <v>249</v>
      </c>
      <c r="F189" s="123" t="s">
        <v>250</v>
      </c>
      <c r="G189" s="121" t="s">
        <v>140</v>
      </c>
      <c r="H189" s="124">
        <v>23.623999999999999</v>
      </c>
      <c r="I189" s="125"/>
      <c r="J189" s="126">
        <f>H189*I189</f>
        <v>0</v>
      </c>
      <c r="K189" s="124"/>
      <c r="L189" s="124">
        <f>H189*K189</f>
        <v>0</v>
      </c>
      <c r="M189" s="124">
        <v>8.2000000000000003E-2</v>
      </c>
      <c r="N189" s="124">
        <f>H189*M189</f>
        <v>1.937168</v>
      </c>
      <c r="O189" s="126">
        <v>21</v>
      </c>
      <c r="P189" s="126">
        <f>J189*(O189/100)</f>
        <v>0</v>
      </c>
      <c r="Q189" s="126">
        <f>J189+P189</f>
        <v>0</v>
      </c>
      <c r="R189" s="127"/>
      <c r="S189" s="127" t="s">
        <v>114</v>
      </c>
      <c r="T189" s="128">
        <v>1</v>
      </c>
      <c r="U189" s="8"/>
      <c r="V189" s="8"/>
      <c r="W189" s="8"/>
      <c r="X189" s="60"/>
    </row>
    <row r="190" spans="1:27" ht="9.85" outlineLevel="4" x14ac:dyDescent="0.2">
      <c r="A190" s="129"/>
      <c r="B190" s="130"/>
      <c r="C190" s="130"/>
      <c r="D190" s="131"/>
      <c r="E190" s="135" t="s">
        <v>0</v>
      </c>
      <c r="F190" s="158" t="s">
        <v>251</v>
      </c>
      <c r="G190" s="158"/>
      <c r="H190" s="159"/>
      <c r="I190" s="160"/>
      <c r="J190" s="161"/>
      <c r="K190" s="133"/>
      <c r="L190" s="133"/>
      <c r="M190" s="133"/>
      <c r="N190" s="133"/>
      <c r="O190" s="134"/>
      <c r="P190" s="134"/>
      <c r="Q190" s="134"/>
      <c r="R190" s="131"/>
      <c r="S190" s="131"/>
      <c r="T190" s="130"/>
      <c r="U190" s="6"/>
      <c r="V190" s="8"/>
      <c r="W190" s="8"/>
      <c r="X190" s="132" t="str">
        <f>F190</f>
        <v>Vybourání částí říms z cihel vyložených do 250 mm tl. do 300 mm</v>
      </c>
      <c r="Y190" s="9"/>
      <c r="AA190" s="11"/>
    </row>
    <row r="191" spans="1:27" ht="7.55" customHeight="1" outlineLevel="4" x14ac:dyDescent="0.2">
      <c r="B191" s="69"/>
      <c r="C191" s="69"/>
      <c r="D191" s="60"/>
      <c r="E191" s="60"/>
      <c r="F191" s="61"/>
      <c r="G191" s="60"/>
      <c r="H191" s="65"/>
      <c r="I191" s="104"/>
      <c r="J191" s="63"/>
      <c r="K191" s="65"/>
      <c r="L191" s="65"/>
      <c r="M191" s="65"/>
      <c r="N191" s="65"/>
      <c r="O191" s="63"/>
      <c r="P191" s="63"/>
      <c r="Q191" s="63"/>
      <c r="R191" s="60"/>
      <c r="S191" s="60"/>
      <c r="T191" s="69"/>
      <c r="U191" s="8"/>
      <c r="X191" s="60"/>
    </row>
    <row r="192" spans="1:27" ht="20.95" outlineLevel="3" x14ac:dyDescent="0.2">
      <c r="A192" s="4"/>
      <c r="B192" s="119"/>
      <c r="C192" s="120">
        <v>36</v>
      </c>
      <c r="D192" s="121" t="s">
        <v>110</v>
      </c>
      <c r="E192" s="122" t="s">
        <v>252</v>
      </c>
      <c r="F192" s="123" t="s">
        <v>253</v>
      </c>
      <c r="G192" s="121" t="s">
        <v>124</v>
      </c>
      <c r="H192" s="124">
        <v>59.06</v>
      </c>
      <c r="I192" s="125"/>
      <c r="J192" s="126">
        <f>H192*I192</f>
        <v>0</v>
      </c>
      <c r="K192" s="124"/>
      <c r="L192" s="124">
        <f>H192*K192</f>
        <v>0</v>
      </c>
      <c r="M192" s="124">
        <v>2.9000000000000001E-2</v>
      </c>
      <c r="N192" s="124">
        <f>H192*M192</f>
        <v>1.7127400000000002</v>
      </c>
      <c r="O192" s="126">
        <v>21</v>
      </c>
      <c r="P192" s="126">
        <f>J192*(O192/100)</f>
        <v>0</v>
      </c>
      <c r="Q192" s="126">
        <f>J192+P192</f>
        <v>0</v>
      </c>
      <c r="R192" s="127"/>
      <c r="S192" s="127" t="s">
        <v>114</v>
      </c>
      <c r="T192" s="128">
        <v>1</v>
      </c>
      <c r="U192" s="8"/>
      <c r="V192" s="8"/>
      <c r="W192" s="8"/>
      <c r="X192" s="60"/>
    </row>
    <row r="193" spans="1:27" ht="9.85" outlineLevel="4" x14ac:dyDescent="0.2">
      <c r="A193" s="129"/>
      <c r="B193" s="130"/>
      <c r="C193" s="130"/>
      <c r="D193" s="131"/>
      <c r="E193" s="135" t="s">
        <v>0</v>
      </c>
      <c r="F193" s="158" t="s">
        <v>254</v>
      </c>
      <c r="G193" s="158"/>
      <c r="H193" s="159"/>
      <c r="I193" s="160"/>
      <c r="J193" s="161"/>
      <c r="K193" s="133"/>
      <c r="L193" s="133"/>
      <c r="M193" s="133"/>
      <c r="N193" s="133"/>
      <c r="O193" s="134"/>
      <c r="P193" s="134"/>
      <c r="Q193" s="134"/>
      <c r="R193" s="131"/>
      <c r="S193" s="131"/>
      <c r="T193" s="130"/>
      <c r="U193" s="6"/>
      <c r="V193" s="8"/>
      <c r="W193" s="8"/>
      <c r="X193" s="132" t="str">
        <f>F193</f>
        <v>Otlučení vápenných nebo vápenocementových omítek vnějších ploch s vyškrabáním spar a s očištěním zdiva stupně členitosti 1 a 2, v rozsahu přes 30 do 50 %</v>
      </c>
      <c r="Y193" s="9"/>
      <c r="AA193" s="11"/>
    </row>
    <row r="194" spans="1:27" ht="7.55" customHeight="1" outlineLevel="4" x14ac:dyDescent="0.2">
      <c r="B194" s="69"/>
      <c r="C194" s="69"/>
      <c r="D194" s="60"/>
      <c r="E194" s="60"/>
      <c r="F194" s="61"/>
      <c r="G194" s="60"/>
      <c r="H194" s="65"/>
      <c r="I194" s="104"/>
      <c r="J194" s="63"/>
      <c r="K194" s="65"/>
      <c r="L194" s="65"/>
      <c r="M194" s="65"/>
      <c r="N194" s="65"/>
      <c r="O194" s="63"/>
      <c r="P194" s="63"/>
      <c r="Q194" s="63"/>
      <c r="R194" s="60"/>
      <c r="S194" s="60"/>
      <c r="T194" s="69"/>
      <c r="U194" s="8"/>
      <c r="X194" s="60"/>
    </row>
    <row r="195" spans="1:27" ht="20.95" outlineLevel="3" x14ac:dyDescent="0.2">
      <c r="A195" s="4"/>
      <c r="B195" s="119"/>
      <c r="C195" s="120">
        <v>37</v>
      </c>
      <c r="D195" s="121" t="s">
        <v>110</v>
      </c>
      <c r="E195" s="122" t="s">
        <v>255</v>
      </c>
      <c r="F195" s="123" t="s">
        <v>256</v>
      </c>
      <c r="G195" s="121" t="s">
        <v>124</v>
      </c>
      <c r="H195" s="124">
        <v>142.48400000000001</v>
      </c>
      <c r="I195" s="125"/>
      <c r="J195" s="126">
        <f>H195*I195</f>
        <v>0</v>
      </c>
      <c r="K195" s="124"/>
      <c r="L195" s="124">
        <f>H195*K195</f>
        <v>0</v>
      </c>
      <c r="M195" s="124">
        <v>5.0000000000000001E-3</v>
      </c>
      <c r="N195" s="124">
        <f>H195*M195</f>
        <v>0.71242000000000005</v>
      </c>
      <c r="O195" s="126">
        <v>21</v>
      </c>
      <c r="P195" s="126">
        <f>J195*(O195/100)</f>
        <v>0</v>
      </c>
      <c r="Q195" s="126">
        <f>J195+P195</f>
        <v>0</v>
      </c>
      <c r="R195" s="127"/>
      <c r="S195" s="127" t="s">
        <v>114</v>
      </c>
      <c r="T195" s="128">
        <v>1</v>
      </c>
      <c r="U195" s="8"/>
      <c r="V195" s="8"/>
      <c r="W195" s="8"/>
      <c r="X195" s="60"/>
    </row>
    <row r="196" spans="1:27" ht="9.85" outlineLevel="4" x14ac:dyDescent="0.2">
      <c r="A196" s="129"/>
      <c r="B196" s="130"/>
      <c r="C196" s="130"/>
      <c r="D196" s="131"/>
      <c r="E196" s="135" t="s">
        <v>0</v>
      </c>
      <c r="F196" s="158" t="s">
        <v>257</v>
      </c>
      <c r="G196" s="158"/>
      <c r="H196" s="159"/>
      <c r="I196" s="160"/>
      <c r="J196" s="161"/>
      <c r="K196" s="133"/>
      <c r="L196" s="133"/>
      <c r="M196" s="133"/>
      <c r="N196" s="133"/>
      <c r="O196" s="134"/>
      <c r="P196" s="134"/>
      <c r="Q196" s="134"/>
      <c r="R196" s="131"/>
      <c r="S196" s="131"/>
      <c r="T196" s="130"/>
      <c r="U196" s="6"/>
      <c r="V196" s="8"/>
      <c r="W196" s="8"/>
      <c r="X196" s="132" t="str">
        <f>F196</f>
        <v>Otlučení vápenných nebo vápenocementových omítek vnějších ploch s vyškrabáním spar a s očištěním zdiva stupně členitosti 1 a 2, v rozsahu do 10 %</v>
      </c>
      <c r="Y196" s="9"/>
      <c r="AA196" s="11"/>
    </row>
    <row r="197" spans="1:27" ht="7.55" customHeight="1" outlineLevel="4" x14ac:dyDescent="0.2">
      <c r="B197" s="69"/>
      <c r="C197" s="69"/>
      <c r="D197" s="60"/>
      <c r="E197" s="60"/>
      <c r="F197" s="61"/>
      <c r="G197" s="60"/>
      <c r="H197" s="65"/>
      <c r="I197" s="104"/>
      <c r="J197" s="63"/>
      <c r="K197" s="65"/>
      <c r="L197" s="65"/>
      <c r="M197" s="65"/>
      <c r="N197" s="65"/>
      <c r="O197" s="63"/>
      <c r="P197" s="63"/>
      <c r="Q197" s="63"/>
      <c r="R197" s="60"/>
      <c r="S197" s="60"/>
      <c r="T197" s="69"/>
      <c r="U197" s="8"/>
      <c r="X197" s="60"/>
    </row>
    <row r="198" spans="1:27" ht="10.5" outlineLevel="3" x14ac:dyDescent="0.2">
      <c r="A198" s="4"/>
      <c r="B198" s="119"/>
      <c r="C198" s="120">
        <v>38</v>
      </c>
      <c r="D198" s="121" t="s">
        <v>110</v>
      </c>
      <c r="E198" s="122" t="s">
        <v>258</v>
      </c>
      <c r="F198" s="123" t="s">
        <v>259</v>
      </c>
      <c r="G198" s="121" t="s">
        <v>113</v>
      </c>
      <c r="H198" s="124">
        <v>0.375</v>
      </c>
      <c r="I198" s="125"/>
      <c r="J198" s="126">
        <f>H198*I198</f>
        <v>0</v>
      </c>
      <c r="K198" s="124"/>
      <c r="L198" s="124">
        <f>H198*K198</f>
        <v>0</v>
      </c>
      <c r="M198" s="124">
        <v>2.4</v>
      </c>
      <c r="N198" s="124">
        <f>H198*M198</f>
        <v>0.89999999999999991</v>
      </c>
      <c r="O198" s="126">
        <v>21</v>
      </c>
      <c r="P198" s="126">
        <f>J198*(O198/100)</f>
        <v>0</v>
      </c>
      <c r="Q198" s="126">
        <f>J198+P198</f>
        <v>0</v>
      </c>
      <c r="R198" s="127"/>
      <c r="S198" s="127" t="s">
        <v>114</v>
      </c>
      <c r="T198" s="128">
        <v>1</v>
      </c>
      <c r="U198" s="8"/>
      <c r="V198" s="8"/>
      <c r="W198" s="8"/>
      <c r="X198" s="60"/>
    </row>
    <row r="199" spans="1:27" ht="9.85" outlineLevel="4" x14ac:dyDescent="0.2">
      <c r="A199" s="129"/>
      <c r="B199" s="130"/>
      <c r="C199" s="130"/>
      <c r="D199" s="131"/>
      <c r="E199" s="135" t="s">
        <v>0</v>
      </c>
      <c r="F199" s="158" t="s">
        <v>260</v>
      </c>
      <c r="G199" s="158"/>
      <c r="H199" s="159"/>
      <c r="I199" s="160"/>
      <c r="J199" s="161"/>
      <c r="K199" s="133"/>
      <c r="L199" s="133"/>
      <c r="M199" s="133"/>
      <c r="N199" s="133"/>
      <c r="O199" s="134"/>
      <c r="P199" s="134"/>
      <c r="Q199" s="134"/>
      <c r="R199" s="131"/>
      <c r="S199" s="131"/>
      <c r="T199" s="130"/>
      <c r="U199" s="6"/>
      <c r="V199" s="8"/>
      <c r="W199" s="8"/>
      <c r="X199" s="132" t="str">
        <f>F199</f>
        <v>Bourání samostatných trámů, průvlaků nebo pásů ze železobetonu bez přerušení výztuže, průřezu do 0,25 m2</v>
      </c>
      <c r="Y199" s="9"/>
      <c r="AA199" s="11"/>
    </row>
    <row r="200" spans="1:27" ht="7.55" customHeight="1" outlineLevel="4" x14ac:dyDescent="0.2">
      <c r="B200" s="69"/>
      <c r="C200" s="69"/>
      <c r="D200" s="60"/>
      <c r="E200" s="60"/>
      <c r="F200" s="61"/>
      <c r="G200" s="60"/>
      <c r="H200" s="65"/>
      <c r="I200" s="104"/>
      <c r="J200" s="63"/>
      <c r="K200" s="65"/>
      <c r="L200" s="65"/>
      <c r="M200" s="65"/>
      <c r="N200" s="65"/>
      <c r="O200" s="63"/>
      <c r="P200" s="63"/>
      <c r="Q200" s="63"/>
      <c r="R200" s="60"/>
      <c r="S200" s="60"/>
      <c r="T200" s="69"/>
      <c r="U200" s="8"/>
      <c r="X200" s="60"/>
    </row>
    <row r="201" spans="1:27" ht="10.5" outlineLevel="4" x14ac:dyDescent="0.2">
      <c r="A201" s="136"/>
      <c r="B201" s="137"/>
      <c r="C201" s="137"/>
      <c r="D201" s="138"/>
      <c r="E201" s="144" t="s">
        <v>1</v>
      </c>
      <c r="F201" s="139" t="s">
        <v>116</v>
      </c>
      <c r="G201" s="138"/>
      <c r="H201" s="140">
        <v>0</v>
      </c>
      <c r="I201" s="141"/>
      <c r="J201" s="142"/>
      <c r="K201" s="143"/>
      <c r="L201" s="143"/>
      <c r="M201" s="143"/>
      <c r="N201" s="143"/>
      <c r="O201" s="142"/>
      <c r="P201" s="142"/>
      <c r="Q201" s="142"/>
      <c r="R201" s="138"/>
      <c r="S201" s="138"/>
      <c r="T201" s="137"/>
      <c r="U201" s="6"/>
      <c r="V201" s="8"/>
      <c r="W201" s="8"/>
      <c r="X201" s="60"/>
    </row>
    <row r="202" spans="1:27" ht="10.5" outlineLevel="4" x14ac:dyDescent="0.2">
      <c r="A202" s="136"/>
      <c r="B202" s="137"/>
      <c r="C202" s="137"/>
      <c r="D202" s="138"/>
      <c r="E202" s="144"/>
      <c r="F202" s="139" t="s">
        <v>261</v>
      </c>
      <c r="G202" s="138"/>
      <c r="H202" s="140">
        <v>0.375</v>
      </c>
      <c r="I202" s="141"/>
      <c r="J202" s="142"/>
      <c r="K202" s="143"/>
      <c r="L202" s="143"/>
      <c r="M202" s="143"/>
      <c r="N202" s="143"/>
      <c r="O202" s="142"/>
      <c r="P202" s="142"/>
      <c r="Q202" s="142"/>
      <c r="R202" s="138"/>
      <c r="S202" s="138"/>
      <c r="T202" s="137"/>
      <c r="U202" s="6"/>
      <c r="V202" s="8"/>
      <c r="W202" s="8"/>
      <c r="X202" s="60"/>
    </row>
    <row r="203" spans="1:27" ht="7.55" customHeight="1" outlineLevel="4" x14ac:dyDescent="0.2">
      <c r="A203" s="8"/>
      <c r="B203" s="69"/>
      <c r="C203" s="69"/>
      <c r="D203" s="60"/>
      <c r="E203" s="60"/>
      <c r="F203" s="103"/>
      <c r="G203" s="60"/>
      <c r="H203" s="65"/>
      <c r="I203" s="104"/>
      <c r="J203" s="63"/>
      <c r="K203" s="65"/>
      <c r="L203" s="65"/>
      <c r="M203" s="65"/>
      <c r="N203" s="65"/>
      <c r="O203" s="63"/>
      <c r="P203" s="63"/>
      <c r="Q203" s="63"/>
      <c r="R203" s="60"/>
      <c r="S203" s="60"/>
      <c r="T203" s="69"/>
      <c r="U203" s="8"/>
      <c r="X203" s="60"/>
    </row>
    <row r="204" spans="1:27" ht="20.95" outlineLevel="3" x14ac:dyDescent="0.2">
      <c r="A204" s="4"/>
      <c r="B204" s="119"/>
      <c r="C204" s="120">
        <v>39</v>
      </c>
      <c r="D204" s="121" t="s">
        <v>110</v>
      </c>
      <c r="E204" s="122" t="s">
        <v>236</v>
      </c>
      <c r="F204" s="123" t="s">
        <v>237</v>
      </c>
      <c r="G204" s="121" t="s">
        <v>135</v>
      </c>
      <c r="H204" s="124">
        <v>23.143000000000004</v>
      </c>
      <c r="I204" s="125"/>
      <c r="J204" s="126">
        <f>H204*I204</f>
        <v>0</v>
      </c>
      <c r="K204" s="124"/>
      <c r="L204" s="124">
        <f>H204*K204</f>
        <v>0</v>
      </c>
      <c r="M204" s="124"/>
      <c r="N204" s="124">
        <f>H204*M204</f>
        <v>0</v>
      </c>
      <c r="O204" s="126">
        <v>21</v>
      </c>
      <c r="P204" s="126">
        <f>J204*(O204/100)</f>
        <v>0</v>
      </c>
      <c r="Q204" s="126">
        <f>J204+P204</f>
        <v>0</v>
      </c>
      <c r="R204" s="127"/>
      <c r="S204" s="127" t="s">
        <v>114</v>
      </c>
      <c r="T204" s="128">
        <v>1</v>
      </c>
      <c r="U204" s="8"/>
      <c r="V204" s="8"/>
      <c r="W204" s="8"/>
      <c r="X204" s="60"/>
    </row>
    <row r="205" spans="1:27" ht="9.85" outlineLevel="4" x14ac:dyDescent="0.2">
      <c r="A205" s="129"/>
      <c r="B205" s="130"/>
      <c r="C205" s="130"/>
      <c r="D205" s="131"/>
      <c r="E205" s="135" t="s">
        <v>0</v>
      </c>
      <c r="F205" s="158" t="s">
        <v>238</v>
      </c>
      <c r="G205" s="158"/>
      <c r="H205" s="159"/>
      <c r="I205" s="160"/>
      <c r="J205" s="161"/>
      <c r="K205" s="133"/>
      <c r="L205" s="133"/>
      <c r="M205" s="133"/>
      <c r="N205" s="133"/>
      <c r="O205" s="134"/>
      <c r="P205" s="134"/>
      <c r="Q205" s="134"/>
      <c r="R205" s="131"/>
      <c r="S205" s="131"/>
      <c r="T205" s="130"/>
      <c r="U205" s="6"/>
      <c r="V205" s="8"/>
      <c r="W205" s="8"/>
      <c r="X205" s="132" t="str">
        <f>F205</f>
        <v>Vnitrostaveništní doprava suti a vybouraných hmot vodorovně do 50 m s naložením s omezením mechanizace pro budovy a haly výšky přes 9 do 12 m</v>
      </c>
      <c r="Y205" s="9"/>
      <c r="AA205" s="11"/>
    </row>
    <row r="206" spans="1:27" ht="7.55" customHeight="1" outlineLevel="4" x14ac:dyDescent="0.2">
      <c r="B206" s="69"/>
      <c r="C206" s="69"/>
      <c r="D206" s="60"/>
      <c r="E206" s="60"/>
      <c r="F206" s="61"/>
      <c r="G206" s="60"/>
      <c r="H206" s="65"/>
      <c r="I206" s="104"/>
      <c r="J206" s="63"/>
      <c r="K206" s="65"/>
      <c r="L206" s="65"/>
      <c r="M206" s="65"/>
      <c r="N206" s="65"/>
      <c r="O206" s="63"/>
      <c r="P206" s="63"/>
      <c r="Q206" s="63"/>
      <c r="R206" s="60"/>
      <c r="S206" s="60"/>
      <c r="T206" s="69"/>
      <c r="U206" s="8"/>
      <c r="X206" s="60"/>
    </row>
    <row r="207" spans="1:27" ht="10.5" outlineLevel="4" x14ac:dyDescent="0.2">
      <c r="A207" s="136"/>
      <c r="B207" s="137"/>
      <c r="C207" s="137"/>
      <c r="D207" s="138"/>
      <c r="E207" s="144" t="s">
        <v>1</v>
      </c>
      <c r="F207" s="139" t="s">
        <v>262</v>
      </c>
      <c r="G207" s="138"/>
      <c r="H207" s="140">
        <v>47.261000000000003</v>
      </c>
      <c r="I207" s="141"/>
      <c r="J207" s="142"/>
      <c r="K207" s="143"/>
      <c r="L207" s="143"/>
      <c r="M207" s="143"/>
      <c r="N207" s="143"/>
      <c r="O207" s="142"/>
      <c r="P207" s="142"/>
      <c r="Q207" s="142"/>
      <c r="R207" s="138"/>
      <c r="S207" s="138"/>
      <c r="T207" s="137"/>
      <c r="U207" s="6"/>
      <c r="V207" s="8"/>
      <c r="W207" s="8"/>
      <c r="X207" s="60"/>
    </row>
    <row r="208" spans="1:27" ht="10.5" outlineLevel="4" x14ac:dyDescent="0.2">
      <c r="A208" s="136"/>
      <c r="B208" s="137"/>
      <c r="C208" s="137"/>
      <c r="D208" s="138"/>
      <c r="E208" s="144"/>
      <c r="F208" s="139" t="s">
        <v>263</v>
      </c>
      <c r="G208" s="138"/>
      <c r="H208" s="140">
        <v>-24.117999999999999</v>
      </c>
      <c r="I208" s="141"/>
      <c r="J208" s="142"/>
      <c r="K208" s="143"/>
      <c r="L208" s="143"/>
      <c r="M208" s="143"/>
      <c r="N208" s="143"/>
      <c r="O208" s="142"/>
      <c r="P208" s="142"/>
      <c r="Q208" s="142"/>
      <c r="R208" s="138"/>
      <c r="S208" s="138"/>
      <c r="T208" s="137"/>
      <c r="U208" s="6"/>
      <c r="V208" s="8"/>
      <c r="W208" s="8"/>
      <c r="X208" s="60"/>
    </row>
    <row r="209" spans="1:27" ht="7.55" customHeight="1" outlineLevel="4" x14ac:dyDescent="0.2">
      <c r="A209" s="8"/>
      <c r="B209" s="69"/>
      <c r="C209" s="69"/>
      <c r="D209" s="60"/>
      <c r="E209" s="60"/>
      <c r="F209" s="103"/>
      <c r="G209" s="60"/>
      <c r="H209" s="65"/>
      <c r="I209" s="104"/>
      <c r="J209" s="63"/>
      <c r="K209" s="65"/>
      <c r="L209" s="65"/>
      <c r="M209" s="65"/>
      <c r="N209" s="65"/>
      <c r="O209" s="63"/>
      <c r="P209" s="63"/>
      <c r="Q209" s="63"/>
      <c r="R209" s="60"/>
      <c r="S209" s="60"/>
      <c r="T209" s="69"/>
      <c r="U209" s="8"/>
      <c r="X209" s="60"/>
    </row>
    <row r="210" spans="1:27" ht="10.5" outlineLevel="3" x14ac:dyDescent="0.2">
      <c r="A210" s="4"/>
      <c r="B210" s="119"/>
      <c r="C210" s="120">
        <v>40</v>
      </c>
      <c r="D210" s="121" t="s">
        <v>110</v>
      </c>
      <c r="E210" s="122" t="s">
        <v>264</v>
      </c>
      <c r="F210" s="123" t="s">
        <v>265</v>
      </c>
      <c r="G210" s="121" t="s">
        <v>135</v>
      </c>
      <c r="H210" s="124">
        <v>23.143000000000001</v>
      </c>
      <c r="I210" s="125"/>
      <c r="J210" s="126">
        <f>H210*I210</f>
        <v>0</v>
      </c>
      <c r="K210" s="124"/>
      <c r="L210" s="124">
        <f>H210*K210</f>
        <v>0</v>
      </c>
      <c r="M210" s="124"/>
      <c r="N210" s="124">
        <f>H210*M210</f>
        <v>0</v>
      </c>
      <c r="O210" s="126">
        <v>21</v>
      </c>
      <c r="P210" s="126">
        <f>J210*(O210/100)</f>
        <v>0</v>
      </c>
      <c r="Q210" s="126">
        <f>J210+P210</f>
        <v>0</v>
      </c>
      <c r="R210" s="127"/>
      <c r="S210" s="127" t="s">
        <v>114</v>
      </c>
      <c r="T210" s="128">
        <v>1</v>
      </c>
      <c r="U210" s="8"/>
      <c r="V210" s="8"/>
      <c r="W210" s="8"/>
      <c r="X210" s="60"/>
    </row>
    <row r="211" spans="1:27" ht="9.85" outlineLevel="4" x14ac:dyDescent="0.2">
      <c r="A211" s="129"/>
      <c r="B211" s="130"/>
      <c r="C211" s="130"/>
      <c r="D211" s="131"/>
      <c r="E211" s="135" t="s">
        <v>0</v>
      </c>
      <c r="F211" s="158" t="s">
        <v>266</v>
      </c>
      <c r="G211" s="158"/>
      <c r="H211" s="159"/>
      <c r="I211" s="160"/>
      <c r="J211" s="161"/>
      <c r="K211" s="133"/>
      <c r="L211" s="133"/>
      <c r="M211" s="133"/>
      <c r="N211" s="133"/>
      <c r="O211" s="134"/>
      <c r="P211" s="134"/>
      <c r="Q211" s="134"/>
      <c r="R211" s="131"/>
      <c r="S211" s="131"/>
      <c r="T211" s="130"/>
      <c r="U211" s="6"/>
      <c r="V211" s="8"/>
      <c r="W211" s="8"/>
      <c r="X211" s="132" t="str">
        <f>F211</f>
        <v>Odvoz suti a vybouraných hmot na skládku nebo meziskládku se složením, na vzdálenost do 1 km</v>
      </c>
      <c r="Y211" s="9"/>
      <c r="AA211" s="11"/>
    </row>
    <row r="212" spans="1:27" ht="7.55" customHeight="1" outlineLevel="4" x14ac:dyDescent="0.2">
      <c r="B212" s="69"/>
      <c r="C212" s="69"/>
      <c r="D212" s="60"/>
      <c r="E212" s="60"/>
      <c r="F212" s="61"/>
      <c r="G212" s="60"/>
      <c r="H212" s="65"/>
      <c r="I212" s="104"/>
      <c r="J212" s="63"/>
      <c r="K212" s="65"/>
      <c r="L212" s="65"/>
      <c r="M212" s="65"/>
      <c r="N212" s="65"/>
      <c r="O212" s="63"/>
      <c r="P212" s="63"/>
      <c r="Q212" s="63"/>
      <c r="R212" s="60"/>
      <c r="S212" s="60"/>
      <c r="T212" s="69"/>
      <c r="U212" s="8"/>
      <c r="X212" s="60"/>
    </row>
    <row r="213" spans="1:27" ht="10.5" outlineLevel="3" x14ac:dyDescent="0.2">
      <c r="A213" s="4"/>
      <c r="B213" s="119"/>
      <c r="C213" s="120">
        <v>41</v>
      </c>
      <c r="D213" s="121" t="s">
        <v>110</v>
      </c>
      <c r="E213" s="122" t="s">
        <v>267</v>
      </c>
      <c r="F213" s="123" t="s">
        <v>268</v>
      </c>
      <c r="G213" s="121" t="s">
        <v>135</v>
      </c>
      <c r="H213" s="124">
        <v>92.572000000000003</v>
      </c>
      <c r="I213" s="125"/>
      <c r="J213" s="126">
        <f>H213*I213</f>
        <v>0</v>
      </c>
      <c r="K213" s="124"/>
      <c r="L213" s="124">
        <f>H213*K213</f>
        <v>0</v>
      </c>
      <c r="M213" s="124"/>
      <c r="N213" s="124">
        <f>H213*M213</f>
        <v>0</v>
      </c>
      <c r="O213" s="126">
        <v>21</v>
      </c>
      <c r="P213" s="126">
        <f>J213*(O213/100)</f>
        <v>0</v>
      </c>
      <c r="Q213" s="126">
        <f>J213+P213</f>
        <v>0</v>
      </c>
      <c r="R213" s="127"/>
      <c r="S213" s="127" t="s">
        <v>114</v>
      </c>
      <c r="T213" s="128">
        <v>1</v>
      </c>
      <c r="U213" s="8"/>
      <c r="V213" s="8"/>
      <c r="W213" s="8"/>
      <c r="X213" s="60"/>
    </row>
    <row r="214" spans="1:27" ht="9.85" outlineLevel="4" x14ac:dyDescent="0.2">
      <c r="A214" s="129"/>
      <c r="B214" s="130"/>
      <c r="C214" s="130"/>
      <c r="D214" s="131"/>
      <c r="E214" s="135" t="s">
        <v>0</v>
      </c>
      <c r="F214" s="158" t="s">
        <v>269</v>
      </c>
      <c r="G214" s="158"/>
      <c r="H214" s="159"/>
      <c r="I214" s="160"/>
      <c r="J214" s="161"/>
      <c r="K214" s="133"/>
      <c r="L214" s="133"/>
      <c r="M214" s="133"/>
      <c r="N214" s="133"/>
      <c r="O214" s="134"/>
      <c r="P214" s="134"/>
      <c r="Q214" s="134"/>
      <c r="R214" s="131"/>
      <c r="S214" s="131"/>
      <c r="T214" s="130"/>
      <c r="U214" s="6"/>
      <c r="V214" s="8"/>
      <c r="W214" s="8"/>
      <c r="X214" s="132" t="str">
        <f>F214</f>
        <v>Odvoz suti a vybouraných hmot na skládku nebo meziskládku se složením, na vzdálenost Příplatek k ceně za každý další započatý 1 km přes 1 km</v>
      </c>
      <c r="Y214" s="9"/>
      <c r="AA214" s="11"/>
    </row>
    <row r="215" spans="1:27" ht="7.55" customHeight="1" outlineLevel="4" x14ac:dyDescent="0.2">
      <c r="B215" s="69"/>
      <c r="C215" s="69"/>
      <c r="D215" s="60"/>
      <c r="E215" s="60"/>
      <c r="F215" s="61"/>
      <c r="G215" s="60"/>
      <c r="H215" s="65"/>
      <c r="I215" s="104"/>
      <c r="J215" s="63"/>
      <c r="K215" s="65"/>
      <c r="L215" s="65"/>
      <c r="M215" s="65"/>
      <c r="N215" s="65"/>
      <c r="O215" s="63"/>
      <c r="P215" s="63"/>
      <c r="Q215" s="63"/>
      <c r="R215" s="60"/>
      <c r="S215" s="60"/>
      <c r="T215" s="69"/>
      <c r="U215" s="8"/>
      <c r="X215" s="60"/>
    </row>
    <row r="216" spans="1:27" ht="10.5" outlineLevel="4" x14ac:dyDescent="0.2">
      <c r="A216" s="136"/>
      <c r="B216" s="137"/>
      <c r="C216" s="137"/>
      <c r="D216" s="138"/>
      <c r="E216" s="144" t="s">
        <v>1</v>
      </c>
      <c r="F216" s="139" t="s">
        <v>270</v>
      </c>
      <c r="G216" s="138"/>
      <c r="H216" s="140">
        <v>92.572000000000003</v>
      </c>
      <c r="I216" s="141"/>
      <c r="J216" s="142"/>
      <c r="K216" s="143"/>
      <c r="L216" s="143"/>
      <c r="M216" s="143"/>
      <c r="N216" s="143"/>
      <c r="O216" s="142"/>
      <c r="P216" s="142"/>
      <c r="Q216" s="142"/>
      <c r="R216" s="138"/>
      <c r="S216" s="138"/>
      <c r="T216" s="137"/>
      <c r="U216" s="6"/>
      <c r="V216" s="8"/>
      <c r="W216" s="8"/>
      <c r="X216" s="60"/>
    </row>
    <row r="217" spans="1:27" ht="7.55" customHeight="1" outlineLevel="4" x14ac:dyDescent="0.2">
      <c r="A217" s="8"/>
      <c r="B217" s="69"/>
      <c r="C217" s="69"/>
      <c r="D217" s="60"/>
      <c r="E217" s="60"/>
      <c r="F217" s="103"/>
      <c r="G217" s="60"/>
      <c r="H217" s="65"/>
      <c r="I217" s="104"/>
      <c r="J217" s="63"/>
      <c r="K217" s="65"/>
      <c r="L217" s="65"/>
      <c r="M217" s="65"/>
      <c r="N217" s="65"/>
      <c r="O217" s="63"/>
      <c r="P217" s="63"/>
      <c r="Q217" s="63"/>
      <c r="R217" s="60"/>
      <c r="S217" s="60"/>
      <c r="T217" s="69"/>
      <c r="U217" s="8"/>
      <c r="X217" s="60"/>
    </row>
    <row r="218" spans="1:27" ht="20.95" outlineLevel="3" x14ac:dyDescent="0.2">
      <c r="A218" s="4"/>
      <c r="B218" s="119"/>
      <c r="C218" s="120">
        <v>42</v>
      </c>
      <c r="D218" s="121" t="s">
        <v>110</v>
      </c>
      <c r="E218" s="122" t="s">
        <v>271</v>
      </c>
      <c r="F218" s="123" t="s">
        <v>272</v>
      </c>
      <c r="G218" s="121" t="s">
        <v>135</v>
      </c>
      <c r="H218" s="124">
        <v>5.6180000000000039</v>
      </c>
      <c r="I218" s="125"/>
      <c r="J218" s="126">
        <f>H218*I218</f>
        <v>0</v>
      </c>
      <c r="K218" s="124"/>
      <c r="L218" s="124">
        <f>H218*K218</f>
        <v>0</v>
      </c>
      <c r="M218" s="124"/>
      <c r="N218" s="124">
        <f>H218*M218</f>
        <v>0</v>
      </c>
      <c r="O218" s="126">
        <v>21</v>
      </c>
      <c r="P218" s="126">
        <f>J218*(O218/100)</f>
        <v>0</v>
      </c>
      <c r="Q218" s="126">
        <f>J218+P218</f>
        <v>0</v>
      </c>
      <c r="R218" s="127"/>
      <c r="S218" s="127" t="s">
        <v>114</v>
      </c>
      <c r="T218" s="128">
        <v>1</v>
      </c>
      <c r="U218" s="8"/>
      <c r="V218" s="8"/>
      <c r="W218" s="8"/>
      <c r="X218" s="60"/>
    </row>
    <row r="219" spans="1:27" ht="9.85" outlineLevel="4" x14ac:dyDescent="0.2">
      <c r="A219" s="129"/>
      <c r="B219" s="130"/>
      <c r="C219" s="130"/>
      <c r="D219" s="131"/>
      <c r="E219" s="135" t="s">
        <v>0</v>
      </c>
      <c r="F219" s="158" t="s">
        <v>273</v>
      </c>
      <c r="G219" s="158"/>
      <c r="H219" s="159"/>
      <c r="I219" s="160"/>
      <c r="J219" s="161"/>
      <c r="K219" s="133"/>
      <c r="L219" s="133"/>
      <c r="M219" s="133"/>
      <c r="N219" s="133"/>
      <c r="O219" s="134"/>
      <c r="P219" s="134"/>
      <c r="Q219" s="134"/>
      <c r="R219" s="131"/>
      <c r="S219" s="131"/>
      <c r="T219" s="130"/>
      <c r="U219" s="6"/>
      <c r="V219" s="8"/>
      <c r="W219" s="8"/>
      <c r="X219" s="132" t="str">
        <f>F219</f>
        <v>Poplatek za uložení stavebního odpadu na recyklační skládce (skládkovné) směsného stavebního a demoličního zatříděného do Katalogu odpadů pod kódem 17 09 04</v>
      </c>
      <c r="Y219" s="9"/>
      <c r="AA219" s="11"/>
    </row>
    <row r="220" spans="1:27" ht="7.55" customHeight="1" outlineLevel="4" x14ac:dyDescent="0.2">
      <c r="B220" s="69"/>
      <c r="C220" s="69"/>
      <c r="D220" s="60"/>
      <c r="E220" s="60"/>
      <c r="F220" s="61"/>
      <c r="G220" s="60"/>
      <c r="H220" s="65"/>
      <c r="I220" s="104"/>
      <c r="J220" s="63"/>
      <c r="K220" s="65"/>
      <c r="L220" s="65"/>
      <c r="M220" s="65"/>
      <c r="N220" s="65"/>
      <c r="O220" s="63"/>
      <c r="P220" s="63"/>
      <c r="Q220" s="63"/>
      <c r="R220" s="60"/>
      <c r="S220" s="60"/>
      <c r="T220" s="69"/>
      <c r="U220" s="8"/>
      <c r="X220" s="60"/>
    </row>
    <row r="221" spans="1:27" ht="10.5" outlineLevel="4" x14ac:dyDescent="0.2">
      <c r="A221" s="136"/>
      <c r="B221" s="137"/>
      <c r="C221" s="137"/>
      <c r="D221" s="138"/>
      <c r="E221" s="144" t="s">
        <v>1</v>
      </c>
      <c r="F221" s="139" t="s">
        <v>274</v>
      </c>
      <c r="G221" s="138"/>
      <c r="H221" s="140">
        <v>47.261000000000003</v>
      </c>
      <c r="I221" s="141"/>
      <c r="J221" s="142"/>
      <c r="K221" s="143"/>
      <c r="L221" s="143"/>
      <c r="M221" s="143"/>
      <c r="N221" s="143"/>
      <c r="O221" s="142"/>
      <c r="P221" s="142"/>
      <c r="Q221" s="142"/>
      <c r="R221" s="138"/>
      <c r="S221" s="138"/>
      <c r="T221" s="137"/>
      <c r="U221" s="6"/>
      <c r="V221" s="8"/>
      <c r="W221" s="8"/>
      <c r="X221" s="60"/>
    </row>
    <row r="222" spans="1:27" ht="10.5" outlineLevel="4" x14ac:dyDescent="0.2">
      <c r="A222" s="136"/>
      <c r="B222" s="137"/>
      <c r="C222" s="137"/>
      <c r="D222" s="138"/>
      <c r="E222" s="144"/>
      <c r="F222" s="139" t="s">
        <v>263</v>
      </c>
      <c r="G222" s="138"/>
      <c r="H222" s="140">
        <v>-24.117999999999999</v>
      </c>
      <c r="I222" s="141"/>
      <c r="J222" s="142"/>
      <c r="K222" s="143"/>
      <c r="L222" s="143"/>
      <c r="M222" s="143"/>
      <c r="N222" s="143"/>
      <c r="O222" s="142"/>
      <c r="P222" s="142"/>
      <c r="Q222" s="142"/>
      <c r="R222" s="138"/>
      <c r="S222" s="138"/>
      <c r="T222" s="137"/>
      <c r="U222" s="6"/>
      <c r="V222" s="8"/>
      <c r="W222" s="8"/>
      <c r="X222" s="60"/>
    </row>
    <row r="223" spans="1:27" ht="10.5" outlineLevel="4" x14ac:dyDescent="0.2">
      <c r="A223" s="136"/>
      <c r="B223" s="137"/>
      <c r="C223" s="137"/>
      <c r="D223" s="138"/>
      <c r="E223" s="144"/>
      <c r="F223" s="139" t="s">
        <v>275</v>
      </c>
      <c r="G223" s="138"/>
      <c r="H223" s="140">
        <v>-8.6969999999999992</v>
      </c>
      <c r="I223" s="141"/>
      <c r="J223" s="142"/>
      <c r="K223" s="143"/>
      <c r="L223" s="143"/>
      <c r="M223" s="143"/>
      <c r="N223" s="143"/>
      <c r="O223" s="142"/>
      <c r="P223" s="142"/>
      <c r="Q223" s="142"/>
      <c r="R223" s="138"/>
      <c r="S223" s="138"/>
      <c r="T223" s="137"/>
      <c r="U223" s="6"/>
      <c r="V223" s="8"/>
      <c r="W223" s="8"/>
      <c r="X223" s="60"/>
    </row>
    <row r="224" spans="1:27" ht="10.5" outlineLevel="4" x14ac:dyDescent="0.2">
      <c r="A224" s="136"/>
      <c r="B224" s="137"/>
      <c r="C224" s="137"/>
      <c r="D224" s="138"/>
      <c r="E224" s="144"/>
      <c r="F224" s="139" t="s">
        <v>276</v>
      </c>
      <c r="G224" s="138"/>
      <c r="H224" s="140">
        <v>-5.5620000000000003</v>
      </c>
      <c r="I224" s="141"/>
      <c r="J224" s="142"/>
      <c r="K224" s="143"/>
      <c r="L224" s="143"/>
      <c r="M224" s="143"/>
      <c r="N224" s="143"/>
      <c r="O224" s="142"/>
      <c r="P224" s="142"/>
      <c r="Q224" s="142"/>
      <c r="R224" s="138"/>
      <c r="S224" s="138"/>
      <c r="T224" s="137"/>
      <c r="U224" s="6"/>
      <c r="V224" s="8"/>
      <c r="W224" s="8"/>
      <c r="X224" s="60"/>
    </row>
    <row r="225" spans="1:27" ht="10.5" outlineLevel="4" x14ac:dyDescent="0.2">
      <c r="A225" s="136"/>
      <c r="B225" s="137"/>
      <c r="C225" s="137"/>
      <c r="D225" s="138"/>
      <c r="E225" s="144"/>
      <c r="F225" s="139" t="s">
        <v>277</v>
      </c>
      <c r="G225" s="138"/>
      <c r="H225" s="140">
        <v>-3.266</v>
      </c>
      <c r="I225" s="141"/>
      <c r="J225" s="142"/>
      <c r="K225" s="143"/>
      <c r="L225" s="143"/>
      <c r="M225" s="143"/>
      <c r="N225" s="143"/>
      <c r="O225" s="142"/>
      <c r="P225" s="142"/>
      <c r="Q225" s="142"/>
      <c r="R225" s="138"/>
      <c r="S225" s="138"/>
      <c r="T225" s="137"/>
      <c r="U225" s="6"/>
      <c r="V225" s="8"/>
      <c r="W225" s="8"/>
      <c r="X225" s="60"/>
    </row>
    <row r="226" spans="1:27" ht="7.55" customHeight="1" outlineLevel="4" x14ac:dyDescent="0.2">
      <c r="A226" s="8"/>
      <c r="B226" s="69"/>
      <c r="C226" s="69"/>
      <c r="D226" s="60"/>
      <c r="E226" s="60"/>
      <c r="F226" s="103"/>
      <c r="G226" s="60"/>
      <c r="H226" s="65"/>
      <c r="I226" s="104"/>
      <c r="J226" s="63"/>
      <c r="K226" s="65"/>
      <c r="L226" s="65"/>
      <c r="M226" s="65"/>
      <c r="N226" s="65"/>
      <c r="O226" s="63"/>
      <c r="P226" s="63"/>
      <c r="Q226" s="63"/>
      <c r="R226" s="60"/>
      <c r="S226" s="60"/>
      <c r="T226" s="69"/>
      <c r="U226" s="8"/>
      <c r="X226" s="60"/>
    </row>
    <row r="227" spans="1:27" ht="10.5" outlineLevel="3" x14ac:dyDescent="0.2">
      <c r="A227" s="4"/>
      <c r="B227" s="119"/>
      <c r="C227" s="120">
        <v>43</v>
      </c>
      <c r="D227" s="121" t="s">
        <v>110</v>
      </c>
      <c r="E227" s="122" t="s">
        <v>278</v>
      </c>
      <c r="F227" s="123" t="s">
        <v>279</v>
      </c>
      <c r="G227" s="121" t="s">
        <v>135</v>
      </c>
      <c r="H227" s="124">
        <v>8.6969999999999992</v>
      </c>
      <c r="I227" s="125"/>
      <c r="J227" s="126">
        <f>H227*I227</f>
        <v>0</v>
      </c>
      <c r="K227" s="124"/>
      <c r="L227" s="124">
        <f>H227*K227</f>
        <v>0</v>
      </c>
      <c r="M227" s="124"/>
      <c r="N227" s="124">
        <f>H227*M227</f>
        <v>0</v>
      </c>
      <c r="O227" s="126">
        <v>21</v>
      </c>
      <c r="P227" s="126">
        <f>J227*(O227/100)</f>
        <v>0</v>
      </c>
      <c r="Q227" s="126">
        <f>J227+P227</f>
        <v>0</v>
      </c>
      <c r="R227" s="127"/>
      <c r="S227" s="127" t="s">
        <v>114</v>
      </c>
      <c r="T227" s="128">
        <v>1</v>
      </c>
      <c r="U227" s="8"/>
      <c r="V227" s="8"/>
      <c r="W227" s="8"/>
      <c r="X227" s="60"/>
    </row>
    <row r="228" spans="1:27" ht="9.85" outlineLevel="4" x14ac:dyDescent="0.2">
      <c r="A228" s="129"/>
      <c r="B228" s="130"/>
      <c r="C228" s="130"/>
      <c r="D228" s="131"/>
      <c r="E228" s="135" t="s">
        <v>0</v>
      </c>
      <c r="F228" s="158" t="s">
        <v>280</v>
      </c>
      <c r="G228" s="158"/>
      <c r="H228" s="159"/>
      <c r="I228" s="160"/>
      <c r="J228" s="161"/>
      <c r="K228" s="133"/>
      <c r="L228" s="133"/>
      <c r="M228" s="133"/>
      <c r="N228" s="133"/>
      <c r="O228" s="134"/>
      <c r="P228" s="134"/>
      <c r="Q228" s="134"/>
      <c r="R228" s="131"/>
      <c r="S228" s="131"/>
      <c r="T228" s="130"/>
      <c r="U228" s="6"/>
      <c r="V228" s="8"/>
      <c r="W228" s="8"/>
      <c r="X228" s="132" t="str">
        <f>F228</f>
        <v>Poplatek za uložení stavebního odpadu na skládce (skládkovné) dřevěného zatříděného do Katalogu odpadů pod kódem 17 02 01</v>
      </c>
      <c r="Y228" s="9"/>
      <c r="AA228" s="11"/>
    </row>
    <row r="229" spans="1:27" ht="7.55" customHeight="1" outlineLevel="4" x14ac:dyDescent="0.2">
      <c r="B229" s="69"/>
      <c r="C229" s="69"/>
      <c r="D229" s="60"/>
      <c r="E229" s="60"/>
      <c r="F229" s="61"/>
      <c r="G229" s="60"/>
      <c r="H229" s="65"/>
      <c r="I229" s="104"/>
      <c r="J229" s="63"/>
      <c r="K229" s="65"/>
      <c r="L229" s="65"/>
      <c r="M229" s="65"/>
      <c r="N229" s="65"/>
      <c r="O229" s="63"/>
      <c r="P229" s="63"/>
      <c r="Q229" s="63"/>
      <c r="R229" s="60"/>
      <c r="S229" s="60"/>
      <c r="T229" s="69"/>
      <c r="U229" s="8"/>
      <c r="X229" s="60"/>
    </row>
    <row r="230" spans="1:27" ht="10.5" outlineLevel="4" x14ac:dyDescent="0.2">
      <c r="A230" s="136"/>
      <c r="B230" s="137"/>
      <c r="C230" s="137"/>
      <c r="D230" s="138"/>
      <c r="E230" s="144" t="s">
        <v>1</v>
      </c>
      <c r="F230" s="139" t="s">
        <v>281</v>
      </c>
      <c r="G230" s="138"/>
      <c r="H230" s="140">
        <v>8.6969999999999992</v>
      </c>
      <c r="I230" s="141"/>
      <c r="J230" s="142"/>
      <c r="K230" s="143"/>
      <c r="L230" s="143"/>
      <c r="M230" s="143"/>
      <c r="N230" s="143"/>
      <c r="O230" s="142"/>
      <c r="P230" s="142"/>
      <c r="Q230" s="142"/>
      <c r="R230" s="138"/>
      <c r="S230" s="138"/>
      <c r="T230" s="137"/>
      <c r="U230" s="6"/>
      <c r="V230" s="8"/>
      <c r="W230" s="8"/>
      <c r="X230" s="60"/>
    </row>
    <row r="231" spans="1:27" ht="7.55" customHeight="1" outlineLevel="4" x14ac:dyDescent="0.2">
      <c r="A231" s="8"/>
      <c r="B231" s="69"/>
      <c r="C231" s="69"/>
      <c r="D231" s="60"/>
      <c r="E231" s="60"/>
      <c r="F231" s="103"/>
      <c r="G231" s="60"/>
      <c r="H231" s="65"/>
      <c r="I231" s="104"/>
      <c r="J231" s="63"/>
      <c r="K231" s="65"/>
      <c r="L231" s="65"/>
      <c r="M231" s="65"/>
      <c r="N231" s="65"/>
      <c r="O231" s="63"/>
      <c r="P231" s="63"/>
      <c r="Q231" s="63"/>
      <c r="R231" s="60"/>
      <c r="S231" s="60"/>
      <c r="T231" s="69"/>
      <c r="U231" s="8"/>
      <c r="X231" s="60"/>
    </row>
    <row r="232" spans="1:27" ht="20.95" outlineLevel="3" x14ac:dyDescent="0.2">
      <c r="A232" s="4"/>
      <c r="B232" s="119"/>
      <c r="C232" s="120">
        <v>44</v>
      </c>
      <c r="D232" s="121" t="s">
        <v>110</v>
      </c>
      <c r="E232" s="122" t="s">
        <v>282</v>
      </c>
      <c r="F232" s="123" t="s">
        <v>283</v>
      </c>
      <c r="G232" s="121" t="s">
        <v>135</v>
      </c>
      <c r="H232" s="124">
        <v>5.5620000000000003</v>
      </c>
      <c r="I232" s="125"/>
      <c r="J232" s="126">
        <f>H232*I232</f>
        <v>0</v>
      </c>
      <c r="K232" s="124"/>
      <c r="L232" s="124">
        <f>H232*K232</f>
        <v>0</v>
      </c>
      <c r="M232" s="124"/>
      <c r="N232" s="124">
        <f>H232*M232</f>
        <v>0</v>
      </c>
      <c r="O232" s="126">
        <v>21</v>
      </c>
      <c r="P232" s="126">
        <f>J232*(O232/100)</f>
        <v>0</v>
      </c>
      <c r="Q232" s="126">
        <f>J232+P232</f>
        <v>0</v>
      </c>
      <c r="R232" s="127"/>
      <c r="S232" s="127" t="s">
        <v>114</v>
      </c>
      <c r="T232" s="128">
        <v>1</v>
      </c>
      <c r="U232" s="8"/>
      <c r="V232" s="8"/>
      <c r="W232" s="8"/>
      <c r="X232" s="60"/>
    </row>
    <row r="233" spans="1:27" ht="9.85" outlineLevel="4" x14ac:dyDescent="0.2">
      <c r="A233" s="129"/>
      <c r="B233" s="130"/>
      <c r="C233" s="130"/>
      <c r="D233" s="131"/>
      <c r="E233" s="135" t="s">
        <v>0</v>
      </c>
      <c r="F233" s="158" t="s">
        <v>283</v>
      </c>
      <c r="G233" s="158"/>
      <c r="H233" s="159"/>
      <c r="I233" s="160"/>
      <c r="J233" s="161"/>
      <c r="K233" s="133"/>
      <c r="L233" s="133"/>
      <c r="M233" s="133"/>
      <c r="N233" s="133"/>
      <c r="O233" s="134"/>
      <c r="P233" s="134"/>
      <c r="Q233" s="134"/>
      <c r="R233" s="131"/>
      <c r="S233" s="131"/>
      <c r="T233" s="130"/>
      <c r="U233" s="6"/>
      <c r="V233" s="8"/>
      <c r="W233" s="8"/>
      <c r="X233" s="132" t="str">
        <f>F233</f>
        <v>Poplatek za uložení stavebního odpadu na recyklační skládce (skládkovné) asfaltového bez obsahu dehtu zatříděného do Katalogu odpadů pod kódem 17 03 02</v>
      </c>
      <c r="Y233" s="9"/>
      <c r="AA233" s="11"/>
    </row>
    <row r="234" spans="1:27" ht="7.55" customHeight="1" outlineLevel="4" x14ac:dyDescent="0.2">
      <c r="B234" s="69"/>
      <c r="C234" s="69"/>
      <c r="D234" s="60"/>
      <c r="E234" s="60"/>
      <c r="F234" s="61"/>
      <c r="G234" s="60"/>
      <c r="H234" s="65"/>
      <c r="I234" s="104"/>
      <c r="J234" s="63"/>
      <c r="K234" s="65"/>
      <c r="L234" s="65"/>
      <c r="M234" s="65"/>
      <c r="N234" s="65"/>
      <c r="O234" s="63"/>
      <c r="P234" s="63"/>
      <c r="Q234" s="63"/>
      <c r="R234" s="60"/>
      <c r="S234" s="60"/>
      <c r="T234" s="69"/>
      <c r="U234" s="8"/>
      <c r="X234" s="60"/>
    </row>
    <row r="235" spans="1:27" ht="10.5" outlineLevel="4" x14ac:dyDescent="0.2">
      <c r="A235" s="136"/>
      <c r="B235" s="137"/>
      <c r="C235" s="137"/>
      <c r="D235" s="138"/>
      <c r="E235" s="144" t="s">
        <v>1</v>
      </c>
      <c r="F235" s="139" t="s">
        <v>284</v>
      </c>
      <c r="G235" s="138"/>
      <c r="H235" s="140">
        <v>5.5620000000000003</v>
      </c>
      <c r="I235" s="141"/>
      <c r="J235" s="142"/>
      <c r="K235" s="143"/>
      <c r="L235" s="143"/>
      <c r="M235" s="143"/>
      <c r="N235" s="143"/>
      <c r="O235" s="142"/>
      <c r="P235" s="142"/>
      <c r="Q235" s="142"/>
      <c r="R235" s="138"/>
      <c r="S235" s="138"/>
      <c r="T235" s="137"/>
      <c r="U235" s="6"/>
      <c r="V235" s="8"/>
      <c r="W235" s="8"/>
      <c r="X235" s="60"/>
    </row>
    <row r="236" spans="1:27" ht="7.55" customHeight="1" outlineLevel="4" x14ac:dyDescent="0.2">
      <c r="A236" s="8"/>
      <c r="B236" s="69"/>
      <c r="C236" s="69"/>
      <c r="D236" s="60"/>
      <c r="E236" s="60"/>
      <c r="F236" s="103"/>
      <c r="G236" s="60"/>
      <c r="H236" s="65"/>
      <c r="I236" s="104"/>
      <c r="J236" s="63"/>
      <c r="K236" s="65"/>
      <c r="L236" s="65"/>
      <c r="M236" s="65"/>
      <c r="N236" s="65"/>
      <c r="O236" s="63"/>
      <c r="P236" s="63"/>
      <c r="Q236" s="63"/>
      <c r="R236" s="60"/>
      <c r="S236" s="60"/>
      <c r="T236" s="69"/>
      <c r="U236" s="8"/>
      <c r="X236" s="60"/>
    </row>
    <row r="237" spans="1:27" outlineLevel="3" x14ac:dyDescent="0.2">
      <c r="B237" s="6"/>
      <c r="C237" s="6"/>
      <c r="D237" s="6"/>
      <c r="E237" s="6"/>
      <c r="F237" s="6"/>
      <c r="G237" s="6"/>
      <c r="H237" s="6"/>
      <c r="I237" s="8"/>
      <c r="J237" s="8"/>
      <c r="K237" s="6"/>
      <c r="L237" s="6"/>
      <c r="M237" s="6"/>
      <c r="N237" s="6"/>
      <c r="O237" s="6"/>
      <c r="P237" s="8"/>
      <c r="Q237" s="8"/>
      <c r="R237" s="8"/>
      <c r="S237" s="6"/>
      <c r="T237" s="6"/>
      <c r="X237" s="6"/>
    </row>
    <row r="238" spans="1:27" ht="10.5" outlineLevel="2" x14ac:dyDescent="0.2">
      <c r="A238" s="96" t="s">
        <v>87</v>
      </c>
      <c r="B238" s="100">
        <v>3</v>
      </c>
      <c r="C238" s="113"/>
      <c r="D238" s="114" t="s">
        <v>109</v>
      </c>
      <c r="E238" s="114"/>
      <c r="F238" s="115" t="s">
        <v>88</v>
      </c>
      <c r="G238" s="114"/>
      <c r="H238" s="116"/>
      <c r="I238" s="117"/>
      <c r="J238" s="98">
        <f>SUBTOTAL(9,J239:J242)</f>
        <v>0</v>
      </c>
      <c r="K238" s="116"/>
      <c r="L238" s="99">
        <f>SUBTOTAL(9,L239:L242)</f>
        <v>0</v>
      </c>
      <c r="M238" s="116"/>
      <c r="N238" s="99">
        <f>SUBTOTAL(9,N239:N242)</f>
        <v>0</v>
      </c>
      <c r="O238" s="118"/>
      <c r="P238" s="98">
        <f>SUBTOTAL(9,P239:P242)</f>
        <v>0</v>
      </c>
      <c r="Q238" s="98">
        <f>SUBTOTAL(9,Q239:Q242)</f>
        <v>0</v>
      </c>
      <c r="R238" s="114"/>
      <c r="S238" s="114"/>
      <c r="T238" s="100">
        <f>SUBTOTAL(9,T239:T242)</f>
        <v>1</v>
      </c>
      <c r="U238" s="6"/>
      <c r="V238" s="8"/>
      <c r="W238" s="8"/>
      <c r="X238" s="60"/>
    </row>
    <row r="239" spans="1:27" ht="10.5" outlineLevel="3" x14ac:dyDescent="0.2">
      <c r="A239" s="4"/>
      <c r="B239" s="119"/>
      <c r="C239" s="120">
        <v>45</v>
      </c>
      <c r="D239" s="121" t="s">
        <v>110</v>
      </c>
      <c r="E239" s="122" t="s">
        <v>285</v>
      </c>
      <c r="F239" s="123" t="s">
        <v>286</v>
      </c>
      <c r="G239" s="121" t="s">
        <v>135</v>
      </c>
      <c r="H239" s="124">
        <v>13.471969097178244</v>
      </c>
      <c r="I239" s="125"/>
      <c r="J239" s="126">
        <f>H239*I239</f>
        <v>0</v>
      </c>
      <c r="K239" s="124"/>
      <c r="L239" s="124">
        <f>H239*K239</f>
        <v>0</v>
      </c>
      <c r="M239" s="124"/>
      <c r="N239" s="124">
        <f>H239*M239</f>
        <v>0</v>
      </c>
      <c r="O239" s="126">
        <v>21</v>
      </c>
      <c r="P239" s="126">
        <f>J239*(O239/100)</f>
        <v>0</v>
      </c>
      <c r="Q239" s="126">
        <f>J239+P239</f>
        <v>0</v>
      </c>
      <c r="R239" s="127"/>
      <c r="S239" s="127" t="s">
        <v>114</v>
      </c>
      <c r="T239" s="128">
        <v>1</v>
      </c>
      <c r="U239" s="8"/>
      <c r="V239" s="8"/>
      <c r="W239" s="8"/>
      <c r="X239" s="60"/>
    </row>
    <row r="240" spans="1:27" ht="19.649999999999999" outlineLevel="4" x14ac:dyDescent="0.2">
      <c r="A240" s="129"/>
      <c r="B240" s="130"/>
      <c r="C240" s="130"/>
      <c r="D240" s="131"/>
      <c r="E240" s="135" t="s">
        <v>0</v>
      </c>
      <c r="F240" s="158" t="s">
        <v>287</v>
      </c>
      <c r="G240" s="158"/>
      <c r="H240" s="159"/>
      <c r="I240" s="160"/>
      <c r="J240" s="161"/>
      <c r="K240" s="133"/>
      <c r="L240" s="133"/>
      <c r="M240" s="133"/>
      <c r="N240" s="133"/>
      <c r="O240" s="134"/>
      <c r="P240" s="134"/>
      <c r="Q240" s="134"/>
      <c r="R240" s="131"/>
      <c r="S240" s="131"/>
      <c r="T240" s="130"/>
      <c r="U240" s="6"/>
      <c r="V240" s="8"/>
      <c r="W240" s="8"/>
      <c r="X240" s="132" t="str">
        <f>F240</f>
        <v>Přesun hmot pro budovy občanské výstavby, bydlení, výrobu a služby s nosnou svislou konstrukcí zděnou z cihel, tvárnic nebo kamene vodorovná dopravní vzdálenost do 100 m s omezením mechanizace pro budovy výšky přes 6 do 12 m</v>
      </c>
      <c r="Y240" s="9"/>
      <c r="AA240" s="11"/>
    </row>
    <row r="241" spans="1:27" ht="7.55" customHeight="1" outlineLevel="4" x14ac:dyDescent="0.2">
      <c r="B241" s="69"/>
      <c r="C241" s="69"/>
      <c r="D241" s="60"/>
      <c r="E241" s="60"/>
      <c r="F241" s="61"/>
      <c r="G241" s="60"/>
      <c r="H241" s="65"/>
      <c r="I241" s="104"/>
      <c r="J241" s="63"/>
      <c r="K241" s="65"/>
      <c r="L241" s="65"/>
      <c r="M241" s="65"/>
      <c r="N241" s="65"/>
      <c r="O241" s="63"/>
      <c r="P241" s="63"/>
      <c r="Q241" s="63"/>
      <c r="R241" s="60"/>
      <c r="S241" s="60"/>
      <c r="T241" s="69"/>
      <c r="U241" s="8"/>
      <c r="X241" s="60"/>
    </row>
    <row r="242" spans="1:27" outlineLevel="3" x14ac:dyDescent="0.2">
      <c r="B242" s="6"/>
      <c r="C242" s="6"/>
      <c r="D242" s="6"/>
      <c r="E242" s="6"/>
      <c r="F242" s="6"/>
      <c r="G242" s="6"/>
      <c r="H242" s="6"/>
      <c r="I242" s="8"/>
      <c r="J242" s="8"/>
      <c r="K242" s="6"/>
      <c r="L242" s="6"/>
      <c r="M242" s="6"/>
      <c r="N242" s="6"/>
      <c r="O242" s="6"/>
      <c r="P242" s="8"/>
      <c r="Q242" s="8"/>
      <c r="R242" s="8"/>
      <c r="S242" s="6"/>
      <c r="T242" s="6"/>
      <c r="X242" s="6"/>
    </row>
    <row r="243" spans="1:27" ht="10.5" outlineLevel="2" x14ac:dyDescent="0.2">
      <c r="A243" s="96" t="s">
        <v>89</v>
      </c>
      <c r="B243" s="100">
        <v>3</v>
      </c>
      <c r="C243" s="113"/>
      <c r="D243" s="114" t="s">
        <v>109</v>
      </c>
      <c r="E243" s="114"/>
      <c r="F243" s="115" t="s">
        <v>90</v>
      </c>
      <c r="G243" s="114"/>
      <c r="H243" s="116"/>
      <c r="I243" s="117"/>
      <c r="J243" s="98">
        <f>SUBTOTAL(9,J244:J260)</f>
        <v>0</v>
      </c>
      <c r="K243" s="116"/>
      <c r="L243" s="99">
        <f>SUBTOTAL(9,L244:L260)</f>
        <v>6.2397895999999999</v>
      </c>
      <c r="M243" s="116"/>
      <c r="N243" s="99">
        <f>SUBTOTAL(9,N244:N260)</f>
        <v>5.5615516000000014</v>
      </c>
      <c r="O243" s="118"/>
      <c r="P243" s="98">
        <f>SUBTOTAL(9,P244:P260)</f>
        <v>0</v>
      </c>
      <c r="Q243" s="98">
        <f>SUBTOTAL(9,Q244:Q260)</f>
        <v>0</v>
      </c>
      <c r="R243" s="114"/>
      <c r="S243" s="114"/>
      <c r="T243" s="100">
        <f>SUBTOTAL(9,T244:T260)</f>
        <v>4</v>
      </c>
      <c r="U243" s="6"/>
      <c r="V243" s="8"/>
      <c r="W243" s="8"/>
      <c r="X243" s="60"/>
    </row>
    <row r="244" spans="1:27" ht="10.5" outlineLevel="3" x14ac:dyDescent="0.2">
      <c r="A244" s="4"/>
      <c r="B244" s="119"/>
      <c r="C244" s="120">
        <v>46</v>
      </c>
      <c r="D244" s="121" t="s">
        <v>110</v>
      </c>
      <c r="E244" s="122" t="s">
        <v>288</v>
      </c>
      <c r="F244" s="123" t="s">
        <v>289</v>
      </c>
      <c r="G244" s="121" t="s">
        <v>124</v>
      </c>
      <c r="H244" s="124">
        <v>1356.4760000000001</v>
      </c>
      <c r="I244" s="125"/>
      <c r="J244" s="126">
        <f>H244*I244</f>
        <v>0</v>
      </c>
      <c r="K244" s="124"/>
      <c r="L244" s="124">
        <f>H244*K244</f>
        <v>0</v>
      </c>
      <c r="M244" s="124"/>
      <c r="N244" s="124">
        <f>H244*M244</f>
        <v>0</v>
      </c>
      <c r="O244" s="126">
        <v>21</v>
      </c>
      <c r="P244" s="126">
        <f>J244*(O244/100)</f>
        <v>0</v>
      </c>
      <c r="Q244" s="126">
        <f>J244+P244</f>
        <v>0</v>
      </c>
      <c r="R244" s="127"/>
      <c r="S244" s="127" t="s">
        <v>114</v>
      </c>
      <c r="T244" s="128">
        <v>1</v>
      </c>
      <c r="U244" s="8"/>
      <c r="V244" s="8"/>
      <c r="W244" s="8"/>
      <c r="X244" s="60"/>
    </row>
    <row r="245" spans="1:27" ht="9.85" outlineLevel="4" x14ac:dyDescent="0.2">
      <c r="A245" s="129"/>
      <c r="B245" s="130"/>
      <c r="C245" s="130"/>
      <c r="D245" s="131"/>
      <c r="E245" s="135" t="s">
        <v>0</v>
      </c>
      <c r="F245" s="158" t="s">
        <v>290</v>
      </c>
      <c r="G245" s="158"/>
      <c r="H245" s="159"/>
      <c r="I245" s="160"/>
      <c r="J245" s="161"/>
      <c r="K245" s="133"/>
      <c r="L245" s="133"/>
      <c r="M245" s="133"/>
      <c r="N245" s="133"/>
      <c r="O245" s="134"/>
      <c r="P245" s="134"/>
      <c r="Q245" s="134"/>
      <c r="R245" s="131"/>
      <c r="S245" s="131"/>
      <c r="T245" s="130"/>
      <c r="U245" s="6"/>
      <c r="V245" s="8"/>
      <c r="W245" s="8"/>
      <c r="X245" s="132" t="str">
        <f>F245</f>
        <v>Provedení povlakové krytiny střech šikmých přes 30° pásy na sucho na dřevěném podkladě s lištami podkladní samolepící asfaltový pás</v>
      </c>
      <c r="Y245" s="9"/>
      <c r="AA245" s="11"/>
    </row>
    <row r="246" spans="1:27" ht="7.55" customHeight="1" outlineLevel="4" x14ac:dyDescent="0.2">
      <c r="B246" s="69"/>
      <c r="C246" s="69"/>
      <c r="D246" s="60"/>
      <c r="E246" s="60"/>
      <c r="F246" s="61"/>
      <c r="G246" s="60"/>
      <c r="H246" s="65"/>
      <c r="I246" s="104"/>
      <c r="J246" s="63"/>
      <c r="K246" s="65"/>
      <c r="L246" s="65"/>
      <c r="M246" s="65"/>
      <c r="N246" s="65"/>
      <c r="O246" s="63"/>
      <c r="P246" s="63"/>
      <c r="Q246" s="63"/>
      <c r="R246" s="60"/>
      <c r="S246" s="60"/>
      <c r="T246" s="69"/>
      <c r="U246" s="8"/>
      <c r="X246" s="60"/>
    </row>
    <row r="247" spans="1:27" ht="10.5" outlineLevel="4" x14ac:dyDescent="0.2">
      <c r="A247" s="136"/>
      <c r="B247" s="137"/>
      <c r="C247" s="137"/>
      <c r="D247" s="138"/>
      <c r="E247" s="144" t="s">
        <v>1</v>
      </c>
      <c r="F247" s="139" t="s">
        <v>228</v>
      </c>
      <c r="G247" s="138"/>
      <c r="H247" s="140">
        <v>1356.4760000000001</v>
      </c>
      <c r="I247" s="141"/>
      <c r="J247" s="142"/>
      <c r="K247" s="143"/>
      <c r="L247" s="143"/>
      <c r="M247" s="143"/>
      <c r="N247" s="143"/>
      <c r="O247" s="142"/>
      <c r="P247" s="142"/>
      <c r="Q247" s="142"/>
      <c r="R247" s="138"/>
      <c r="S247" s="138"/>
      <c r="T247" s="137"/>
      <c r="U247" s="6"/>
      <c r="V247" s="8"/>
      <c r="W247" s="8"/>
      <c r="X247" s="60"/>
    </row>
    <row r="248" spans="1:27" ht="7.55" customHeight="1" outlineLevel="4" x14ac:dyDescent="0.2">
      <c r="A248" s="8"/>
      <c r="B248" s="69"/>
      <c r="C248" s="69"/>
      <c r="D248" s="60"/>
      <c r="E248" s="60"/>
      <c r="F248" s="103"/>
      <c r="G248" s="60"/>
      <c r="H248" s="65"/>
      <c r="I248" s="104"/>
      <c r="J248" s="63"/>
      <c r="K248" s="65"/>
      <c r="L248" s="65"/>
      <c r="M248" s="65"/>
      <c r="N248" s="65"/>
      <c r="O248" s="63"/>
      <c r="P248" s="63"/>
      <c r="Q248" s="63"/>
      <c r="R248" s="60"/>
      <c r="S248" s="60"/>
      <c r="T248" s="69"/>
      <c r="U248" s="8"/>
      <c r="X248" s="60"/>
    </row>
    <row r="249" spans="1:27" ht="20.95" outlineLevel="3" x14ac:dyDescent="0.2">
      <c r="A249" s="4"/>
      <c r="B249" s="119"/>
      <c r="C249" s="120">
        <v>47</v>
      </c>
      <c r="D249" s="121" t="s">
        <v>291</v>
      </c>
      <c r="E249" s="122" t="s">
        <v>292</v>
      </c>
      <c r="F249" s="123" t="s">
        <v>293</v>
      </c>
      <c r="G249" s="121" t="s">
        <v>124</v>
      </c>
      <c r="H249" s="124">
        <v>1559.9474</v>
      </c>
      <c r="I249" s="125"/>
      <c r="J249" s="126">
        <f>H249*I249</f>
        <v>0</v>
      </c>
      <c r="K249" s="124">
        <v>4.0000000000000001E-3</v>
      </c>
      <c r="L249" s="124">
        <f>H249*K249</f>
        <v>6.2397895999999999</v>
      </c>
      <c r="M249" s="124"/>
      <c r="N249" s="124">
        <f>H249*M249</f>
        <v>0</v>
      </c>
      <c r="O249" s="126">
        <v>21</v>
      </c>
      <c r="P249" s="126">
        <f>J249*(O249/100)</f>
        <v>0</v>
      </c>
      <c r="Q249" s="126">
        <f>J249+P249</f>
        <v>0</v>
      </c>
      <c r="R249" s="127"/>
      <c r="S249" s="127" t="s">
        <v>114</v>
      </c>
      <c r="T249" s="128">
        <v>1</v>
      </c>
      <c r="U249" s="8"/>
      <c r="V249" s="8"/>
      <c r="W249" s="8"/>
      <c r="X249" s="60"/>
    </row>
    <row r="250" spans="1:27" ht="9.85" outlineLevel="4" x14ac:dyDescent="0.2">
      <c r="A250" s="129"/>
      <c r="B250" s="130"/>
      <c r="C250" s="130"/>
      <c r="D250" s="131"/>
      <c r="E250" s="135" t="s">
        <v>0</v>
      </c>
      <c r="F250" s="158" t="s">
        <v>54</v>
      </c>
      <c r="G250" s="158"/>
      <c r="H250" s="159"/>
      <c r="I250" s="160"/>
      <c r="J250" s="161"/>
      <c r="K250" s="133"/>
      <c r="L250" s="133"/>
      <c r="M250" s="133"/>
      <c r="N250" s="133"/>
      <c r="O250" s="134"/>
      <c r="P250" s="134"/>
      <c r="Q250" s="134"/>
      <c r="R250" s="131"/>
      <c r="S250" s="131"/>
      <c r="T250" s="130"/>
      <c r="U250" s="6"/>
      <c r="V250" s="8"/>
      <c r="W250" s="8"/>
      <c r="X250" s="132" t="str">
        <f>F250</f>
        <v>---</v>
      </c>
      <c r="Y250" s="9"/>
      <c r="AA250" s="11"/>
    </row>
    <row r="251" spans="1:27" ht="7.55" customHeight="1" outlineLevel="4" x14ac:dyDescent="0.2">
      <c r="B251" s="69"/>
      <c r="C251" s="69"/>
      <c r="D251" s="60"/>
      <c r="E251" s="60"/>
      <c r="F251" s="61"/>
      <c r="G251" s="60"/>
      <c r="H251" s="65"/>
      <c r="I251" s="104"/>
      <c r="J251" s="63"/>
      <c r="K251" s="65"/>
      <c r="L251" s="65"/>
      <c r="M251" s="65"/>
      <c r="N251" s="65"/>
      <c r="O251" s="63"/>
      <c r="P251" s="63"/>
      <c r="Q251" s="63"/>
      <c r="R251" s="60"/>
      <c r="S251" s="60"/>
      <c r="T251" s="69"/>
      <c r="U251" s="8"/>
      <c r="X251" s="60"/>
    </row>
    <row r="252" spans="1:27" ht="9.85" outlineLevel="4" x14ac:dyDescent="0.2">
      <c r="A252" s="129"/>
      <c r="B252" s="130"/>
      <c r="C252" s="130"/>
      <c r="D252" s="131"/>
      <c r="E252" s="135" t="s">
        <v>24</v>
      </c>
      <c r="F252" s="147">
        <v>15</v>
      </c>
      <c r="G252" s="131"/>
      <c r="H252" s="145">
        <v>203.47140000000002</v>
      </c>
      <c r="I252" s="146"/>
      <c r="J252" s="134"/>
      <c r="K252" s="133"/>
      <c r="L252" s="133"/>
      <c r="M252" s="133"/>
      <c r="N252" s="133"/>
      <c r="O252" s="134"/>
      <c r="P252" s="134"/>
      <c r="Q252" s="134"/>
      <c r="R252" s="131"/>
      <c r="S252" s="131"/>
      <c r="T252" s="130"/>
      <c r="U252" s="6"/>
      <c r="V252" s="8"/>
      <c r="W252" s="8"/>
      <c r="X252" s="60"/>
    </row>
    <row r="253" spans="1:27" ht="7.55" customHeight="1" outlineLevel="4" x14ac:dyDescent="0.2">
      <c r="A253" s="8"/>
      <c r="B253" s="69"/>
      <c r="C253" s="69"/>
      <c r="D253" s="60"/>
      <c r="E253" s="60"/>
      <c r="F253" s="103"/>
      <c r="G253" s="60"/>
      <c r="H253" s="65"/>
      <c r="I253" s="104"/>
      <c r="J253" s="63"/>
      <c r="K253" s="65"/>
      <c r="L253" s="65"/>
      <c r="M253" s="65"/>
      <c r="N253" s="65"/>
      <c r="O253" s="63"/>
      <c r="P253" s="63"/>
      <c r="Q253" s="63"/>
      <c r="R253" s="60"/>
      <c r="S253" s="60"/>
      <c r="T253" s="69"/>
      <c r="U253" s="8"/>
      <c r="X253" s="60"/>
    </row>
    <row r="254" spans="1:27" ht="10.5" outlineLevel="3" x14ac:dyDescent="0.2">
      <c r="A254" s="4"/>
      <c r="B254" s="119"/>
      <c r="C254" s="120">
        <v>48</v>
      </c>
      <c r="D254" s="121" t="s">
        <v>110</v>
      </c>
      <c r="E254" s="122" t="s">
        <v>294</v>
      </c>
      <c r="F254" s="123" t="s">
        <v>295</v>
      </c>
      <c r="G254" s="121" t="s">
        <v>124</v>
      </c>
      <c r="H254" s="124">
        <v>1356.4760000000001</v>
      </c>
      <c r="I254" s="125"/>
      <c r="J254" s="126">
        <f>H254*I254</f>
        <v>0</v>
      </c>
      <c r="K254" s="124"/>
      <c r="L254" s="124">
        <f>H254*K254</f>
        <v>0</v>
      </c>
      <c r="M254" s="124">
        <v>4.1000000000000003E-3</v>
      </c>
      <c r="N254" s="124">
        <f>H254*M254</f>
        <v>5.5615516000000014</v>
      </c>
      <c r="O254" s="126">
        <v>21</v>
      </c>
      <c r="P254" s="126">
        <f>J254*(O254/100)</f>
        <v>0</v>
      </c>
      <c r="Q254" s="126">
        <f>J254+P254</f>
        <v>0</v>
      </c>
      <c r="R254" s="127"/>
      <c r="S254" s="127" t="s">
        <v>114</v>
      </c>
      <c r="T254" s="128">
        <v>1</v>
      </c>
      <c r="U254" s="8"/>
      <c r="V254" s="8"/>
      <c r="W254" s="8"/>
      <c r="X254" s="60"/>
    </row>
    <row r="255" spans="1:27" ht="9.85" outlineLevel="4" x14ac:dyDescent="0.2">
      <c r="A255" s="129"/>
      <c r="B255" s="130"/>
      <c r="C255" s="130"/>
      <c r="D255" s="131"/>
      <c r="E255" s="135" t="s">
        <v>0</v>
      </c>
      <c r="F255" s="158" t="s">
        <v>296</v>
      </c>
      <c r="G255" s="158"/>
      <c r="H255" s="159"/>
      <c r="I255" s="160"/>
      <c r="J255" s="161"/>
      <c r="K255" s="133"/>
      <c r="L255" s="133"/>
      <c r="M255" s="133"/>
      <c r="N255" s="133"/>
      <c r="O255" s="134"/>
      <c r="P255" s="134"/>
      <c r="Q255" s="134"/>
      <c r="R255" s="131"/>
      <c r="S255" s="131"/>
      <c r="T255" s="130"/>
      <c r="U255" s="6"/>
      <c r="V255" s="8"/>
      <c r="W255" s="8"/>
      <c r="X255" s="132" t="str">
        <f>F255</f>
        <v>Odstranění povlakové krytiny střech šikmých přes 30° z pásů uložených na sucho podkladního samolepícího asfaltového pásu</v>
      </c>
      <c r="Y255" s="9"/>
      <c r="AA255" s="11"/>
    </row>
    <row r="256" spans="1:27" ht="7.55" customHeight="1" outlineLevel="4" x14ac:dyDescent="0.2">
      <c r="B256" s="69"/>
      <c r="C256" s="69"/>
      <c r="D256" s="60"/>
      <c r="E256" s="60"/>
      <c r="F256" s="61"/>
      <c r="G256" s="60"/>
      <c r="H256" s="65"/>
      <c r="I256" s="104"/>
      <c r="J256" s="63"/>
      <c r="K256" s="65"/>
      <c r="L256" s="65"/>
      <c r="M256" s="65"/>
      <c r="N256" s="65"/>
      <c r="O256" s="63"/>
      <c r="P256" s="63"/>
      <c r="Q256" s="63"/>
      <c r="R256" s="60"/>
      <c r="S256" s="60"/>
      <c r="T256" s="69"/>
      <c r="U256" s="8"/>
      <c r="X256" s="60"/>
    </row>
    <row r="257" spans="1:27" ht="10.5" outlineLevel="3" x14ac:dyDescent="0.2">
      <c r="A257" s="4"/>
      <c r="B257" s="119"/>
      <c r="C257" s="120">
        <v>49</v>
      </c>
      <c r="D257" s="121" t="s">
        <v>110</v>
      </c>
      <c r="E257" s="122" t="s">
        <v>297</v>
      </c>
      <c r="F257" s="123" t="s">
        <v>298</v>
      </c>
      <c r="G257" s="121" t="s">
        <v>135</v>
      </c>
      <c r="H257" s="124">
        <v>6.2397895999999999</v>
      </c>
      <c r="I257" s="125"/>
      <c r="J257" s="126">
        <f>H257*I257</f>
        <v>0</v>
      </c>
      <c r="K257" s="124"/>
      <c r="L257" s="124">
        <f>H257*K257</f>
        <v>0</v>
      </c>
      <c r="M257" s="124"/>
      <c r="N257" s="124">
        <f>H257*M257</f>
        <v>0</v>
      </c>
      <c r="O257" s="126">
        <v>21</v>
      </c>
      <c r="P257" s="126">
        <f>J257*(O257/100)</f>
        <v>0</v>
      </c>
      <c r="Q257" s="126">
        <f>J257+P257</f>
        <v>0</v>
      </c>
      <c r="R257" s="127"/>
      <c r="S257" s="127" t="s">
        <v>114</v>
      </c>
      <c r="T257" s="128">
        <v>1</v>
      </c>
      <c r="U257" s="8"/>
      <c r="V257" s="8"/>
      <c r="W257" s="8"/>
      <c r="X257" s="60"/>
    </row>
    <row r="258" spans="1:27" ht="9.85" outlineLevel="4" x14ac:dyDescent="0.2">
      <c r="A258" s="129"/>
      <c r="B258" s="130"/>
      <c r="C258" s="130"/>
      <c r="D258" s="131"/>
      <c r="E258" s="135" t="s">
        <v>0</v>
      </c>
      <c r="F258" s="158" t="s">
        <v>299</v>
      </c>
      <c r="G258" s="158"/>
      <c r="H258" s="159"/>
      <c r="I258" s="160"/>
      <c r="J258" s="161"/>
      <c r="K258" s="133"/>
      <c r="L258" s="133"/>
      <c r="M258" s="133"/>
      <c r="N258" s="133"/>
      <c r="O258" s="134"/>
      <c r="P258" s="134"/>
      <c r="Q258" s="134"/>
      <c r="R258" s="131"/>
      <c r="S258" s="131"/>
      <c r="T258" s="130"/>
      <c r="U258" s="6"/>
      <c r="V258" s="8"/>
      <c r="W258" s="8"/>
      <c r="X258" s="132" t="str">
        <f>F258</f>
        <v>Přesun hmot pro povlakové krytiny stanovený z hmotnosti přesunovaného materiálu vodorovná dopravní vzdálenost do 50 m s omezením mechanizace v objektech výšky přes 6 do 12 m</v>
      </c>
      <c r="Y258" s="9"/>
      <c r="AA258" s="11"/>
    </row>
    <row r="259" spans="1:27" ht="7.55" customHeight="1" outlineLevel="4" x14ac:dyDescent="0.2">
      <c r="B259" s="69"/>
      <c r="C259" s="69"/>
      <c r="D259" s="60"/>
      <c r="E259" s="60"/>
      <c r="F259" s="61"/>
      <c r="G259" s="60"/>
      <c r="H259" s="65"/>
      <c r="I259" s="104"/>
      <c r="J259" s="63"/>
      <c r="K259" s="65"/>
      <c r="L259" s="65"/>
      <c r="M259" s="65"/>
      <c r="N259" s="65"/>
      <c r="O259" s="63"/>
      <c r="P259" s="63"/>
      <c r="Q259" s="63"/>
      <c r="R259" s="60"/>
      <c r="S259" s="60"/>
      <c r="T259" s="69"/>
      <c r="U259" s="8"/>
      <c r="X259" s="60"/>
    </row>
    <row r="260" spans="1:27" outlineLevel="3" x14ac:dyDescent="0.2">
      <c r="B260" s="6"/>
      <c r="C260" s="6"/>
      <c r="D260" s="6"/>
      <c r="E260" s="6"/>
      <c r="F260" s="6"/>
      <c r="G260" s="6"/>
      <c r="H260" s="6"/>
      <c r="I260" s="8"/>
      <c r="J260" s="8"/>
      <c r="K260" s="6"/>
      <c r="L260" s="6"/>
      <c r="M260" s="6"/>
      <c r="N260" s="6"/>
      <c r="O260" s="6"/>
      <c r="P260" s="8"/>
      <c r="Q260" s="8"/>
      <c r="R260" s="8"/>
      <c r="S260" s="6"/>
      <c r="T260" s="6"/>
      <c r="X260" s="6"/>
    </row>
    <row r="261" spans="1:27" ht="10.5" outlineLevel="2" x14ac:dyDescent="0.2">
      <c r="A261" s="96" t="s">
        <v>91</v>
      </c>
      <c r="B261" s="100">
        <v>3</v>
      </c>
      <c r="C261" s="113"/>
      <c r="D261" s="114" t="s">
        <v>109</v>
      </c>
      <c r="E261" s="114"/>
      <c r="F261" s="115" t="s">
        <v>92</v>
      </c>
      <c r="G261" s="114"/>
      <c r="H261" s="116"/>
      <c r="I261" s="117"/>
      <c r="J261" s="98">
        <f>SUBTOTAL(9,J262:J285)</f>
        <v>0</v>
      </c>
      <c r="K261" s="116"/>
      <c r="L261" s="99">
        <f>SUBTOTAL(9,L262:L285)</f>
        <v>2.5303792009999997</v>
      </c>
      <c r="M261" s="116"/>
      <c r="N261" s="99">
        <f>SUBTOTAL(9,N262:N285)</f>
        <v>0</v>
      </c>
      <c r="O261" s="118"/>
      <c r="P261" s="98">
        <f>SUBTOTAL(9,P262:P285)</f>
        <v>0</v>
      </c>
      <c r="Q261" s="98">
        <f>SUBTOTAL(9,Q262:Q285)</f>
        <v>0</v>
      </c>
      <c r="R261" s="114"/>
      <c r="S261" s="114"/>
      <c r="T261" s="100">
        <f>SUBTOTAL(9,T262:T285)</f>
        <v>5</v>
      </c>
      <c r="U261" s="6"/>
      <c r="V261" s="8"/>
      <c r="W261" s="8"/>
      <c r="X261" s="60"/>
    </row>
    <row r="262" spans="1:27" ht="10.5" outlineLevel="3" x14ac:dyDescent="0.2">
      <c r="A262" s="4"/>
      <c r="B262" s="119"/>
      <c r="C262" s="120">
        <v>50</v>
      </c>
      <c r="D262" s="121" t="s">
        <v>110</v>
      </c>
      <c r="E262" s="122" t="s">
        <v>300</v>
      </c>
      <c r="F262" s="123" t="s">
        <v>301</v>
      </c>
      <c r="G262" s="121" t="s">
        <v>124</v>
      </c>
      <c r="H262" s="124">
        <v>502.15899999999999</v>
      </c>
      <c r="I262" s="125"/>
      <c r="J262" s="126">
        <f>H262*I262</f>
        <v>0</v>
      </c>
      <c r="K262" s="124"/>
      <c r="L262" s="124">
        <f>H262*K262</f>
        <v>0</v>
      </c>
      <c r="M262" s="124"/>
      <c r="N262" s="124">
        <f>H262*M262</f>
        <v>0</v>
      </c>
      <c r="O262" s="126">
        <v>21</v>
      </c>
      <c r="P262" s="126">
        <f>J262*(O262/100)</f>
        <v>0</v>
      </c>
      <c r="Q262" s="126">
        <f>J262+P262</f>
        <v>0</v>
      </c>
      <c r="R262" s="127"/>
      <c r="S262" s="127" t="s">
        <v>114</v>
      </c>
      <c r="T262" s="128">
        <v>1</v>
      </c>
      <c r="U262" s="8"/>
      <c r="V262" s="8"/>
      <c r="W262" s="8"/>
      <c r="X262" s="60"/>
    </row>
    <row r="263" spans="1:27" ht="9.85" outlineLevel="4" x14ac:dyDescent="0.2">
      <c r="A263" s="129"/>
      <c r="B263" s="130"/>
      <c r="C263" s="130"/>
      <c r="D263" s="131"/>
      <c r="E263" s="135" t="s">
        <v>0</v>
      </c>
      <c r="F263" s="158" t="s">
        <v>302</v>
      </c>
      <c r="G263" s="158"/>
      <c r="H263" s="159"/>
      <c r="I263" s="160"/>
      <c r="J263" s="161"/>
      <c r="K263" s="133"/>
      <c r="L263" s="133"/>
      <c r="M263" s="133"/>
      <c r="N263" s="133"/>
      <c r="O263" s="134"/>
      <c r="P263" s="134"/>
      <c r="Q263" s="134"/>
      <c r="R263" s="131"/>
      <c r="S263" s="131"/>
      <c r="T263" s="130"/>
      <c r="U263" s="6"/>
      <c r="V263" s="8"/>
      <c r="W263" s="8"/>
      <c r="X263" s="132" t="str">
        <f>F263</f>
        <v>Montáž tepelné izolace stropů rohožemi, pásy, dílci, deskami, bloky (izolační materiál ve specifikaci) vrchem bez překrytí lepenkou kladenými volně</v>
      </c>
      <c r="Y263" s="9"/>
      <c r="AA263" s="11"/>
    </row>
    <row r="264" spans="1:27" ht="7.55" customHeight="1" outlineLevel="4" x14ac:dyDescent="0.2">
      <c r="B264" s="69"/>
      <c r="C264" s="69"/>
      <c r="D264" s="60"/>
      <c r="E264" s="60"/>
      <c r="F264" s="61"/>
      <c r="G264" s="60"/>
      <c r="H264" s="65"/>
      <c r="I264" s="104"/>
      <c r="J264" s="63"/>
      <c r="K264" s="65"/>
      <c r="L264" s="65"/>
      <c r="M264" s="65"/>
      <c r="N264" s="65"/>
      <c r="O264" s="63"/>
      <c r="P264" s="63"/>
      <c r="Q264" s="63"/>
      <c r="R264" s="60"/>
      <c r="S264" s="60"/>
      <c r="T264" s="69"/>
      <c r="U264" s="8"/>
      <c r="X264" s="60"/>
    </row>
    <row r="265" spans="1:27" ht="10.5" outlineLevel="4" x14ac:dyDescent="0.2">
      <c r="A265" s="136"/>
      <c r="B265" s="137"/>
      <c r="C265" s="137"/>
      <c r="D265" s="138"/>
      <c r="E265" s="144" t="s">
        <v>1</v>
      </c>
      <c r="F265" s="139" t="s">
        <v>170</v>
      </c>
      <c r="G265" s="138"/>
      <c r="H265" s="140">
        <v>0</v>
      </c>
      <c r="I265" s="141"/>
      <c r="J265" s="142"/>
      <c r="K265" s="143"/>
      <c r="L265" s="143"/>
      <c r="M265" s="143"/>
      <c r="N265" s="143"/>
      <c r="O265" s="142"/>
      <c r="P265" s="142"/>
      <c r="Q265" s="142"/>
      <c r="R265" s="138"/>
      <c r="S265" s="138"/>
      <c r="T265" s="137"/>
      <c r="U265" s="6"/>
      <c r="V265" s="8"/>
      <c r="W265" s="8"/>
      <c r="X265" s="60"/>
    </row>
    <row r="266" spans="1:27" ht="10.5" outlineLevel="4" x14ac:dyDescent="0.2">
      <c r="A266" s="136"/>
      <c r="B266" s="137"/>
      <c r="C266" s="137"/>
      <c r="D266" s="138"/>
      <c r="E266" s="144"/>
      <c r="F266" s="139" t="s">
        <v>303</v>
      </c>
      <c r="G266" s="138"/>
      <c r="H266" s="140">
        <v>357</v>
      </c>
      <c r="I266" s="141"/>
      <c r="J266" s="142"/>
      <c r="K266" s="143"/>
      <c r="L266" s="143"/>
      <c r="M266" s="143"/>
      <c r="N266" s="143"/>
      <c r="O266" s="142"/>
      <c r="P266" s="142"/>
      <c r="Q266" s="142"/>
      <c r="R266" s="138"/>
      <c r="S266" s="138"/>
      <c r="T266" s="137"/>
      <c r="U266" s="6"/>
      <c r="V266" s="8"/>
      <c r="W266" s="8"/>
      <c r="X266" s="60"/>
    </row>
    <row r="267" spans="1:27" ht="10.5" outlineLevel="4" x14ac:dyDescent="0.2">
      <c r="A267" s="136"/>
      <c r="B267" s="137"/>
      <c r="C267" s="137"/>
      <c r="D267" s="138"/>
      <c r="E267" s="144"/>
      <c r="F267" s="139" t="s">
        <v>304</v>
      </c>
      <c r="G267" s="138"/>
      <c r="H267" s="140">
        <v>145.15899999999999</v>
      </c>
      <c r="I267" s="141"/>
      <c r="J267" s="142"/>
      <c r="K267" s="143"/>
      <c r="L267" s="143"/>
      <c r="M267" s="143"/>
      <c r="N267" s="143"/>
      <c r="O267" s="142"/>
      <c r="P267" s="142"/>
      <c r="Q267" s="142"/>
      <c r="R267" s="138"/>
      <c r="S267" s="138"/>
      <c r="T267" s="137"/>
      <c r="U267" s="6"/>
      <c r="V267" s="8"/>
      <c r="W267" s="8"/>
      <c r="X267" s="60"/>
    </row>
    <row r="268" spans="1:27" ht="7.55" customHeight="1" outlineLevel="4" x14ac:dyDescent="0.2">
      <c r="A268" s="8"/>
      <c r="B268" s="69"/>
      <c r="C268" s="69"/>
      <c r="D268" s="60"/>
      <c r="E268" s="60"/>
      <c r="F268" s="103"/>
      <c r="G268" s="60"/>
      <c r="H268" s="65"/>
      <c r="I268" s="104"/>
      <c r="J268" s="63"/>
      <c r="K268" s="65"/>
      <c r="L268" s="65"/>
      <c r="M268" s="65"/>
      <c r="N268" s="65"/>
      <c r="O268" s="63"/>
      <c r="P268" s="63"/>
      <c r="Q268" s="63"/>
      <c r="R268" s="60"/>
      <c r="S268" s="60"/>
      <c r="T268" s="69"/>
      <c r="U268" s="8"/>
      <c r="X268" s="60"/>
    </row>
    <row r="269" spans="1:27" ht="10.5" outlineLevel="3" x14ac:dyDescent="0.2">
      <c r="A269" s="4"/>
      <c r="B269" s="119"/>
      <c r="C269" s="120">
        <v>51</v>
      </c>
      <c r="D269" s="121" t="s">
        <v>291</v>
      </c>
      <c r="E269" s="122" t="s">
        <v>305</v>
      </c>
      <c r="F269" s="123" t="s">
        <v>306</v>
      </c>
      <c r="G269" s="121" t="s">
        <v>124</v>
      </c>
      <c r="H269" s="124">
        <v>512.20218</v>
      </c>
      <c r="I269" s="125"/>
      <c r="J269" s="126">
        <f>H269*I269</f>
        <v>0</v>
      </c>
      <c r="K269" s="124">
        <v>4.7999999999999996E-3</v>
      </c>
      <c r="L269" s="124">
        <f>H269*K269</f>
        <v>2.4585704639999997</v>
      </c>
      <c r="M269" s="124"/>
      <c r="N269" s="124">
        <f>H269*M269</f>
        <v>0</v>
      </c>
      <c r="O269" s="126">
        <v>21</v>
      </c>
      <c r="P269" s="126">
        <f>J269*(O269/100)</f>
        <v>0</v>
      </c>
      <c r="Q269" s="126">
        <f>J269+P269</f>
        <v>0</v>
      </c>
      <c r="R269" s="127"/>
      <c r="S269" s="127" t="s">
        <v>114</v>
      </c>
      <c r="T269" s="128">
        <v>1</v>
      </c>
      <c r="U269" s="8"/>
      <c r="V269" s="8"/>
      <c r="W269" s="8"/>
      <c r="X269" s="60"/>
    </row>
    <row r="270" spans="1:27" ht="9.85" outlineLevel="4" x14ac:dyDescent="0.2">
      <c r="A270" s="129"/>
      <c r="B270" s="130"/>
      <c r="C270" s="130"/>
      <c r="D270" s="131"/>
      <c r="E270" s="135" t="s">
        <v>0</v>
      </c>
      <c r="F270" s="158" t="s">
        <v>54</v>
      </c>
      <c r="G270" s="158"/>
      <c r="H270" s="159"/>
      <c r="I270" s="160"/>
      <c r="J270" s="161"/>
      <c r="K270" s="133"/>
      <c r="L270" s="133"/>
      <c r="M270" s="133"/>
      <c r="N270" s="133"/>
      <c r="O270" s="134"/>
      <c r="P270" s="134"/>
      <c r="Q270" s="134"/>
      <c r="R270" s="131"/>
      <c r="S270" s="131"/>
      <c r="T270" s="130"/>
      <c r="U270" s="6"/>
      <c r="V270" s="8"/>
      <c r="W270" s="8"/>
      <c r="X270" s="132" t="str">
        <f>F270</f>
        <v>---</v>
      </c>
      <c r="Y270" s="9"/>
      <c r="AA270" s="11"/>
    </row>
    <row r="271" spans="1:27" ht="7.55" customHeight="1" outlineLevel="4" x14ac:dyDescent="0.2">
      <c r="B271" s="69"/>
      <c r="C271" s="69"/>
      <c r="D271" s="60"/>
      <c r="E271" s="60"/>
      <c r="F271" s="61"/>
      <c r="G271" s="60"/>
      <c r="H271" s="65"/>
      <c r="I271" s="104"/>
      <c r="J271" s="63"/>
      <c r="K271" s="65"/>
      <c r="L271" s="65"/>
      <c r="M271" s="65"/>
      <c r="N271" s="65"/>
      <c r="O271" s="63"/>
      <c r="P271" s="63"/>
      <c r="Q271" s="63"/>
      <c r="R271" s="60"/>
      <c r="S271" s="60"/>
      <c r="T271" s="69"/>
      <c r="U271" s="8"/>
      <c r="X271" s="60"/>
    </row>
    <row r="272" spans="1:27" ht="9.85" outlineLevel="4" x14ac:dyDescent="0.2">
      <c r="A272" s="129"/>
      <c r="B272" s="130"/>
      <c r="C272" s="130"/>
      <c r="D272" s="131"/>
      <c r="E272" s="135" t="s">
        <v>24</v>
      </c>
      <c r="F272" s="147">
        <v>2</v>
      </c>
      <c r="G272" s="131"/>
      <c r="H272" s="145">
        <v>10.04318</v>
      </c>
      <c r="I272" s="146"/>
      <c r="J272" s="134"/>
      <c r="K272" s="133"/>
      <c r="L272" s="133"/>
      <c r="M272" s="133"/>
      <c r="N272" s="133"/>
      <c r="O272" s="134"/>
      <c r="P272" s="134"/>
      <c r="Q272" s="134"/>
      <c r="R272" s="131"/>
      <c r="S272" s="131"/>
      <c r="T272" s="130"/>
      <c r="U272" s="6"/>
      <c r="V272" s="8"/>
      <c r="W272" s="8"/>
      <c r="X272" s="60"/>
    </row>
    <row r="273" spans="1:27" ht="7.55" customHeight="1" outlineLevel="4" x14ac:dyDescent="0.2">
      <c r="A273" s="8"/>
      <c r="B273" s="69"/>
      <c r="C273" s="69"/>
      <c r="D273" s="60"/>
      <c r="E273" s="60"/>
      <c r="F273" s="103"/>
      <c r="G273" s="60"/>
      <c r="H273" s="65"/>
      <c r="I273" s="104"/>
      <c r="J273" s="63"/>
      <c r="K273" s="65"/>
      <c r="L273" s="65"/>
      <c r="M273" s="65"/>
      <c r="N273" s="65"/>
      <c r="O273" s="63"/>
      <c r="P273" s="63"/>
      <c r="Q273" s="63"/>
      <c r="R273" s="60"/>
      <c r="S273" s="60"/>
      <c r="T273" s="69"/>
      <c r="U273" s="8"/>
      <c r="X273" s="60"/>
    </row>
    <row r="274" spans="1:27" ht="10.5" outlineLevel="3" x14ac:dyDescent="0.2">
      <c r="A274" s="4"/>
      <c r="B274" s="119"/>
      <c r="C274" s="120">
        <v>52</v>
      </c>
      <c r="D274" s="121" t="s">
        <v>110</v>
      </c>
      <c r="E274" s="122" t="s">
        <v>307</v>
      </c>
      <c r="F274" s="123" t="s">
        <v>308</v>
      </c>
      <c r="G274" s="121" t="s">
        <v>124</v>
      </c>
      <c r="H274" s="124">
        <v>502.15899999999999</v>
      </c>
      <c r="I274" s="125"/>
      <c r="J274" s="126">
        <f>H274*I274</f>
        <v>0</v>
      </c>
      <c r="K274" s="124"/>
      <c r="L274" s="124">
        <f>H274*K274</f>
        <v>0</v>
      </c>
      <c r="M274" s="124"/>
      <c r="N274" s="124">
        <f>H274*M274</f>
        <v>0</v>
      </c>
      <c r="O274" s="126">
        <v>21</v>
      </c>
      <c r="P274" s="126">
        <f>J274*(O274/100)</f>
        <v>0</v>
      </c>
      <c r="Q274" s="126">
        <f>J274+P274</f>
        <v>0</v>
      </c>
      <c r="R274" s="127"/>
      <c r="S274" s="127" t="s">
        <v>114</v>
      </c>
      <c r="T274" s="128">
        <v>1</v>
      </c>
      <c r="U274" s="8"/>
      <c r="V274" s="8"/>
      <c r="W274" s="8"/>
      <c r="X274" s="60"/>
    </row>
    <row r="275" spans="1:27" ht="9.85" outlineLevel="4" x14ac:dyDescent="0.2">
      <c r="A275" s="129"/>
      <c r="B275" s="130"/>
      <c r="C275" s="130"/>
      <c r="D275" s="131"/>
      <c r="E275" s="135" t="s">
        <v>0</v>
      </c>
      <c r="F275" s="158" t="s">
        <v>309</v>
      </c>
      <c r="G275" s="158"/>
      <c r="H275" s="159"/>
      <c r="I275" s="160"/>
      <c r="J275" s="161"/>
      <c r="K275" s="133"/>
      <c r="L275" s="133"/>
      <c r="M275" s="133"/>
      <c r="N275" s="133"/>
      <c r="O275" s="134"/>
      <c r="P275" s="134"/>
      <c r="Q275" s="134"/>
      <c r="R275" s="131"/>
      <c r="S275" s="131"/>
      <c r="T275" s="130"/>
      <c r="U275" s="6"/>
      <c r="V275" s="8"/>
      <c r="W275" s="8"/>
      <c r="X275" s="132" t="str">
        <f>F275</f>
        <v>Montáž pojistné hydroizolační nebo parotěsné fólie kladené ve sklonu přes 20° volně na bednění nebo tepelnou izolaci</v>
      </c>
      <c r="Y275" s="9"/>
      <c r="AA275" s="11"/>
    </row>
    <row r="276" spans="1:27" ht="7.55" customHeight="1" outlineLevel="4" x14ac:dyDescent="0.2">
      <c r="B276" s="69"/>
      <c r="C276" s="69"/>
      <c r="D276" s="60"/>
      <c r="E276" s="60"/>
      <c r="F276" s="61"/>
      <c r="G276" s="60"/>
      <c r="H276" s="65"/>
      <c r="I276" s="104"/>
      <c r="J276" s="63"/>
      <c r="K276" s="65"/>
      <c r="L276" s="65"/>
      <c r="M276" s="65"/>
      <c r="N276" s="65"/>
      <c r="O276" s="63"/>
      <c r="P276" s="63"/>
      <c r="Q276" s="63"/>
      <c r="R276" s="60"/>
      <c r="S276" s="60"/>
      <c r="T276" s="69"/>
      <c r="U276" s="8"/>
      <c r="X276" s="60"/>
    </row>
    <row r="277" spans="1:27" ht="20.95" outlineLevel="3" x14ac:dyDescent="0.2">
      <c r="A277" s="4"/>
      <c r="B277" s="119"/>
      <c r="C277" s="120">
        <v>53</v>
      </c>
      <c r="D277" s="121" t="s">
        <v>291</v>
      </c>
      <c r="E277" s="122" t="s">
        <v>310</v>
      </c>
      <c r="F277" s="123" t="s">
        <v>311</v>
      </c>
      <c r="G277" s="121" t="s">
        <v>124</v>
      </c>
      <c r="H277" s="124">
        <v>552.37490000000003</v>
      </c>
      <c r="I277" s="125"/>
      <c r="J277" s="126">
        <f>H277*I277</f>
        <v>0</v>
      </c>
      <c r="K277" s="124">
        <v>1.2999999999999999E-4</v>
      </c>
      <c r="L277" s="124">
        <f>H277*K277</f>
        <v>7.1808736999999997E-2</v>
      </c>
      <c r="M277" s="124"/>
      <c r="N277" s="124">
        <f>H277*M277</f>
        <v>0</v>
      </c>
      <c r="O277" s="126">
        <v>21</v>
      </c>
      <c r="P277" s="126">
        <f>J277*(O277/100)</f>
        <v>0</v>
      </c>
      <c r="Q277" s="126">
        <f>J277+P277</f>
        <v>0</v>
      </c>
      <c r="R277" s="127"/>
      <c r="S277" s="127" t="s">
        <v>114</v>
      </c>
      <c r="T277" s="128">
        <v>1</v>
      </c>
      <c r="U277" s="8"/>
      <c r="V277" s="8"/>
      <c r="W277" s="8"/>
      <c r="X277" s="60"/>
    </row>
    <row r="278" spans="1:27" ht="9.85" outlineLevel="4" x14ac:dyDescent="0.2">
      <c r="A278" s="129"/>
      <c r="B278" s="130"/>
      <c r="C278" s="130"/>
      <c r="D278" s="131"/>
      <c r="E278" s="135" t="s">
        <v>0</v>
      </c>
      <c r="F278" s="158" t="s">
        <v>54</v>
      </c>
      <c r="G278" s="158"/>
      <c r="H278" s="159"/>
      <c r="I278" s="160"/>
      <c r="J278" s="161"/>
      <c r="K278" s="133"/>
      <c r="L278" s="133"/>
      <c r="M278" s="133"/>
      <c r="N278" s="133"/>
      <c r="O278" s="134"/>
      <c r="P278" s="134"/>
      <c r="Q278" s="134"/>
      <c r="R278" s="131"/>
      <c r="S278" s="131"/>
      <c r="T278" s="130"/>
      <c r="U278" s="6"/>
      <c r="V278" s="8"/>
      <c r="W278" s="8"/>
      <c r="X278" s="132" t="str">
        <f>F278</f>
        <v>---</v>
      </c>
      <c r="Y278" s="9"/>
      <c r="AA278" s="11"/>
    </row>
    <row r="279" spans="1:27" ht="7.55" customHeight="1" outlineLevel="4" x14ac:dyDescent="0.2">
      <c r="B279" s="69"/>
      <c r="C279" s="69"/>
      <c r="D279" s="60"/>
      <c r="E279" s="60"/>
      <c r="F279" s="61"/>
      <c r="G279" s="60"/>
      <c r="H279" s="65"/>
      <c r="I279" s="104"/>
      <c r="J279" s="63"/>
      <c r="K279" s="65"/>
      <c r="L279" s="65"/>
      <c r="M279" s="65"/>
      <c r="N279" s="65"/>
      <c r="O279" s="63"/>
      <c r="P279" s="63"/>
      <c r="Q279" s="63"/>
      <c r="R279" s="60"/>
      <c r="S279" s="60"/>
      <c r="T279" s="69"/>
      <c r="U279" s="8"/>
      <c r="X279" s="60"/>
    </row>
    <row r="280" spans="1:27" ht="9.85" outlineLevel="4" x14ac:dyDescent="0.2">
      <c r="A280" s="129"/>
      <c r="B280" s="130"/>
      <c r="C280" s="130"/>
      <c r="D280" s="131"/>
      <c r="E280" s="135" t="s">
        <v>24</v>
      </c>
      <c r="F280" s="147">
        <v>10</v>
      </c>
      <c r="G280" s="131"/>
      <c r="H280" s="145">
        <v>50.215900000000005</v>
      </c>
      <c r="I280" s="146"/>
      <c r="J280" s="134"/>
      <c r="K280" s="133"/>
      <c r="L280" s="133"/>
      <c r="M280" s="133"/>
      <c r="N280" s="133"/>
      <c r="O280" s="134"/>
      <c r="P280" s="134"/>
      <c r="Q280" s="134"/>
      <c r="R280" s="131"/>
      <c r="S280" s="131"/>
      <c r="T280" s="130"/>
      <c r="U280" s="6"/>
      <c r="V280" s="8"/>
      <c r="W280" s="8"/>
      <c r="X280" s="60"/>
    </row>
    <row r="281" spans="1:27" ht="7.55" customHeight="1" outlineLevel="4" x14ac:dyDescent="0.2">
      <c r="A281" s="8"/>
      <c r="B281" s="69"/>
      <c r="C281" s="69"/>
      <c r="D281" s="60"/>
      <c r="E281" s="60"/>
      <c r="F281" s="103"/>
      <c r="G281" s="60"/>
      <c r="H281" s="65"/>
      <c r="I281" s="104"/>
      <c r="J281" s="63"/>
      <c r="K281" s="65"/>
      <c r="L281" s="65"/>
      <c r="M281" s="65"/>
      <c r="N281" s="65"/>
      <c r="O281" s="63"/>
      <c r="P281" s="63"/>
      <c r="Q281" s="63"/>
      <c r="R281" s="60"/>
      <c r="S281" s="60"/>
      <c r="T281" s="69"/>
      <c r="U281" s="8"/>
      <c r="X281" s="60"/>
    </row>
    <row r="282" spans="1:27" ht="10.5" outlineLevel="3" x14ac:dyDescent="0.2">
      <c r="A282" s="4"/>
      <c r="B282" s="119"/>
      <c r="C282" s="120">
        <v>54</v>
      </c>
      <c r="D282" s="121" t="s">
        <v>110</v>
      </c>
      <c r="E282" s="122" t="s">
        <v>312</v>
      </c>
      <c r="F282" s="123" t="s">
        <v>313</v>
      </c>
      <c r="G282" s="121" t="s">
        <v>135</v>
      </c>
      <c r="H282" s="124">
        <v>2.5303792009999997</v>
      </c>
      <c r="I282" s="125"/>
      <c r="J282" s="126">
        <f>H282*I282</f>
        <v>0</v>
      </c>
      <c r="K282" s="124"/>
      <c r="L282" s="124">
        <f>H282*K282</f>
        <v>0</v>
      </c>
      <c r="M282" s="124"/>
      <c r="N282" s="124">
        <f>H282*M282</f>
        <v>0</v>
      </c>
      <c r="O282" s="126">
        <v>21</v>
      </c>
      <c r="P282" s="126">
        <f>J282*(O282/100)</f>
        <v>0</v>
      </c>
      <c r="Q282" s="126">
        <f>J282+P282</f>
        <v>0</v>
      </c>
      <c r="R282" s="127"/>
      <c r="S282" s="127" t="s">
        <v>114</v>
      </c>
      <c r="T282" s="128">
        <v>1</v>
      </c>
      <c r="U282" s="8"/>
      <c r="V282" s="8"/>
      <c r="W282" s="8"/>
      <c r="X282" s="60"/>
    </row>
    <row r="283" spans="1:27" ht="9.85" outlineLevel="4" x14ac:dyDescent="0.2">
      <c r="A283" s="129"/>
      <c r="B283" s="130"/>
      <c r="C283" s="130"/>
      <c r="D283" s="131"/>
      <c r="E283" s="135" t="s">
        <v>0</v>
      </c>
      <c r="F283" s="158" t="s">
        <v>314</v>
      </c>
      <c r="G283" s="158"/>
      <c r="H283" s="159"/>
      <c r="I283" s="160"/>
      <c r="J283" s="161"/>
      <c r="K283" s="133"/>
      <c r="L283" s="133"/>
      <c r="M283" s="133"/>
      <c r="N283" s="133"/>
      <c r="O283" s="134"/>
      <c r="P283" s="134"/>
      <c r="Q283" s="134"/>
      <c r="R283" s="131"/>
      <c r="S283" s="131"/>
      <c r="T283" s="130"/>
      <c r="U283" s="6"/>
      <c r="V283" s="8"/>
      <c r="W283" s="8"/>
      <c r="X283" s="132" t="str">
        <f>F283</f>
        <v>Přesun hmot pro izolace tepelné stanovený z hmotnosti přesunovaného materiálu vodorovná dopravní vzdálenost do 50 m s omezením mechanizace v objektech výšky přes 6 m do 12 m</v>
      </c>
      <c r="Y283" s="9"/>
      <c r="AA283" s="11"/>
    </row>
    <row r="284" spans="1:27" ht="7.55" customHeight="1" outlineLevel="4" x14ac:dyDescent="0.2">
      <c r="B284" s="69"/>
      <c r="C284" s="69"/>
      <c r="D284" s="60"/>
      <c r="E284" s="60"/>
      <c r="F284" s="61"/>
      <c r="G284" s="60"/>
      <c r="H284" s="65"/>
      <c r="I284" s="104"/>
      <c r="J284" s="63"/>
      <c r="K284" s="65"/>
      <c r="L284" s="65"/>
      <c r="M284" s="65"/>
      <c r="N284" s="65"/>
      <c r="O284" s="63"/>
      <c r="P284" s="63"/>
      <c r="Q284" s="63"/>
      <c r="R284" s="60"/>
      <c r="S284" s="60"/>
      <c r="T284" s="69"/>
      <c r="U284" s="8"/>
      <c r="X284" s="60"/>
    </row>
    <row r="285" spans="1:27" outlineLevel="3" x14ac:dyDescent="0.2">
      <c r="B285" s="6"/>
      <c r="C285" s="6"/>
      <c r="D285" s="6"/>
      <c r="E285" s="6"/>
      <c r="F285" s="6"/>
      <c r="G285" s="6"/>
      <c r="H285" s="6"/>
      <c r="I285" s="8"/>
      <c r="J285" s="8"/>
      <c r="K285" s="6"/>
      <c r="L285" s="6"/>
      <c r="M285" s="6"/>
      <c r="N285" s="6"/>
      <c r="O285" s="6"/>
      <c r="P285" s="8"/>
      <c r="Q285" s="8"/>
      <c r="R285" s="8"/>
      <c r="S285" s="6"/>
      <c r="T285" s="6"/>
      <c r="X285" s="6"/>
    </row>
    <row r="286" spans="1:27" ht="10.5" outlineLevel="2" x14ac:dyDescent="0.2">
      <c r="A286" s="96" t="s">
        <v>93</v>
      </c>
      <c r="B286" s="100">
        <v>3</v>
      </c>
      <c r="C286" s="113"/>
      <c r="D286" s="114" t="s">
        <v>109</v>
      </c>
      <c r="E286" s="114"/>
      <c r="F286" s="115" t="s">
        <v>94</v>
      </c>
      <c r="G286" s="114"/>
      <c r="H286" s="116"/>
      <c r="I286" s="117"/>
      <c r="J286" s="98">
        <f>SUBTOTAL(9,J287:J398)</f>
        <v>0</v>
      </c>
      <c r="K286" s="116"/>
      <c r="L286" s="99">
        <f>SUBTOTAL(9,L287:L398)</f>
        <v>33.798863626324547</v>
      </c>
      <c r="M286" s="116"/>
      <c r="N286" s="99">
        <f>SUBTOTAL(9,N287:N398)</f>
        <v>8.6966160000000006</v>
      </c>
      <c r="O286" s="118"/>
      <c r="P286" s="98">
        <f>SUBTOTAL(9,P287:P398)</f>
        <v>0</v>
      </c>
      <c r="Q286" s="98">
        <f>SUBTOTAL(9,Q287:Q398)</f>
        <v>0</v>
      </c>
      <c r="R286" s="114"/>
      <c r="S286" s="114"/>
      <c r="T286" s="100">
        <f>SUBTOTAL(9,T287:T398)</f>
        <v>18</v>
      </c>
      <c r="U286" s="6"/>
      <c r="V286" s="8"/>
      <c r="W286" s="8"/>
      <c r="X286" s="60"/>
    </row>
    <row r="287" spans="1:27" ht="10.5" outlineLevel="3" x14ac:dyDescent="0.2">
      <c r="A287" s="4"/>
      <c r="B287" s="119"/>
      <c r="C287" s="120">
        <v>55</v>
      </c>
      <c r="D287" s="121" t="s">
        <v>110</v>
      </c>
      <c r="E287" s="122" t="s">
        <v>315</v>
      </c>
      <c r="F287" s="123" t="s">
        <v>316</v>
      </c>
      <c r="G287" s="121" t="s">
        <v>124</v>
      </c>
      <c r="H287" s="124">
        <v>542.59040000000005</v>
      </c>
      <c r="I287" s="125"/>
      <c r="J287" s="126">
        <f>H287*I287</f>
        <v>0</v>
      </c>
      <c r="K287" s="124"/>
      <c r="L287" s="124">
        <f>H287*K287</f>
        <v>0</v>
      </c>
      <c r="M287" s="124">
        <v>1.4999999999999999E-2</v>
      </c>
      <c r="N287" s="124">
        <f>H287*M287</f>
        <v>8.1388560000000005</v>
      </c>
      <c r="O287" s="126">
        <v>21</v>
      </c>
      <c r="P287" s="126">
        <f>J287*(O287/100)</f>
        <v>0</v>
      </c>
      <c r="Q287" s="126">
        <f>J287+P287</f>
        <v>0</v>
      </c>
      <c r="R287" s="127"/>
      <c r="S287" s="127" t="s">
        <v>114</v>
      </c>
      <c r="T287" s="128">
        <v>1</v>
      </c>
      <c r="U287" s="8"/>
      <c r="V287" s="8"/>
      <c r="W287" s="8"/>
      <c r="X287" s="60"/>
    </row>
    <row r="288" spans="1:27" ht="9.85" outlineLevel="4" x14ac:dyDescent="0.2">
      <c r="A288" s="129"/>
      <c r="B288" s="130"/>
      <c r="C288" s="130"/>
      <c r="D288" s="131"/>
      <c r="E288" s="135" t="s">
        <v>0</v>
      </c>
      <c r="F288" s="158" t="s">
        <v>317</v>
      </c>
      <c r="G288" s="158"/>
      <c r="H288" s="159"/>
      <c r="I288" s="160"/>
      <c r="J288" s="161"/>
      <c r="K288" s="133"/>
      <c r="L288" s="133"/>
      <c r="M288" s="133"/>
      <c r="N288" s="133"/>
      <c r="O288" s="134"/>
      <c r="P288" s="134"/>
      <c r="Q288" s="134"/>
      <c r="R288" s="131"/>
      <c r="S288" s="131"/>
      <c r="T288" s="130"/>
      <c r="U288" s="6"/>
      <c r="V288" s="8"/>
      <c r="W288" s="8"/>
      <c r="X288" s="132" t="str">
        <f>F288</f>
        <v>Demontáž bednění a laťování bednění střech rovných, obloukových, sklonu do 60° se všemi nadstřešními konstrukcemi z prken hrubých, hoblovaných tl. do 32 mm</v>
      </c>
      <c r="Y288" s="9"/>
      <c r="AA288" s="11"/>
    </row>
    <row r="289" spans="1:27" ht="7.55" customHeight="1" outlineLevel="4" x14ac:dyDescent="0.2">
      <c r="B289" s="69"/>
      <c r="C289" s="69"/>
      <c r="D289" s="60"/>
      <c r="E289" s="60"/>
      <c r="F289" s="61"/>
      <c r="G289" s="60"/>
      <c r="H289" s="65"/>
      <c r="I289" s="104"/>
      <c r="J289" s="63"/>
      <c r="K289" s="65"/>
      <c r="L289" s="65"/>
      <c r="M289" s="65"/>
      <c r="N289" s="65"/>
      <c r="O289" s="63"/>
      <c r="P289" s="63"/>
      <c r="Q289" s="63"/>
      <c r="R289" s="60"/>
      <c r="S289" s="60"/>
      <c r="T289" s="69"/>
      <c r="U289" s="8"/>
      <c r="X289" s="60"/>
    </row>
    <row r="290" spans="1:27" ht="10.5" outlineLevel="4" x14ac:dyDescent="0.2">
      <c r="A290" s="136"/>
      <c r="B290" s="137"/>
      <c r="C290" s="137"/>
      <c r="D290" s="138"/>
      <c r="E290" s="144" t="s">
        <v>1</v>
      </c>
      <c r="F290" s="139" t="s">
        <v>318</v>
      </c>
      <c r="G290" s="138"/>
      <c r="H290" s="140">
        <v>542.59040000000005</v>
      </c>
      <c r="I290" s="141"/>
      <c r="J290" s="142"/>
      <c r="K290" s="143"/>
      <c r="L290" s="143"/>
      <c r="M290" s="143"/>
      <c r="N290" s="143"/>
      <c r="O290" s="142"/>
      <c r="P290" s="142"/>
      <c r="Q290" s="142"/>
      <c r="R290" s="138"/>
      <c r="S290" s="138"/>
      <c r="T290" s="137"/>
      <c r="U290" s="6"/>
      <c r="V290" s="8"/>
      <c r="W290" s="8"/>
      <c r="X290" s="60"/>
    </row>
    <row r="291" spans="1:27" ht="7.55" customHeight="1" outlineLevel="4" x14ac:dyDescent="0.2">
      <c r="A291" s="8"/>
      <c r="B291" s="69"/>
      <c r="C291" s="69"/>
      <c r="D291" s="60"/>
      <c r="E291" s="60"/>
      <c r="F291" s="103"/>
      <c r="G291" s="60"/>
      <c r="H291" s="65"/>
      <c r="I291" s="104"/>
      <c r="J291" s="63"/>
      <c r="K291" s="65"/>
      <c r="L291" s="65"/>
      <c r="M291" s="65"/>
      <c r="N291" s="65"/>
      <c r="O291" s="63"/>
      <c r="P291" s="63"/>
      <c r="Q291" s="63"/>
      <c r="R291" s="60"/>
      <c r="S291" s="60"/>
      <c r="T291" s="69"/>
      <c r="U291" s="8"/>
      <c r="X291" s="60"/>
    </row>
    <row r="292" spans="1:27" ht="10.5" outlineLevel="3" x14ac:dyDescent="0.2">
      <c r="A292" s="4"/>
      <c r="B292" s="119"/>
      <c r="C292" s="120">
        <v>56</v>
      </c>
      <c r="D292" s="121" t="s">
        <v>110</v>
      </c>
      <c r="E292" s="122" t="s">
        <v>319</v>
      </c>
      <c r="F292" s="123" t="s">
        <v>320</v>
      </c>
      <c r="G292" s="121" t="s">
        <v>124</v>
      </c>
      <c r="H292" s="124">
        <v>1899.0663999999999</v>
      </c>
      <c r="I292" s="125"/>
      <c r="J292" s="126">
        <f>H292*I292</f>
        <v>0</v>
      </c>
      <c r="K292" s="124"/>
      <c r="L292" s="124">
        <f>H292*K292</f>
        <v>0</v>
      </c>
      <c r="M292" s="124"/>
      <c r="N292" s="124">
        <f>H292*M292</f>
        <v>0</v>
      </c>
      <c r="O292" s="126">
        <v>21</v>
      </c>
      <c r="P292" s="126">
        <f>J292*(O292/100)</f>
        <v>0</v>
      </c>
      <c r="Q292" s="126">
        <f>J292+P292</f>
        <v>0</v>
      </c>
      <c r="R292" s="127"/>
      <c r="S292" s="127" t="s">
        <v>114</v>
      </c>
      <c r="T292" s="128">
        <v>1</v>
      </c>
      <c r="U292" s="8"/>
      <c r="V292" s="8"/>
      <c r="W292" s="8"/>
      <c r="X292" s="60"/>
    </row>
    <row r="293" spans="1:27" ht="9.85" outlineLevel="4" x14ac:dyDescent="0.2">
      <c r="A293" s="129"/>
      <c r="B293" s="130"/>
      <c r="C293" s="130"/>
      <c r="D293" s="131"/>
      <c r="E293" s="135" t="s">
        <v>0</v>
      </c>
      <c r="F293" s="158" t="s">
        <v>321</v>
      </c>
      <c r="G293" s="158"/>
      <c r="H293" s="159"/>
      <c r="I293" s="160"/>
      <c r="J293" s="161"/>
      <c r="K293" s="133"/>
      <c r="L293" s="133"/>
      <c r="M293" s="133"/>
      <c r="N293" s="133"/>
      <c r="O293" s="134"/>
      <c r="P293" s="134"/>
      <c r="Q293" s="134"/>
      <c r="R293" s="131"/>
      <c r="S293" s="131"/>
      <c r="T293" s="130"/>
      <c r="U293" s="6"/>
      <c r="V293" s="8"/>
      <c r="W293" s="8"/>
      <c r="X293" s="132" t="str">
        <f>F293</f>
        <v>Montáž bednění střech rovných a šikmých sklonu do 60° s vyřezáním otvorů z prken hrubých na sraz tl. do 32 mm</v>
      </c>
      <c r="Y293" s="9"/>
      <c r="AA293" s="11"/>
    </row>
    <row r="294" spans="1:27" ht="7.55" customHeight="1" outlineLevel="4" x14ac:dyDescent="0.2">
      <c r="B294" s="69"/>
      <c r="C294" s="69"/>
      <c r="D294" s="60"/>
      <c r="E294" s="60"/>
      <c r="F294" s="61"/>
      <c r="G294" s="60"/>
      <c r="H294" s="65"/>
      <c r="I294" s="104"/>
      <c r="J294" s="63"/>
      <c r="K294" s="65"/>
      <c r="L294" s="65"/>
      <c r="M294" s="65"/>
      <c r="N294" s="65"/>
      <c r="O294" s="63"/>
      <c r="P294" s="63"/>
      <c r="Q294" s="63"/>
      <c r="R294" s="60"/>
      <c r="S294" s="60"/>
      <c r="T294" s="69"/>
      <c r="U294" s="8"/>
      <c r="X294" s="60"/>
    </row>
    <row r="295" spans="1:27" ht="10.5" outlineLevel="4" x14ac:dyDescent="0.2">
      <c r="A295" s="136"/>
      <c r="B295" s="137"/>
      <c r="C295" s="137"/>
      <c r="D295" s="138"/>
      <c r="E295" s="144" t="s">
        <v>1</v>
      </c>
      <c r="F295" s="139" t="s">
        <v>318</v>
      </c>
      <c r="G295" s="138"/>
      <c r="H295" s="140">
        <v>542.59040000000005</v>
      </c>
      <c r="I295" s="141"/>
      <c r="J295" s="142"/>
      <c r="K295" s="143"/>
      <c r="L295" s="143"/>
      <c r="M295" s="143"/>
      <c r="N295" s="143"/>
      <c r="O295" s="142"/>
      <c r="P295" s="142"/>
      <c r="Q295" s="142"/>
      <c r="R295" s="138"/>
      <c r="S295" s="138"/>
      <c r="T295" s="137"/>
      <c r="U295" s="6"/>
      <c r="V295" s="8"/>
      <c r="W295" s="8"/>
      <c r="X295" s="60"/>
    </row>
    <row r="296" spans="1:27" ht="10.5" outlineLevel="4" x14ac:dyDescent="0.2">
      <c r="A296" s="136"/>
      <c r="B296" s="137"/>
      <c r="C296" s="137"/>
      <c r="D296" s="138"/>
      <c r="E296" s="144"/>
      <c r="F296" s="139" t="s">
        <v>228</v>
      </c>
      <c r="G296" s="138"/>
      <c r="H296" s="140">
        <v>1356.4760000000001</v>
      </c>
      <c r="I296" s="141"/>
      <c r="J296" s="142"/>
      <c r="K296" s="143"/>
      <c r="L296" s="143"/>
      <c r="M296" s="143"/>
      <c r="N296" s="143"/>
      <c r="O296" s="142"/>
      <c r="P296" s="142"/>
      <c r="Q296" s="142"/>
      <c r="R296" s="138"/>
      <c r="S296" s="138"/>
      <c r="T296" s="137"/>
      <c r="U296" s="6"/>
      <c r="V296" s="8"/>
      <c r="W296" s="8"/>
      <c r="X296" s="60"/>
    </row>
    <row r="297" spans="1:27" ht="7.55" customHeight="1" outlineLevel="4" x14ac:dyDescent="0.2">
      <c r="A297" s="8"/>
      <c r="B297" s="69"/>
      <c r="C297" s="69"/>
      <c r="D297" s="60"/>
      <c r="E297" s="60"/>
      <c r="F297" s="103"/>
      <c r="G297" s="60"/>
      <c r="H297" s="65"/>
      <c r="I297" s="104"/>
      <c r="J297" s="63"/>
      <c r="K297" s="65"/>
      <c r="L297" s="65"/>
      <c r="M297" s="65"/>
      <c r="N297" s="65"/>
      <c r="O297" s="63"/>
      <c r="P297" s="63"/>
      <c r="Q297" s="63"/>
      <c r="R297" s="60"/>
      <c r="S297" s="60"/>
      <c r="T297" s="69"/>
      <c r="U297" s="8"/>
      <c r="X297" s="60"/>
    </row>
    <row r="298" spans="1:27" ht="10.5" outlineLevel="3" x14ac:dyDescent="0.2">
      <c r="A298" s="4"/>
      <c r="B298" s="119"/>
      <c r="C298" s="120">
        <v>57</v>
      </c>
      <c r="D298" s="121" t="s">
        <v>291</v>
      </c>
      <c r="E298" s="122" t="s">
        <v>322</v>
      </c>
      <c r="F298" s="123" t="s">
        <v>323</v>
      </c>
      <c r="G298" s="121" t="s">
        <v>113</v>
      </c>
      <c r="H298" s="124">
        <v>51.274792800000007</v>
      </c>
      <c r="I298" s="125"/>
      <c r="J298" s="126">
        <f>H298*I298</f>
        <v>0</v>
      </c>
      <c r="K298" s="124">
        <v>0.55000000000000004</v>
      </c>
      <c r="L298" s="124">
        <f>H298*K298</f>
        <v>28.201136040000005</v>
      </c>
      <c r="M298" s="124"/>
      <c r="N298" s="124">
        <f>H298*M298</f>
        <v>0</v>
      </c>
      <c r="O298" s="126">
        <v>21</v>
      </c>
      <c r="P298" s="126">
        <f>J298*(O298/100)</f>
        <v>0</v>
      </c>
      <c r="Q298" s="126">
        <f>J298+P298</f>
        <v>0</v>
      </c>
      <c r="R298" s="127"/>
      <c r="S298" s="127" t="s">
        <v>114</v>
      </c>
      <c r="T298" s="128">
        <v>1</v>
      </c>
      <c r="U298" s="8"/>
      <c r="V298" s="8"/>
      <c r="W298" s="8"/>
      <c r="X298" s="60"/>
    </row>
    <row r="299" spans="1:27" ht="9.85" outlineLevel="4" x14ac:dyDescent="0.2">
      <c r="A299" s="129"/>
      <c r="B299" s="130"/>
      <c r="C299" s="130"/>
      <c r="D299" s="131"/>
      <c r="E299" s="135" t="s">
        <v>0</v>
      </c>
      <c r="F299" s="158" t="s">
        <v>54</v>
      </c>
      <c r="G299" s="158"/>
      <c r="H299" s="159"/>
      <c r="I299" s="160"/>
      <c r="J299" s="161"/>
      <c r="K299" s="133"/>
      <c r="L299" s="133"/>
      <c r="M299" s="133"/>
      <c r="N299" s="133"/>
      <c r="O299" s="134"/>
      <c r="P299" s="134"/>
      <c r="Q299" s="134"/>
      <c r="R299" s="131"/>
      <c r="S299" s="131"/>
      <c r="T299" s="130"/>
      <c r="U299" s="6"/>
      <c r="V299" s="8"/>
      <c r="W299" s="8"/>
      <c r="X299" s="132" t="str">
        <f>F299</f>
        <v>---</v>
      </c>
      <c r="Y299" s="9"/>
      <c r="AA299" s="11"/>
    </row>
    <row r="300" spans="1:27" ht="7.55" customHeight="1" outlineLevel="4" x14ac:dyDescent="0.2">
      <c r="B300" s="69"/>
      <c r="C300" s="69"/>
      <c r="D300" s="60"/>
      <c r="E300" s="60"/>
      <c r="F300" s="61"/>
      <c r="G300" s="60"/>
      <c r="H300" s="65"/>
      <c r="I300" s="104"/>
      <c r="J300" s="63"/>
      <c r="K300" s="65"/>
      <c r="L300" s="65"/>
      <c r="M300" s="65"/>
      <c r="N300" s="65"/>
      <c r="O300" s="63"/>
      <c r="P300" s="63"/>
      <c r="Q300" s="63"/>
      <c r="R300" s="60"/>
      <c r="S300" s="60"/>
      <c r="T300" s="69"/>
      <c r="U300" s="8"/>
      <c r="X300" s="60"/>
    </row>
    <row r="301" spans="1:27" ht="10.5" outlineLevel="4" x14ac:dyDescent="0.2">
      <c r="A301" s="136"/>
      <c r="B301" s="137"/>
      <c r="C301" s="137"/>
      <c r="D301" s="138"/>
      <c r="E301" s="144" t="s">
        <v>1</v>
      </c>
      <c r="F301" s="139" t="s">
        <v>324</v>
      </c>
      <c r="G301" s="138"/>
      <c r="H301" s="140">
        <v>13.564760000000003</v>
      </c>
      <c r="I301" s="141"/>
      <c r="J301" s="142"/>
      <c r="K301" s="143"/>
      <c r="L301" s="143"/>
      <c r="M301" s="143"/>
      <c r="N301" s="143"/>
      <c r="O301" s="142"/>
      <c r="P301" s="142"/>
      <c r="Q301" s="142"/>
      <c r="R301" s="138"/>
      <c r="S301" s="138"/>
      <c r="T301" s="137"/>
      <c r="U301" s="6"/>
      <c r="V301" s="8"/>
      <c r="W301" s="8"/>
      <c r="X301" s="60"/>
    </row>
    <row r="302" spans="1:27" ht="10.5" outlineLevel="4" x14ac:dyDescent="0.2">
      <c r="A302" s="136"/>
      <c r="B302" s="137"/>
      <c r="C302" s="137"/>
      <c r="D302" s="138"/>
      <c r="E302" s="144"/>
      <c r="F302" s="139" t="s">
        <v>325</v>
      </c>
      <c r="G302" s="138"/>
      <c r="H302" s="140">
        <v>33.911900000000003</v>
      </c>
      <c r="I302" s="141"/>
      <c r="J302" s="142"/>
      <c r="K302" s="143"/>
      <c r="L302" s="143"/>
      <c r="M302" s="143"/>
      <c r="N302" s="143"/>
      <c r="O302" s="142"/>
      <c r="P302" s="142"/>
      <c r="Q302" s="142"/>
      <c r="R302" s="138"/>
      <c r="S302" s="138"/>
      <c r="T302" s="137"/>
      <c r="U302" s="6"/>
      <c r="V302" s="8"/>
      <c r="W302" s="8"/>
      <c r="X302" s="60"/>
    </row>
    <row r="303" spans="1:27" ht="9.85" outlineLevel="4" x14ac:dyDescent="0.2">
      <c r="A303" s="129"/>
      <c r="B303" s="130"/>
      <c r="C303" s="130"/>
      <c r="D303" s="131"/>
      <c r="E303" s="135" t="s">
        <v>24</v>
      </c>
      <c r="F303" s="147">
        <v>8</v>
      </c>
      <c r="G303" s="131"/>
      <c r="H303" s="145">
        <v>3.7981327999999999</v>
      </c>
      <c r="I303" s="146"/>
      <c r="J303" s="134"/>
      <c r="K303" s="133"/>
      <c r="L303" s="133"/>
      <c r="M303" s="133"/>
      <c r="N303" s="133"/>
      <c r="O303" s="134"/>
      <c r="P303" s="134"/>
      <c r="Q303" s="134"/>
      <c r="R303" s="131"/>
      <c r="S303" s="131"/>
      <c r="T303" s="130"/>
      <c r="U303" s="6"/>
      <c r="V303" s="8"/>
      <c r="W303" s="8"/>
      <c r="X303" s="60"/>
    </row>
    <row r="304" spans="1:27" ht="7.55" customHeight="1" outlineLevel="4" x14ac:dyDescent="0.2">
      <c r="A304" s="8"/>
      <c r="B304" s="69"/>
      <c r="C304" s="69"/>
      <c r="D304" s="60"/>
      <c r="E304" s="60"/>
      <c r="F304" s="103"/>
      <c r="G304" s="60"/>
      <c r="H304" s="65"/>
      <c r="I304" s="104"/>
      <c r="J304" s="63"/>
      <c r="K304" s="65"/>
      <c r="L304" s="65"/>
      <c r="M304" s="65"/>
      <c r="N304" s="65"/>
      <c r="O304" s="63"/>
      <c r="P304" s="63"/>
      <c r="Q304" s="63"/>
      <c r="R304" s="60"/>
      <c r="S304" s="60"/>
      <c r="T304" s="69"/>
      <c r="U304" s="8"/>
      <c r="X304" s="60"/>
    </row>
    <row r="305" spans="1:27" ht="10.5" outlineLevel="3" x14ac:dyDescent="0.2">
      <c r="A305" s="4"/>
      <c r="B305" s="119"/>
      <c r="C305" s="120">
        <v>58</v>
      </c>
      <c r="D305" s="121" t="s">
        <v>110</v>
      </c>
      <c r="E305" s="122" t="s">
        <v>326</v>
      </c>
      <c r="F305" s="123" t="s">
        <v>327</v>
      </c>
      <c r="G305" s="121" t="s">
        <v>113</v>
      </c>
      <c r="H305" s="124">
        <v>54.015119999999996</v>
      </c>
      <c r="I305" s="125"/>
      <c r="J305" s="126">
        <f>H305*I305</f>
        <v>0</v>
      </c>
      <c r="K305" s="124">
        <v>1.08E-3</v>
      </c>
      <c r="L305" s="124">
        <f>H305*K305</f>
        <v>5.8336329599999993E-2</v>
      </c>
      <c r="M305" s="124"/>
      <c r="N305" s="124">
        <f>H305*M305</f>
        <v>0</v>
      </c>
      <c r="O305" s="126">
        <v>21</v>
      </c>
      <c r="P305" s="126">
        <f>J305*(O305/100)</f>
        <v>0</v>
      </c>
      <c r="Q305" s="126">
        <f>J305+P305</f>
        <v>0</v>
      </c>
      <c r="R305" s="127"/>
      <c r="S305" s="127" t="s">
        <v>114</v>
      </c>
      <c r="T305" s="128">
        <v>1</v>
      </c>
      <c r="U305" s="8"/>
      <c r="V305" s="8"/>
      <c r="W305" s="8"/>
      <c r="X305" s="60"/>
    </row>
    <row r="306" spans="1:27" ht="9.85" outlineLevel="4" x14ac:dyDescent="0.2">
      <c r="A306" s="129"/>
      <c r="B306" s="130"/>
      <c r="C306" s="130"/>
      <c r="D306" s="131"/>
      <c r="E306" s="135" t="s">
        <v>0</v>
      </c>
      <c r="F306" s="158" t="s">
        <v>328</v>
      </c>
      <c r="G306" s="158"/>
      <c r="H306" s="159"/>
      <c r="I306" s="160"/>
      <c r="J306" s="161"/>
      <c r="K306" s="133"/>
      <c r="L306" s="133"/>
      <c r="M306" s="133"/>
      <c r="N306" s="133"/>
      <c r="O306" s="134"/>
      <c r="P306" s="134"/>
      <c r="Q306" s="134"/>
      <c r="R306" s="131"/>
      <c r="S306" s="131"/>
      <c r="T306" s="130"/>
      <c r="U306" s="6"/>
      <c r="V306" s="8"/>
      <c r="W306" s="8"/>
      <c r="X306" s="132" t="str">
        <f>F306</f>
        <v>Impregnace řeziva máčením proti dřevokaznému hmyzu, houbám a plísním, třída ohrožení 1 a 2 (dřevo v interiéru)</v>
      </c>
      <c r="Y306" s="9"/>
      <c r="AA306" s="11"/>
    </row>
    <row r="307" spans="1:27" ht="7.55" customHeight="1" outlineLevel="4" x14ac:dyDescent="0.2">
      <c r="B307" s="69"/>
      <c r="C307" s="69"/>
      <c r="D307" s="60"/>
      <c r="E307" s="60"/>
      <c r="F307" s="61"/>
      <c r="G307" s="60"/>
      <c r="H307" s="65"/>
      <c r="I307" s="104"/>
      <c r="J307" s="63"/>
      <c r="K307" s="65"/>
      <c r="L307" s="65"/>
      <c r="M307" s="65"/>
      <c r="N307" s="65"/>
      <c r="O307" s="63"/>
      <c r="P307" s="63"/>
      <c r="Q307" s="63"/>
      <c r="R307" s="60"/>
      <c r="S307" s="60"/>
      <c r="T307" s="69"/>
      <c r="U307" s="8"/>
      <c r="X307" s="60"/>
    </row>
    <row r="308" spans="1:27" ht="10.5" outlineLevel="4" x14ac:dyDescent="0.2">
      <c r="A308" s="136"/>
      <c r="B308" s="137"/>
      <c r="C308" s="137"/>
      <c r="D308" s="138"/>
      <c r="E308" s="144" t="s">
        <v>1</v>
      </c>
      <c r="F308" s="139" t="s">
        <v>329</v>
      </c>
      <c r="G308" s="138"/>
      <c r="H308" s="140">
        <v>51.27516</v>
      </c>
      <c r="I308" s="141"/>
      <c r="J308" s="142"/>
      <c r="K308" s="143"/>
      <c r="L308" s="143"/>
      <c r="M308" s="143"/>
      <c r="N308" s="143"/>
      <c r="O308" s="142"/>
      <c r="P308" s="142"/>
      <c r="Q308" s="142"/>
      <c r="R308" s="138"/>
      <c r="S308" s="138"/>
      <c r="T308" s="137"/>
      <c r="U308" s="6"/>
      <c r="V308" s="8"/>
      <c r="W308" s="8"/>
      <c r="X308" s="60"/>
    </row>
    <row r="309" spans="1:27" ht="10.5" outlineLevel="4" x14ac:dyDescent="0.2">
      <c r="A309" s="136"/>
      <c r="B309" s="137"/>
      <c r="C309" s="137"/>
      <c r="D309" s="138"/>
      <c r="E309" s="144"/>
      <c r="F309" s="139" t="s">
        <v>330</v>
      </c>
      <c r="G309" s="138"/>
      <c r="H309" s="140">
        <v>1.0044000000000002</v>
      </c>
      <c r="I309" s="141"/>
      <c r="J309" s="142"/>
      <c r="K309" s="143"/>
      <c r="L309" s="143"/>
      <c r="M309" s="143"/>
      <c r="N309" s="143"/>
      <c r="O309" s="142"/>
      <c r="P309" s="142"/>
      <c r="Q309" s="142"/>
      <c r="R309" s="138"/>
      <c r="S309" s="138"/>
      <c r="T309" s="137"/>
      <c r="U309" s="6"/>
      <c r="V309" s="8"/>
      <c r="W309" s="8"/>
      <c r="X309" s="60"/>
    </row>
    <row r="310" spans="1:27" ht="10.5" outlineLevel="4" x14ac:dyDescent="0.2">
      <c r="A310" s="136"/>
      <c r="B310" s="137"/>
      <c r="C310" s="137"/>
      <c r="D310" s="138"/>
      <c r="E310" s="144"/>
      <c r="F310" s="139" t="s">
        <v>331</v>
      </c>
      <c r="G310" s="138"/>
      <c r="H310" s="140">
        <v>1.73556</v>
      </c>
      <c r="I310" s="141"/>
      <c r="J310" s="142"/>
      <c r="K310" s="143"/>
      <c r="L310" s="143"/>
      <c r="M310" s="143"/>
      <c r="N310" s="143"/>
      <c r="O310" s="142"/>
      <c r="P310" s="142"/>
      <c r="Q310" s="142"/>
      <c r="R310" s="138"/>
      <c r="S310" s="138"/>
      <c r="T310" s="137"/>
      <c r="U310" s="6"/>
      <c r="V310" s="8"/>
      <c r="W310" s="8"/>
      <c r="X310" s="60"/>
    </row>
    <row r="311" spans="1:27" ht="7.55" customHeight="1" outlineLevel="4" x14ac:dyDescent="0.2">
      <c r="A311" s="8"/>
      <c r="B311" s="69"/>
      <c r="C311" s="69"/>
      <c r="D311" s="60"/>
      <c r="E311" s="60"/>
      <c r="F311" s="103"/>
      <c r="G311" s="60"/>
      <c r="H311" s="65"/>
      <c r="I311" s="104"/>
      <c r="J311" s="63"/>
      <c r="K311" s="65"/>
      <c r="L311" s="65"/>
      <c r="M311" s="65"/>
      <c r="N311" s="65"/>
      <c r="O311" s="63"/>
      <c r="P311" s="63"/>
      <c r="Q311" s="63"/>
      <c r="R311" s="60"/>
      <c r="S311" s="60"/>
      <c r="T311" s="69"/>
      <c r="U311" s="8"/>
      <c r="X311" s="60"/>
    </row>
    <row r="312" spans="1:27" ht="10.5" outlineLevel="3" x14ac:dyDescent="0.2">
      <c r="A312" s="4"/>
      <c r="B312" s="119"/>
      <c r="C312" s="120">
        <v>59</v>
      </c>
      <c r="D312" s="121" t="s">
        <v>110</v>
      </c>
      <c r="E312" s="122" t="s">
        <v>332</v>
      </c>
      <c r="F312" s="123" t="s">
        <v>333</v>
      </c>
      <c r="G312" s="121" t="s">
        <v>113</v>
      </c>
      <c r="H312" s="124">
        <v>53.010711999999991</v>
      </c>
      <c r="I312" s="125"/>
      <c r="J312" s="126">
        <f>H312*I312</f>
        <v>0</v>
      </c>
      <c r="K312" s="124">
        <v>2.2839999999999999E-2</v>
      </c>
      <c r="L312" s="124">
        <f>H312*K312</f>
        <v>1.2107646620799997</v>
      </c>
      <c r="M312" s="124"/>
      <c r="N312" s="124">
        <f>H312*M312</f>
        <v>0</v>
      </c>
      <c r="O312" s="126">
        <v>21</v>
      </c>
      <c r="P312" s="126">
        <f>J312*(O312/100)</f>
        <v>0</v>
      </c>
      <c r="Q312" s="126">
        <f>J312+P312</f>
        <v>0</v>
      </c>
      <c r="R312" s="127"/>
      <c r="S312" s="127" t="s">
        <v>114</v>
      </c>
      <c r="T312" s="128">
        <v>1</v>
      </c>
      <c r="U312" s="8"/>
      <c r="V312" s="8"/>
      <c r="W312" s="8"/>
      <c r="X312" s="60"/>
    </row>
    <row r="313" spans="1:27" ht="9.85" outlineLevel="4" x14ac:dyDescent="0.2">
      <c r="A313" s="129"/>
      <c r="B313" s="130"/>
      <c r="C313" s="130"/>
      <c r="D313" s="131"/>
      <c r="E313" s="135" t="s">
        <v>0</v>
      </c>
      <c r="F313" s="158" t="s">
        <v>334</v>
      </c>
      <c r="G313" s="158"/>
      <c r="H313" s="159"/>
      <c r="I313" s="160"/>
      <c r="J313" s="161"/>
      <c r="K313" s="133"/>
      <c r="L313" s="133"/>
      <c r="M313" s="133"/>
      <c r="N313" s="133"/>
      <c r="O313" s="134"/>
      <c r="P313" s="134"/>
      <c r="Q313" s="134"/>
      <c r="R313" s="131"/>
      <c r="S313" s="131"/>
      <c r="T313" s="130"/>
      <c r="U313" s="6"/>
      <c r="V313" s="8"/>
      <c r="W313" s="8"/>
      <c r="X313" s="132" t="str">
        <f>F313</f>
        <v>Spojovací prostředky krovů, bednění a laťování, nadstřešních konstrukcí svorníky, prkna, hřebíky, pásová ocel, vruty</v>
      </c>
      <c r="Y313" s="9"/>
      <c r="AA313" s="11"/>
    </row>
    <row r="314" spans="1:27" ht="7.55" customHeight="1" outlineLevel="4" x14ac:dyDescent="0.2">
      <c r="B314" s="69"/>
      <c r="C314" s="69"/>
      <c r="D314" s="60"/>
      <c r="E314" s="60"/>
      <c r="F314" s="61"/>
      <c r="G314" s="60"/>
      <c r="H314" s="65"/>
      <c r="I314" s="104"/>
      <c r="J314" s="63"/>
      <c r="K314" s="65"/>
      <c r="L314" s="65"/>
      <c r="M314" s="65"/>
      <c r="N314" s="65"/>
      <c r="O314" s="63"/>
      <c r="P314" s="63"/>
      <c r="Q314" s="63"/>
      <c r="R314" s="60"/>
      <c r="S314" s="60"/>
      <c r="T314" s="69"/>
      <c r="U314" s="8"/>
      <c r="X314" s="60"/>
    </row>
    <row r="315" spans="1:27" ht="10.5" outlineLevel="4" x14ac:dyDescent="0.2">
      <c r="A315" s="136"/>
      <c r="B315" s="137"/>
      <c r="C315" s="137"/>
      <c r="D315" s="138"/>
      <c r="E315" s="144" t="s">
        <v>1</v>
      </c>
      <c r="F315" s="139" t="s">
        <v>335</v>
      </c>
      <c r="G315" s="138"/>
      <c r="H315" s="140">
        <v>47.476999999999997</v>
      </c>
      <c r="I315" s="141"/>
      <c r="J315" s="142"/>
      <c r="K315" s="143"/>
      <c r="L315" s="143"/>
      <c r="M315" s="143"/>
      <c r="N315" s="143"/>
      <c r="O315" s="142"/>
      <c r="P315" s="142"/>
      <c r="Q315" s="142"/>
      <c r="R315" s="138"/>
      <c r="S315" s="138"/>
      <c r="T315" s="137"/>
      <c r="U315" s="6"/>
      <c r="V315" s="8"/>
      <c r="W315" s="8"/>
      <c r="X315" s="60"/>
    </row>
    <row r="316" spans="1:27" ht="10.5" outlineLevel="4" x14ac:dyDescent="0.2">
      <c r="A316" s="136"/>
      <c r="B316" s="137"/>
      <c r="C316" s="137"/>
      <c r="D316" s="138"/>
      <c r="E316" s="144"/>
      <c r="F316" s="139" t="s">
        <v>336</v>
      </c>
      <c r="G316" s="138"/>
      <c r="H316" s="140">
        <v>4.34</v>
      </c>
      <c r="I316" s="141"/>
      <c r="J316" s="142"/>
      <c r="K316" s="143"/>
      <c r="L316" s="143"/>
      <c r="M316" s="143"/>
      <c r="N316" s="143"/>
      <c r="O316" s="142"/>
      <c r="P316" s="142"/>
      <c r="Q316" s="142"/>
      <c r="R316" s="138"/>
      <c r="S316" s="138"/>
      <c r="T316" s="137"/>
      <c r="U316" s="6"/>
      <c r="V316" s="8"/>
      <c r="W316" s="8"/>
      <c r="X316" s="60"/>
    </row>
    <row r="317" spans="1:27" ht="10.5" outlineLevel="4" x14ac:dyDescent="0.2">
      <c r="A317" s="136"/>
      <c r="B317" s="137"/>
      <c r="C317" s="137"/>
      <c r="D317" s="138"/>
      <c r="E317" s="144"/>
      <c r="F317" s="139" t="s">
        <v>337</v>
      </c>
      <c r="G317" s="138"/>
      <c r="H317" s="140">
        <v>0.263712</v>
      </c>
      <c r="I317" s="141"/>
      <c r="J317" s="142"/>
      <c r="K317" s="143"/>
      <c r="L317" s="143"/>
      <c r="M317" s="143"/>
      <c r="N317" s="143"/>
      <c r="O317" s="142"/>
      <c r="P317" s="142"/>
      <c r="Q317" s="142"/>
      <c r="R317" s="138"/>
      <c r="S317" s="138"/>
      <c r="T317" s="137"/>
      <c r="U317" s="6"/>
      <c r="V317" s="8"/>
      <c r="W317" s="8"/>
      <c r="X317" s="60"/>
    </row>
    <row r="318" spans="1:27" ht="10.5" outlineLevel="4" x14ac:dyDescent="0.2">
      <c r="A318" s="136"/>
      <c r="B318" s="137"/>
      <c r="C318" s="137"/>
      <c r="D318" s="138"/>
      <c r="E318" s="144"/>
      <c r="F318" s="139" t="s">
        <v>338</v>
      </c>
      <c r="G318" s="138"/>
      <c r="H318" s="140">
        <v>0.93</v>
      </c>
      <c r="I318" s="141"/>
      <c r="J318" s="142"/>
      <c r="K318" s="143"/>
      <c r="L318" s="143"/>
      <c r="M318" s="143"/>
      <c r="N318" s="143"/>
      <c r="O318" s="142"/>
      <c r="P318" s="142"/>
      <c r="Q318" s="142"/>
      <c r="R318" s="138"/>
      <c r="S318" s="138"/>
      <c r="T318" s="137"/>
      <c r="U318" s="6"/>
      <c r="V318" s="8"/>
      <c r="W318" s="8"/>
      <c r="X318" s="60"/>
    </row>
    <row r="319" spans="1:27" ht="7.55" customHeight="1" outlineLevel="4" x14ac:dyDescent="0.2">
      <c r="A319" s="8"/>
      <c r="B319" s="69"/>
      <c r="C319" s="69"/>
      <c r="D319" s="60"/>
      <c r="E319" s="60"/>
      <c r="F319" s="103"/>
      <c r="G319" s="60"/>
      <c r="H319" s="65"/>
      <c r="I319" s="104"/>
      <c r="J319" s="63"/>
      <c r="K319" s="65"/>
      <c r="L319" s="65"/>
      <c r="M319" s="65"/>
      <c r="N319" s="65"/>
      <c r="O319" s="63"/>
      <c r="P319" s="63"/>
      <c r="Q319" s="63"/>
      <c r="R319" s="60"/>
      <c r="S319" s="60"/>
      <c r="T319" s="69"/>
      <c r="U319" s="8"/>
      <c r="X319" s="60"/>
    </row>
    <row r="320" spans="1:27" ht="10.5" outlineLevel="3" x14ac:dyDescent="0.2">
      <c r="A320" s="4"/>
      <c r="B320" s="119"/>
      <c r="C320" s="120">
        <v>60</v>
      </c>
      <c r="D320" s="121" t="s">
        <v>110</v>
      </c>
      <c r="E320" s="122" t="s">
        <v>339</v>
      </c>
      <c r="F320" s="123" t="s">
        <v>340</v>
      </c>
      <c r="G320" s="121" t="s">
        <v>140</v>
      </c>
      <c r="H320" s="124">
        <v>1808.1825080000001</v>
      </c>
      <c r="I320" s="125"/>
      <c r="J320" s="126">
        <f>H320*I320</f>
        <v>0</v>
      </c>
      <c r="K320" s="124">
        <v>2.0000000000000002E-5</v>
      </c>
      <c r="L320" s="124">
        <f>H320*K320</f>
        <v>3.6163650160000005E-2</v>
      </c>
      <c r="M320" s="124"/>
      <c r="N320" s="124">
        <f>H320*M320</f>
        <v>0</v>
      </c>
      <c r="O320" s="126">
        <v>21</v>
      </c>
      <c r="P320" s="126">
        <f>J320*(O320/100)</f>
        <v>0</v>
      </c>
      <c r="Q320" s="126">
        <f>J320+P320</f>
        <v>0</v>
      </c>
      <c r="R320" s="127"/>
      <c r="S320" s="127" t="s">
        <v>114</v>
      </c>
      <c r="T320" s="128">
        <v>1</v>
      </c>
      <c r="U320" s="8"/>
      <c r="V320" s="8"/>
      <c r="W320" s="8"/>
      <c r="X320" s="60"/>
    </row>
    <row r="321" spans="1:27" ht="9.85" outlineLevel="4" x14ac:dyDescent="0.2">
      <c r="A321" s="129"/>
      <c r="B321" s="130"/>
      <c r="C321" s="130"/>
      <c r="D321" s="131"/>
      <c r="E321" s="135" t="s">
        <v>0</v>
      </c>
      <c r="F321" s="158" t="s">
        <v>341</v>
      </c>
      <c r="G321" s="158"/>
      <c r="H321" s="159"/>
      <c r="I321" s="160"/>
      <c r="J321" s="161"/>
      <c r="K321" s="133"/>
      <c r="L321" s="133"/>
      <c r="M321" s="133"/>
      <c r="N321" s="133"/>
      <c r="O321" s="134"/>
      <c r="P321" s="134"/>
      <c r="Q321" s="134"/>
      <c r="R321" s="131"/>
      <c r="S321" s="131"/>
      <c r="T321" s="130"/>
      <c r="U321" s="6"/>
      <c r="V321" s="8"/>
      <c r="W321" s="8"/>
      <c r="X321" s="132" t="str">
        <f>F321</f>
        <v>Montáž laťování montáž kontralatí na podklad bez tepelné izolace</v>
      </c>
      <c r="Y321" s="9"/>
      <c r="AA321" s="11"/>
    </row>
    <row r="322" spans="1:27" ht="7.55" customHeight="1" outlineLevel="4" x14ac:dyDescent="0.2">
      <c r="B322" s="69"/>
      <c r="C322" s="69"/>
      <c r="D322" s="60"/>
      <c r="E322" s="60"/>
      <c r="F322" s="61"/>
      <c r="G322" s="60"/>
      <c r="H322" s="65"/>
      <c r="I322" s="104"/>
      <c r="J322" s="63"/>
      <c r="K322" s="65"/>
      <c r="L322" s="65"/>
      <c r="M322" s="65"/>
      <c r="N322" s="65"/>
      <c r="O322" s="63"/>
      <c r="P322" s="63"/>
      <c r="Q322" s="63"/>
      <c r="R322" s="60"/>
      <c r="S322" s="60"/>
      <c r="T322" s="69"/>
      <c r="U322" s="8"/>
      <c r="X322" s="60"/>
    </row>
    <row r="323" spans="1:27" ht="10.5" outlineLevel="4" x14ac:dyDescent="0.2">
      <c r="A323" s="136"/>
      <c r="B323" s="137"/>
      <c r="C323" s="137"/>
      <c r="D323" s="138"/>
      <c r="E323" s="144" t="s">
        <v>1</v>
      </c>
      <c r="F323" s="139" t="s">
        <v>342</v>
      </c>
      <c r="G323" s="138"/>
      <c r="H323" s="140">
        <v>1808.1825080000001</v>
      </c>
      <c r="I323" s="141"/>
      <c r="J323" s="142"/>
      <c r="K323" s="143"/>
      <c r="L323" s="143"/>
      <c r="M323" s="143"/>
      <c r="N323" s="143"/>
      <c r="O323" s="142"/>
      <c r="P323" s="142"/>
      <c r="Q323" s="142"/>
      <c r="R323" s="138"/>
      <c r="S323" s="138"/>
      <c r="T323" s="137"/>
      <c r="U323" s="6"/>
      <c r="V323" s="8"/>
      <c r="W323" s="8"/>
      <c r="X323" s="60"/>
    </row>
    <row r="324" spans="1:27" ht="7.55" customHeight="1" outlineLevel="4" x14ac:dyDescent="0.2">
      <c r="A324" s="8"/>
      <c r="B324" s="69"/>
      <c r="C324" s="69"/>
      <c r="D324" s="60"/>
      <c r="E324" s="60"/>
      <c r="F324" s="103"/>
      <c r="G324" s="60"/>
      <c r="H324" s="65"/>
      <c r="I324" s="104"/>
      <c r="J324" s="63"/>
      <c r="K324" s="65"/>
      <c r="L324" s="65"/>
      <c r="M324" s="65"/>
      <c r="N324" s="65"/>
      <c r="O324" s="63"/>
      <c r="P324" s="63"/>
      <c r="Q324" s="63"/>
      <c r="R324" s="60"/>
      <c r="S324" s="60"/>
      <c r="T324" s="69"/>
      <c r="U324" s="8"/>
      <c r="X324" s="60"/>
    </row>
    <row r="325" spans="1:27" ht="10.5" outlineLevel="3" x14ac:dyDescent="0.2">
      <c r="A325" s="4"/>
      <c r="B325" s="119"/>
      <c r="C325" s="120">
        <v>61</v>
      </c>
      <c r="D325" s="121" t="s">
        <v>291</v>
      </c>
      <c r="E325" s="122" t="s">
        <v>343</v>
      </c>
      <c r="F325" s="123" t="s">
        <v>344</v>
      </c>
      <c r="G325" s="121" t="s">
        <v>113</v>
      </c>
      <c r="H325" s="124">
        <v>4.6868090607359996</v>
      </c>
      <c r="I325" s="125"/>
      <c r="J325" s="126">
        <f>H325*I325</f>
        <v>0</v>
      </c>
      <c r="K325" s="124">
        <v>0.55000000000000004</v>
      </c>
      <c r="L325" s="124">
        <f>H325*K325</f>
        <v>2.5777449834047999</v>
      </c>
      <c r="M325" s="124"/>
      <c r="N325" s="124">
        <f>H325*M325</f>
        <v>0</v>
      </c>
      <c r="O325" s="126">
        <v>21</v>
      </c>
      <c r="P325" s="126">
        <f>J325*(O325/100)</f>
        <v>0</v>
      </c>
      <c r="Q325" s="126">
        <f>J325+P325</f>
        <v>0</v>
      </c>
      <c r="R325" s="127"/>
      <c r="S325" s="127" t="s">
        <v>114</v>
      </c>
      <c r="T325" s="128">
        <v>1</v>
      </c>
      <c r="U325" s="8"/>
      <c r="V325" s="8"/>
      <c r="W325" s="8"/>
      <c r="X325" s="60"/>
    </row>
    <row r="326" spans="1:27" ht="9.85" outlineLevel="4" x14ac:dyDescent="0.2">
      <c r="A326" s="129"/>
      <c r="B326" s="130"/>
      <c r="C326" s="130"/>
      <c r="D326" s="131"/>
      <c r="E326" s="135" t="s">
        <v>0</v>
      </c>
      <c r="F326" s="158" t="s">
        <v>54</v>
      </c>
      <c r="G326" s="158"/>
      <c r="H326" s="159"/>
      <c r="I326" s="160"/>
      <c r="J326" s="161"/>
      <c r="K326" s="133"/>
      <c r="L326" s="133"/>
      <c r="M326" s="133"/>
      <c r="N326" s="133"/>
      <c r="O326" s="134"/>
      <c r="P326" s="134"/>
      <c r="Q326" s="134"/>
      <c r="R326" s="131"/>
      <c r="S326" s="131"/>
      <c r="T326" s="130"/>
      <c r="U326" s="6"/>
      <c r="V326" s="8"/>
      <c r="W326" s="8"/>
      <c r="X326" s="132" t="str">
        <f>F326</f>
        <v>---</v>
      </c>
      <c r="Y326" s="9"/>
      <c r="AA326" s="11"/>
    </row>
    <row r="327" spans="1:27" ht="7.55" customHeight="1" outlineLevel="4" x14ac:dyDescent="0.2">
      <c r="B327" s="69"/>
      <c r="C327" s="69"/>
      <c r="D327" s="60"/>
      <c r="E327" s="60"/>
      <c r="F327" s="61"/>
      <c r="G327" s="60"/>
      <c r="H327" s="65"/>
      <c r="I327" s="104"/>
      <c r="J327" s="63"/>
      <c r="K327" s="65"/>
      <c r="L327" s="65"/>
      <c r="M327" s="65"/>
      <c r="N327" s="65"/>
      <c r="O327" s="63"/>
      <c r="P327" s="63"/>
      <c r="Q327" s="63"/>
      <c r="R327" s="60"/>
      <c r="S327" s="60"/>
      <c r="T327" s="69"/>
      <c r="U327" s="8"/>
      <c r="X327" s="60"/>
    </row>
    <row r="328" spans="1:27" ht="10.5" outlineLevel="4" x14ac:dyDescent="0.2">
      <c r="A328" s="136"/>
      <c r="B328" s="137"/>
      <c r="C328" s="137"/>
      <c r="D328" s="138"/>
      <c r="E328" s="144" t="s">
        <v>1</v>
      </c>
      <c r="F328" s="139" t="s">
        <v>345</v>
      </c>
      <c r="G328" s="138"/>
      <c r="H328" s="140">
        <v>4.3396380191999997</v>
      </c>
      <c r="I328" s="141"/>
      <c r="J328" s="142"/>
      <c r="K328" s="143"/>
      <c r="L328" s="143"/>
      <c r="M328" s="143"/>
      <c r="N328" s="143"/>
      <c r="O328" s="142"/>
      <c r="P328" s="142"/>
      <c r="Q328" s="142"/>
      <c r="R328" s="138"/>
      <c r="S328" s="138"/>
      <c r="T328" s="137"/>
      <c r="U328" s="6"/>
      <c r="V328" s="8"/>
      <c r="W328" s="8"/>
      <c r="X328" s="60"/>
    </row>
    <row r="329" spans="1:27" ht="9.85" outlineLevel="4" x14ac:dyDescent="0.2">
      <c r="A329" s="129"/>
      <c r="B329" s="130"/>
      <c r="C329" s="130"/>
      <c r="D329" s="131"/>
      <c r="E329" s="135" t="s">
        <v>24</v>
      </c>
      <c r="F329" s="147">
        <v>8</v>
      </c>
      <c r="G329" s="131"/>
      <c r="H329" s="145">
        <v>0.34717104153599998</v>
      </c>
      <c r="I329" s="146"/>
      <c r="J329" s="134"/>
      <c r="K329" s="133"/>
      <c r="L329" s="133"/>
      <c r="M329" s="133"/>
      <c r="N329" s="133"/>
      <c r="O329" s="134"/>
      <c r="P329" s="134"/>
      <c r="Q329" s="134"/>
      <c r="R329" s="131"/>
      <c r="S329" s="131"/>
      <c r="T329" s="130"/>
      <c r="U329" s="6"/>
      <c r="V329" s="8"/>
      <c r="W329" s="8"/>
      <c r="X329" s="60"/>
    </row>
    <row r="330" spans="1:27" ht="7.55" customHeight="1" outlineLevel="4" x14ac:dyDescent="0.2">
      <c r="A330" s="8"/>
      <c r="B330" s="69"/>
      <c r="C330" s="69"/>
      <c r="D330" s="60"/>
      <c r="E330" s="60"/>
      <c r="F330" s="103"/>
      <c r="G330" s="60"/>
      <c r="H330" s="65"/>
      <c r="I330" s="104"/>
      <c r="J330" s="63"/>
      <c r="K330" s="65"/>
      <c r="L330" s="65"/>
      <c r="M330" s="65"/>
      <c r="N330" s="65"/>
      <c r="O330" s="63"/>
      <c r="P330" s="63"/>
      <c r="Q330" s="63"/>
      <c r="R330" s="60"/>
      <c r="S330" s="60"/>
      <c r="T330" s="69"/>
      <c r="U330" s="8"/>
      <c r="X330" s="60"/>
    </row>
    <row r="331" spans="1:27" ht="10.5" outlineLevel="3" x14ac:dyDescent="0.2">
      <c r="A331" s="4"/>
      <c r="B331" s="119"/>
      <c r="C331" s="120">
        <v>62</v>
      </c>
      <c r="D331" s="121" t="s">
        <v>110</v>
      </c>
      <c r="E331" s="122" t="s">
        <v>346</v>
      </c>
      <c r="F331" s="123" t="s">
        <v>347</v>
      </c>
      <c r="G331" s="121" t="s">
        <v>124</v>
      </c>
      <c r="H331" s="124">
        <v>37.183999999999997</v>
      </c>
      <c r="I331" s="125"/>
      <c r="J331" s="126">
        <f>H331*I331</f>
        <v>0</v>
      </c>
      <c r="K331" s="124"/>
      <c r="L331" s="124">
        <f>H331*K331</f>
        <v>0</v>
      </c>
      <c r="M331" s="124">
        <v>1.4999999999999999E-2</v>
      </c>
      <c r="N331" s="124">
        <f>H331*M331</f>
        <v>0.55775999999999992</v>
      </c>
      <c r="O331" s="126">
        <v>21</v>
      </c>
      <c r="P331" s="126">
        <f>J331*(O331/100)</f>
        <v>0</v>
      </c>
      <c r="Q331" s="126">
        <f>J331+P331</f>
        <v>0</v>
      </c>
      <c r="R331" s="127"/>
      <c r="S331" s="127" t="s">
        <v>114</v>
      </c>
      <c r="T331" s="128">
        <v>1</v>
      </c>
      <c r="U331" s="8"/>
      <c r="V331" s="8"/>
      <c r="W331" s="8"/>
      <c r="X331" s="60"/>
    </row>
    <row r="332" spans="1:27" ht="9.85" outlineLevel="4" x14ac:dyDescent="0.2">
      <c r="A332" s="129"/>
      <c r="B332" s="130"/>
      <c r="C332" s="130"/>
      <c r="D332" s="131"/>
      <c r="E332" s="135" t="s">
        <v>0</v>
      </c>
      <c r="F332" s="158" t="s">
        <v>348</v>
      </c>
      <c r="G332" s="158"/>
      <c r="H332" s="159"/>
      <c r="I332" s="160"/>
      <c r="J332" s="161"/>
      <c r="K332" s="133"/>
      <c r="L332" s="133"/>
      <c r="M332" s="133"/>
      <c r="N332" s="133"/>
      <c r="O332" s="134"/>
      <c r="P332" s="134"/>
      <c r="Q332" s="134"/>
      <c r="R332" s="131"/>
      <c r="S332" s="131"/>
      <c r="T332" s="130"/>
      <c r="U332" s="6"/>
      <c r="V332" s="8"/>
      <c r="W332" s="8"/>
      <c r="X332" s="132" t="str">
        <f>F332</f>
        <v>Demontáž bednění a laťování bednění okapů a štítových říms, včetně kostry, krajnice a závětrného prkna, pevných žaluzií a bednění z dílců, z prken hrubých, hoblovaných tl. do 32 mm</v>
      </c>
      <c r="Y332" s="9"/>
      <c r="AA332" s="11"/>
    </row>
    <row r="333" spans="1:27" ht="7.55" customHeight="1" outlineLevel="4" x14ac:dyDescent="0.2">
      <c r="B333" s="69"/>
      <c r="C333" s="69"/>
      <c r="D333" s="60"/>
      <c r="E333" s="60"/>
      <c r="F333" s="61"/>
      <c r="G333" s="60"/>
      <c r="H333" s="65"/>
      <c r="I333" s="104"/>
      <c r="J333" s="63"/>
      <c r="K333" s="65"/>
      <c r="L333" s="65"/>
      <c r="M333" s="65"/>
      <c r="N333" s="65"/>
      <c r="O333" s="63"/>
      <c r="P333" s="63"/>
      <c r="Q333" s="63"/>
      <c r="R333" s="60"/>
      <c r="S333" s="60"/>
      <c r="T333" s="69"/>
      <c r="U333" s="8"/>
      <c r="X333" s="60"/>
    </row>
    <row r="334" spans="1:27" ht="10.5" outlineLevel="3" x14ac:dyDescent="0.2">
      <c r="A334" s="4"/>
      <c r="B334" s="119"/>
      <c r="C334" s="120">
        <v>63</v>
      </c>
      <c r="D334" s="121" t="s">
        <v>110</v>
      </c>
      <c r="E334" s="122" t="s">
        <v>349</v>
      </c>
      <c r="F334" s="123" t="s">
        <v>350</v>
      </c>
      <c r="G334" s="121" t="s">
        <v>124</v>
      </c>
      <c r="H334" s="124">
        <v>10.988060631229235</v>
      </c>
      <c r="I334" s="125"/>
      <c r="J334" s="126">
        <f>H334*I334</f>
        <v>0</v>
      </c>
      <c r="K334" s="124">
        <v>1.882E-2</v>
      </c>
      <c r="L334" s="124">
        <f>H334*K334</f>
        <v>0.20679530107973421</v>
      </c>
      <c r="M334" s="124"/>
      <c r="N334" s="124">
        <f>H334*M334</f>
        <v>0</v>
      </c>
      <c r="O334" s="126">
        <v>21</v>
      </c>
      <c r="P334" s="126">
        <f>J334*(O334/100)</f>
        <v>0</v>
      </c>
      <c r="Q334" s="126">
        <f>J334+P334</f>
        <v>0</v>
      </c>
      <c r="R334" s="127"/>
      <c r="S334" s="127" t="s">
        <v>114</v>
      </c>
      <c r="T334" s="128">
        <v>1</v>
      </c>
      <c r="U334" s="8"/>
      <c r="V334" s="8"/>
      <c r="W334" s="8"/>
      <c r="X334" s="60"/>
    </row>
    <row r="335" spans="1:27" ht="9.85" outlineLevel="4" x14ac:dyDescent="0.2">
      <c r="A335" s="129"/>
      <c r="B335" s="130"/>
      <c r="C335" s="130"/>
      <c r="D335" s="131"/>
      <c r="E335" s="135" t="s">
        <v>0</v>
      </c>
      <c r="F335" s="158" t="s">
        <v>351</v>
      </c>
      <c r="G335" s="158"/>
      <c r="H335" s="159"/>
      <c r="I335" s="160"/>
      <c r="J335" s="161"/>
      <c r="K335" s="133"/>
      <c r="L335" s="133"/>
      <c r="M335" s="133"/>
      <c r="N335" s="133"/>
      <c r="O335" s="134"/>
      <c r="P335" s="134"/>
      <c r="Q335" s="134"/>
      <c r="R335" s="131"/>
      <c r="S335" s="131"/>
      <c r="T335" s="130"/>
      <c r="U335" s="6"/>
      <c r="V335" s="8"/>
      <c r="W335" s="8"/>
      <c r="X335" s="132" t="str">
        <f>F335</f>
        <v>Konstrukční vrstva pod klempířské prvky pro oplechování horních ploch zdí a nadezdívek (atik) z vodovzdorné překližky šroubovaných do podkladu, tloušťky desky 24 mm</v>
      </c>
      <c r="Y335" s="9"/>
      <c r="AA335" s="11"/>
    </row>
    <row r="336" spans="1:27" ht="7.55" customHeight="1" outlineLevel="4" x14ac:dyDescent="0.2">
      <c r="B336" s="69"/>
      <c r="C336" s="69"/>
      <c r="D336" s="60"/>
      <c r="E336" s="60"/>
      <c r="F336" s="61"/>
      <c r="G336" s="60"/>
      <c r="H336" s="65"/>
      <c r="I336" s="104"/>
      <c r="J336" s="63"/>
      <c r="K336" s="65"/>
      <c r="L336" s="65"/>
      <c r="M336" s="65"/>
      <c r="N336" s="65"/>
      <c r="O336" s="63"/>
      <c r="P336" s="63"/>
      <c r="Q336" s="63"/>
      <c r="R336" s="60"/>
      <c r="S336" s="60"/>
      <c r="T336" s="69"/>
      <c r="U336" s="8"/>
      <c r="X336" s="60"/>
    </row>
    <row r="337" spans="1:27" ht="10.5" outlineLevel="4" x14ac:dyDescent="0.2">
      <c r="A337" s="136"/>
      <c r="B337" s="137"/>
      <c r="C337" s="137"/>
      <c r="D337" s="138"/>
      <c r="E337" s="144" t="s">
        <v>1</v>
      </c>
      <c r="F337" s="139" t="s">
        <v>116</v>
      </c>
      <c r="G337" s="138"/>
      <c r="H337" s="140">
        <v>0</v>
      </c>
      <c r="I337" s="141"/>
      <c r="J337" s="142"/>
      <c r="K337" s="143"/>
      <c r="L337" s="143"/>
      <c r="M337" s="143"/>
      <c r="N337" s="143"/>
      <c r="O337" s="142"/>
      <c r="P337" s="142"/>
      <c r="Q337" s="142"/>
      <c r="R337" s="138"/>
      <c r="S337" s="138"/>
      <c r="T337" s="137"/>
      <c r="U337" s="6"/>
      <c r="V337" s="8"/>
      <c r="W337" s="8"/>
      <c r="X337" s="60"/>
    </row>
    <row r="338" spans="1:27" ht="10.5" outlineLevel="4" x14ac:dyDescent="0.2">
      <c r="A338" s="136"/>
      <c r="B338" s="137"/>
      <c r="C338" s="137"/>
      <c r="D338" s="138"/>
      <c r="E338" s="144"/>
      <c r="F338" s="139" t="s">
        <v>117</v>
      </c>
      <c r="G338" s="138"/>
      <c r="H338" s="140">
        <v>0</v>
      </c>
      <c r="I338" s="141"/>
      <c r="J338" s="142"/>
      <c r="K338" s="143"/>
      <c r="L338" s="143"/>
      <c r="M338" s="143"/>
      <c r="N338" s="143"/>
      <c r="O338" s="142"/>
      <c r="P338" s="142"/>
      <c r="Q338" s="142"/>
      <c r="R338" s="138"/>
      <c r="S338" s="138"/>
      <c r="T338" s="137"/>
      <c r="U338" s="6"/>
      <c r="V338" s="8"/>
      <c r="W338" s="8"/>
      <c r="X338" s="60"/>
    </row>
    <row r="339" spans="1:27" ht="10.5" outlineLevel="4" x14ac:dyDescent="0.2">
      <c r="A339" s="136"/>
      <c r="B339" s="137"/>
      <c r="C339" s="137"/>
      <c r="D339" s="138"/>
      <c r="E339" s="144"/>
      <c r="F339" s="139" t="s">
        <v>352</v>
      </c>
      <c r="G339" s="138"/>
      <c r="H339" s="140">
        <v>2.7449127906976747</v>
      </c>
      <c r="I339" s="141"/>
      <c r="J339" s="142"/>
      <c r="K339" s="143"/>
      <c r="L339" s="143"/>
      <c r="M339" s="143"/>
      <c r="N339" s="143"/>
      <c r="O339" s="142"/>
      <c r="P339" s="142"/>
      <c r="Q339" s="142"/>
      <c r="R339" s="138"/>
      <c r="S339" s="138"/>
      <c r="T339" s="137"/>
      <c r="U339" s="6"/>
      <c r="V339" s="8"/>
      <c r="W339" s="8"/>
      <c r="X339" s="60"/>
    </row>
    <row r="340" spans="1:27" ht="10.5" outlineLevel="4" x14ac:dyDescent="0.2">
      <c r="A340" s="136"/>
      <c r="B340" s="137"/>
      <c r="C340" s="137"/>
      <c r="D340" s="138"/>
      <c r="E340" s="144"/>
      <c r="F340" s="139" t="s">
        <v>353</v>
      </c>
      <c r="G340" s="138"/>
      <c r="H340" s="140">
        <v>2.7700892857142856</v>
      </c>
      <c r="I340" s="141"/>
      <c r="J340" s="142"/>
      <c r="K340" s="143"/>
      <c r="L340" s="143"/>
      <c r="M340" s="143"/>
      <c r="N340" s="143"/>
      <c r="O340" s="142"/>
      <c r="P340" s="142"/>
      <c r="Q340" s="142"/>
      <c r="R340" s="138"/>
      <c r="S340" s="138"/>
      <c r="T340" s="137"/>
      <c r="U340" s="6"/>
      <c r="V340" s="8"/>
      <c r="W340" s="8"/>
      <c r="X340" s="60"/>
    </row>
    <row r="341" spans="1:27" ht="10.5" outlineLevel="4" x14ac:dyDescent="0.2">
      <c r="A341" s="136"/>
      <c r="B341" s="137"/>
      <c r="C341" s="137"/>
      <c r="D341" s="138"/>
      <c r="E341" s="144"/>
      <c r="F341" s="139" t="s">
        <v>354</v>
      </c>
      <c r="G341" s="138"/>
      <c r="H341" s="140">
        <v>2.7252906976744184</v>
      </c>
      <c r="I341" s="141"/>
      <c r="J341" s="142"/>
      <c r="K341" s="143"/>
      <c r="L341" s="143"/>
      <c r="M341" s="143"/>
      <c r="N341" s="143"/>
      <c r="O341" s="142"/>
      <c r="P341" s="142"/>
      <c r="Q341" s="142"/>
      <c r="R341" s="138"/>
      <c r="S341" s="138"/>
      <c r="T341" s="137"/>
      <c r="U341" s="6"/>
      <c r="V341" s="8"/>
      <c r="W341" s="8"/>
      <c r="X341" s="60"/>
    </row>
    <row r="342" spans="1:27" ht="10.5" outlineLevel="4" x14ac:dyDescent="0.2">
      <c r="A342" s="136"/>
      <c r="B342" s="137"/>
      <c r="C342" s="137"/>
      <c r="D342" s="138"/>
      <c r="E342" s="144"/>
      <c r="F342" s="139" t="s">
        <v>355</v>
      </c>
      <c r="G342" s="138"/>
      <c r="H342" s="140">
        <v>2.7477678571428568</v>
      </c>
      <c r="I342" s="141"/>
      <c r="J342" s="142"/>
      <c r="K342" s="143"/>
      <c r="L342" s="143"/>
      <c r="M342" s="143"/>
      <c r="N342" s="143"/>
      <c r="O342" s="142"/>
      <c r="P342" s="142"/>
      <c r="Q342" s="142"/>
      <c r="R342" s="138"/>
      <c r="S342" s="138"/>
      <c r="T342" s="137"/>
      <c r="U342" s="6"/>
      <c r="V342" s="8"/>
      <c r="W342" s="8"/>
      <c r="X342" s="60"/>
    </row>
    <row r="343" spans="1:27" ht="7.55" customHeight="1" outlineLevel="4" x14ac:dyDescent="0.2">
      <c r="A343" s="8"/>
      <c r="B343" s="69"/>
      <c r="C343" s="69"/>
      <c r="D343" s="60"/>
      <c r="E343" s="60"/>
      <c r="F343" s="103"/>
      <c r="G343" s="60"/>
      <c r="H343" s="65"/>
      <c r="I343" s="104"/>
      <c r="J343" s="63"/>
      <c r="K343" s="65"/>
      <c r="L343" s="65"/>
      <c r="M343" s="65"/>
      <c r="N343" s="65"/>
      <c r="O343" s="63"/>
      <c r="P343" s="63"/>
      <c r="Q343" s="63"/>
      <c r="R343" s="60"/>
      <c r="S343" s="60"/>
      <c r="T343" s="69"/>
      <c r="U343" s="8"/>
      <c r="X343" s="60"/>
    </row>
    <row r="344" spans="1:27" ht="10.5" outlineLevel="3" x14ac:dyDescent="0.2">
      <c r="A344" s="4"/>
      <c r="B344" s="119"/>
      <c r="C344" s="120">
        <v>64</v>
      </c>
      <c r="D344" s="121" t="s">
        <v>110</v>
      </c>
      <c r="E344" s="122" t="s">
        <v>356</v>
      </c>
      <c r="F344" s="123" t="s">
        <v>357</v>
      </c>
      <c r="G344" s="121" t="s">
        <v>124</v>
      </c>
      <c r="H344" s="124">
        <v>37.184000000000005</v>
      </c>
      <c r="I344" s="125"/>
      <c r="J344" s="126">
        <f>H344*I344</f>
        <v>0</v>
      </c>
      <c r="K344" s="124"/>
      <c r="L344" s="124">
        <f>H344*K344</f>
        <v>0</v>
      </c>
      <c r="M344" s="124"/>
      <c r="N344" s="124">
        <f>H344*M344</f>
        <v>0</v>
      </c>
      <c r="O344" s="126">
        <v>21</v>
      </c>
      <c r="P344" s="126">
        <f>J344*(O344/100)</f>
        <v>0</v>
      </c>
      <c r="Q344" s="126">
        <f>J344+P344</f>
        <v>0</v>
      </c>
      <c r="R344" s="127"/>
      <c r="S344" s="127" t="s">
        <v>114</v>
      </c>
      <c r="T344" s="128">
        <v>1</v>
      </c>
      <c r="U344" s="8"/>
      <c r="V344" s="8"/>
      <c r="W344" s="8"/>
      <c r="X344" s="60"/>
    </row>
    <row r="345" spans="1:27" ht="9.85" outlineLevel="4" x14ac:dyDescent="0.2">
      <c r="A345" s="129"/>
      <c r="B345" s="130"/>
      <c r="C345" s="130"/>
      <c r="D345" s="131"/>
      <c r="E345" s="135" t="s">
        <v>0</v>
      </c>
      <c r="F345" s="158" t="s">
        <v>358</v>
      </c>
      <c r="G345" s="158"/>
      <c r="H345" s="159"/>
      <c r="I345" s="160"/>
      <c r="J345" s="161"/>
      <c r="K345" s="133"/>
      <c r="L345" s="133"/>
      <c r="M345" s="133"/>
      <c r="N345" s="133"/>
      <c r="O345" s="134"/>
      <c r="P345" s="134"/>
      <c r="Q345" s="134"/>
      <c r="R345" s="131"/>
      <c r="S345" s="131"/>
      <c r="T345" s="130"/>
      <c r="U345" s="6"/>
      <c r="V345" s="8"/>
      <c r="W345" s="8"/>
      <c r="X345" s="132" t="str">
        <f>F345</f>
        <v>Montáž bednění střech štítových okapových říms, krajnic, závětrných prken a žaluzií ve spádu nebo rovnoběžně s okapem z prken hoblovaných</v>
      </c>
      <c r="Y345" s="9"/>
      <c r="AA345" s="11"/>
    </row>
    <row r="346" spans="1:27" ht="7.55" customHeight="1" outlineLevel="4" x14ac:dyDescent="0.2">
      <c r="B346" s="69"/>
      <c r="C346" s="69"/>
      <c r="D346" s="60"/>
      <c r="E346" s="60"/>
      <c r="F346" s="61"/>
      <c r="G346" s="60"/>
      <c r="H346" s="65"/>
      <c r="I346" s="104"/>
      <c r="J346" s="63"/>
      <c r="K346" s="65"/>
      <c r="L346" s="65"/>
      <c r="M346" s="65"/>
      <c r="N346" s="65"/>
      <c r="O346" s="63"/>
      <c r="P346" s="63"/>
      <c r="Q346" s="63"/>
      <c r="R346" s="60"/>
      <c r="S346" s="60"/>
      <c r="T346" s="69"/>
      <c r="U346" s="8"/>
      <c r="X346" s="60"/>
    </row>
    <row r="347" spans="1:27" ht="10.5" outlineLevel="4" x14ac:dyDescent="0.2">
      <c r="A347" s="136"/>
      <c r="B347" s="137"/>
      <c r="C347" s="137"/>
      <c r="D347" s="138"/>
      <c r="E347" s="144" t="s">
        <v>1</v>
      </c>
      <c r="F347" s="139" t="s">
        <v>116</v>
      </c>
      <c r="G347" s="138"/>
      <c r="H347" s="140">
        <v>0</v>
      </c>
      <c r="I347" s="141"/>
      <c r="J347" s="142"/>
      <c r="K347" s="143"/>
      <c r="L347" s="143"/>
      <c r="M347" s="143"/>
      <c r="N347" s="143"/>
      <c r="O347" s="142"/>
      <c r="P347" s="142"/>
      <c r="Q347" s="142"/>
      <c r="R347" s="138"/>
      <c r="S347" s="138"/>
      <c r="T347" s="137"/>
      <c r="U347" s="6"/>
      <c r="V347" s="8"/>
      <c r="W347" s="8"/>
      <c r="X347" s="60"/>
    </row>
    <row r="348" spans="1:27" ht="10.5" outlineLevel="4" x14ac:dyDescent="0.2">
      <c r="A348" s="136"/>
      <c r="B348" s="137"/>
      <c r="C348" s="137"/>
      <c r="D348" s="138"/>
      <c r="E348" s="144"/>
      <c r="F348" s="139" t="s">
        <v>359</v>
      </c>
      <c r="G348" s="138"/>
      <c r="H348" s="140">
        <v>19.936000000000003</v>
      </c>
      <c r="I348" s="141"/>
      <c r="J348" s="142"/>
      <c r="K348" s="143"/>
      <c r="L348" s="143"/>
      <c r="M348" s="143"/>
      <c r="N348" s="143"/>
      <c r="O348" s="142"/>
      <c r="P348" s="142"/>
      <c r="Q348" s="142"/>
      <c r="R348" s="138"/>
      <c r="S348" s="138"/>
      <c r="T348" s="137"/>
      <c r="U348" s="6"/>
      <c r="V348" s="8"/>
      <c r="W348" s="8"/>
      <c r="X348" s="60"/>
    </row>
    <row r="349" spans="1:27" ht="10.5" outlineLevel="4" x14ac:dyDescent="0.2">
      <c r="A349" s="136"/>
      <c r="B349" s="137"/>
      <c r="C349" s="137"/>
      <c r="D349" s="138"/>
      <c r="E349" s="144"/>
      <c r="F349" s="139" t="s">
        <v>360</v>
      </c>
      <c r="G349" s="138"/>
      <c r="H349" s="140">
        <v>17.248000000000001</v>
      </c>
      <c r="I349" s="141"/>
      <c r="J349" s="142"/>
      <c r="K349" s="143"/>
      <c r="L349" s="143"/>
      <c r="M349" s="143"/>
      <c r="N349" s="143"/>
      <c r="O349" s="142"/>
      <c r="P349" s="142"/>
      <c r="Q349" s="142"/>
      <c r="R349" s="138"/>
      <c r="S349" s="138"/>
      <c r="T349" s="137"/>
      <c r="U349" s="6"/>
      <c r="V349" s="8"/>
      <c r="W349" s="8"/>
      <c r="X349" s="60"/>
    </row>
    <row r="350" spans="1:27" ht="7.55" customHeight="1" outlineLevel="4" x14ac:dyDescent="0.2">
      <c r="A350" s="8"/>
      <c r="B350" s="69"/>
      <c r="C350" s="69"/>
      <c r="D350" s="60"/>
      <c r="E350" s="60"/>
      <c r="F350" s="103"/>
      <c r="G350" s="60"/>
      <c r="H350" s="65"/>
      <c r="I350" s="104"/>
      <c r="J350" s="63"/>
      <c r="K350" s="65"/>
      <c r="L350" s="65"/>
      <c r="M350" s="65"/>
      <c r="N350" s="65"/>
      <c r="O350" s="63"/>
      <c r="P350" s="63"/>
      <c r="Q350" s="63"/>
      <c r="R350" s="60"/>
      <c r="S350" s="60"/>
      <c r="T350" s="69"/>
      <c r="U350" s="8"/>
      <c r="X350" s="60"/>
    </row>
    <row r="351" spans="1:27" ht="10.5" outlineLevel="3" x14ac:dyDescent="0.2">
      <c r="A351" s="4"/>
      <c r="B351" s="119"/>
      <c r="C351" s="120">
        <v>65</v>
      </c>
      <c r="D351" s="121" t="s">
        <v>291</v>
      </c>
      <c r="E351" s="122" t="s">
        <v>322</v>
      </c>
      <c r="F351" s="123" t="s">
        <v>323</v>
      </c>
      <c r="G351" s="121" t="s">
        <v>113</v>
      </c>
      <c r="H351" s="124">
        <v>1.0039680000000002</v>
      </c>
      <c r="I351" s="125"/>
      <c r="J351" s="126">
        <f>H351*I351</f>
        <v>0</v>
      </c>
      <c r="K351" s="124">
        <v>0.55000000000000004</v>
      </c>
      <c r="L351" s="124">
        <f>H351*K351</f>
        <v>0.55218240000000018</v>
      </c>
      <c r="M351" s="124"/>
      <c r="N351" s="124">
        <f>H351*M351</f>
        <v>0</v>
      </c>
      <c r="O351" s="126">
        <v>21</v>
      </c>
      <c r="P351" s="126">
        <f>J351*(O351/100)</f>
        <v>0</v>
      </c>
      <c r="Q351" s="126">
        <f>J351+P351</f>
        <v>0</v>
      </c>
      <c r="R351" s="127"/>
      <c r="S351" s="127" t="s">
        <v>114</v>
      </c>
      <c r="T351" s="128">
        <v>1</v>
      </c>
      <c r="U351" s="8"/>
      <c r="V351" s="8"/>
      <c r="W351" s="8"/>
      <c r="X351" s="60"/>
    </row>
    <row r="352" spans="1:27" ht="9.85" outlineLevel="4" x14ac:dyDescent="0.2">
      <c r="A352" s="129"/>
      <c r="B352" s="130"/>
      <c r="C352" s="130"/>
      <c r="D352" s="131"/>
      <c r="E352" s="135" t="s">
        <v>0</v>
      </c>
      <c r="F352" s="158" t="s">
        <v>54</v>
      </c>
      <c r="G352" s="158"/>
      <c r="H352" s="159"/>
      <c r="I352" s="160"/>
      <c r="J352" s="161"/>
      <c r="K352" s="133"/>
      <c r="L352" s="133"/>
      <c r="M352" s="133"/>
      <c r="N352" s="133"/>
      <c r="O352" s="134"/>
      <c r="P352" s="134"/>
      <c r="Q352" s="134"/>
      <c r="R352" s="131"/>
      <c r="S352" s="131"/>
      <c r="T352" s="130"/>
      <c r="U352" s="6"/>
      <c r="V352" s="8"/>
      <c r="W352" s="8"/>
      <c r="X352" s="132" t="str">
        <f>F352</f>
        <v>---</v>
      </c>
      <c r="Y352" s="9"/>
      <c r="AA352" s="11"/>
    </row>
    <row r="353" spans="1:27" ht="7.55" customHeight="1" outlineLevel="4" x14ac:dyDescent="0.2">
      <c r="B353" s="69"/>
      <c r="C353" s="69"/>
      <c r="D353" s="60"/>
      <c r="E353" s="60"/>
      <c r="F353" s="61"/>
      <c r="G353" s="60"/>
      <c r="H353" s="65"/>
      <c r="I353" s="104"/>
      <c r="J353" s="63"/>
      <c r="K353" s="65"/>
      <c r="L353" s="65"/>
      <c r="M353" s="65"/>
      <c r="N353" s="65"/>
      <c r="O353" s="63"/>
      <c r="P353" s="63"/>
      <c r="Q353" s="63"/>
      <c r="R353" s="60"/>
      <c r="S353" s="60"/>
      <c r="T353" s="69"/>
      <c r="U353" s="8"/>
      <c r="X353" s="60"/>
    </row>
    <row r="354" spans="1:27" ht="10.5" outlineLevel="4" x14ac:dyDescent="0.2">
      <c r="A354" s="136"/>
      <c r="B354" s="137"/>
      <c r="C354" s="137"/>
      <c r="D354" s="138"/>
      <c r="E354" s="144" t="s">
        <v>1</v>
      </c>
      <c r="F354" s="139" t="s">
        <v>116</v>
      </c>
      <c r="G354" s="138"/>
      <c r="H354" s="140">
        <v>0</v>
      </c>
      <c r="I354" s="141"/>
      <c r="J354" s="142"/>
      <c r="K354" s="143"/>
      <c r="L354" s="143"/>
      <c r="M354" s="143"/>
      <c r="N354" s="143"/>
      <c r="O354" s="142"/>
      <c r="P354" s="142"/>
      <c r="Q354" s="142"/>
      <c r="R354" s="138"/>
      <c r="S354" s="138"/>
      <c r="T354" s="137"/>
      <c r="U354" s="6"/>
      <c r="V354" s="8"/>
      <c r="W354" s="8"/>
      <c r="X354" s="60"/>
    </row>
    <row r="355" spans="1:27" ht="10.5" outlineLevel="4" x14ac:dyDescent="0.2">
      <c r="A355" s="136"/>
      <c r="B355" s="137"/>
      <c r="C355" s="137"/>
      <c r="D355" s="138"/>
      <c r="E355" s="144"/>
      <c r="F355" s="139" t="s">
        <v>361</v>
      </c>
      <c r="G355" s="138"/>
      <c r="H355" s="140">
        <v>0.49840000000000012</v>
      </c>
      <c r="I355" s="141"/>
      <c r="J355" s="142"/>
      <c r="K355" s="143"/>
      <c r="L355" s="143"/>
      <c r="M355" s="143"/>
      <c r="N355" s="143"/>
      <c r="O355" s="142"/>
      <c r="P355" s="142"/>
      <c r="Q355" s="142"/>
      <c r="R355" s="138"/>
      <c r="S355" s="138"/>
      <c r="T355" s="137"/>
      <c r="U355" s="6"/>
      <c r="V355" s="8"/>
      <c r="W355" s="8"/>
      <c r="X355" s="60"/>
    </row>
    <row r="356" spans="1:27" ht="10.5" outlineLevel="4" x14ac:dyDescent="0.2">
      <c r="A356" s="136"/>
      <c r="B356" s="137"/>
      <c r="C356" s="137"/>
      <c r="D356" s="138"/>
      <c r="E356" s="144"/>
      <c r="F356" s="139" t="s">
        <v>362</v>
      </c>
      <c r="G356" s="138"/>
      <c r="H356" s="140">
        <v>0.43120000000000003</v>
      </c>
      <c r="I356" s="141"/>
      <c r="J356" s="142"/>
      <c r="K356" s="143"/>
      <c r="L356" s="143"/>
      <c r="M356" s="143"/>
      <c r="N356" s="143"/>
      <c r="O356" s="142"/>
      <c r="P356" s="142"/>
      <c r="Q356" s="142"/>
      <c r="R356" s="138"/>
      <c r="S356" s="138"/>
      <c r="T356" s="137"/>
      <c r="U356" s="6"/>
      <c r="V356" s="8"/>
      <c r="W356" s="8"/>
      <c r="X356" s="60"/>
    </row>
    <row r="357" spans="1:27" ht="9.85" outlineLevel="4" x14ac:dyDescent="0.2">
      <c r="A357" s="129"/>
      <c r="B357" s="130"/>
      <c r="C357" s="130"/>
      <c r="D357" s="131"/>
      <c r="E357" s="135" t="s">
        <v>24</v>
      </c>
      <c r="F357" s="147">
        <v>8</v>
      </c>
      <c r="G357" s="131"/>
      <c r="H357" s="145">
        <v>7.4368000000000017E-2</v>
      </c>
      <c r="I357" s="146"/>
      <c r="J357" s="134"/>
      <c r="K357" s="133"/>
      <c r="L357" s="133"/>
      <c r="M357" s="133"/>
      <c r="N357" s="133"/>
      <c r="O357" s="134"/>
      <c r="P357" s="134"/>
      <c r="Q357" s="134"/>
      <c r="R357" s="131"/>
      <c r="S357" s="131"/>
      <c r="T357" s="130"/>
      <c r="U357" s="6"/>
      <c r="V357" s="8"/>
      <c r="W357" s="8"/>
      <c r="X357" s="60"/>
    </row>
    <row r="358" spans="1:27" ht="7.55" customHeight="1" outlineLevel="4" x14ac:dyDescent="0.2">
      <c r="A358" s="8"/>
      <c r="B358" s="69"/>
      <c r="C358" s="69"/>
      <c r="D358" s="60"/>
      <c r="E358" s="60"/>
      <c r="F358" s="103"/>
      <c r="G358" s="60"/>
      <c r="H358" s="65"/>
      <c r="I358" s="104"/>
      <c r="J358" s="63"/>
      <c r="K358" s="65"/>
      <c r="L358" s="65"/>
      <c r="M358" s="65"/>
      <c r="N358" s="65"/>
      <c r="O358" s="63"/>
      <c r="P358" s="63"/>
      <c r="Q358" s="63"/>
      <c r="R358" s="60"/>
      <c r="S358" s="60"/>
      <c r="T358" s="69"/>
      <c r="U358" s="8"/>
      <c r="X358" s="60"/>
    </row>
    <row r="359" spans="1:27" ht="10.5" outlineLevel="3" x14ac:dyDescent="0.2">
      <c r="A359" s="4"/>
      <c r="B359" s="119"/>
      <c r="C359" s="120">
        <v>66</v>
      </c>
      <c r="D359" s="121" t="s">
        <v>110</v>
      </c>
      <c r="E359" s="122" t="s">
        <v>363</v>
      </c>
      <c r="F359" s="123" t="s">
        <v>364</v>
      </c>
      <c r="G359" s="121" t="s">
        <v>124</v>
      </c>
      <c r="H359" s="124">
        <v>37.183999999999997</v>
      </c>
      <c r="I359" s="125"/>
      <c r="J359" s="126">
        <f>H359*I359</f>
        <v>0</v>
      </c>
      <c r="K359" s="124"/>
      <c r="L359" s="124">
        <f>H359*K359</f>
        <v>0</v>
      </c>
      <c r="M359" s="124"/>
      <c r="N359" s="124">
        <f>H359*M359</f>
        <v>0</v>
      </c>
      <c r="O359" s="126">
        <v>21</v>
      </c>
      <c r="P359" s="126">
        <f>J359*(O359/100)</f>
        <v>0</v>
      </c>
      <c r="Q359" s="126">
        <f>J359+P359</f>
        <v>0</v>
      </c>
      <c r="R359" s="127"/>
      <c r="S359" s="127" t="s">
        <v>114</v>
      </c>
      <c r="T359" s="128">
        <v>1</v>
      </c>
      <c r="U359" s="8"/>
      <c r="V359" s="8"/>
      <c r="W359" s="8"/>
      <c r="X359" s="60"/>
    </row>
    <row r="360" spans="1:27" ht="9.85" outlineLevel="4" x14ac:dyDescent="0.2">
      <c r="A360" s="129"/>
      <c r="B360" s="130"/>
      <c r="C360" s="130"/>
      <c r="D360" s="131"/>
      <c r="E360" s="135" t="s">
        <v>0</v>
      </c>
      <c r="F360" s="158" t="s">
        <v>365</v>
      </c>
      <c r="G360" s="158"/>
      <c r="H360" s="159"/>
      <c r="I360" s="160"/>
      <c r="J360" s="161"/>
      <c r="K360" s="133"/>
      <c r="L360" s="133"/>
      <c r="M360" s="133"/>
      <c r="N360" s="133"/>
      <c r="O360" s="134"/>
      <c r="P360" s="134"/>
      <c r="Q360" s="134"/>
      <c r="R360" s="131"/>
      <c r="S360" s="131"/>
      <c r="T360" s="130"/>
      <c r="U360" s="6"/>
      <c r="V360" s="8"/>
      <c r="W360" s="8"/>
      <c r="X360" s="132" t="str">
        <f>F360</f>
        <v>Hoblování hraněného řeziva zabudovaného do konstrukce plošné prkna, fošny</v>
      </c>
      <c r="Y360" s="9"/>
      <c r="AA360" s="11"/>
    </row>
    <row r="361" spans="1:27" ht="7.55" customHeight="1" outlineLevel="4" x14ac:dyDescent="0.2">
      <c r="B361" s="69"/>
      <c r="C361" s="69"/>
      <c r="D361" s="60"/>
      <c r="E361" s="60"/>
      <c r="F361" s="61"/>
      <c r="G361" s="60"/>
      <c r="H361" s="65"/>
      <c r="I361" s="104"/>
      <c r="J361" s="63"/>
      <c r="K361" s="65"/>
      <c r="L361" s="65"/>
      <c r="M361" s="65"/>
      <c r="N361" s="65"/>
      <c r="O361" s="63"/>
      <c r="P361" s="63"/>
      <c r="Q361" s="63"/>
      <c r="R361" s="60"/>
      <c r="S361" s="60"/>
      <c r="T361" s="69"/>
      <c r="U361" s="8"/>
      <c r="X361" s="60"/>
    </row>
    <row r="362" spans="1:27" ht="10.5" outlineLevel="4" x14ac:dyDescent="0.2">
      <c r="A362" s="136"/>
      <c r="B362" s="137"/>
      <c r="C362" s="137"/>
      <c r="D362" s="138"/>
      <c r="E362" s="144" t="s">
        <v>1</v>
      </c>
      <c r="F362" s="139" t="s">
        <v>366</v>
      </c>
      <c r="G362" s="138"/>
      <c r="H362" s="140">
        <v>37.183999999999997</v>
      </c>
      <c r="I362" s="141"/>
      <c r="J362" s="142"/>
      <c r="K362" s="143"/>
      <c r="L362" s="143"/>
      <c r="M362" s="143"/>
      <c r="N362" s="143"/>
      <c r="O362" s="142"/>
      <c r="P362" s="142"/>
      <c r="Q362" s="142"/>
      <c r="R362" s="138"/>
      <c r="S362" s="138"/>
      <c r="T362" s="137"/>
      <c r="U362" s="6"/>
      <c r="V362" s="8"/>
      <c r="W362" s="8"/>
      <c r="X362" s="60"/>
    </row>
    <row r="363" spans="1:27" ht="7.55" customHeight="1" outlineLevel="4" x14ac:dyDescent="0.2">
      <c r="A363" s="8"/>
      <c r="B363" s="69"/>
      <c r="C363" s="69"/>
      <c r="D363" s="60"/>
      <c r="E363" s="60"/>
      <c r="F363" s="103"/>
      <c r="G363" s="60"/>
      <c r="H363" s="65"/>
      <c r="I363" s="104"/>
      <c r="J363" s="63"/>
      <c r="K363" s="65"/>
      <c r="L363" s="65"/>
      <c r="M363" s="65"/>
      <c r="N363" s="65"/>
      <c r="O363" s="63"/>
      <c r="P363" s="63"/>
      <c r="Q363" s="63"/>
      <c r="R363" s="60"/>
      <c r="S363" s="60"/>
      <c r="T363" s="69"/>
      <c r="U363" s="8"/>
      <c r="X363" s="60"/>
    </row>
    <row r="364" spans="1:27" ht="10.5" outlineLevel="3" x14ac:dyDescent="0.2">
      <c r="A364" s="4"/>
      <c r="B364" s="119"/>
      <c r="C364" s="120">
        <v>67</v>
      </c>
      <c r="D364" s="121" t="s">
        <v>110</v>
      </c>
      <c r="E364" s="122" t="s">
        <v>367</v>
      </c>
      <c r="F364" s="123" t="s">
        <v>368</v>
      </c>
      <c r="G364" s="121" t="s">
        <v>140</v>
      </c>
      <c r="H364" s="124">
        <v>119</v>
      </c>
      <c r="I364" s="125"/>
      <c r="J364" s="126">
        <f>H364*I364</f>
        <v>0</v>
      </c>
      <c r="K364" s="124">
        <v>1.0000000000000001E-5</v>
      </c>
      <c r="L364" s="124">
        <f>H364*K364</f>
        <v>1.1900000000000001E-3</v>
      </c>
      <c r="M364" s="124"/>
      <c r="N364" s="124">
        <f>H364*M364</f>
        <v>0</v>
      </c>
      <c r="O364" s="126">
        <v>21</v>
      </c>
      <c r="P364" s="126">
        <f>J364*(O364/100)</f>
        <v>0</v>
      </c>
      <c r="Q364" s="126">
        <f>J364+P364</f>
        <v>0</v>
      </c>
      <c r="R364" s="127"/>
      <c r="S364" s="127" t="s">
        <v>114</v>
      </c>
      <c r="T364" s="128">
        <v>1</v>
      </c>
      <c r="U364" s="8"/>
      <c r="V364" s="8"/>
      <c r="W364" s="8"/>
      <c r="X364" s="60"/>
    </row>
    <row r="365" spans="1:27" ht="9.85" outlineLevel="4" x14ac:dyDescent="0.2">
      <c r="A365" s="129"/>
      <c r="B365" s="130"/>
      <c r="C365" s="130"/>
      <c r="D365" s="131"/>
      <c r="E365" s="135" t="s">
        <v>0</v>
      </c>
      <c r="F365" s="158" t="s">
        <v>369</v>
      </c>
      <c r="G365" s="158"/>
      <c r="H365" s="159"/>
      <c r="I365" s="160"/>
      <c r="J365" s="161"/>
      <c r="K365" s="133"/>
      <c r="L365" s="133"/>
      <c r="M365" s="133"/>
      <c r="N365" s="133"/>
      <c r="O365" s="134"/>
      <c r="P365" s="134"/>
      <c r="Q365" s="134"/>
      <c r="R365" s="131"/>
      <c r="S365" s="131"/>
      <c r="T365" s="130"/>
      <c r="U365" s="6"/>
      <c r="V365" s="8"/>
      <c r="W365" s="8"/>
      <c r="X365" s="132" t="str">
        <f>F365</f>
        <v>Podlahové konstrukce podkladové montáž roštu podkladového</v>
      </c>
      <c r="Y365" s="9"/>
      <c r="AA365" s="11"/>
    </row>
    <row r="366" spans="1:27" ht="7.55" customHeight="1" outlineLevel="4" x14ac:dyDescent="0.2">
      <c r="B366" s="69"/>
      <c r="C366" s="69"/>
      <c r="D366" s="60"/>
      <c r="E366" s="60"/>
      <c r="F366" s="61"/>
      <c r="G366" s="60"/>
      <c r="H366" s="65"/>
      <c r="I366" s="104"/>
      <c r="J366" s="63"/>
      <c r="K366" s="65"/>
      <c r="L366" s="65"/>
      <c r="M366" s="65"/>
      <c r="N366" s="65"/>
      <c r="O366" s="63"/>
      <c r="P366" s="63"/>
      <c r="Q366" s="63"/>
      <c r="R366" s="60"/>
      <c r="S366" s="60"/>
      <c r="T366" s="69"/>
      <c r="U366" s="8"/>
      <c r="X366" s="60"/>
    </row>
    <row r="367" spans="1:27" ht="10.5" outlineLevel="4" x14ac:dyDescent="0.2">
      <c r="A367" s="136"/>
      <c r="B367" s="137"/>
      <c r="C367" s="137"/>
      <c r="D367" s="138"/>
      <c r="E367" s="144" t="s">
        <v>1</v>
      </c>
      <c r="F367" s="139" t="s">
        <v>170</v>
      </c>
      <c r="G367" s="138"/>
      <c r="H367" s="140">
        <v>0</v>
      </c>
      <c r="I367" s="141"/>
      <c r="J367" s="142"/>
      <c r="K367" s="143"/>
      <c r="L367" s="143"/>
      <c r="M367" s="143"/>
      <c r="N367" s="143"/>
      <c r="O367" s="142"/>
      <c r="P367" s="142"/>
      <c r="Q367" s="142"/>
      <c r="R367" s="138"/>
      <c r="S367" s="138"/>
      <c r="T367" s="137"/>
      <c r="U367" s="6"/>
      <c r="V367" s="8"/>
      <c r="W367" s="8"/>
      <c r="X367" s="60"/>
    </row>
    <row r="368" spans="1:27" ht="10.5" outlineLevel="4" x14ac:dyDescent="0.2">
      <c r="A368" s="136"/>
      <c r="B368" s="137"/>
      <c r="C368" s="137"/>
      <c r="D368" s="138"/>
      <c r="E368" s="144"/>
      <c r="F368" s="139" t="s">
        <v>370</v>
      </c>
      <c r="G368" s="138"/>
      <c r="H368" s="140">
        <v>119</v>
      </c>
      <c r="I368" s="141"/>
      <c r="J368" s="142"/>
      <c r="K368" s="143"/>
      <c r="L368" s="143"/>
      <c r="M368" s="143"/>
      <c r="N368" s="143"/>
      <c r="O368" s="142"/>
      <c r="P368" s="142"/>
      <c r="Q368" s="142"/>
      <c r="R368" s="138"/>
      <c r="S368" s="138"/>
      <c r="T368" s="137"/>
      <c r="U368" s="6"/>
      <c r="V368" s="8"/>
      <c r="W368" s="8"/>
      <c r="X368" s="60"/>
    </row>
    <row r="369" spans="1:27" ht="7.55" customHeight="1" outlineLevel="4" x14ac:dyDescent="0.2">
      <c r="A369" s="8"/>
      <c r="B369" s="69"/>
      <c r="C369" s="69"/>
      <c r="D369" s="60"/>
      <c r="E369" s="60"/>
      <c r="F369" s="103"/>
      <c r="G369" s="60"/>
      <c r="H369" s="65"/>
      <c r="I369" s="104"/>
      <c r="J369" s="63"/>
      <c r="K369" s="65"/>
      <c r="L369" s="65"/>
      <c r="M369" s="65"/>
      <c r="N369" s="65"/>
      <c r="O369" s="63"/>
      <c r="P369" s="63"/>
      <c r="Q369" s="63"/>
      <c r="R369" s="60"/>
      <c r="S369" s="60"/>
      <c r="T369" s="69"/>
      <c r="U369" s="8"/>
      <c r="X369" s="60"/>
    </row>
    <row r="370" spans="1:27" ht="10.5" outlineLevel="3" x14ac:dyDescent="0.2">
      <c r="A370" s="4"/>
      <c r="B370" s="119"/>
      <c r="C370" s="120">
        <v>68</v>
      </c>
      <c r="D370" s="121" t="s">
        <v>291</v>
      </c>
      <c r="E370" s="122" t="s">
        <v>371</v>
      </c>
      <c r="F370" s="123" t="s">
        <v>372</v>
      </c>
      <c r="G370" s="121" t="s">
        <v>113</v>
      </c>
      <c r="H370" s="124">
        <v>0.92534400000000006</v>
      </c>
      <c r="I370" s="125"/>
      <c r="J370" s="126">
        <f>H370*I370</f>
        <v>0</v>
      </c>
      <c r="K370" s="124">
        <v>0.55000000000000004</v>
      </c>
      <c r="L370" s="124">
        <f>H370*K370</f>
        <v>0.50893920000000004</v>
      </c>
      <c r="M370" s="124"/>
      <c r="N370" s="124">
        <f>H370*M370</f>
        <v>0</v>
      </c>
      <c r="O370" s="126">
        <v>21</v>
      </c>
      <c r="P370" s="126">
        <f>J370*(O370/100)</f>
        <v>0</v>
      </c>
      <c r="Q370" s="126">
        <f>J370+P370</f>
        <v>0</v>
      </c>
      <c r="R370" s="127"/>
      <c r="S370" s="127" t="s">
        <v>114</v>
      </c>
      <c r="T370" s="128">
        <v>1</v>
      </c>
      <c r="U370" s="8"/>
      <c r="V370" s="8"/>
      <c r="W370" s="8"/>
      <c r="X370" s="60"/>
    </row>
    <row r="371" spans="1:27" ht="9.85" outlineLevel="4" x14ac:dyDescent="0.2">
      <c r="A371" s="129"/>
      <c r="B371" s="130"/>
      <c r="C371" s="130"/>
      <c r="D371" s="131"/>
      <c r="E371" s="135" t="s">
        <v>0</v>
      </c>
      <c r="F371" s="158" t="s">
        <v>54</v>
      </c>
      <c r="G371" s="158"/>
      <c r="H371" s="159"/>
      <c r="I371" s="160"/>
      <c r="J371" s="161"/>
      <c r="K371" s="133"/>
      <c r="L371" s="133"/>
      <c r="M371" s="133"/>
      <c r="N371" s="133"/>
      <c r="O371" s="134"/>
      <c r="P371" s="134"/>
      <c r="Q371" s="134"/>
      <c r="R371" s="131"/>
      <c r="S371" s="131"/>
      <c r="T371" s="130"/>
      <c r="U371" s="6"/>
      <c r="V371" s="8"/>
      <c r="W371" s="8"/>
      <c r="X371" s="132" t="str">
        <f>F371</f>
        <v>---</v>
      </c>
      <c r="Y371" s="9"/>
      <c r="AA371" s="11"/>
    </row>
    <row r="372" spans="1:27" ht="7.55" customHeight="1" outlineLevel="4" x14ac:dyDescent="0.2">
      <c r="B372" s="69"/>
      <c r="C372" s="69"/>
      <c r="D372" s="60"/>
      <c r="E372" s="60"/>
      <c r="F372" s="61"/>
      <c r="G372" s="60"/>
      <c r="H372" s="65"/>
      <c r="I372" s="104"/>
      <c r="J372" s="63"/>
      <c r="K372" s="65"/>
      <c r="L372" s="65"/>
      <c r="M372" s="65"/>
      <c r="N372" s="65"/>
      <c r="O372" s="63"/>
      <c r="P372" s="63"/>
      <c r="Q372" s="63"/>
      <c r="R372" s="60"/>
      <c r="S372" s="60"/>
      <c r="T372" s="69"/>
      <c r="U372" s="8"/>
      <c r="X372" s="60"/>
    </row>
    <row r="373" spans="1:27" ht="10.5" outlineLevel="4" x14ac:dyDescent="0.2">
      <c r="A373" s="136"/>
      <c r="B373" s="137"/>
      <c r="C373" s="137"/>
      <c r="D373" s="138"/>
      <c r="E373" s="144" t="s">
        <v>1</v>
      </c>
      <c r="F373" s="139" t="s">
        <v>170</v>
      </c>
      <c r="G373" s="138"/>
      <c r="H373" s="140">
        <v>0</v>
      </c>
      <c r="I373" s="141"/>
      <c r="J373" s="142"/>
      <c r="K373" s="143"/>
      <c r="L373" s="143"/>
      <c r="M373" s="143"/>
      <c r="N373" s="143"/>
      <c r="O373" s="142"/>
      <c r="P373" s="142"/>
      <c r="Q373" s="142"/>
      <c r="R373" s="138"/>
      <c r="S373" s="138"/>
      <c r="T373" s="137"/>
      <c r="U373" s="6"/>
      <c r="V373" s="8"/>
      <c r="W373" s="8"/>
      <c r="X373" s="60"/>
    </row>
    <row r="374" spans="1:27" ht="10.5" outlineLevel="4" x14ac:dyDescent="0.2">
      <c r="A374" s="136"/>
      <c r="B374" s="137"/>
      <c r="C374" s="137"/>
      <c r="D374" s="138"/>
      <c r="E374" s="144"/>
      <c r="F374" s="139" t="s">
        <v>373</v>
      </c>
      <c r="G374" s="138"/>
      <c r="H374" s="140">
        <v>0.8567999999999999</v>
      </c>
      <c r="I374" s="141"/>
      <c r="J374" s="142"/>
      <c r="K374" s="143"/>
      <c r="L374" s="143"/>
      <c r="M374" s="143"/>
      <c r="N374" s="143"/>
      <c r="O374" s="142"/>
      <c r="P374" s="142"/>
      <c r="Q374" s="142"/>
      <c r="R374" s="138"/>
      <c r="S374" s="138"/>
      <c r="T374" s="137"/>
      <c r="U374" s="6"/>
      <c r="V374" s="8"/>
      <c r="W374" s="8"/>
      <c r="X374" s="60"/>
    </row>
    <row r="375" spans="1:27" ht="9.85" outlineLevel="4" x14ac:dyDescent="0.2">
      <c r="A375" s="129"/>
      <c r="B375" s="130"/>
      <c r="C375" s="130"/>
      <c r="D375" s="131"/>
      <c r="E375" s="135" t="s">
        <v>24</v>
      </c>
      <c r="F375" s="147">
        <v>8</v>
      </c>
      <c r="G375" s="131"/>
      <c r="H375" s="145">
        <v>6.8543999999999994E-2</v>
      </c>
      <c r="I375" s="146"/>
      <c r="J375" s="134"/>
      <c r="K375" s="133"/>
      <c r="L375" s="133"/>
      <c r="M375" s="133"/>
      <c r="N375" s="133"/>
      <c r="O375" s="134"/>
      <c r="P375" s="134"/>
      <c r="Q375" s="134"/>
      <c r="R375" s="131"/>
      <c r="S375" s="131"/>
      <c r="T375" s="130"/>
      <c r="U375" s="6"/>
      <c r="V375" s="8"/>
      <c r="W375" s="8"/>
      <c r="X375" s="60"/>
    </row>
    <row r="376" spans="1:27" ht="7.55" customHeight="1" outlineLevel="4" x14ac:dyDescent="0.2">
      <c r="A376" s="8"/>
      <c r="B376" s="69"/>
      <c r="C376" s="69"/>
      <c r="D376" s="60"/>
      <c r="E376" s="60"/>
      <c r="F376" s="103"/>
      <c r="G376" s="60"/>
      <c r="H376" s="65"/>
      <c r="I376" s="104"/>
      <c r="J376" s="63"/>
      <c r="K376" s="65"/>
      <c r="L376" s="65"/>
      <c r="M376" s="65"/>
      <c r="N376" s="65"/>
      <c r="O376" s="63"/>
      <c r="P376" s="63"/>
      <c r="Q376" s="63"/>
      <c r="R376" s="60"/>
      <c r="S376" s="60"/>
      <c r="T376" s="69"/>
      <c r="U376" s="8"/>
      <c r="X376" s="60"/>
    </row>
    <row r="377" spans="1:27" ht="10.5" outlineLevel="3" x14ac:dyDescent="0.2">
      <c r="A377" s="4"/>
      <c r="B377" s="119"/>
      <c r="C377" s="120">
        <v>69</v>
      </c>
      <c r="D377" s="121" t="s">
        <v>110</v>
      </c>
      <c r="E377" s="122" t="s">
        <v>374</v>
      </c>
      <c r="F377" s="123" t="s">
        <v>375</v>
      </c>
      <c r="G377" s="121" t="s">
        <v>124</v>
      </c>
      <c r="H377" s="124">
        <v>24.99</v>
      </c>
      <c r="I377" s="125"/>
      <c r="J377" s="126">
        <f>H377*I377</f>
        <v>0</v>
      </c>
      <c r="K377" s="124"/>
      <c r="L377" s="124">
        <f>H377*K377</f>
        <v>0</v>
      </c>
      <c r="M377" s="124"/>
      <c r="N377" s="124">
        <f>H377*M377</f>
        <v>0</v>
      </c>
      <c r="O377" s="126">
        <v>21</v>
      </c>
      <c r="P377" s="126">
        <f>J377*(O377/100)</f>
        <v>0</v>
      </c>
      <c r="Q377" s="126">
        <f>J377+P377</f>
        <v>0</v>
      </c>
      <c r="R377" s="127"/>
      <c r="S377" s="127" t="s">
        <v>114</v>
      </c>
      <c r="T377" s="128">
        <v>1</v>
      </c>
      <c r="U377" s="8"/>
      <c r="V377" s="8"/>
      <c r="W377" s="8"/>
      <c r="X377" s="60"/>
    </row>
    <row r="378" spans="1:27" ht="9.85" outlineLevel="4" x14ac:dyDescent="0.2">
      <c r="A378" s="129"/>
      <c r="B378" s="130"/>
      <c r="C378" s="130"/>
      <c r="D378" s="131"/>
      <c r="E378" s="135" t="s">
        <v>0</v>
      </c>
      <c r="F378" s="158" t="s">
        <v>376</v>
      </c>
      <c r="G378" s="158"/>
      <c r="H378" s="159"/>
      <c r="I378" s="160"/>
      <c r="J378" s="161"/>
      <c r="K378" s="133"/>
      <c r="L378" s="133"/>
      <c r="M378" s="133"/>
      <c r="N378" s="133"/>
      <c r="O378" s="134"/>
      <c r="P378" s="134"/>
      <c r="Q378" s="134"/>
      <c r="R378" s="131"/>
      <c r="S378" s="131"/>
      <c r="T378" s="130"/>
      <c r="U378" s="6"/>
      <c r="V378" s="8"/>
      <c r="W378" s="8"/>
      <c r="X378" s="132" t="str">
        <f>F378</f>
        <v>Položení podlah nehoblovaných na sraz z prken hrubých</v>
      </c>
      <c r="Y378" s="9"/>
      <c r="AA378" s="11"/>
    </row>
    <row r="379" spans="1:27" ht="7.55" customHeight="1" outlineLevel="4" x14ac:dyDescent="0.2">
      <c r="B379" s="69"/>
      <c r="C379" s="69"/>
      <c r="D379" s="60"/>
      <c r="E379" s="60"/>
      <c r="F379" s="61"/>
      <c r="G379" s="60"/>
      <c r="H379" s="65"/>
      <c r="I379" s="104"/>
      <c r="J379" s="63"/>
      <c r="K379" s="65"/>
      <c r="L379" s="65"/>
      <c r="M379" s="65"/>
      <c r="N379" s="65"/>
      <c r="O379" s="63"/>
      <c r="P379" s="63"/>
      <c r="Q379" s="63"/>
      <c r="R379" s="60"/>
      <c r="S379" s="60"/>
      <c r="T379" s="69"/>
      <c r="U379" s="8"/>
      <c r="X379" s="60"/>
    </row>
    <row r="380" spans="1:27" ht="10.5" outlineLevel="4" x14ac:dyDescent="0.2">
      <c r="A380" s="136"/>
      <c r="B380" s="137"/>
      <c r="C380" s="137"/>
      <c r="D380" s="138"/>
      <c r="E380" s="144" t="s">
        <v>1</v>
      </c>
      <c r="F380" s="139" t="s">
        <v>170</v>
      </c>
      <c r="G380" s="138"/>
      <c r="H380" s="140">
        <v>0</v>
      </c>
      <c r="I380" s="141"/>
      <c r="J380" s="142"/>
      <c r="K380" s="143"/>
      <c r="L380" s="143"/>
      <c r="M380" s="143"/>
      <c r="N380" s="143"/>
      <c r="O380" s="142"/>
      <c r="P380" s="142"/>
      <c r="Q380" s="142"/>
      <c r="R380" s="138"/>
      <c r="S380" s="138"/>
      <c r="T380" s="137"/>
      <c r="U380" s="6"/>
      <c r="V380" s="8"/>
      <c r="W380" s="8"/>
      <c r="X380" s="60"/>
    </row>
    <row r="381" spans="1:27" ht="10.5" outlineLevel="4" x14ac:dyDescent="0.2">
      <c r="A381" s="136"/>
      <c r="B381" s="137"/>
      <c r="C381" s="137"/>
      <c r="D381" s="138"/>
      <c r="E381" s="144"/>
      <c r="F381" s="139" t="s">
        <v>377</v>
      </c>
      <c r="G381" s="138"/>
      <c r="H381" s="140">
        <v>24.99</v>
      </c>
      <c r="I381" s="141"/>
      <c r="J381" s="142"/>
      <c r="K381" s="143"/>
      <c r="L381" s="143"/>
      <c r="M381" s="143"/>
      <c r="N381" s="143"/>
      <c r="O381" s="142"/>
      <c r="P381" s="142"/>
      <c r="Q381" s="142"/>
      <c r="R381" s="138"/>
      <c r="S381" s="138"/>
      <c r="T381" s="137"/>
      <c r="U381" s="6"/>
      <c r="V381" s="8"/>
      <c r="W381" s="8"/>
      <c r="X381" s="60"/>
    </row>
    <row r="382" spans="1:27" ht="7.55" customHeight="1" outlineLevel="4" x14ac:dyDescent="0.2">
      <c r="A382" s="8"/>
      <c r="B382" s="69"/>
      <c r="C382" s="69"/>
      <c r="D382" s="60"/>
      <c r="E382" s="60"/>
      <c r="F382" s="103"/>
      <c r="G382" s="60"/>
      <c r="H382" s="65"/>
      <c r="I382" s="104"/>
      <c r="J382" s="63"/>
      <c r="K382" s="65"/>
      <c r="L382" s="65"/>
      <c r="M382" s="65"/>
      <c r="N382" s="65"/>
      <c r="O382" s="63"/>
      <c r="P382" s="63"/>
      <c r="Q382" s="63"/>
      <c r="R382" s="60"/>
      <c r="S382" s="60"/>
      <c r="T382" s="69"/>
      <c r="U382" s="8"/>
      <c r="X382" s="60"/>
    </row>
    <row r="383" spans="1:27" ht="10.5" outlineLevel="3" x14ac:dyDescent="0.2">
      <c r="A383" s="4"/>
      <c r="B383" s="119"/>
      <c r="C383" s="120">
        <v>70</v>
      </c>
      <c r="D383" s="121" t="s">
        <v>291</v>
      </c>
      <c r="E383" s="122" t="s">
        <v>322</v>
      </c>
      <c r="F383" s="123" t="s">
        <v>323</v>
      </c>
      <c r="G383" s="121" t="s">
        <v>113</v>
      </c>
      <c r="H383" s="124">
        <v>0.80967599999999995</v>
      </c>
      <c r="I383" s="125"/>
      <c r="J383" s="126">
        <f>H383*I383</f>
        <v>0</v>
      </c>
      <c r="K383" s="124">
        <v>0.55000000000000004</v>
      </c>
      <c r="L383" s="124">
        <f>H383*K383</f>
        <v>0.44532179999999999</v>
      </c>
      <c r="M383" s="124"/>
      <c r="N383" s="124">
        <f>H383*M383</f>
        <v>0</v>
      </c>
      <c r="O383" s="126">
        <v>21</v>
      </c>
      <c r="P383" s="126">
        <f>J383*(O383/100)</f>
        <v>0</v>
      </c>
      <c r="Q383" s="126">
        <f>J383+P383</f>
        <v>0</v>
      </c>
      <c r="R383" s="127"/>
      <c r="S383" s="127" t="s">
        <v>114</v>
      </c>
      <c r="T383" s="128">
        <v>1</v>
      </c>
      <c r="U383" s="8"/>
      <c r="V383" s="8"/>
      <c r="W383" s="8"/>
      <c r="X383" s="60"/>
    </row>
    <row r="384" spans="1:27" ht="9.85" outlineLevel="4" x14ac:dyDescent="0.2">
      <c r="A384" s="129"/>
      <c r="B384" s="130"/>
      <c r="C384" s="130"/>
      <c r="D384" s="131"/>
      <c r="E384" s="135" t="s">
        <v>0</v>
      </c>
      <c r="F384" s="158" t="s">
        <v>54</v>
      </c>
      <c r="G384" s="158"/>
      <c r="H384" s="159"/>
      <c r="I384" s="160"/>
      <c r="J384" s="161"/>
      <c r="K384" s="133"/>
      <c r="L384" s="133"/>
      <c r="M384" s="133"/>
      <c r="N384" s="133"/>
      <c r="O384" s="134"/>
      <c r="P384" s="134"/>
      <c r="Q384" s="134"/>
      <c r="R384" s="131"/>
      <c r="S384" s="131"/>
      <c r="T384" s="130"/>
      <c r="U384" s="6"/>
      <c r="V384" s="8"/>
      <c r="W384" s="8"/>
      <c r="X384" s="132" t="str">
        <f>F384</f>
        <v>---</v>
      </c>
      <c r="Y384" s="9"/>
      <c r="AA384" s="11"/>
    </row>
    <row r="385" spans="1:27" ht="7.55" customHeight="1" outlineLevel="4" x14ac:dyDescent="0.2">
      <c r="B385" s="69"/>
      <c r="C385" s="69"/>
      <c r="D385" s="60"/>
      <c r="E385" s="60"/>
      <c r="F385" s="61"/>
      <c r="G385" s="60"/>
      <c r="H385" s="65"/>
      <c r="I385" s="104"/>
      <c r="J385" s="63"/>
      <c r="K385" s="65"/>
      <c r="L385" s="65"/>
      <c r="M385" s="65"/>
      <c r="N385" s="65"/>
      <c r="O385" s="63"/>
      <c r="P385" s="63"/>
      <c r="Q385" s="63"/>
      <c r="R385" s="60"/>
      <c r="S385" s="60"/>
      <c r="T385" s="69"/>
      <c r="U385" s="8"/>
      <c r="X385" s="60"/>
    </row>
    <row r="386" spans="1:27" ht="10.5" outlineLevel="4" x14ac:dyDescent="0.2">
      <c r="A386" s="136"/>
      <c r="B386" s="137"/>
      <c r="C386" s="137"/>
      <c r="D386" s="138"/>
      <c r="E386" s="144" t="s">
        <v>1</v>
      </c>
      <c r="F386" s="139" t="s">
        <v>170</v>
      </c>
      <c r="G386" s="138"/>
      <c r="H386" s="140">
        <v>0</v>
      </c>
      <c r="I386" s="141"/>
      <c r="J386" s="142"/>
      <c r="K386" s="143"/>
      <c r="L386" s="143"/>
      <c r="M386" s="143"/>
      <c r="N386" s="143"/>
      <c r="O386" s="142"/>
      <c r="P386" s="142"/>
      <c r="Q386" s="142"/>
      <c r="R386" s="138"/>
      <c r="S386" s="138"/>
      <c r="T386" s="137"/>
      <c r="U386" s="6"/>
      <c r="V386" s="8"/>
      <c r="W386" s="8"/>
      <c r="X386" s="60"/>
    </row>
    <row r="387" spans="1:27" ht="10.5" outlineLevel="4" x14ac:dyDescent="0.2">
      <c r="A387" s="136"/>
      <c r="B387" s="137"/>
      <c r="C387" s="137"/>
      <c r="D387" s="138"/>
      <c r="E387" s="144"/>
      <c r="F387" s="139" t="s">
        <v>378</v>
      </c>
      <c r="G387" s="138"/>
      <c r="H387" s="140">
        <v>0.74969999999999992</v>
      </c>
      <c r="I387" s="141"/>
      <c r="J387" s="142"/>
      <c r="K387" s="143"/>
      <c r="L387" s="143"/>
      <c r="M387" s="143"/>
      <c r="N387" s="143"/>
      <c r="O387" s="142"/>
      <c r="P387" s="142"/>
      <c r="Q387" s="142"/>
      <c r="R387" s="138"/>
      <c r="S387" s="138"/>
      <c r="T387" s="137"/>
      <c r="U387" s="6"/>
      <c r="V387" s="8"/>
      <c r="W387" s="8"/>
      <c r="X387" s="60"/>
    </row>
    <row r="388" spans="1:27" ht="9.85" outlineLevel="4" x14ac:dyDescent="0.2">
      <c r="A388" s="129"/>
      <c r="B388" s="130"/>
      <c r="C388" s="130"/>
      <c r="D388" s="131"/>
      <c r="E388" s="135" t="s">
        <v>24</v>
      </c>
      <c r="F388" s="147">
        <v>8</v>
      </c>
      <c r="G388" s="131"/>
      <c r="H388" s="145">
        <v>5.9976000000000002E-2</v>
      </c>
      <c r="I388" s="146"/>
      <c r="J388" s="134"/>
      <c r="K388" s="133"/>
      <c r="L388" s="133"/>
      <c r="M388" s="133"/>
      <c r="N388" s="133"/>
      <c r="O388" s="134"/>
      <c r="P388" s="134"/>
      <c r="Q388" s="134"/>
      <c r="R388" s="131"/>
      <c r="S388" s="131"/>
      <c r="T388" s="130"/>
      <c r="U388" s="6"/>
      <c r="V388" s="8"/>
      <c r="W388" s="8"/>
      <c r="X388" s="60"/>
    </row>
    <row r="389" spans="1:27" ht="7.55" customHeight="1" outlineLevel="4" x14ac:dyDescent="0.2">
      <c r="A389" s="8"/>
      <c r="B389" s="69"/>
      <c r="C389" s="69"/>
      <c r="D389" s="60"/>
      <c r="E389" s="60"/>
      <c r="F389" s="103"/>
      <c r="G389" s="60"/>
      <c r="H389" s="65"/>
      <c r="I389" s="104"/>
      <c r="J389" s="63"/>
      <c r="K389" s="65"/>
      <c r="L389" s="65"/>
      <c r="M389" s="65"/>
      <c r="N389" s="65"/>
      <c r="O389" s="63"/>
      <c r="P389" s="63"/>
      <c r="Q389" s="63"/>
      <c r="R389" s="60"/>
      <c r="S389" s="60"/>
      <c r="T389" s="69"/>
      <c r="U389" s="8"/>
      <c r="X389" s="60"/>
    </row>
    <row r="390" spans="1:27" ht="10.5" outlineLevel="3" x14ac:dyDescent="0.2">
      <c r="A390" s="4"/>
      <c r="B390" s="119"/>
      <c r="C390" s="120">
        <v>71</v>
      </c>
      <c r="D390" s="121" t="s">
        <v>110</v>
      </c>
      <c r="E390" s="122" t="s">
        <v>379</v>
      </c>
      <c r="F390" s="123" t="s">
        <v>380</v>
      </c>
      <c r="G390" s="121" t="s">
        <v>124</v>
      </c>
      <c r="H390" s="124">
        <v>1.607</v>
      </c>
      <c r="I390" s="125"/>
      <c r="J390" s="126">
        <f>H390*I390</f>
        <v>0</v>
      </c>
      <c r="K390" s="124">
        <v>1.8000000000000001E-4</v>
      </c>
      <c r="L390" s="124">
        <f>H390*K390</f>
        <v>2.8926000000000001E-4</v>
      </c>
      <c r="M390" s="124"/>
      <c r="N390" s="124">
        <f>H390*M390</f>
        <v>0</v>
      </c>
      <c r="O390" s="126">
        <v>21</v>
      </c>
      <c r="P390" s="126">
        <f>J390*(O390/100)</f>
        <v>0</v>
      </c>
      <c r="Q390" s="126">
        <f>J390+P390</f>
        <v>0</v>
      </c>
      <c r="R390" s="127"/>
      <c r="S390" s="127" t="s">
        <v>114</v>
      </c>
      <c r="T390" s="128">
        <v>1</v>
      </c>
      <c r="U390" s="8"/>
      <c r="V390" s="8"/>
      <c r="W390" s="8"/>
      <c r="X390" s="60"/>
    </row>
    <row r="391" spans="1:27" ht="9.85" outlineLevel="4" x14ac:dyDescent="0.2">
      <c r="A391" s="129"/>
      <c r="B391" s="130"/>
      <c r="C391" s="130"/>
      <c r="D391" s="131"/>
      <c r="E391" s="135" t="s">
        <v>0</v>
      </c>
      <c r="F391" s="158" t="s">
        <v>381</v>
      </c>
      <c r="G391" s="158"/>
      <c r="H391" s="159"/>
      <c r="I391" s="160"/>
      <c r="J391" s="161"/>
      <c r="K391" s="133"/>
      <c r="L391" s="133"/>
      <c r="M391" s="133"/>
      <c r="N391" s="133"/>
      <c r="O391" s="134"/>
      <c r="P391" s="134"/>
      <c r="Q391" s="134"/>
      <c r="R391" s="131"/>
      <c r="S391" s="131"/>
      <c r="T391" s="130"/>
      <c r="U391" s="6"/>
      <c r="V391" s="8"/>
      <c r="W391" s="8"/>
      <c r="X391" s="132" t="str">
        <f>F391</f>
        <v>Spojovací prostředky podlah a podkladových konstrukcí hřebíky, vruty</v>
      </c>
      <c r="Y391" s="9"/>
      <c r="AA391" s="11"/>
    </row>
    <row r="392" spans="1:27" ht="7.55" customHeight="1" outlineLevel="4" x14ac:dyDescent="0.2">
      <c r="B392" s="69"/>
      <c r="C392" s="69"/>
      <c r="D392" s="60"/>
      <c r="E392" s="60"/>
      <c r="F392" s="61"/>
      <c r="G392" s="60"/>
      <c r="H392" s="65"/>
      <c r="I392" s="104"/>
      <c r="J392" s="63"/>
      <c r="K392" s="65"/>
      <c r="L392" s="65"/>
      <c r="M392" s="65"/>
      <c r="N392" s="65"/>
      <c r="O392" s="63"/>
      <c r="P392" s="63"/>
      <c r="Q392" s="63"/>
      <c r="R392" s="60"/>
      <c r="S392" s="60"/>
      <c r="T392" s="69"/>
      <c r="U392" s="8"/>
      <c r="X392" s="60"/>
    </row>
    <row r="393" spans="1:27" ht="10.5" outlineLevel="4" x14ac:dyDescent="0.2">
      <c r="A393" s="136"/>
      <c r="B393" s="137"/>
      <c r="C393" s="137"/>
      <c r="D393" s="138"/>
      <c r="E393" s="144" t="s">
        <v>1</v>
      </c>
      <c r="F393" s="139" t="s">
        <v>382</v>
      </c>
      <c r="G393" s="138"/>
      <c r="H393" s="140">
        <v>1.607</v>
      </c>
      <c r="I393" s="141"/>
      <c r="J393" s="142"/>
      <c r="K393" s="143"/>
      <c r="L393" s="143"/>
      <c r="M393" s="143"/>
      <c r="N393" s="143"/>
      <c r="O393" s="142"/>
      <c r="P393" s="142"/>
      <c r="Q393" s="142"/>
      <c r="R393" s="138"/>
      <c r="S393" s="138"/>
      <c r="T393" s="137"/>
      <c r="U393" s="6"/>
      <c r="V393" s="8"/>
      <c r="W393" s="8"/>
      <c r="X393" s="60"/>
    </row>
    <row r="394" spans="1:27" ht="7.55" customHeight="1" outlineLevel="4" x14ac:dyDescent="0.2">
      <c r="A394" s="8"/>
      <c r="B394" s="69"/>
      <c r="C394" s="69"/>
      <c r="D394" s="60"/>
      <c r="E394" s="60"/>
      <c r="F394" s="103"/>
      <c r="G394" s="60"/>
      <c r="H394" s="65"/>
      <c r="I394" s="104"/>
      <c r="J394" s="63"/>
      <c r="K394" s="65"/>
      <c r="L394" s="65"/>
      <c r="M394" s="65"/>
      <c r="N394" s="65"/>
      <c r="O394" s="63"/>
      <c r="P394" s="63"/>
      <c r="Q394" s="63"/>
      <c r="R394" s="60"/>
      <c r="S394" s="60"/>
      <c r="T394" s="69"/>
      <c r="U394" s="8"/>
      <c r="X394" s="60"/>
    </row>
    <row r="395" spans="1:27" ht="10.5" outlineLevel="3" x14ac:dyDescent="0.2">
      <c r="A395" s="4"/>
      <c r="B395" s="119"/>
      <c r="C395" s="120">
        <v>72</v>
      </c>
      <c r="D395" s="121" t="s">
        <v>110</v>
      </c>
      <c r="E395" s="122" t="s">
        <v>383</v>
      </c>
      <c r="F395" s="123" t="s">
        <v>384</v>
      </c>
      <c r="G395" s="121" t="s">
        <v>135</v>
      </c>
      <c r="H395" s="124">
        <v>33.798863626324547</v>
      </c>
      <c r="I395" s="125"/>
      <c r="J395" s="126">
        <f>H395*I395</f>
        <v>0</v>
      </c>
      <c r="K395" s="124"/>
      <c r="L395" s="124">
        <f>H395*K395</f>
        <v>0</v>
      </c>
      <c r="M395" s="124"/>
      <c r="N395" s="124">
        <f>H395*M395</f>
        <v>0</v>
      </c>
      <c r="O395" s="126">
        <v>21</v>
      </c>
      <c r="P395" s="126">
        <f>J395*(O395/100)</f>
        <v>0</v>
      </c>
      <c r="Q395" s="126">
        <f>J395+P395</f>
        <v>0</v>
      </c>
      <c r="R395" s="127"/>
      <c r="S395" s="127" t="s">
        <v>114</v>
      </c>
      <c r="T395" s="128">
        <v>1</v>
      </c>
      <c r="U395" s="8"/>
      <c r="V395" s="8"/>
      <c r="W395" s="8"/>
      <c r="X395" s="60"/>
    </row>
    <row r="396" spans="1:27" ht="19.649999999999999" outlineLevel="4" x14ac:dyDescent="0.2">
      <c r="A396" s="129"/>
      <c r="B396" s="130"/>
      <c r="C396" s="130"/>
      <c r="D396" s="131"/>
      <c r="E396" s="135" t="s">
        <v>0</v>
      </c>
      <c r="F396" s="158" t="s">
        <v>385</v>
      </c>
      <c r="G396" s="158"/>
      <c r="H396" s="159"/>
      <c r="I396" s="160"/>
      <c r="J396" s="161"/>
      <c r="K396" s="133"/>
      <c r="L396" s="133"/>
      <c r="M396" s="133"/>
      <c r="N396" s="133"/>
      <c r="O396" s="134"/>
      <c r="P396" s="134"/>
      <c r="Q396" s="134"/>
      <c r="R396" s="131"/>
      <c r="S396" s="131"/>
      <c r="T396" s="130"/>
      <c r="U396" s="6"/>
      <c r="V396" s="8"/>
      <c r="W396" s="8"/>
      <c r="X396" s="132" t="str">
        <f>F396</f>
        <v>Přesun hmot pro konstrukce tesařské stanovený z hmotnosti přesunovaného materiálu vodorovná dopravní vzdálenost do 50 m s omezením mechanizace v objektech výšky přes 6 do 12 m</v>
      </c>
      <c r="Y396" s="9"/>
      <c r="AA396" s="11"/>
    </row>
    <row r="397" spans="1:27" ht="7.55" customHeight="1" outlineLevel="4" x14ac:dyDescent="0.2">
      <c r="B397" s="69"/>
      <c r="C397" s="69"/>
      <c r="D397" s="60"/>
      <c r="E397" s="60"/>
      <c r="F397" s="61"/>
      <c r="G397" s="60"/>
      <c r="H397" s="65"/>
      <c r="I397" s="104"/>
      <c r="J397" s="63"/>
      <c r="K397" s="65"/>
      <c r="L397" s="65"/>
      <c r="M397" s="65"/>
      <c r="N397" s="65"/>
      <c r="O397" s="63"/>
      <c r="P397" s="63"/>
      <c r="Q397" s="63"/>
      <c r="R397" s="60"/>
      <c r="S397" s="60"/>
      <c r="T397" s="69"/>
      <c r="U397" s="8"/>
      <c r="X397" s="60"/>
    </row>
    <row r="398" spans="1:27" outlineLevel="3" x14ac:dyDescent="0.2">
      <c r="B398" s="6"/>
      <c r="C398" s="6"/>
      <c r="D398" s="6"/>
      <c r="E398" s="6"/>
      <c r="F398" s="6"/>
      <c r="G398" s="6"/>
      <c r="H398" s="6"/>
      <c r="I398" s="8"/>
      <c r="J398" s="8"/>
      <c r="K398" s="6"/>
      <c r="L398" s="6"/>
      <c r="M398" s="6"/>
      <c r="N398" s="6"/>
      <c r="O398" s="6"/>
      <c r="P398" s="8"/>
      <c r="Q398" s="8"/>
      <c r="R398" s="8"/>
      <c r="S398" s="6"/>
      <c r="T398" s="6"/>
      <c r="X398" s="6"/>
    </row>
    <row r="399" spans="1:27" ht="10.5" outlineLevel="2" x14ac:dyDescent="0.2">
      <c r="A399" s="96" t="s">
        <v>95</v>
      </c>
      <c r="B399" s="100">
        <v>3</v>
      </c>
      <c r="C399" s="113"/>
      <c r="D399" s="114" t="s">
        <v>109</v>
      </c>
      <c r="E399" s="114"/>
      <c r="F399" s="115" t="s">
        <v>96</v>
      </c>
      <c r="G399" s="114"/>
      <c r="H399" s="116"/>
      <c r="I399" s="117"/>
      <c r="J399" s="98">
        <f>SUBTOTAL(9,J400:J592)</f>
        <v>0</v>
      </c>
      <c r="K399" s="116"/>
      <c r="L399" s="99">
        <f>SUBTOTAL(9,L400:L592)</f>
        <v>6.3221121672387177</v>
      </c>
      <c r="M399" s="116"/>
      <c r="N399" s="99">
        <f>SUBTOTAL(9,N400:N592)</f>
        <v>3.2656622200000003</v>
      </c>
      <c r="O399" s="118"/>
      <c r="P399" s="98">
        <f>SUBTOTAL(9,P400:P592)</f>
        <v>0</v>
      </c>
      <c r="Q399" s="98">
        <f>SUBTOTAL(9,Q400:Q592)</f>
        <v>0</v>
      </c>
      <c r="R399" s="114"/>
      <c r="S399" s="114"/>
      <c r="T399" s="100">
        <f>SUBTOTAL(9,T400:T592)</f>
        <v>37</v>
      </c>
      <c r="U399" s="6"/>
      <c r="V399" s="8"/>
      <c r="W399" s="8"/>
      <c r="X399" s="60"/>
    </row>
    <row r="400" spans="1:27" ht="10.5" outlineLevel="3" x14ac:dyDescent="0.2">
      <c r="A400" s="4"/>
      <c r="B400" s="119"/>
      <c r="C400" s="120">
        <v>73</v>
      </c>
      <c r="D400" s="121" t="s">
        <v>110</v>
      </c>
      <c r="E400" s="122" t="s">
        <v>386</v>
      </c>
      <c r="F400" s="123" t="s">
        <v>387</v>
      </c>
      <c r="G400" s="121" t="s">
        <v>124</v>
      </c>
      <c r="H400" s="124">
        <v>1356.4759902754708</v>
      </c>
      <c r="I400" s="125"/>
      <c r="J400" s="126">
        <f>H400*I400</f>
        <v>0</v>
      </c>
      <c r="K400" s="124">
        <v>2.99E-3</v>
      </c>
      <c r="L400" s="124">
        <f>H400*K400</f>
        <v>4.0558632109236576</v>
      </c>
      <c r="M400" s="124"/>
      <c r="N400" s="124">
        <f>H400*M400</f>
        <v>0</v>
      </c>
      <c r="O400" s="126">
        <v>21</v>
      </c>
      <c r="P400" s="126">
        <f>J400*(O400/100)</f>
        <v>0</v>
      </c>
      <c r="Q400" s="126">
        <f>J400+P400</f>
        <v>0</v>
      </c>
      <c r="R400" s="127"/>
      <c r="S400" s="127" t="s">
        <v>114</v>
      </c>
      <c r="T400" s="128">
        <v>1</v>
      </c>
      <c r="U400" s="8"/>
      <c r="V400" s="8"/>
      <c r="W400" s="8"/>
      <c r="X400" s="60"/>
    </row>
    <row r="401" spans="1:27" ht="9.85" outlineLevel="4" x14ac:dyDescent="0.2">
      <c r="A401" s="129"/>
      <c r="B401" s="130"/>
      <c r="C401" s="130"/>
      <c r="D401" s="131"/>
      <c r="E401" s="135" t="s">
        <v>0</v>
      </c>
      <c r="F401" s="158" t="s">
        <v>388</v>
      </c>
      <c r="G401" s="158"/>
      <c r="H401" s="159"/>
      <c r="I401" s="160"/>
      <c r="J401" s="161"/>
      <c r="K401" s="133"/>
      <c r="L401" s="133"/>
      <c r="M401" s="133"/>
      <c r="N401" s="133"/>
      <c r="O401" s="134"/>
      <c r="P401" s="134"/>
      <c r="Q401" s="134"/>
      <c r="R401" s="131"/>
      <c r="S401" s="131"/>
      <c r="T401" s="130"/>
      <c r="U401" s="6"/>
      <c r="V401" s="8"/>
      <c r="W401" s="8"/>
      <c r="X401" s="132" t="str">
        <f>F401</f>
        <v>Krytina z hliníkového plechu s úpravou u okapů, prostupů a výčnělků ze šablon, počet kusů přes 10 ks/m2 přes 30 do 60°</v>
      </c>
      <c r="Y401" s="9"/>
      <c r="AA401" s="11"/>
    </row>
    <row r="402" spans="1:27" ht="7.55" customHeight="1" outlineLevel="4" x14ac:dyDescent="0.2">
      <c r="B402" s="69"/>
      <c r="C402" s="69"/>
      <c r="D402" s="60"/>
      <c r="E402" s="60"/>
      <c r="F402" s="61"/>
      <c r="G402" s="60"/>
      <c r="H402" s="65"/>
      <c r="I402" s="104"/>
      <c r="J402" s="63"/>
      <c r="K402" s="65"/>
      <c r="L402" s="65"/>
      <c r="M402" s="65"/>
      <c r="N402" s="65"/>
      <c r="O402" s="63"/>
      <c r="P402" s="63"/>
      <c r="Q402" s="63"/>
      <c r="R402" s="60"/>
      <c r="S402" s="60"/>
      <c r="T402" s="69"/>
      <c r="U402" s="8"/>
      <c r="X402" s="60"/>
    </row>
    <row r="403" spans="1:27" ht="10.5" outlineLevel="4" x14ac:dyDescent="0.2">
      <c r="A403" s="136"/>
      <c r="B403" s="137"/>
      <c r="C403" s="137"/>
      <c r="D403" s="138"/>
      <c r="E403" s="144" t="s">
        <v>1</v>
      </c>
      <c r="F403" s="139" t="s">
        <v>116</v>
      </c>
      <c r="G403" s="138"/>
      <c r="H403" s="140">
        <v>0</v>
      </c>
      <c r="I403" s="141"/>
      <c r="J403" s="142"/>
      <c r="K403" s="143"/>
      <c r="L403" s="143"/>
      <c r="M403" s="143"/>
      <c r="N403" s="143"/>
      <c r="O403" s="142"/>
      <c r="P403" s="142"/>
      <c r="Q403" s="142"/>
      <c r="R403" s="138"/>
      <c r="S403" s="138"/>
      <c r="T403" s="137"/>
      <c r="U403" s="6"/>
      <c r="V403" s="8"/>
      <c r="W403" s="8"/>
      <c r="X403" s="60"/>
    </row>
    <row r="404" spans="1:27" ht="10.5" outlineLevel="4" x14ac:dyDescent="0.2">
      <c r="A404" s="136"/>
      <c r="B404" s="137"/>
      <c r="C404" s="137"/>
      <c r="D404" s="138"/>
      <c r="E404" s="144"/>
      <c r="F404" s="139" t="s">
        <v>389</v>
      </c>
      <c r="G404" s="138"/>
      <c r="H404" s="140">
        <v>119.5821257267442</v>
      </c>
      <c r="I404" s="141"/>
      <c r="J404" s="142"/>
      <c r="K404" s="143"/>
      <c r="L404" s="143"/>
      <c r="M404" s="143"/>
      <c r="N404" s="143"/>
      <c r="O404" s="142"/>
      <c r="P404" s="142"/>
      <c r="Q404" s="142"/>
      <c r="R404" s="138"/>
      <c r="S404" s="138"/>
      <c r="T404" s="137"/>
      <c r="U404" s="6"/>
      <c r="V404" s="8"/>
      <c r="W404" s="8"/>
      <c r="X404" s="60"/>
    </row>
    <row r="405" spans="1:27" ht="10.5" outlineLevel="4" x14ac:dyDescent="0.2">
      <c r="A405" s="136"/>
      <c r="B405" s="137"/>
      <c r="C405" s="137"/>
      <c r="D405" s="138"/>
      <c r="E405" s="144"/>
      <c r="F405" s="139" t="s">
        <v>390</v>
      </c>
      <c r="G405" s="138"/>
      <c r="H405" s="140">
        <v>527.02125726744191</v>
      </c>
      <c r="I405" s="141"/>
      <c r="J405" s="142"/>
      <c r="K405" s="143"/>
      <c r="L405" s="143"/>
      <c r="M405" s="143"/>
      <c r="N405" s="143"/>
      <c r="O405" s="142"/>
      <c r="P405" s="142"/>
      <c r="Q405" s="142"/>
      <c r="R405" s="138"/>
      <c r="S405" s="138"/>
      <c r="T405" s="137"/>
      <c r="U405" s="6"/>
      <c r="V405" s="8"/>
      <c r="W405" s="8"/>
      <c r="X405" s="60"/>
    </row>
    <row r="406" spans="1:27" ht="10.5" outlineLevel="4" x14ac:dyDescent="0.2">
      <c r="A406" s="136"/>
      <c r="B406" s="137"/>
      <c r="C406" s="137"/>
      <c r="D406" s="138"/>
      <c r="E406" s="144"/>
      <c r="F406" s="139" t="s">
        <v>391</v>
      </c>
      <c r="G406" s="138"/>
      <c r="H406" s="140">
        <v>63.40734375000001</v>
      </c>
      <c r="I406" s="141"/>
      <c r="J406" s="142"/>
      <c r="K406" s="143"/>
      <c r="L406" s="143"/>
      <c r="M406" s="143"/>
      <c r="N406" s="143"/>
      <c r="O406" s="142"/>
      <c r="P406" s="142"/>
      <c r="Q406" s="142"/>
      <c r="R406" s="138"/>
      <c r="S406" s="138"/>
      <c r="T406" s="137"/>
      <c r="U406" s="6"/>
      <c r="V406" s="8"/>
      <c r="W406" s="8"/>
      <c r="X406" s="60"/>
    </row>
    <row r="407" spans="1:27" ht="10.5" outlineLevel="4" x14ac:dyDescent="0.2">
      <c r="A407" s="136"/>
      <c r="B407" s="137"/>
      <c r="C407" s="137"/>
      <c r="D407" s="138"/>
      <c r="E407" s="144"/>
      <c r="F407" s="139" t="s">
        <v>392</v>
      </c>
      <c r="G407" s="138"/>
      <c r="H407" s="140">
        <v>473.04655505952383</v>
      </c>
      <c r="I407" s="141"/>
      <c r="J407" s="142"/>
      <c r="K407" s="143"/>
      <c r="L407" s="143"/>
      <c r="M407" s="143"/>
      <c r="N407" s="143"/>
      <c r="O407" s="142"/>
      <c r="P407" s="142"/>
      <c r="Q407" s="142"/>
      <c r="R407" s="138"/>
      <c r="S407" s="138"/>
      <c r="T407" s="137"/>
      <c r="U407" s="6"/>
      <c r="V407" s="8"/>
      <c r="W407" s="8"/>
      <c r="X407" s="60"/>
    </row>
    <row r="408" spans="1:27" ht="10.5" outlineLevel="4" x14ac:dyDescent="0.2">
      <c r="A408" s="136"/>
      <c r="B408" s="137"/>
      <c r="C408" s="137"/>
      <c r="D408" s="138"/>
      <c r="E408" s="144"/>
      <c r="F408" s="139" t="s">
        <v>393</v>
      </c>
      <c r="G408" s="138"/>
      <c r="H408" s="140">
        <v>106.66815476190477</v>
      </c>
      <c r="I408" s="141"/>
      <c r="J408" s="142"/>
      <c r="K408" s="143"/>
      <c r="L408" s="143"/>
      <c r="M408" s="143"/>
      <c r="N408" s="143"/>
      <c r="O408" s="142"/>
      <c r="P408" s="142"/>
      <c r="Q408" s="142"/>
      <c r="R408" s="138"/>
      <c r="S408" s="138"/>
      <c r="T408" s="137"/>
      <c r="U408" s="6"/>
      <c r="V408" s="8"/>
      <c r="W408" s="8"/>
      <c r="X408" s="60"/>
    </row>
    <row r="409" spans="1:27" ht="10.5" outlineLevel="4" x14ac:dyDescent="0.2">
      <c r="A409" s="136"/>
      <c r="B409" s="137"/>
      <c r="C409" s="137"/>
      <c r="D409" s="138"/>
      <c r="E409" s="144"/>
      <c r="F409" s="139" t="s">
        <v>394</v>
      </c>
      <c r="G409" s="138"/>
      <c r="H409" s="140">
        <v>-125.89825581395348</v>
      </c>
      <c r="I409" s="141"/>
      <c r="J409" s="142"/>
      <c r="K409" s="143"/>
      <c r="L409" s="143"/>
      <c r="M409" s="143"/>
      <c r="N409" s="143"/>
      <c r="O409" s="142"/>
      <c r="P409" s="142"/>
      <c r="Q409" s="142"/>
      <c r="R409" s="138"/>
      <c r="S409" s="138"/>
      <c r="T409" s="137"/>
      <c r="U409" s="6"/>
      <c r="V409" s="8"/>
      <c r="W409" s="8"/>
      <c r="X409" s="60"/>
    </row>
    <row r="410" spans="1:27" ht="10.5" outlineLevel="4" x14ac:dyDescent="0.2">
      <c r="A410" s="136"/>
      <c r="B410" s="137"/>
      <c r="C410" s="137"/>
      <c r="D410" s="138"/>
      <c r="E410" s="144"/>
      <c r="F410" s="139" t="s">
        <v>395</v>
      </c>
      <c r="G410" s="138"/>
      <c r="H410" s="140">
        <v>162.56250000000003</v>
      </c>
      <c r="I410" s="141"/>
      <c r="J410" s="142"/>
      <c r="K410" s="143"/>
      <c r="L410" s="143"/>
      <c r="M410" s="143"/>
      <c r="N410" s="143"/>
      <c r="O410" s="142"/>
      <c r="P410" s="142"/>
      <c r="Q410" s="142"/>
      <c r="R410" s="138"/>
      <c r="S410" s="138"/>
      <c r="T410" s="137"/>
      <c r="U410" s="6"/>
      <c r="V410" s="8"/>
      <c r="W410" s="8"/>
      <c r="X410" s="60"/>
    </row>
    <row r="411" spans="1:27" ht="10.5" outlineLevel="4" x14ac:dyDescent="0.2">
      <c r="A411" s="136"/>
      <c r="B411" s="137"/>
      <c r="C411" s="137"/>
      <c r="D411" s="138"/>
      <c r="E411" s="144"/>
      <c r="F411" s="139" t="s">
        <v>396</v>
      </c>
      <c r="G411" s="138"/>
      <c r="H411" s="140">
        <v>-144.36681547619045</v>
      </c>
      <c r="I411" s="141"/>
      <c r="J411" s="142"/>
      <c r="K411" s="143"/>
      <c r="L411" s="143"/>
      <c r="M411" s="143"/>
      <c r="N411" s="143"/>
      <c r="O411" s="142"/>
      <c r="P411" s="142"/>
      <c r="Q411" s="142"/>
      <c r="R411" s="138"/>
      <c r="S411" s="138"/>
      <c r="T411" s="137"/>
      <c r="U411" s="6"/>
      <c r="V411" s="8"/>
      <c r="W411" s="8"/>
      <c r="X411" s="60"/>
    </row>
    <row r="412" spans="1:27" ht="10.5" outlineLevel="4" x14ac:dyDescent="0.2">
      <c r="A412" s="136"/>
      <c r="B412" s="137"/>
      <c r="C412" s="137"/>
      <c r="D412" s="138"/>
      <c r="E412" s="144"/>
      <c r="F412" s="139" t="s">
        <v>397</v>
      </c>
      <c r="G412" s="138"/>
      <c r="H412" s="140">
        <v>174.45312499999997</v>
      </c>
      <c r="I412" s="141"/>
      <c r="J412" s="142"/>
      <c r="K412" s="143"/>
      <c r="L412" s="143"/>
      <c r="M412" s="143"/>
      <c r="N412" s="143"/>
      <c r="O412" s="142"/>
      <c r="P412" s="142"/>
      <c r="Q412" s="142"/>
      <c r="R412" s="138"/>
      <c r="S412" s="138"/>
      <c r="T412" s="137"/>
      <c r="U412" s="6"/>
      <c r="V412" s="8"/>
      <c r="W412" s="8"/>
      <c r="X412" s="60"/>
    </row>
    <row r="413" spans="1:27" ht="7.55" customHeight="1" outlineLevel="4" x14ac:dyDescent="0.2">
      <c r="A413" s="8"/>
      <c r="B413" s="69"/>
      <c r="C413" s="69"/>
      <c r="D413" s="60"/>
      <c r="E413" s="60"/>
      <c r="F413" s="103"/>
      <c r="G413" s="60"/>
      <c r="H413" s="65"/>
      <c r="I413" s="104"/>
      <c r="J413" s="63"/>
      <c r="K413" s="65"/>
      <c r="L413" s="65"/>
      <c r="M413" s="65"/>
      <c r="N413" s="65"/>
      <c r="O413" s="63"/>
      <c r="P413" s="63"/>
      <c r="Q413" s="63"/>
      <c r="R413" s="60"/>
      <c r="S413" s="60"/>
      <c r="T413" s="69"/>
      <c r="U413" s="8"/>
      <c r="X413" s="60"/>
    </row>
    <row r="414" spans="1:27" ht="10.5" outlineLevel="3" x14ac:dyDescent="0.2">
      <c r="A414" s="4"/>
      <c r="B414" s="119"/>
      <c r="C414" s="120">
        <v>74</v>
      </c>
      <c r="D414" s="121" t="s">
        <v>110</v>
      </c>
      <c r="E414" s="122" t="s">
        <v>398</v>
      </c>
      <c r="F414" s="123" t="s">
        <v>399</v>
      </c>
      <c r="G414" s="121" t="s">
        <v>140</v>
      </c>
      <c r="H414" s="124">
        <v>82.942999999999998</v>
      </c>
      <c r="I414" s="125"/>
      <c r="J414" s="126">
        <f>H414*I414</f>
        <v>0</v>
      </c>
      <c r="K414" s="124">
        <v>1.8699999999999999E-3</v>
      </c>
      <c r="L414" s="124">
        <f>H414*K414</f>
        <v>0.15510341</v>
      </c>
      <c r="M414" s="124"/>
      <c r="N414" s="124">
        <f>H414*M414</f>
        <v>0</v>
      </c>
      <c r="O414" s="126">
        <v>21</v>
      </c>
      <c r="P414" s="126">
        <f>J414*(O414/100)</f>
        <v>0</v>
      </c>
      <c r="Q414" s="126">
        <f>J414+P414</f>
        <v>0</v>
      </c>
      <c r="R414" s="127"/>
      <c r="S414" s="127" t="s">
        <v>114</v>
      </c>
      <c r="T414" s="128">
        <v>1</v>
      </c>
      <c r="U414" s="8"/>
      <c r="V414" s="8"/>
      <c r="W414" s="8"/>
      <c r="X414" s="60"/>
    </row>
    <row r="415" spans="1:27" ht="9.85" outlineLevel="4" x14ac:dyDescent="0.2">
      <c r="A415" s="129"/>
      <c r="B415" s="130"/>
      <c r="C415" s="130"/>
      <c r="D415" s="131"/>
      <c r="E415" s="135" t="s">
        <v>0</v>
      </c>
      <c r="F415" s="158" t="s">
        <v>400</v>
      </c>
      <c r="G415" s="158"/>
      <c r="H415" s="159"/>
      <c r="I415" s="160"/>
      <c r="J415" s="161"/>
      <c r="K415" s="133"/>
      <c r="L415" s="133"/>
      <c r="M415" s="133"/>
      <c r="N415" s="133"/>
      <c r="O415" s="134"/>
      <c r="P415" s="134"/>
      <c r="Q415" s="134"/>
      <c r="R415" s="131"/>
      <c r="S415" s="131"/>
      <c r="T415" s="130"/>
      <c r="U415" s="6"/>
      <c r="V415" s="8"/>
      <c r="W415" s="8"/>
      <c r="X415" s="132" t="str">
        <f>F415</f>
        <v>Oplechování střešních prvků z hliníkového plechu hřebene větraného, včetně větrací mřížky z hřebenáčů</v>
      </c>
      <c r="Y415" s="9"/>
      <c r="AA415" s="11"/>
    </row>
    <row r="416" spans="1:27" ht="7.55" customHeight="1" outlineLevel="4" x14ac:dyDescent="0.2">
      <c r="B416" s="69"/>
      <c r="C416" s="69"/>
      <c r="D416" s="60"/>
      <c r="E416" s="60"/>
      <c r="F416" s="61"/>
      <c r="G416" s="60"/>
      <c r="H416" s="65"/>
      <c r="I416" s="104"/>
      <c r="J416" s="63"/>
      <c r="K416" s="65"/>
      <c r="L416" s="65"/>
      <c r="M416" s="65"/>
      <c r="N416" s="65"/>
      <c r="O416" s="63"/>
      <c r="P416" s="63"/>
      <c r="Q416" s="63"/>
      <c r="R416" s="60"/>
      <c r="S416" s="60"/>
      <c r="T416" s="69"/>
      <c r="U416" s="8"/>
      <c r="X416" s="60"/>
    </row>
    <row r="417" spans="1:27" ht="10.5" outlineLevel="4" x14ac:dyDescent="0.2">
      <c r="A417" s="136"/>
      <c r="B417" s="137"/>
      <c r="C417" s="137"/>
      <c r="D417" s="138"/>
      <c r="E417" s="144" t="s">
        <v>1</v>
      </c>
      <c r="F417" s="139" t="s">
        <v>116</v>
      </c>
      <c r="G417" s="138"/>
      <c r="H417" s="140">
        <v>0</v>
      </c>
      <c r="I417" s="141"/>
      <c r="J417" s="142"/>
      <c r="K417" s="143"/>
      <c r="L417" s="143"/>
      <c r="M417" s="143"/>
      <c r="N417" s="143"/>
      <c r="O417" s="142"/>
      <c r="P417" s="142"/>
      <c r="Q417" s="142"/>
      <c r="R417" s="138"/>
      <c r="S417" s="138"/>
      <c r="T417" s="137"/>
      <c r="U417" s="6"/>
      <c r="V417" s="8"/>
      <c r="W417" s="8"/>
      <c r="X417" s="60"/>
    </row>
    <row r="418" spans="1:27" ht="10.5" outlineLevel="4" x14ac:dyDescent="0.2">
      <c r="A418" s="136"/>
      <c r="B418" s="137"/>
      <c r="C418" s="137"/>
      <c r="D418" s="138"/>
      <c r="E418" s="144"/>
      <c r="F418" s="139" t="s">
        <v>401</v>
      </c>
      <c r="G418" s="138"/>
      <c r="H418" s="140">
        <v>82.942999999999998</v>
      </c>
      <c r="I418" s="141"/>
      <c r="J418" s="142"/>
      <c r="K418" s="143"/>
      <c r="L418" s="143"/>
      <c r="M418" s="143"/>
      <c r="N418" s="143"/>
      <c r="O418" s="142"/>
      <c r="P418" s="142"/>
      <c r="Q418" s="142"/>
      <c r="R418" s="138"/>
      <c r="S418" s="138"/>
      <c r="T418" s="137"/>
      <c r="U418" s="6"/>
      <c r="V418" s="8"/>
      <c r="W418" s="8"/>
      <c r="X418" s="60"/>
    </row>
    <row r="419" spans="1:27" ht="7.55" customHeight="1" outlineLevel="4" x14ac:dyDescent="0.2">
      <c r="A419" s="8"/>
      <c r="B419" s="69"/>
      <c r="C419" s="69"/>
      <c r="D419" s="60"/>
      <c r="E419" s="60"/>
      <c r="F419" s="103"/>
      <c r="G419" s="60"/>
      <c r="H419" s="65"/>
      <c r="I419" s="104"/>
      <c r="J419" s="63"/>
      <c r="K419" s="65"/>
      <c r="L419" s="65"/>
      <c r="M419" s="65"/>
      <c r="N419" s="65"/>
      <c r="O419" s="63"/>
      <c r="P419" s="63"/>
      <c r="Q419" s="63"/>
      <c r="R419" s="60"/>
      <c r="S419" s="60"/>
      <c r="T419" s="69"/>
      <c r="U419" s="8"/>
      <c r="X419" s="60"/>
    </row>
    <row r="420" spans="1:27" ht="10.5" outlineLevel="3" x14ac:dyDescent="0.2">
      <c r="A420" s="4"/>
      <c r="B420" s="119"/>
      <c r="C420" s="120">
        <v>75</v>
      </c>
      <c r="D420" s="121" t="s">
        <v>110</v>
      </c>
      <c r="E420" s="122" t="s">
        <v>402</v>
      </c>
      <c r="F420" s="123" t="s">
        <v>403</v>
      </c>
      <c r="G420" s="121" t="s">
        <v>140</v>
      </c>
      <c r="H420" s="124">
        <v>54.809999999999995</v>
      </c>
      <c r="I420" s="125"/>
      <c r="J420" s="126">
        <f>H420*I420</f>
        <v>0</v>
      </c>
      <c r="K420" s="124">
        <v>1.2899999999999999E-3</v>
      </c>
      <c r="L420" s="124">
        <f>H420*K420</f>
        <v>7.0704899999999987E-2</v>
      </c>
      <c r="M420" s="124"/>
      <c r="N420" s="124">
        <f>H420*M420</f>
        <v>0</v>
      </c>
      <c r="O420" s="126">
        <v>21</v>
      </c>
      <c r="P420" s="126">
        <f>J420*(O420/100)</f>
        <v>0</v>
      </c>
      <c r="Q420" s="126">
        <f>J420+P420</f>
        <v>0</v>
      </c>
      <c r="R420" s="127"/>
      <c r="S420" s="127" t="s">
        <v>114</v>
      </c>
      <c r="T420" s="128">
        <v>1</v>
      </c>
      <c r="U420" s="8"/>
      <c r="V420" s="8"/>
      <c r="W420" s="8"/>
      <c r="X420" s="60"/>
    </row>
    <row r="421" spans="1:27" ht="9.85" outlineLevel="4" x14ac:dyDescent="0.2">
      <c r="A421" s="129"/>
      <c r="B421" s="130"/>
      <c r="C421" s="130"/>
      <c r="D421" s="131"/>
      <c r="E421" s="135" t="s">
        <v>0</v>
      </c>
      <c r="F421" s="158" t="s">
        <v>404</v>
      </c>
      <c r="G421" s="158"/>
      <c r="H421" s="159"/>
      <c r="I421" s="160"/>
      <c r="J421" s="161"/>
      <c r="K421" s="133"/>
      <c r="L421" s="133"/>
      <c r="M421" s="133"/>
      <c r="N421" s="133"/>
      <c r="O421" s="134"/>
      <c r="P421" s="134"/>
      <c r="Q421" s="134"/>
      <c r="R421" s="131"/>
      <c r="S421" s="131"/>
      <c r="T421" s="130"/>
      <c r="U421" s="6"/>
      <c r="V421" s="8"/>
      <c r="W421" s="8"/>
      <c r="X421" s="132" t="str">
        <f>F421</f>
        <v>Oplechování střešních prvků z hliníkového plechu hřebene nevětraného z hřebenáčů</v>
      </c>
      <c r="Y421" s="9"/>
      <c r="AA421" s="11"/>
    </row>
    <row r="422" spans="1:27" ht="7.55" customHeight="1" outlineLevel="4" x14ac:dyDescent="0.2">
      <c r="B422" s="69"/>
      <c r="C422" s="69"/>
      <c r="D422" s="60"/>
      <c r="E422" s="60"/>
      <c r="F422" s="61"/>
      <c r="G422" s="60"/>
      <c r="H422" s="65"/>
      <c r="I422" s="104"/>
      <c r="J422" s="63"/>
      <c r="K422" s="65"/>
      <c r="L422" s="65"/>
      <c r="M422" s="65"/>
      <c r="N422" s="65"/>
      <c r="O422" s="63"/>
      <c r="P422" s="63"/>
      <c r="Q422" s="63"/>
      <c r="R422" s="60"/>
      <c r="S422" s="60"/>
      <c r="T422" s="69"/>
      <c r="U422" s="8"/>
      <c r="X422" s="60"/>
    </row>
    <row r="423" spans="1:27" ht="10.5" outlineLevel="4" x14ac:dyDescent="0.2">
      <c r="A423" s="136"/>
      <c r="B423" s="137"/>
      <c r="C423" s="137"/>
      <c r="D423" s="138"/>
      <c r="E423" s="144" t="s">
        <v>1</v>
      </c>
      <c r="F423" s="139" t="s">
        <v>116</v>
      </c>
      <c r="G423" s="138"/>
      <c r="H423" s="140">
        <v>0</v>
      </c>
      <c r="I423" s="141"/>
      <c r="J423" s="142"/>
      <c r="K423" s="143"/>
      <c r="L423" s="143"/>
      <c r="M423" s="143"/>
      <c r="N423" s="143"/>
      <c r="O423" s="142"/>
      <c r="P423" s="142"/>
      <c r="Q423" s="142"/>
      <c r="R423" s="138"/>
      <c r="S423" s="138"/>
      <c r="T423" s="137"/>
      <c r="U423" s="6"/>
      <c r="V423" s="8"/>
      <c r="W423" s="8"/>
      <c r="X423" s="60"/>
    </row>
    <row r="424" spans="1:27" ht="10.5" outlineLevel="4" x14ac:dyDescent="0.2">
      <c r="A424" s="136"/>
      <c r="B424" s="137"/>
      <c r="C424" s="137"/>
      <c r="D424" s="138"/>
      <c r="E424" s="144"/>
      <c r="F424" s="139" t="s">
        <v>405</v>
      </c>
      <c r="G424" s="138"/>
      <c r="H424" s="140">
        <v>30.94</v>
      </c>
      <c r="I424" s="141"/>
      <c r="J424" s="142"/>
      <c r="K424" s="143"/>
      <c r="L424" s="143"/>
      <c r="M424" s="143"/>
      <c r="N424" s="143"/>
      <c r="O424" s="142"/>
      <c r="P424" s="142"/>
      <c r="Q424" s="142"/>
      <c r="R424" s="138"/>
      <c r="S424" s="138"/>
      <c r="T424" s="137"/>
      <c r="U424" s="6"/>
      <c r="V424" s="8"/>
      <c r="W424" s="8"/>
      <c r="X424" s="60"/>
    </row>
    <row r="425" spans="1:27" ht="10.5" outlineLevel="4" x14ac:dyDescent="0.2">
      <c r="A425" s="136"/>
      <c r="B425" s="137"/>
      <c r="C425" s="137"/>
      <c r="D425" s="138"/>
      <c r="E425" s="144"/>
      <c r="F425" s="139" t="s">
        <v>406</v>
      </c>
      <c r="G425" s="138"/>
      <c r="H425" s="140">
        <v>23.869999999999997</v>
      </c>
      <c r="I425" s="141"/>
      <c r="J425" s="142"/>
      <c r="K425" s="143"/>
      <c r="L425" s="143"/>
      <c r="M425" s="143"/>
      <c r="N425" s="143"/>
      <c r="O425" s="142"/>
      <c r="P425" s="142"/>
      <c r="Q425" s="142"/>
      <c r="R425" s="138"/>
      <c r="S425" s="138"/>
      <c r="T425" s="137"/>
      <c r="U425" s="6"/>
      <c r="V425" s="8"/>
      <c r="W425" s="8"/>
      <c r="X425" s="60"/>
    </row>
    <row r="426" spans="1:27" ht="7.55" customHeight="1" outlineLevel="4" x14ac:dyDescent="0.2">
      <c r="A426" s="8"/>
      <c r="B426" s="69"/>
      <c r="C426" s="69"/>
      <c r="D426" s="60"/>
      <c r="E426" s="60"/>
      <c r="F426" s="103"/>
      <c r="G426" s="60"/>
      <c r="H426" s="65"/>
      <c r="I426" s="104"/>
      <c r="J426" s="63"/>
      <c r="K426" s="65"/>
      <c r="L426" s="65"/>
      <c r="M426" s="65"/>
      <c r="N426" s="65"/>
      <c r="O426" s="63"/>
      <c r="P426" s="63"/>
      <c r="Q426" s="63"/>
      <c r="R426" s="60"/>
      <c r="S426" s="60"/>
      <c r="T426" s="69"/>
      <c r="U426" s="8"/>
      <c r="X426" s="60"/>
    </row>
    <row r="427" spans="1:27" ht="10.5" outlineLevel="3" x14ac:dyDescent="0.2">
      <c r="A427" s="4"/>
      <c r="B427" s="119"/>
      <c r="C427" s="120">
        <v>76</v>
      </c>
      <c r="D427" s="121" t="s">
        <v>110</v>
      </c>
      <c r="E427" s="122" t="s">
        <v>407</v>
      </c>
      <c r="F427" s="123" t="s">
        <v>408</v>
      </c>
      <c r="G427" s="121" t="s">
        <v>140</v>
      </c>
      <c r="H427" s="124">
        <v>12.890988372093021</v>
      </c>
      <c r="I427" s="125"/>
      <c r="J427" s="126">
        <f>H427*I427</f>
        <v>0</v>
      </c>
      <c r="K427" s="124">
        <v>1.8699999999999999E-3</v>
      </c>
      <c r="L427" s="124">
        <f>H427*K427</f>
        <v>2.4106148255813947E-2</v>
      </c>
      <c r="M427" s="124"/>
      <c r="N427" s="124">
        <f>H427*M427</f>
        <v>0</v>
      </c>
      <c r="O427" s="126">
        <v>21</v>
      </c>
      <c r="P427" s="126">
        <f>J427*(O427/100)</f>
        <v>0</v>
      </c>
      <c r="Q427" s="126">
        <f>J427+P427</f>
        <v>0</v>
      </c>
      <c r="R427" s="127"/>
      <c r="S427" s="127" t="s">
        <v>114</v>
      </c>
      <c r="T427" s="128">
        <v>1</v>
      </c>
      <c r="U427" s="8"/>
      <c r="V427" s="8"/>
      <c r="W427" s="8"/>
      <c r="X427" s="60"/>
    </row>
    <row r="428" spans="1:27" ht="9.85" outlineLevel="4" x14ac:dyDescent="0.2">
      <c r="A428" s="129"/>
      <c r="B428" s="130"/>
      <c r="C428" s="130"/>
      <c r="D428" s="131"/>
      <c r="E428" s="135" t="s">
        <v>0</v>
      </c>
      <c r="F428" s="158" t="s">
        <v>409</v>
      </c>
      <c r="G428" s="158"/>
      <c r="H428" s="159"/>
      <c r="I428" s="160"/>
      <c r="J428" s="161"/>
      <c r="K428" s="133"/>
      <c r="L428" s="133"/>
      <c r="M428" s="133"/>
      <c r="N428" s="133"/>
      <c r="O428" s="134"/>
      <c r="P428" s="134"/>
      <c r="Q428" s="134"/>
      <c r="R428" s="131"/>
      <c r="S428" s="131"/>
      <c r="T428" s="130"/>
      <c r="U428" s="6"/>
      <c r="V428" s="8"/>
      <c r="W428" s="8"/>
      <c r="X428" s="132" t="str">
        <f>F428</f>
        <v>Oplechování střešních prvků z hliníkového plechu nároží větraného, včetně větrací mřížky z hřebenáčů</v>
      </c>
      <c r="Y428" s="9"/>
      <c r="AA428" s="11"/>
    </row>
    <row r="429" spans="1:27" ht="7.55" customHeight="1" outlineLevel="4" x14ac:dyDescent="0.2">
      <c r="B429" s="69"/>
      <c r="C429" s="69"/>
      <c r="D429" s="60"/>
      <c r="E429" s="60"/>
      <c r="F429" s="61"/>
      <c r="G429" s="60"/>
      <c r="H429" s="65"/>
      <c r="I429" s="104"/>
      <c r="J429" s="63"/>
      <c r="K429" s="65"/>
      <c r="L429" s="65"/>
      <c r="M429" s="65"/>
      <c r="N429" s="65"/>
      <c r="O429" s="63"/>
      <c r="P429" s="63"/>
      <c r="Q429" s="63"/>
      <c r="R429" s="60"/>
      <c r="S429" s="60"/>
      <c r="T429" s="69"/>
      <c r="U429" s="8"/>
      <c r="X429" s="60"/>
    </row>
    <row r="430" spans="1:27" ht="10.5" outlineLevel="4" x14ac:dyDescent="0.2">
      <c r="A430" s="136"/>
      <c r="B430" s="137"/>
      <c r="C430" s="137"/>
      <c r="D430" s="138"/>
      <c r="E430" s="144" t="s">
        <v>1</v>
      </c>
      <c r="F430" s="139" t="s">
        <v>116</v>
      </c>
      <c r="G430" s="138"/>
      <c r="H430" s="140">
        <v>0</v>
      </c>
      <c r="I430" s="141"/>
      <c r="J430" s="142"/>
      <c r="K430" s="143"/>
      <c r="L430" s="143"/>
      <c r="M430" s="143"/>
      <c r="N430" s="143"/>
      <c r="O430" s="142"/>
      <c r="P430" s="142"/>
      <c r="Q430" s="142"/>
      <c r="R430" s="138"/>
      <c r="S430" s="138"/>
      <c r="T430" s="137"/>
      <c r="U430" s="6"/>
      <c r="V430" s="8"/>
      <c r="W430" s="8"/>
      <c r="X430" s="60"/>
    </row>
    <row r="431" spans="1:27" ht="10.5" outlineLevel="4" x14ac:dyDescent="0.2">
      <c r="A431" s="136"/>
      <c r="B431" s="137"/>
      <c r="C431" s="137"/>
      <c r="D431" s="138"/>
      <c r="E431" s="144"/>
      <c r="F431" s="139" t="s">
        <v>410</v>
      </c>
      <c r="G431" s="138"/>
      <c r="H431" s="140">
        <v>12.890988372093021</v>
      </c>
      <c r="I431" s="141"/>
      <c r="J431" s="142"/>
      <c r="K431" s="143"/>
      <c r="L431" s="143"/>
      <c r="M431" s="143"/>
      <c r="N431" s="143"/>
      <c r="O431" s="142"/>
      <c r="P431" s="142"/>
      <c r="Q431" s="142"/>
      <c r="R431" s="138"/>
      <c r="S431" s="138"/>
      <c r="T431" s="137"/>
      <c r="U431" s="6"/>
      <c r="V431" s="8"/>
      <c r="W431" s="8"/>
      <c r="X431" s="60"/>
    </row>
    <row r="432" spans="1:27" ht="7.55" customHeight="1" outlineLevel="4" x14ac:dyDescent="0.2">
      <c r="A432" s="8"/>
      <c r="B432" s="69"/>
      <c r="C432" s="69"/>
      <c r="D432" s="60"/>
      <c r="E432" s="60"/>
      <c r="F432" s="103"/>
      <c r="G432" s="60"/>
      <c r="H432" s="65"/>
      <c r="I432" s="104"/>
      <c r="J432" s="63"/>
      <c r="K432" s="65"/>
      <c r="L432" s="65"/>
      <c r="M432" s="65"/>
      <c r="N432" s="65"/>
      <c r="O432" s="63"/>
      <c r="P432" s="63"/>
      <c r="Q432" s="63"/>
      <c r="R432" s="60"/>
      <c r="S432" s="60"/>
      <c r="T432" s="69"/>
      <c r="U432" s="8"/>
      <c r="X432" s="60"/>
    </row>
    <row r="433" spans="1:27" ht="10.5" outlineLevel="3" x14ac:dyDescent="0.2">
      <c r="A433" s="4"/>
      <c r="B433" s="119"/>
      <c r="C433" s="120">
        <v>77</v>
      </c>
      <c r="D433" s="121" t="s">
        <v>110</v>
      </c>
      <c r="E433" s="122" t="s">
        <v>411</v>
      </c>
      <c r="F433" s="123" t="s">
        <v>412</v>
      </c>
      <c r="G433" s="121" t="s">
        <v>140</v>
      </c>
      <c r="H433" s="124">
        <v>161.86904761904762</v>
      </c>
      <c r="I433" s="125"/>
      <c r="J433" s="126">
        <f>H433*I433</f>
        <v>0</v>
      </c>
      <c r="K433" s="124">
        <v>1.2899999999999999E-3</v>
      </c>
      <c r="L433" s="124">
        <f>H433*K433</f>
        <v>0.20881107142857142</v>
      </c>
      <c r="M433" s="124"/>
      <c r="N433" s="124">
        <f>H433*M433</f>
        <v>0</v>
      </c>
      <c r="O433" s="126">
        <v>21</v>
      </c>
      <c r="P433" s="126">
        <f>J433*(O433/100)</f>
        <v>0</v>
      </c>
      <c r="Q433" s="126">
        <f>J433+P433</f>
        <v>0</v>
      </c>
      <c r="R433" s="127"/>
      <c r="S433" s="127" t="s">
        <v>114</v>
      </c>
      <c r="T433" s="128">
        <v>1</v>
      </c>
      <c r="U433" s="8"/>
      <c r="V433" s="8"/>
      <c r="W433" s="8"/>
      <c r="X433" s="60"/>
    </row>
    <row r="434" spans="1:27" ht="9.85" outlineLevel="4" x14ac:dyDescent="0.2">
      <c r="A434" s="129"/>
      <c r="B434" s="130"/>
      <c r="C434" s="130"/>
      <c r="D434" s="131"/>
      <c r="E434" s="135" t="s">
        <v>0</v>
      </c>
      <c r="F434" s="158" t="s">
        <v>413</v>
      </c>
      <c r="G434" s="158"/>
      <c r="H434" s="159"/>
      <c r="I434" s="160"/>
      <c r="J434" s="161"/>
      <c r="K434" s="133"/>
      <c r="L434" s="133"/>
      <c r="M434" s="133"/>
      <c r="N434" s="133"/>
      <c r="O434" s="134"/>
      <c r="P434" s="134"/>
      <c r="Q434" s="134"/>
      <c r="R434" s="131"/>
      <c r="S434" s="131"/>
      <c r="T434" s="130"/>
      <c r="U434" s="6"/>
      <c r="V434" s="8"/>
      <c r="W434" s="8"/>
      <c r="X434" s="132" t="str">
        <f>F434</f>
        <v>Oplechování střešních prvků z hliníkového plechu nároží nevětraného z hřebenáčů</v>
      </c>
      <c r="Y434" s="9"/>
      <c r="AA434" s="11"/>
    </row>
    <row r="435" spans="1:27" ht="7.55" customHeight="1" outlineLevel="4" x14ac:dyDescent="0.2">
      <c r="B435" s="69"/>
      <c r="C435" s="69"/>
      <c r="D435" s="60"/>
      <c r="E435" s="60"/>
      <c r="F435" s="61"/>
      <c r="G435" s="60"/>
      <c r="H435" s="65"/>
      <c r="I435" s="104"/>
      <c r="J435" s="63"/>
      <c r="K435" s="65"/>
      <c r="L435" s="65"/>
      <c r="M435" s="65"/>
      <c r="N435" s="65"/>
      <c r="O435" s="63"/>
      <c r="P435" s="63"/>
      <c r="Q435" s="63"/>
      <c r="R435" s="60"/>
      <c r="S435" s="60"/>
      <c r="T435" s="69"/>
      <c r="U435" s="8"/>
      <c r="X435" s="60"/>
    </row>
    <row r="436" spans="1:27" ht="10.5" outlineLevel="4" x14ac:dyDescent="0.2">
      <c r="A436" s="136"/>
      <c r="B436" s="137"/>
      <c r="C436" s="137"/>
      <c r="D436" s="138"/>
      <c r="E436" s="144" t="s">
        <v>1</v>
      </c>
      <c r="F436" s="139" t="s">
        <v>116</v>
      </c>
      <c r="G436" s="138"/>
      <c r="H436" s="140">
        <v>0</v>
      </c>
      <c r="I436" s="141"/>
      <c r="J436" s="142"/>
      <c r="K436" s="143"/>
      <c r="L436" s="143"/>
      <c r="M436" s="143"/>
      <c r="N436" s="143"/>
      <c r="O436" s="142"/>
      <c r="P436" s="142"/>
      <c r="Q436" s="142"/>
      <c r="R436" s="138"/>
      <c r="S436" s="138"/>
      <c r="T436" s="137"/>
      <c r="U436" s="6"/>
      <c r="V436" s="8"/>
      <c r="W436" s="8"/>
      <c r="X436" s="60"/>
    </row>
    <row r="437" spans="1:27" ht="10.5" outlineLevel="4" x14ac:dyDescent="0.2">
      <c r="A437" s="136"/>
      <c r="B437" s="137"/>
      <c r="C437" s="137"/>
      <c r="D437" s="138"/>
      <c r="E437" s="144"/>
      <c r="F437" s="139" t="s">
        <v>414</v>
      </c>
      <c r="G437" s="138"/>
      <c r="H437" s="140">
        <v>80.875</v>
      </c>
      <c r="I437" s="141"/>
      <c r="J437" s="142"/>
      <c r="K437" s="143"/>
      <c r="L437" s="143"/>
      <c r="M437" s="143"/>
      <c r="N437" s="143"/>
      <c r="O437" s="142"/>
      <c r="P437" s="142"/>
      <c r="Q437" s="142"/>
      <c r="R437" s="138"/>
      <c r="S437" s="138"/>
      <c r="T437" s="137"/>
      <c r="U437" s="6"/>
      <c r="V437" s="8"/>
      <c r="W437" s="8"/>
      <c r="X437" s="60"/>
    </row>
    <row r="438" spans="1:27" ht="10.5" outlineLevel="4" x14ac:dyDescent="0.2">
      <c r="A438" s="136"/>
      <c r="B438" s="137"/>
      <c r="C438" s="137"/>
      <c r="D438" s="138"/>
      <c r="E438" s="144"/>
      <c r="F438" s="139" t="s">
        <v>415</v>
      </c>
      <c r="G438" s="138"/>
      <c r="H438" s="140">
        <v>80.99404761904762</v>
      </c>
      <c r="I438" s="141"/>
      <c r="J438" s="142"/>
      <c r="K438" s="143"/>
      <c r="L438" s="143"/>
      <c r="M438" s="143"/>
      <c r="N438" s="143"/>
      <c r="O438" s="142"/>
      <c r="P438" s="142"/>
      <c r="Q438" s="142"/>
      <c r="R438" s="138"/>
      <c r="S438" s="138"/>
      <c r="T438" s="137"/>
      <c r="U438" s="6"/>
      <c r="V438" s="8"/>
      <c r="W438" s="8"/>
      <c r="X438" s="60"/>
    </row>
    <row r="439" spans="1:27" ht="7.55" customHeight="1" outlineLevel="4" x14ac:dyDescent="0.2">
      <c r="A439" s="8"/>
      <c r="B439" s="69"/>
      <c r="C439" s="69"/>
      <c r="D439" s="60"/>
      <c r="E439" s="60"/>
      <c r="F439" s="103"/>
      <c r="G439" s="60"/>
      <c r="H439" s="65"/>
      <c r="I439" s="104"/>
      <c r="J439" s="63"/>
      <c r="K439" s="65"/>
      <c r="L439" s="65"/>
      <c r="M439" s="65"/>
      <c r="N439" s="65"/>
      <c r="O439" s="63"/>
      <c r="P439" s="63"/>
      <c r="Q439" s="63"/>
      <c r="R439" s="60"/>
      <c r="S439" s="60"/>
      <c r="T439" s="69"/>
      <c r="U439" s="8"/>
      <c r="X439" s="60"/>
    </row>
    <row r="440" spans="1:27" ht="10.5" outlineLevel="3" x14ac:dyDescent="0.2">
      <c r="A440" s="4"/>
      <c r="B440" s="119"/>
      <c r="C440" s="120">
        <v>78</v>
      </c>
      <c r="D440" s="121" t="s">
        <v>110</v>
      </c>
      <c r="E440" s="122" t="s">
        <v>416</v>
      </c>
      <c r="F440" s="123" t="s">
        <v>417</v>
      </c>
      <c r="G440" s="121" t="s">
        <v>140</v>
      </c>
      <c r="H440" s="124">
        <v>137.75299999999999</v>
      </c>
      <c r="I440" s="125"/>
      <c r="J440" s="126">
        <f>H440*I440</f>
        <v>0</v>
      </c>
      <c r="K440" s="124"/>
      <c r="L440" s="124">
        <f>H440*K440</f>
        <v>0</v>
      </c>
      <c r="M440" s="124">
        <v>1.8699999999999999E-3</v>
      </c>
      <c r="N440" s="124">
        <f>H440*M440</f>
        <v>0.25759810999999994</v>
      </c>
      <c r="O440" s="126">
        <v>21</v>
      </c>
      <c r="P440" s="126">
        <f>J440*(O440/100)</f>
        <v>0</v>
      </c>
      <c r="Q440" s="126">
        <f>J440+P440</f>
        <v>0</v>
      </c>
      <c r="R440" s="127"/>
      <c r="S440" s="127" t="s">
        <v>114</v>
      </c>
      <c r="T440" s="128">
        <v>1</v>
      </c>
      <c r="U440" s="8"/>
      <c r="V440" s="8"/>
      <c r="W440" s="8"/>
      <c r="X440" s="60"/>
    </row>
    <row r="441" spans="1:27" ht="49.1" outlineLevel="4" x14ac:dyDescent="0.2">
      <c r="A441" s="129"/>
      <c r="B441" s="130"/>
      <c r="C441" s="130"/>
      <c r="D441" s="131"/>
      <c r="E441" s="135" t="s">
        <v>0</v>
      </c>
      <c r="F441" s="158" t="s">
        <v>418</v>
      </c>
      <c r="G441" s="158"/>
      <c r="H441" s="159"/>
      <c r="I441" s="160"/>
      <c r="J441" s="161"/>
      <c r="K441" s="133"/>
      <c r="L441" s="133"/>
      <c r="M441" s="133"/>
      <c r="N441" s="133"/>
      <c r="O441" s="134"/>
      <c r="P441" s="134"/>
      <c r="Q441" s="134"/>
      <c r="R441" s="131"/>
      <c r="S441" s="131"/>
      <c r="T441" s="130"/>
      <c r="U441" s="6"/>
      <c r="V441" s="8"/>
      <c r="W441" s="8"/>
      <c r="X441" s="132" t="str">
        <f>F441</f>
        <v>Demontáž azbestocementové krytiny skládané 
  sklonu do 30 st. 
    hřebene nebo nároží 
    z hřebenáčů 
      do suti</v>
      </c>
      <c r="Y441" s="9"/>
      <c r="AA441" s="11"/>
    </row>
    <row r="442" spans="1:27" ht="7.55" customHeight="1" outlineLevel="4" x14ac:dyDescent="0.2">
      <c r="B442" s="69"/>
      <c r="C442" s="69"/>
      <c r="D442" s="60"/>
      <c r="E442" s="60"/>
      <c r="F442" s="61"/>
      <c r="G442" s="60"/>
      <c r="H442" s="65"/>
      <c r="I442" s="104"/>
      <c r="J442" s="63"/>
      <c r="K442" s="65"/>
      <c r="L442" s="65"/>
      <c r="M442" s="65"/>
      <c r="N442" s="65"/>
      <c r="O442" s="63"/>
      <c r="P442" s="63"/>
      <c r="Q442" s="63"/>
      <c r="R442" s="60"/>
      <c r="S442" s="60"/>
      <c r="T442" s="69"/>
      <c r="U442" s="8"/>
      <c r="X442" s="60"/>
    </row>
    <row r="443" spans="1:27" ht="10.5" outlineLevel="4" x14ac:dyDescent="0.2">
      <c r="A443" s="136"/>
      <c r="B443" s="137"/>
      <c r="C443" s="137"/>
      <c r="D443" s="138"/>
      <c r="E443" s="144" t="s">
        <v>1</v>
      </c>
      <c r="F443" s="139" t="s">
        <v>419</v>
      </c>
      <c r="G443" s="138"/>
      <c r="H443" s="140">
        <v>137.75299999999999</v>
      </c>
      <c r="I443" s="141"/>
      <c r="J443" s="142"/>
      <c r="K443" s="143"/>
      <c r="L443" s="143"/>
      <c r="M443" s="143"/>
      <c r="N443" s="143"/>
      <c r="O443" s="142"/>
      <c r="P443" s="142"/>
      <c r="Q443" s="142"/>
      <c r="R443" s="138"/>
      <c r="S443" s="138"/>
      <c r="T443" s="137"/>
      <c r="U443" s="6"/>
      <c r="V443" s="8"/>
      <c r="W443" s="8"/>
      <c r="X443" s="60"/>
    </row>
    <row r="444" spans="1:27" ht="7.55" customHeight="1" outlineLevel="4" x14ac:dyDescent="0.2">
      <c r="A444" s="8"/>
      <c r="B444" s="69"/>
      <c r="C444" s="69"/>
      <c r="D444" s="60"/>
      <c r="E444" s="60"/>
      <c r="F444" s="103"/>
      <c r="G444" s="60"/>
      <c r="H444" s="65"/>
      <c r="I444" s="104"/>
      <c r="J444" s="63"/>
      <c r="K444" s="65"/>
      <c r="L444" s="65"/>
      <c r="M444" s="65"/>
      <c r="N444" s="65"/>
      <c r="O444" s="63"/>
      <c r="P444" s="63"/>
      <c r="Q444" s="63"/>
      <c r="R444" s="60"/>
      <c r="S444" s="60"/>
      <c r="T444" s="69"/>
      <c r="U444" s="8"/>
      <c r="X444" s="60"/>
    </row>
    <row r="445" spans="1:27" ht="10.5" outlineLevel="3" x14ac:dyDescent="0.2">
      <c r="A445" s="4"/>
      <c r="B445" s="119"/>
      <c r="C445" s="120">
        <v>79</v>
      </c>
      <c r="D445" s="121" t="s">
        <v>110</v>
      </c>
      <c r="E445" s="122" t="s">
        <v>420</v>
      </c>
      <c r="F445" s="123" t="s">
        <v>421</v>
      </c>
      <c r="G445" s="121" t="s">
        <v>140</v>
      </c>
      <c r="H445" s="124">
        <v>174.76</v>
      </c>
      <c r="I445" s="125"/>
      <c r="J445" s="126">
        <f>H445*I445</f>
        <v>0</v>
      </c>
      <c r="K445" s="124"/>
      <c r="L445" s="124">
        <f>H445*K445</f>
        <v>0</v>
      </c>
      <c r="M445" s="124">
        <v>1.8699999999999999E-3</v>
      </c>
      <c r="N445" s="124">
        <f>H445*M445</f>
        <v>0.32680119999999996</v>
      </c>
      <c r="O445" s="126">
        <v>21</v>
      </c>
      <c r="P445" s="126">
        <f>J445*(O445/100)</f>
        <v>0</v>
      </c>
      <c r="Q445" s="126">
        <f>J445+P445</f>
        <v>0</v>
      </c>
      <c r="R445" s="127"/>
      <c r="S445" s="127" t="s">
        <v>114</v>
      </c>
      <c r="T445" s="128">
        <v>1</v>
      </c>
      <c r="U445" s="8"/>
      <c r="V445" s="8"/>
      <c r="W445" s="8"/>
      <c r="X445" s="60"/>
    </row>
    <row r="446" spans="1:27" ht="9.85" outlineLevel="4" x14ac:dyDescent="0.2">
      <c r="A446" s="129"/>
      <c r="B446" s="130"/>
      <c r="C446" s="130"/>
      <c r="D446" s="131"/>
      <c r="E446" s="135" t="s">
        <v>0</v>
      </c>
      <c r="F446" s="158" t="s">
        <v>422</v>
      </c>
      <c r="G446" s="158"/>
      <c r="H446" s="159"/>
      <c r="I446" s="160"/>
      <c r="J446" s="161"/>
      <c r="K446" s="133"/>
      <c r="L446" s="133"/>
      <c r="M446" s="133"/>
      <c r="N446" s="133"/>
      <c r="O446" s="134"/>
      <c r="P446" s="134"/>
      <c r="Q446" s="134"/>
      <c r="R446" s="131"/>
      <c r="S446" s="131"/>
      <c r="T446" s="130"/>
      <c r="U446" s="6"/>
      <c r="V446" s="8"/>
      <c r="W446" s="8"/>
      <c r="X446" s="132" t="str">
        <f>F446</f>
        <v>Demontáž klempířských konstrukcí oplechování nároží z hřebenáčů do suti</v>
      </c>
      <c r="Y446" s="9"/>
      <c r="AA446" s="11"/>
    </row>
    <row r="447" spans="1:27" ht="7.55" customHeight="1" outlineLevel="4" x14ac:dyDescent="0.2">
      <c r="B447" s="69"/>
      <c r="C447" s="69"/>
      <c r="D447" s="60"/>
      <c r="E447" s="60"/>
      <c r="F447" s="61"/>
      <c r="G447" s="60"/>
      <c r="H447" s="65"/>
      <c r="I447" s="104"/>
      <c r="J447" s="63"/>
      <c r="K447" s="65"/>
      <c r="L447" s="65"/>
      <c r="M447" s="65"/>
      <c r="N447" s="65"/>
      <c r="O447" s="63"/>
      <c r="P447" s="63"/>
      <c r="Q447" s="63"/>
      <c r="R447" s="60"/>
      <c r="S447" s="60"/>
      <c r="T447" s="69"/>
      <c r="U447" s="8"/>
      <c r="X447" s="60"/>
    </row>
    <row r="448" spans="1:27" ht="10.5" outlineLevel="4" x14ac:dyDescent="0.2">
      <c r="A448" s="136"/>
      <c r="B448" s="137"/>
      <c r="C448" s="137"/>
      <c r="D448" s="138"/>
      <c r="E448" s="144" t="s">
        <v>1</v>
      </c>
      <c r="F448" s="139" t="s">
        <v>423</v>
      </c>
      <c r="G448" s="138"/>
      <c r="H448" s="140">
        <v>174.76</v>
      </c>
      <c r="I448" s="141"/>
      <c r="J448" s="142"/>
      <c r="K448" s="143"/>
      <c r="L448" s="143"/>
      <c r="M448" s="143"/>
      <c r="N448" s="143"/>
      <c r="O448" s="142"/>
      <c r="P448" s="142"/>
      <c r="Q448" s="142"/>
      <c r="R448" s="138"/>
      <c r="S448" s="138"/>
      <c r="T448" s="137"/>
      <c r="U448" s="6"/>
      <c r="V448" s="8"/>
      <c r="W448" s="8"/>
      <c r="X448" s="60"/>
    </row>
    <row r="449" spans="1:27" ht="7.55" customHeight="1" outlineLevel="4" x14ac:dyDescent="0.2">
      <c r="A449" s="8"/>
      <c r="B449" s="69"/>
      <c r="C449" s="69"/>
      <c r="D449" s="60"/>
      <c r="E449" s="60"/>
      <c r="F449" s="103"/>
      <c r="G449" s="60"/>
      <c r="H449" s="65"/>
      <c r="I449" s="104"/>
      <c r="J449" s="63"/>
      <c r="K449" s="65"/>
      <c r="L449" s="65"/>
      <c r="M449" s="65"/>
      <c r="N449" s="65"/>
      <c r="O449" s="63"/>
      <c r="P449" s="63"/>
      <c r="Q449" s="63"/>
      <c r="R449" s="60"/>
      <c r="S449" s="60"/>
      <c r="T449" s="69"/>
      <c r="U449" s="8"/>
      <c r="X449" s="60"/>
    </row>
    <row r="450" spans="1:27" ht="10.5" outlineLevel="3" x14ac:dyDescent="0.2">
      <c r="A450" s="4"/>
      <c r="B450" s="119"/>
      <c r="C450" s="120">
        <v>80</v>
      </c>
      <c r="D450" s="121" t="s">
        <v>110</v>
      </c>
      <c r="E450" s="122" t="s">
        <v>424</v>
      </c>
      <c r="F450" s="123" t="s">
        <v>425</v>
      </c>
      <c r="G450" s="121" t="s">
        <v>140</v>
      </c>
      <c r="H450" s="124">
        <v>224.09800664451828</v>
      </c>
      <c r="I450" s="125"/>
      <c r="J450" s="126">
        <f>H450*I450</f>
        <v>0</v>
      </c>
      <c r="K450" s="124">
        <v>1.6000000000000001E-3</v>
      </c>
      <c r="L450" s="124">
        <f>H450*K450</f>
        <v>0.35855681063122924</v>
      </c>
      <c r="M450" s="124"/>
      <c r="N450" s="124">
        <f>H450*M450</f>
        <v>0</v>
      </c>
      <c r="O450" s="126">
        <v>21</v>
      </c>
      <c r="P450" s="126">
        <f>J450*(O450/100)</f>
        <v>0</v>
      </c>
      <c r="Q450" s="126">
        <f>J450+P450</f>
        <v>0</v>
      </c>
      <c r="R450" s="127"/>
      <c r="S450" s="127" t="s">
        <v>114</v>
      </c>
      <c r="T450" s="128">
        <v>1</v>
      </c>
      <c r="U450" s="8"/>
      <c r="V450" s="8"/>
      <c r="W450" s="8"/>
      <c r="X450" s="60"/>
    </row>
    <row r="451" spans="1:27" ht="9.85" outlineLevel="4" x14ac:dyDescent="0.2">
      <c r="A451" s="129"/>
      <c r="B451" s="130"/>
      <c r="C451" s="130"/>
      <c r="D451" s="131"/>
      <c r="E451" s="135" t="s">
        <v>0</v>
      </c>
      <c r="F451" s="158" t="s">
        <v>426</v>
      </c>
      <c r="G451" s="158"/>
      <c r="H451" s="159"/>
      <c r="I451" s="160"/>
      <c r="J451" s="161"/>
      <c r="K451" s="133"/>
      <c r="L451" s="133"/>
      <c r="M451" s="133"/>
      <c r="N451" s="133"/>
      <c r="O451" s="134"/>
      <c r="P451" s="134"/>
      <c r="Q451" s="134"/>
      <c r="R451" s="131"/>
      <c r="S451" s="131"/>
      <c r="T451" s="130"/>
      <c r="U451" s="6"/>
      <c r="V451" s="8"/>
      <c r="W451" s="8"/>
      <c r="X451" s="132" t="str">
        <f>F451</f>
        <v>Oplechování střešních prvků z hliníkového plechu úžlabí rš 670 mm</v>
      </c>
      <c r="Y451" s="9"/>
      <c r="AA451" s="11"/>
    </row>
    <row r="452" spans="1:27" ht="7.55" customHeight="1" outlineLevel="4" x14ac:dyDescent="0.2">
      <c r="B452" s="69"/>
      <c r="C452" s="69"/>
      <c r="D452" s="60"/>
      <c r="E452" s="60"/>
      <c r="F452" s="61"/>
      <c r="G452" s="60"/>
      <c r="H452" s="65"/>
      <c r="I452" s="104"/>
      <c r="J452" s="63"/>
      <c r="K452" s="65"/>
      <c r="L452" s="65"/>
      <c r="M452" s="65"/>
      <c r="N452" s="65"/>
      <c r="O452" s="63"/>
      <c r="P452" s="63"/>
      <c r="Q452" s="63"/>
      <c r="R452" s="60"/>
      <c r="S452" s="60"/>
      <c r="T452" s="69"/>
      <c r="U452" s="8"/>
      <c r="X452" s="60"/>
    </row>
    <row r="453" spans="1:27" ht="10.5" outlineLevel="4" x14ac:dyDescent="0.2">
      <c r="A453" s="136"/>
      <c r="B453" s="137"/>
      <c r="C453" s="137"/>
      <c r="D453" s="138"/>
      <c r="E453" s="144" t="s">
        <v>1</v>
      </c>
      <c r="F453" s="139" t="s">
        <v>116</v>
      </c>
      <c r="G453" s="138"/>
      <c r="H453" s="140">
        <v>0</v>
      </c>
      <c r="I453" s="141"/>
      <c r="J453" s="142"/>
      <c r="K453" s="143"/>
      <c r="L453" s="143"/>
      <c r="M453" s="143"/>
      <c r="N453" s="143"/>
      <c r="O453" s="142"/>
      <c r="P453" s="142"/>
      <c r="Q453" s="142"/>
      <c r="R453" s="138"/>
      <c r="S453" s="138"/>
      <c r="T453" s="137"/>
      <c r="U453" s="6"/>
      <c r="V453" s="8"/>
      <c r="W453" s="8"/>
      <c r="X453" s="60"/>
    </row>
    <row r="454" spans="1:27" ht="10.5" outlineLevel="4" x14ac:dyDescent="0.2">
      <c r="A454" s="136"/>
      <c r="B454" s="137"/>
      <c r="C454" s="137"/>
      <c r="D454" s="138"/>
      <c r="E454" s="144"/>
      <c r="F454" s="139" t="s">
        <v>427</v>
      </c>
      <c r="G454" s="138"/>
      <c r="H454" s="140">
        <v>38.227678571428569</v>
      </c>
      <c r="I454" s="141"/>
      <c r="J454" s="142"/>
      <c r="K454" s="143"/>
      <c r="L454" s="143"/>
      <c r="M454" s="143"/>
      <c r="N454" s="143"/>
      <c r="O454" s="142"/>
      <c r="P454" s="142"/>
      <c r="Q454" s="142"/>
      <c r="R454" s="138"/>
      <c r="S454" s="138"/>
      <c r="T454" s="137"/>
      <c r="U454" s="6"/>
      <c r="V454" s="8"/>
      <c r="W454" s="8"/>
      <c r="X454" s="60"/>
    </row>
    <row r="455" spans="1:27" ht="10.5" outlineLevel="4" x14ac:dyDescent="0.2">
      <c r="A455" s="136"/>
      <c r="B455" s="137"/>
      <c r="C455" s="137"/>
      <c r="D455" s="138"/>
      <c r="E455" s="144"/>
      <c r="F455" s="139" t="s">
        <v>428</v>
      </c>
      <c r="G455" s="138"/>
      <c r="H455" s="140">
        <v>24.941687430786267</v>
      </c>
      <c r="I455" s="141"/>
      <c r="J455" s="142"/>
      <c r="K455" s="143"/>
      <c r="L455" s="143"/>
      <c r="M455" s="143"/>
      <c r="N455" s="143"/>
      <c r="O455" s="142"/>
      <c r="P455" s="142"/>
      <c r="Q455" s="142"/>
      <c r="R455" s="138"/>
      <c r="S455" s="138"/>
      <c r="T455" s="137"/>
      <c r="U455" s="6"/>
      <c r="V455" s="8"/>
      <c r="W455" s="8"/>
      <c r="X455" s="60"/>
    </row>
    <row r="456" spans="1:27" ht="10.5" outlineLevel="4" x14ac:dyDescent="0.2">
      <c r="A456" s="136"/>
      <c r="B456" s="137"/>
      <c r="C456" s="137"/>
      <c r="D456" s="138"/>
      <c r="E456" s="144"/>
      <c r="F456" s="139" t="s">
        <v>429</v>
      </c>
      <c r="G456" s="138"/>
      <c r="H456" s="140">
        <v>79.934593023255815</v>
      </c>
      <c r="I456" s="141"/>
      <c r="J456" s="142"/>
      <c r="K456" s="143"/>
      <c r="L456" s="143"/>
      <c r="M456" s="143"/>
      <c r="N456" s="143"/>
      <c r="O456" s="142"/>
      <c r="P456" s="142"/>
      <c r="Q456" s="142"/>
      <c r="R456" s="138"/>
      <c r="S456" s="138"/>
      <c r="T456" s="137"/>
      <c r="U456" s="6"/>
      <c r="V456" s="8"/>
      <c r="W456" s="8"/>
      <c r="X456" s="60"/>
    </row>
    <row r="457" spans="1:27" ht="10.5" outlineLevel="4" x14ac:dyDescent="0.2">
      <c r="A457" s="136"/>
      <c r="B457" s="137"/>
      <c r="C457" s="137"/>
      <c r="D457" s="138"/>
      <c r="E457" s="144"/>
      <c r="F457" s="139" t="s">
        <v>415</v>
      </c>
      <c r="G457" s="138"/>
      <c r="H457" s="140">
        <v>80.99404761904762</v>
      </c>
      <c r="I457" s="141"/>
      <c r="J457" s="142"/>
      <c r="K457" s="143"/>
      <c r="L457" s="143"/>
      <c r="M457" s="143"/>
      <c r="N457" s="143"/>
      <c r="O457" s="142"/>
      <c r="P457" s="142"/>
      <c r="Q457" s="142"/>
      <c r="R457" s="138"/>
      <c r="S457" s="138"/>
      <c r="T457" s="137"/>
      <c r="U457" s="6"/>
      <c r="V457" s="8"/>
      <c r="W457" s="8"/>
      <c r="X457" s="60"/>
    </row>
    <row r="458" spans="1:27" ht="7.55" customHeight="1" outlineLevel="4" x14ac:dyDescent="0.2">
      <c r="A458" s="8"/>
      <c r="B458" s="69"/>
      <c r="C458" s="69"/>
      <c r="D458" s="60"/>
      <c r="E458" s="60"/>
      <c r="F458" s="103"/>
      <c r="G458" s="60"/>
      <c r="H458" s="65"/>
      <c r="I458" s="104"/>
      <c r="J458" s="63"/>
      <c r="K458" s="65"/>
      <c r="L458" s="65"/>
      <c r="M458" s="65"/>
      <c r="N458" s="65"/>
      <c r="O458" s="63"/>
      <c r="P458" s="63"/>
      <c r="Q458" s="63"/>
      <c r="R458" s="60"/>
      <c r="S458" s="60"/>
      <c r="T458" s="69"/>
      <c r="U458" s="8"/>
      <c r="X458" s="60"/>
    </row>
    <row r="459" spans="1:27" ht="10.5" outlineLevel="3" x14ac:dyDescent="0.2">
      <c r="A459" s="4"/>
      <c r="B459" s="119"/>
      <c r="C459" s="120">
        <v>81</v>
      </c>
      <c r="D459" s="121" t="s">
        <v>110</v>
      </c>
      <c r="E459" s="122" t="s">
        <v>430</v>
      </c>
      <c r="F459" s="123" t="s">
        <v>431</v>
      </c>
      <c r="G459" s="121" t="s">
        <v>140</v>
      </c>
      <c r="H459" s="124">
        <v>224.09800000000001</v>
      </c>
      <c r="I459" s="125"/>
      <c r="J459" s="126">
        <f>H459*I459</f>
        <v>0</v>
      </c>
      <c r="K459" s="124">
        <v>2.3000000000000001E-4</v>
      </c>
      <c r="L459" s="124">
        <f>H459*K459</f>
        <v>5.1542540000000005E-2</v>
      </c>
      <c r="M459" s="124"/>
      <c r="N459" s="124">
        <f>H459*M459</f>
        <v>0</v>
      </c>
      <c r="O459" s="126">
        <v>21</v>
      </c>
      <c r="P459" s="126">
        <f>J459*(O459/100)</f>
        <v>0</v>
      </c>
      <c r="Q459" s="126">
        <f>J459+P459</f>
        <v>0</v>
      </c>
      <c r="R459" s="127"/>
      <c r="S459" s="127" t="s">
        <v>114</v>
      </c>
      <c r="T459" s="128">
        <v>1</v>
      </c>
      <c r="U459" s="8"/>
      <c r="V459" s="8"/>
      <c r="W459" s="8"/>
      <c r="X459" s="60"/>
    </row>
    <row r="460" spans="1:27" ht="9.85" outlineLevel="4" x14ac:dyDescent="0.2">
      <c r="A460" s="129"/>
      <c r="B460" s="130"/>
      <c r="C460" s="130"/>
      <c r="D460" s="131"/>
      <c r="E460" s="135" t="s">
        <v>0</v>
      </c>
      <c r="F460" s="158" t="s">
        <v>432</v>
      </c>
      <c r="G460" s="158"/>
      <c r="H460" s="159"/>
      <c r="I460" s="160"/>
      <c r="J460" s="161"/>
      <c r="K460" s="133"/>
      <c r="L460" s="133"/>
      <c r="M460" s="133"/>
      <c r="N460" s="133"/>
      <c r="O460" s="134"/>
      <c r="P460" s="134"/>
      <c r="Q460" s="134"/>
      <c r="R460" s="131"/>
      <c r="S460" s="131"/>
      <c r="T460" s="130"/>
      <c r="U460" s="6"/>
      <c r="V460" s="8"/>
      <c r="W460" s="8"/>
      <c r="X460" s="132" t="str">
        <f>F460</f>
        <v>Oplechování střešních prvků z hliníkového plechu Příplatek k cenám za provedení úžlabí v plechové krytině</v>
      </c>
      <c r="Y460" s="9"/>
      <c r="AA460" s="11"/>
    </row>
    <row r="461" spans="1:27" ht="7.55" customHeight="1" outlineLevel="4" x14ac:dyDescent="0.2">
      <c r="B461" s="69"/>
      <c r="C461" s="69"/>
      <c r="D461" s="60"/>
      <c r="E461" s="60"/>
      <c r="F461" s="61"/>
      <c r="G461" s="60"/>
      <c r="H461" s="65"/>
      <c r="I461" s="104"/>
      <c r="J461" s="63"/>
      <c r="K461" s="65"/>
      <c r="L461" s="65"/>
      <c r="M461" s="65"/>
      <c r="N461" s="65"/>
      <c r="O461" s="63"/>
      <c r="P461" s="63"/>
      <c r="Q461" s="63"/>
      <c r="R461" s="60"/>
      <c r="S461" s="60"/>
      <c r="T461" s="69"/>
      <c r="U461" s="8"/>
      <c r="X461" s="60"/>
    </row>
    <row r="462" spans="1:27" ht="10.5" outlineLevel="3" x14ac:dyDescent="0.2">
      <c r="A462" s="4"/>
      <c r="B462" s="119"/>
      <c r="C462" s="120">
        <v>82</v>
      </c>
      <c r="D462" s="121" t="s">
        <v>110</v>
      </c>
      <c r="E462" s="122" t="s">
        <v>433</v>
      </c>
      <c r="F462" s="123" t="s">
        <v>434</v>
      </c>
      <c r="G462" s="121" t="s">
        <v>140</v>
      </c>
      <c r="H462" s="124">
        <v>224.09800000000001</v>
      </c>
      <c r="I462" s="125"/>
      <c r="J462" s="126">
        <f>H462*I462</f>
        <v>0</v>
      </c>
      <c r="K462" s="124"/>
      <c r="L462" s="124">
        <f>H462*K462</f>
        <v>0</v>
      </c>
      <c r="M462" s="124">
        <v>3.48E-3</v>
      </c>
      <c r="N462" s="124">
        <f>H462*M462</f>
        <v>0.77986104000000001</v>
      </c>
      <c r="O462" s="126">
        <v>21</v>
      </c>
      <c r="P462" s="126">
        <f>J462*(O462/100)</f>
        <v>0</v>
      </c>
      <c r="Q462" s="126">
        <f>J462+P462</f>
        <v>0</v>
      </c>
      <c r="R462" s="127"/>
      <c r="S462" s="127" t="s">
        <v>114</v>
      </c>
      <c r="T462" s="128">
        <v>1</v>
      </c>
      <c r="U462" s="8"/>
      <c r="V462" s="8"/>
      <c r="W462" s="8"/>
      <c r="X462" s="60"/>
    </row>
    <row r="463" spans="1:27" ht="9.85" outlineLevel="4" x14ac:dyDescent="0.2">
      <c r="A463" s="129"/>
      <c r="B463" s="130"/>
      <c r="C463" s="130"/>
      <c r="D463" s="131"/>
      <c r="E463" s="135" t="s">
        <v>0</v>
      </c>
      <c r="F463" s="158" t="s">
        <v>435</v>
      </c>
      <c r="G463" s="158"/>
      <c r="H463" s="159"/>
      <c r="I463" s="160"/>
      <c r="J463" s="161"/>
      <c r="K463" s="133"/>
      <c r="L463" s="133"/>
      <c r="M463" s="133"/>
      <c r="N463" s="133"/>
      <c r="O463" s="134"/>
      <c r="P463" s="134"/>
      <c r="Q463" s="134"/>
      <c r="R463" s="131"/>
      <c r="S463" s="131"/>
      <c r="T463" s="130"/>
      <c r="U463" s="6"/>
      <c r="V463" s="8"/>
      <c r="W463" s="8"/>
      <c r="X463" s="132" t="str">
        <f>F463</f>
        <v>Demontáž klempířských konstrukcí oplechování úžlabí do suti</v>
      </c>
      <c r="Y463" s="9"/>
      <c r="AA463" s="11"/>
    </row>
    <row r="464" spans="1:27" ht="7.55" customHeight="1" outlineLevel="4" x14ac:dyDescent="0.2">
      <c r="B464" s="69"/>
      <c r="C464" s="69"/>
      <c r="D464" s="60"/>
      <c r="E464" s="60"/>
      <c r="F464" s="61"/>
      <c r="G464" s="60"/>
      <c r="H464" s="65"/>
      <c r="I464" s="104"/>
      <c r="J464" s="63"/>
      <c r="K464" s="65"/>
      <c r="L464" s="65"/>
      <c r="M464" s="65"/>
      <c r="N464" s="65"/>
      <c r="O464" s="63"/>
      <c r="P464" s="63"/>
      <c r="Q464" s="63"/>
      <c r="R464" s="60"/>
      <c r="S464" s="60"/>
      <c r="T464" s="69"/>
      <c r="U464" s="8"/>
      <c r="X464" s="60"/>
    </row>
    <row r="465" spans="1:27" ht="10.5" outlineLevel="3" x14ac:dyDescent="0.2">
      <c r="A465" s="4"/>
      <c r="B465" s="119"/>
      <c r="C465" s="120">
        <v>83</v>
      </c>
      <c r="D465" s="121" t="s">
        <v>110</v>
      </c>
      <c r="E465" s="122" t="s">
        <v>436</v>
      </c>
      <c r="F465" s="123" t="s">
        <v>437</v>
      </c>
      <c r="G465" s="121" t="s">
        <v>140</v>
      </c>
      <c r="H465" s="124">
        <v>304.04000000000002</v>
      </c>
      <c r="I465" s="125"/>
      <c r="J465" s="126">
        <f>H465*I465</f>
        <v>0</v>
      </c>
      <c r="K465" s="124">
        <v>4.0999999999999999E-4</v>
      </c>
      <c r="L465" s="124">
        <f>H465*K465</f>
        <v>0.1246564</v>
      </c>
      <c r="M465" s="124"/>
      <c r="N465" s="124">
        <f>H465*M465</f>
        <v>0</v>
      </c>
      <c r="O465" s="126">
        <v>21</v>
      </c>
      <c r="P465" s="126">
        <f>J465*(O465/100)</f>
        <v>0</v>
      </c>
      <c r="Q465" s="126">
        <f>J465+P465</f>
        <v>0</v>
      </c>
      <c r="R465" s="127"/>
      <c r="S465" s="127" t="s">
        <v>114</v>
      </c>
      <c r="T465" s="128">
        <v>1</v>
      </c>
      <c r="U465" s="8"/>
      <c r="V465" s="8"/>
      <c r="W465" s="8"/>
      <c r="X465" s="60"/>
    </row>
    <row r="466" spans="1:27" ht="9.85" outlineLevel="4" x14ac:dyDescent="0.2">
      <c r="A466" s="129"/>
      <c r="B466" s="130"/>
      <c r="C466" s="130"/>
      <c r="D466" s="131"/>
      <c r="E466" s="135" t="s">
        <v>0</v>
      </c>
      <c r="F466" s="158" t="s">
        <v>438</v>
      </c>
      <c r="G466" s="158"/>
      <c r="H466" s="159"/>
      <c r="I466" s="160"/>
      <c r="J466" s="161"/>
      <c r="K466" s="133"/>
      <c r="L466" s="133"/>
      <c r="M466" s="133"/>
      <c r="N466" s="133"/>
      <c r="O466" s="134"/>
      <c r="P466" s="134"/>
      <c r="Q466" s="134"/>
      <c r="R466" s="131"/>
      <c r="S466" s="131"/>
      <c r="T466" s="130"/>
      <c r="U466" s="6"/>
      <c r="V466" s="8"/>
      <c r="W466" s="8"/>
      <c r="X466" s="132" t="str">
        <f>F466</f>
        <v>Podkladní plech z hliníkového plechu pod falcované tašky</v>
      </c>
      <c r="Y466" s="9"/>
      <c r="AA466" s="11"/>
    </row>
    <row r="467" spans="1:27" ht="7.55" customHeight="1" outlineLevel="4" x14ac:dyDescent="0.2">
      <c r="B467" s="69"/>
      <c r="C467" s="69"/>
      <c r="D467" s="60"/>
      <c r="E467" s="60"/>
      <c r="F467" s="61"/>
      <c r="G467" s="60"/>
      <c r="H467" s="65"/>
      <c r="I467" s="104"/>
      <c r="J467" s="63"/>
      <c r="K467" s="65"/>
      <c r="L467" s="65"/>
      <c r="M467" s="65"/>
      <c r="N467" s="65"/>
      <c r="O467" s="63"/>
      <c r="P467" s="63"/>
      <c r="Q467" s="63"/>
      <c r="R467" s="60"/>
      <c r="S467" s="60"/>
      <c r="T467" s="69"/>
      <c r="U467" s="8"/>
      <c r="X467" s="60"/>
    </row>
    <row r="468" spans="1:27" ht="10.5" outlineLevel="4" x14ac:dyDescent="0.2">
      <c r="A468" s="136"/>
      <c r="B468" s="137"/>
      <c r="C468" s="137"/>
      <c r="D468" s="138"/>
      <c r="E468" s="144" t="s">
        <v>1</v>
      </c>
      <c r="F468" s="139" t="s">
        <v>116</v>
      </c>
      <c r="G468" s="138"/>
      <c r="H468" s="140">
        <v>0</v>
      </c>
      <c r="I468" s="141"/>
      <c r="J468" s="142"/>
      <c r="K468" s="143"/>
      <c r="L468" s="143"/>
      <c r="M468" s="143"/>
      <c r="N468" s="143"/>
      <c r="O468" s="142"/>
      <c r="P468" s="142"/>
      <c r="Q468" s="142"/>
      <c r="R468" s="138"/>
      <c r="S468" s="138"/>
      <c r="T468" s="137"/>
      <c r="U468" s="6"/>
      <c r="V468" s="8"/>
      <c r="W468" s="8"/>
      <c r="X468" s="60"/>
    </row>
    <row r="469" spans="1:27" ht="10.5" outlineLevel="4" x14ac:dyDescent="0.2">
      <c r="A469" s="136"/>
      <c r="B469" s="137"/>
      <c r="C469" s="137"/>
      <c r="D469" s="138"/>
      <c r="E469" s="144"/>
      <c r="F469" s="139" t="s">
        <v>439</v>
      </c>
      <c r="G469" s="138"/>
      <c r="H469" s="140">
        <v>118.12</v>
      </c>
      <c r="I469" s="141"/>
      <c r="J469" s="142"/>
      <c r="K469" s="143"/>
      <c r="L469" s="143"/>
      <c r="M469" s="143"/>
      <c r="N469" s="143"/>
      <c r="O469" s="142"/>
      <c r="P469" s="142"/>
      <c r="Q469" s="142"/>
      <c r="R469" s="138"/>
      <c r="S469" s="138"/>
      <c r="T469" s="137"/>
      <c r="U469" s="6"/>
      <c r="V469" s="8"/>
      <c r="W469" s="8"/>
      <c r="X469" s="60"/>
    </row>
    <row r="470" spans="1:27" ht="10.5" outlineLevel="4" x14ac:dyDescent="0.2">
      <c r="A470" s="136"/>
      <c r="B470" s="137"/>
      <c r="C470" s="137"/>
      <c r="D470" s="138"/>
      <c r="E470" s="144"/>
      <c r="F470" s="139" t="s">
        <v>440</v>
      </c>
      <c r="G470" s="138"/>
      <c r="H470" s="140">
        <v>99.68</v>
      </c>
      <c r="I470" s="141"/>
      <c r="J470" s="142"/>
      <c r="K470" s="143"/>
      <c r="L470" s="143"/>
      <c r="M470" s="143"/>
      <c r="N470" s="143"/>
      <c r="O470" s="142"/>
      <c r="P470" s="142"/>
      <c r="Q470" s="142"/>
      <c r="R470" s="138"/>
      <c r="S470" s="138"/>
      <c r="T470" s="137"/>
      <c r="U470" s="6"/>
      <c r="V470" s="8"/>
      <c r="W470" s="8"/>
      <c r="X470" s="60"/>
    </row>
    <row r="471" spans="1:27" ht="10.5" outlineLevel="4" x14ac:dyDescent="0.2">
      <c r="A471" s="136"/>
      <c r="B471" s="137"/>
      <c r="C471" s="137"/>
      <c r="D471" s="138"/>
      <c r="E471" s="144"/>
      <c r="F471" s="139" t="s">
        <v>441</v>
      </c>
      <c r="G471" s="138"/>
      <c r="H471" s="140">
        <v>86.24</v>
      </c>
      <c r="I471" s="141"/>
      <c r="J471" s="142"/>
      <c r="K471" s="143"/>
      <c r="L471" s="143"/>
      <c r="M471" s="143"/>
      <c r="N471" s="143"/>
      <c r="O471" s="142"/>
      <c r="P471" s="142"/>
      <c r="Q471" s="142"/>
      <c r="R471" s="138"/>
      <c r="S471" s="138"/>
      <c r="T471" s="137"/>
      <c r="U471" s="6"/>
      <c r="V471" s="8"/>
      <c r="W471" s="8"/>
      <c r="X471" s="60"/>
    </row>
    <row r="472" spans="1:27" ht="7.55" customHeight="1" outlineLevel="4" x14ac:dyDescent="0.2">
      <c r="A472" s="8"/>
      <c r="B472" s="69"/>
      <c r="C472" s="69"/>
      <c r="D472" s="60"/>
      <c r="E472" s="60"/>
      <c r="F472" s="103"/>
      <c r="G472" s="60"/>
      <c r="H472" s="65"/>
      <c r="I472" s="104"/>
      <c r="J472" s="63"/>
      <c r="K472" s="65"/>
      <c r="L472" s="65"/>
      <c r="M472" s="65"/>
      <c r="N472" s="65"/>
      <c r="O472" s="63"/>
      <c r="P472" s="63"/>
      <c r="Q472" s="63"/>
      <c r="R472" s="60"/>
      <c r="S472" s="60"/>
      <c r="T472" s="69"/>
      <c r="U472" s="8"/>
      <c r="X472" s="60"/>
    </row>
    <row r="473" spans="1:27" ht="10.5" outlineLevel="3" x14ac:dyDescent="0.2">
      <c r="A473" s="4"/>
      <c r="B473" s="119"/>
      <c r="C473" s="120">
        <v>84</v>
      </c>
      <c r="D473" s="121" t="s">
        <v>110</v>
      </c>
      <c r="E473" s="122" t="s">
        <v>442</v>
      </c>
      <c r="F473" s="123" t="s">
        <v>443</v>
      </c>
      <c r="G473" s="121" t="s">
        <v>140</v>
      </c>
      <c r="H473" s="124">
        <v>304.04000000000002</v>
      </c>
      <c r="I473" s="125"/>
      <c r="J473" s="126">
        <f>H473*I473</f>
        <v>0</v>
      </c>
      <c r="K473" s="124">
        <v>9.7000000000000005E-4</v>
      </c>
      <c r="L473" s="124">
        <f>H473*K473</f>
        <v>0.29491880000000004</v>
      </c>
      <c r="M473" s="124"/>
      <c r="N473" s="124">
        <f>H473*M473</f>
        <v>0</v>
      </c>
      <c r="O473" s="126">
        <v>21</v>
      </c>
      <c r="P473" s="126">
        <f>J473*(O473/100)</f>
        <v>0</v>
      </c>
      <c r="Q473" s="126">
        <f>J473+P473</f>
        <v>0</v>
      </c>
      <c r="R473" s="127"/>
      <c r="S473" s="127" t="s">
        <v>114</v>
      </c>
      <c r="T473" s="128">
        <v>1</v>
      </c>
      <c r="U473" s="8"/>
      <c r="V473" s="8"/>
      <c r="W473" s="8"/>
      <c r="X473" s="60"/>
    </row>
    <row r="474" spans="1:27" ht="9.85" outlineLevel="4" x14ac:dyDescent="0.2">
      <c r="A474" s="129"/>
      <c r="B474" s="130"/>
      <c r="C474" s="130"/>
      <c r="D474" s="131"/>
      <c r="E474" s="135" t="s">
        <v>0</v>
      </c>
      <c r="F474" s="158" t="s">
        <v>444</v>
      </c>
      <c r="G474" s="158"/>
      <c r="H474" s="159"/>
      <c r="I474" s="160"/>
      <c r="J474" s="161"/>
      <c r="K474" s="133"/>
      <c r="L474" s="133"/>
      <c r="M474" s="133"/>
      <c r="N474" s="133"/>
      <c r="O474" s="134"/>
      <c r="P474" s="134"/>
      <c r="Q474" s="134"/>
      <c r="R474" s="131"/>
      <c r="S474" s="131"/>
      <c r="T474" s="130"/>
      <c r="U474" s="6"/>
      <c r="V474" s="8"/>
      <c r="W474" s="8"/>
      <c r="X474" s="132" t="str">
        <f>F474</f>
        <v>Oplechování střešních prvků z hliníkového plechu okapu okapovým plechem střechy rovné rš 400 mm</v>
      </c>
      <c r="Y474" s="9"/>
      <c r="AA474" s="11"/>
    </row>
    <row r="475" spans="1:27" ht="7.55" customHeight="1" outlineLevel="4" x14ac:dyDescent="0.2">
      <c r="B475" s="69"/>
      <c r="C475" s="69"/>
      <c r="D475" s="60"/>
      <c r="E475" s="60"/>
      <c r="F475" s="61"/>
      <c r="G475" s="60"/>
      <c r="H475" s="65"/>
      <c r="I475" s="104"/>
      <c r="J475" s="63"/>
      <c r="K475" s="65"/>
      <c r="L475" s="65"/>
      <c r="M475" s="65"/>
      <c r="N475" s="65"/>
      <c r="O475" s="63"/>
      <c r="P475" s="63"/>
      <c r="Q475" s="63"/>
      <c r="R475" s="60"/>
      <c r="S475" s="60"/>
      <c r="T475" s="69"/>
      <c r="U475" s="8"/>
      <c r="X475" s="60"/>
    </row>
    <row r="476" spans="1:27" ht="10.5" outlineLevel="3" x14ac:dyDescent="0.2">
      <c r="A476" s="4"/>
      <c r="B476" s="119"/>
      <c r="C476" s="120">
        <v>85</v>
      </c>
      <c r="D476" s="121" t="s">
        <v>110</v>
      </c>
      <c r="E476" s="122" t="s">
        <v>445</v>
      </c>
      <c r="F476" s="123" t="s">
        <v>446</v>
      </c>
      <c r="G476" s="121" t="s">
        <v>140</v>
      </c>
      <c r="H476" s="124">
        <v>304.04000000000002</v>
      </c>
      <c r="I476" s="125"/>
      <c r="J476" s="126">
        <f>H476*I476</f>
        <v>0</v>
      </c>
      <c r="K476" s="124">
        <v>3.8999999999999999E-4</v>
      </c>
      <c r="L476" s="124">
        <f>H476*K476</f>
        <v>0.1185756</v>
      </c>
      <c r="M476" s="124"/>
      <c r="N476" s="124">
        <f>H476*M476</f>
        <v>0</v>
      </c>
      <c r="O476" s="126">
        <v>21</v>
      </c>
      <c r="P476" s="126">
        <f>J476*(O476/100)</f>
        <v>0</v>
      </c>
      <c r="Q476" s="126">
        <f>J476+P476</f>
        <v>0</v>
      </c>
      <c r="R476" s="127"/>
      <c r="S476" s="127" t="s">
        <v>114</v>
      </c>
      <c r="T476" s="128">
        <v>1</v>
      </c>
      <c r="U476" s="8"/>
      <c r="V476" s="8"/>
      <c r="W476" s="8"/>
      <c r="X476" s="60"/>
    </row>
    <row r="477" spans="1:27" ht="9.85" outlineLevel="4" x14ac:dyDescent="0.2">
      <c r="A477" s="129"/>
      <c r="B477" s="130"/>
      <c r="C477" s="130"/>
      <c r="D477" s="131"/>
      <c r="E477" s="135" t="s">
        <v>0</v>
      </c>
      <c r="F477" s="158" t="s">
        <v>447</v>
      </c>
      <c r="G477" s="158"/>
      <c r="H477" s="159"/>
      <c r="I477" s="160"/>
      <c r="J477" s="161"/>
      <c r="K477" s="133"/>
      <c r="L477" s="133"/>
      <c r="M477" s="133"/>
      <c r="N477" s="133"/>
      <c r="O477" s="134"/>
      <c r="P477" s="134"/>
      <c r="Q477" s="134"/>
      <c r="R477" s="131"/>
      <c r="S477" s="131"/>
      <c r="T477" s="130"/>
      <c r="U477" s="6"/>
      <c r="V477" s="8"/>
      <c r="W477" s="8"/>
      <c r="X477" s="132" t="str">
        <f>F477</f>
        <v>Podkladní plech z hliníkového plechu rš 150 mm</v>
      </c>
      <c r="Y477" s="9"/>
      <c r="AA477" s="11"/>
    </row>
    <row r="478" spans="1:27" ht="7.55" customHeight="1" outlineLevel="4" x14ac:dyDescent="0.2">
      <c r="B478" s="69"/>
      <c r="C478" s="69"/>
      <c r="D478" s="60"/>
      <c r="E478" s="60"/>
      <c r="F478" s="61"/>
      <c r="G478" s="60"/>
      <c r="H478" s="65"/>
      <c r="I478" s="104"/>
      <c r="J478" s="63"/>
      <c r="K478" s="65"/>
      <c r="L478" s="65"/>
      <c r="M478" s="65"/>
      <c r="N478" s="65"/>
      <c r="O478" s="63"/>
      <c r="P478" s="63"/>
      <c r="Q478" s="63"/>
      <c r="R478" s="60"/>
      <c r="S478" s="60"/>
      <c r="T478" s="69"/>
      <c r="U478" s="8"/>
      <c r="X478" s="60"/>
    </row>
    <row r="479" spans="1:27" ht="10.5" outlineLevel="3" x14ac:dyDescent="0.2">
      <c r="A479" s="4"/>
      <c r="B479" s="119"/>
      <c r="C479" s="120">
        <v>86</v>
      </c>
      <c r="D479" s="121" t="s">
        <v>110</v>
      </c>
      <c r="E479" s="122" t="s">
        <v>448</v>
      </c>
      <c r="F479" s="123" t="s">
        <v>449</v>
      </c>
      <c r="G479" s="121" t="s">
        <v>140</v>
      </c>
      <c r="H479" s="124">
        <v>304.04000000000002</v>
      </c>
      <c r="I479" s="125"/>
      <c r="J479" s="126">
        <f>H479*I479</f>
        <v>0</v>
      </c>
      <c r="K479" s="124"/>
      <c r="L479" s="124">
        <f>H479*K479</f>
        <v>0</v>
      </c>
      <c r="M479" s="124">
        <v>1.7600000000000001E-3</v>
      </c>
      <c r="N479" s="124">
        <f>H479*M479</f>
        <v>0.5351104000000001</v>
      </c>
      <c r="O479" s="126">
        <v>21</v>
      </c>
      <c r="P479" s="126">
        <f>J479*(O479/100)</f>
        <v>0</v>
      </c>
      <c r="Q479" s="126">
        <f>J479+P479</f>
        <v>0</v>
      </c>
      <c r="R479" s="127"/>
      <c r="S479" s="127" t="s">
        <v>114</v>
      </c>
      <c r="T479" s="128">
        <v>1</v>
      </c>
      <c r="U479" s="8"/>
      <c r="V479" s="8"/>
      <c r="W479" s="8"/>
      <c r="X479" s="60"/>
    </row>
    <row r="480" spans="1:27" ht="9.85" outlineLevel="4" x14ac:dyDescent="0.2">
      <c r="A480" s="129"/>
      <c r="B480" s="130"/>
      <c r="C480" s="130"/>
      <c r="D480" s="131"/>
      <c r="E480" s="135" t="s">
        <v>0</v>
      </c>
      <c r="F480" s="158" t="s">
        <v>450</v>
      </c>
      <c r="G480" s="158"/>
      <c r="H480" s="159"/>
      <c r="I480" s="160"/>
      <c r="J480" s="161"/>
      <c r="K480" s="133"/>
      <c r="L480" s="133"/>
      <c r="M480" s="133"/>
      <c r="N480" s="133"/>
      <c r="O480" s="134"/>
      <c r="P480" s="134"/>
      <c r="Q480" s="134"/>
      <c r="R480" s="131"/>
      <c r="S480" s="131"/>
      <c r="T480" s="130"/>
      <c r="U480" s="6"/>
      <c r="V480" s="8"/>
      <c r="W480" s="8"/>
      <c r="X480" s="132" t="str">
        <f>F480</f>
        <v>Demontáž klempířských konstrukcí podkladního plechu do suti</v>
      </c>
      <c r="Y480" s="9"/>
      <c r="AA480" s="11"/>
    </row>
    <row r="481" spans="1:27" ht="7.55" customHeight="1" outlineLevel="4" x14ac:dyDescent="0.2">
      <c r="B481" s="69"/>
      <c r="C481" s="69"/>
      <c r="D481" s="60"/>
      <c r="E481" s="60"/>
      <c r="F481" s="61"/>
      <c r="G481" s="60"/>
      <c r="H481" s="65"/>
      <c r="I481" s="104"/>
      <c r="J481" s="63"/>
      <c r="K481" s="65"/>
      <c r="L481" s="65"/>
      <c r="M481" s="65"/>
      <c r="N481" s="65"/>
      <c r="O481" s="63"/>
      <c r="P481" s="63"/>
      <c r="Q481" s="63"/>
      <c r="R481" s="60"/>
      <c r="S481" s="60"/>
      <c r="T481" s="69"/>
      <c r="U481" s="8"/>
      <c r="X481" s="60"/>
    </row>
    <row r="482" spans="1:27" ht="10.5" outlineLevel="3" x14ac:dyDescent="0.2">
      <c r="A482" s="4"/>
      <c r="B482" s="119"/>
      <c r="C482" s="120">
        <v>87</v>
      </c>
      <c r="D482" s="121" t="s">
        <v>110</v>
      </c>
      <c r="E482" s="122" t="s">
        <v>451</v>
      </c>
      <c r="F482" s="123" t="s">
        <v>452</v>
      </c>
      <c r="G482" s="121" t="s">
        <v>140</v>
      </c>
      <c r="H482" s="124">
        <v>34.397321428571431</v>
      </c>
      <c r="I482" s="125"/>
      <c r="J482" s="126">
        <f>H482*I482</f>
        <v>0</v>
      </c>
      <c r="K482" s="124">
        <v>5.9000000000000003E-4</v>
      </c>
      <c r="L482" s="124">
        <f>H482*K482</f>
        <v>2.0294419642857144E-2</v>
      </c>
      <c r="M482" s="124"/>
      <c r="N482" s="124">
        <f>H482*M482</f>
        <v>0</v>
      </c>
      <c r="O482" s="126">
        <v>21</v>
      </c>
      <c r="P482" s="126">
        <f>J482*(O482/100)</f>
        <v>0</v>
      </c>
      <c r="Q482" s="126">
        <f>J482+P482</f>
        <v>0</v>
      </c>
      <c r="R482" s="127"/>
      <c r="S482" s="127" t="s">
        <v>114</v>
      </c>
      <c r="T482" s="128">
        <v>1</v>
      </c>
      <c r="U482" s="8"/>
      <c r="V482" s="8"/>
      <c r="W482" s="8"/>
      <c r="X482" s="60"/>
    </row>
    <row r="483" spans="1:27" ht="9.85" outlineLevel="4" x14ac:dyDescent="0.2">
      <c r="A483" s="129"/>
      <c r="B483" s="130"/>
      <c r="C483" s="130"/>
      <c r="D483" s="131"/>
      <c r="E483" s="135" t="s">
        <v>0</v>
      </c>
      <c r="F483" s="158" t="s">
        <v>453</v>
      </c>
      <c r="G483" s="158"/>
      <c r="H483" s="159"/>
      <c r="I483" s="160"/>
      <c r="J483" s="161"/>
      <c r="K483" s="133"/>
      <c r="L483" s="133"/>
      <c r="M483" s="133"/>
      <c r="N483" s="133"/>
      <c r="O483" s="134"/>
      <c r="P483" s="134"/>
      <c r="Q483" s="134"/>
      <c r="R483" s="131"/>
      <c r="S483" s="131"/>
      <c r="T483" s="130"/>
      <c r="U483" s="6"/>
      <c r="V483" s="8"/>
      <c r="W483" s="8"/>
      <c r="X483" s="132" t="str">
        <f>F483</f>
        <v>Oplechování střešních prvků z hliníkového plechu štítu závětrnou lištou rš 250 mm</v>
      </c>
      <c r="Y483" s="9"/>
      <c r="AA483" s="11"/>
    </row>
    <row r="484" spans="1:27" ht="7.55" customHeight="1" outlineLevel="4" x14ac:dyDescent="0.2">
      <c r="B484" s="69"/>
      <c r="C484" s="69"/>
      <c r="D484" s="60"/>
      <c r="E484" s="60"/>
      <c r="F484" s="61"/>
      <c r="G484" s="60"/>
      <c r="H484" s="65"/>
      <c r="I484" s="104"/>
      <c r="J484" s="63"/>
      <c r="K484" s="65"/>
      <c r="L484" s="65"/>
      <c r="M484" s="65"/>
      <c r="N484" s="65"/>
      <c r="O484" s="63"/>
      <c r="P484" s="63"/>
      <c r="Q484" s="63"/>
      <c r="R484" s="60"/>
      <c r="S484" s="60"/>
      <c r="T484" s="69"/>
      <c r="U484" s="8"/>
      <c r="X484" s="60"/>
    </row>
    <row r="485" spans="1:27" ht="10.5" outlineLevel="4" x14ac:dyDescent="0.2">
      <c r="A485" s="136"/>
      <c r="B485" s="137"/>
      <c r="C485" s="137"/>
      <c r="D485" s="138"/>
      <c r="E485" s="144" t="s">
        <v>1</v>
      </c>
      <c r="F485" s="139" t="s">
        <v>116</v>
      </c>
      <c r="G485" s="138"/>
      <c r="H485" s="140">
        <v>0</v>
      </c>
      <c r="I485" s="141"/>
      <c r="J485" s="142"/>
      <c r="K485" s="143"/>
      <c r="L485" s="143"/>
      <c r="M485" s="143"/>
      <c r="N485" s="143"/>
      <c r="O485" s="142"/>
      <c r="P485" s="142"/>
      <c r="Q485" s="142"/>
      <c r="R485" s="138"/>
      <c r="S485" s="138"/>
      <c r="T485" s="137"/>
      <c r="U485" s="6"/>
      <c r="V485" s="8"/>
      <c r="W485" s="8"/>
      <c r="X485" s="60"/>
    </row>
    <row r="486" spans="1:27" ht="10.5" outlineLevel="4" x14ac:dyDescent="0.2">
      <c r="A486" s="136"/>
      <c r="B486" s="137"/>
      <c r="C486" s="137"/>
      <c r="D486" s="138"/>
      <c r="E486" s="144"/>
      <c r="F486" s="139" t="s">
        <v>454</v>
      </c>
      <c r="G486" s="138"/>
      <c r="H486" s="140">
        <v>34.397321428571431</v>
      </c>
      <c r="I486" s="141"/>
      <c r="J486" s="142"/>
      <c r="K486" s="143"/>
      <c r="L486" s="143"/>
      <c r="M486" s="143"/>
      <c r="N486" s="143"/>
      <c r="O486" s="142"/>
      <c r="P486" s="142"/>
      <c r="Q486" s="142"/>
      <c r="R486" s="138"/>
      <c r="S486" s="138"/>
      <c r="T486" s="137"/>
      <c r="U486" s="6"/>
      <c r="V486" s="8"/>
      <c r="W486" s="8"/>
      <c r="X486" s="60"/>
    </row>
    <row r="487" spans="1:27" ht="7.55" customHeight="1" outlineLevel="4" x14ac:dyDescent="0.2">
      <c r="A487" s="8"/>
      <c r="B487" s="69"/>
      <c r="C487" s="69"/>
      <c r="D487" s="60"/>
      <c r="E487" s="60"/>
      <c r="F487" s="103"/>
      <c r="G487" s="60"/>
      <c r="H487" s="65"/>
      <c r="I487" s="104"/>
      <c r="J487" s="63"/>
      <c r="K487" s="65"/>
      <c r="L487" s="65"/>
      <c r="M487" s="65"/>
      <c r="N487" s="65"/>
      <c r="O487" s="63"/>
      <c r="P487" s="63"/>
      <c r="Q487" s="63"/>
      <c r="R487" s="60"/>
      <c r="S487" s="60"/>
      <c r="T487" s="69"/>
      <c r="U487" s="8"/>
      <c r="X487" s="60"/>
    </row>
    <row r="488" spans="1:27" ht="10.5" outlineLevel="3" x14ac:dyDescent="0.2">
      <c r="A488" s="4"/>
      <c r="B488" s="119"/>
      <c r="C488" s="120">
        <v>88</v>
      </c>
      <c r="D488" s="121" t="s">
        <v>110</v>
      </c>
      <c r="E488" s="122" t="s">
        <v>455</v>
      </c>
      <c r="F488" s="123" t="s">
        <v>456</v>
      </c>
      <c r="G488" s="121" t="s">
        <v>140</v>
      </c>
      <c r="H488" s="124">
        <v>34.396999999999998</v>
      </c>
      <c r="I488" s="125"/>
      <c r="J488" s="126">
        <f>H488*I488</f>
        <v>0</v>
      </c>
      <c r="K488" s="124"/>
      <c r="L488" s="124">
        <f>H488*K488</f>
        <v>0</v>
      </c>
      <c r="M488" s="124">
        <v>1.6999999999999999E-3</v>
      </c>
      <c r="N488" s="124">
        <f>H488*M488</f>
        <v>5.8474899999999996E-2</v>
      </c>
      <c r="O488" s="126">
        <v>21</v>
      </c>
      <c r="P488" s="126">
        <f>J488*(O488/100)</f>
        <v>0</v>
      </c>
      <c r="Q488" s="126">
        <f>J488+P488</f>
        <v>0</v>
      </c>
      <c r="R488" s="127"/>
      <c r="S488" s="127" t="s">
        <v>114</v>
      </c>
      <c r="T488" s="128">
        <v>1</v>
      </c>
      <c r="U488" s="8"/>
      <c r="V488" s="8"/>
      <c r="W488" s="8"/>
      <c r="X488" s="60"/>
    </row>
    <row r="489" spans="1:27" ht="9.85" outlineLevel="4" x14ac:dyDescent="0.2">
      <c r="A489" s="129"/>
      <c r="B489" s="130"/>
      <c r="C489" s="130"/>
      <c r="D489" s="131"/>
      <c r="E489" s="135" t="s">
        <v>0</v>
      </c>
      <c r="F489" s="158" t="s">
        <v>457</v>
      </c>
      <c r="G489" s="158"/>
      <c r="H489" s="159"/>
      <c r="I489" s="160"/>
      <c r="J489" s="161"/>
      <c r="K489" s="133"/>
      <c r="L489" s="133"/>
      <c r="M489" s="133"/>
      <c r="N489" s="133"/>
      <c r="O489" s="134"/>
      <c r="P489" s="134"/>
      <c r="Q489" s="134"/>
      <c r="R489" s="131"/>
      <c r="S489" s="131"/>
      <c r="T489" s="130"/>
      <c r="U489" s="6"/>
      <c r="V489" s="8"/>
      <c r="W489" s="8"/>
      <c r="X489" s="132" t="str">
        <f>F489</f>
        <v>Demontáž klempířských konstrukcí závětrné lišty do suti</v>
      </c>
      <c r="Y489" s="9"/>
      <c r="AA489" s="11"/>
    </row>
    <row r="490" spans="1:27" ht="7.55" customHeight="1" outlineLevel="4" x14ac:dyDescent="0.2">
      <c r="B490" s="69"/>
      <c r="C490" s="69"/>
      <c r="D490" s="60"/>
      <c r="E490" s="60"/>
      <c r="F490" s="61"/>
      <c r="G490" s="60"/>
      <c r="H490" s="65"/>
      <c r="I490" s="104"/>
      <c r="J490" s="63"/>
      <c r="K490" s="65"/>
      <c r="L490" s="65"/>
      <c r="M490" s="65"/>
      <c r="N490" s="65"/>
      <c r="O490" s="63"/>
      <c r="P490" s="63"/>
      <c r="Q490" s="63"/>
      <c r="R490" s="60"/>
      <c r="S490" s="60"/>
      <c r="T490" s="69"/>
      <c r="U490" s="8"/>
      <c r="X490" s="60"/>
    </row>
    <row r="491" spans="1:27" ht="10.5" outlineLevel="3" x14ac:dyDescent="0.2">
      <c r="A491" s="4"/>
      <c r="B491" s="119"/>
      <c r="C491" s="120">
        <v>89</v>
      </c>
      <c r="D491" s="121" t="s">
        <v>110</v>
      </c>
      <c r="E491" s="122" t="s">
        <v>458</v>
      </c>
      <c r="F491" s="123" t="s">
        <v>459</v>
      </c>
      <c r="G491" s="121" t="s">
        <v>181</v>
      </c>
      <c r="H491" s="124">
        <v>3</v>
      </c>
      <c r="I491" s="125"/>
      <c r="J491" s="126">
        <f>H491*I491</f>
        <v>0</v>
      </c>
      <c r="K491" s="124">
        <v>8.8100000000000001E-3</v>
      </c>
      <c r="L491" s="124">
        <f>H491*K491</f>
        <v>2.6430000000000002E-2</v>
      </c>
      <c r="M491" s="124"/>
      <c r="N491" s="124">
        <f>H491*M491</f>
        <v>0</v>
      </c>
      <c r="O491" s="126">
        <v>21</v>
      </c>
      <c r="P491" s="126">
        <f>J491*(O491/100)</f>
        <v>0</v>
      </c>
      <c r="Q491" s="126">
        <f>J491+P491</f>
        <v>0</v>
      </c>
      <c r="R491" s="127"/>
      <c r="S491" s="127" t="s">
        <v>114</v>
      </c>
      <c r="T491" s="128">
        <v>1</v>
      </c>
      <c r="U491" s="8"/>
      <c r="V491" s="8"/>
      <c r="W491" s="8"/>
      <c r="X491" s="60"/>
    </row>
    <row r="492" spans="1:27" ht="9.85" outlineLevel="4" x14ac:dyDescent="0.2">
      <c r="A492" s="129"/>
      <c r="B492" s="130"/>
      <c r="C492" s="130"/>
      <c r="D492" s="131"/>
      <c r="E492" s="135" t="s">
        <v>0</v>
      </c>
      <c r="F492" s="158" t="s">
        <v>460</v>
      </c>
      <c r="G492" s="158"/>
      <c r="H492" s="159"/>
      <c r="I492" s="160"/>
      <c r="J492" s="161"/>
      <c r="K492" s="133"/>
      <c r="L492" s="133"/>
      <c r="M492" s="133"/>
      <c r="N492" s="133"/>
      <c r="O492" s="134"/>
      <c r="P492" s="134"/>
      <c r="Q492" s="134"/>
      <c r="R492" s="131"/>
      <c r="S492" s="131"/>
      <c r="T492" s="130"/>
      <c r="U492" s="6"/>
      <c r="V492" s="8"/>
      <c r="W492" s="8"/>
      <c r="X492" s="132" t="str">
        <f>F492</f>
        <v>Oplechování střešních prvků z hliníkového plechu střešní výlez rozměru 600 x 600 mm, střechy s krytinou plechovou</v>
      </c>
      <c r="Y492" s="9"/>
      <c r="AA492" s="11"/>
    </row>
    <row r="493" spans="1:27" ht="7.55" customHeight="1" outlineLevel="4" x14ac:dyDescent="0.2">
      <c r="B493" s="69"/>
      <c r="C493" s="69"/>
      <c r="D493" s="60"/>
      <c r="E493" s="60"/>
      <c r="F493" s="61"/>
      <c r="G493" s="60"/>
      <c r="H493" s="65"/>
      <c r="I493" s="104"/>
      <c r="J493" s="63"/>
      <c r="K493" s="65"/>
      <c r="L493" s="65"/>
      <c r="M493" s="65"/>
      <c r="N493" s="65"/>
      <c r="O493" s="63"/>
      <c r="P493" s="63"/>
      <c r="Q493" s="63"/>
      <c r="R493" s="60"/>
      <c r="S493" s="60"/>
      <c r="T493" s="69"/>
      <c r="U493" s="8"/>
      <c r="X493" s="60"/>
    </row>
    <row r="494" spans="1:27" ht="10.5" outlineLevel="4" x14ac:dyDescent="0.2">
      <c r="A494" s="136"/>
      <c r="B494" s="137"/>
      <c r="C494" s="137"/>
      <c r="D494" s="138"/>
      <c r="E494" s="144" t="s">
        <v>1</v>
      </c>
      <c r="F494" s="139" t="s">
        <v>116</v>
      </c>
      <c r="G494" s="138"/>
      <c r="H494" s="140">
        <v>0</v>
      </c>
      <c r="I494" s="141"/>
      <c r="J494" s="142"/>
      <c r="K494" s="143"/>
      <c r="L494" s="143"/>
      <c r="M494" s="143"/>
      <c r="N494" s="143"/>
      <c r="O494" s="142"/>
      <c r="P494" s="142"/>
      <c r="Q494" s="142"/>
      <c r="R494" s="138"/>
      <c r="S494" s="138"/>
      <c r="T494" s="137"/>
      <c r="U494" s="6"/>
      <c r="V494" s="8"/>
      <c r="W494" s="8"/>
      <c r="X494" s="60"/>
    </row>
    <row r="495" spans="1:27" ht="10.5" outlineLevel="4" x14ac:dyDescent="0.2">
      <c r="A495" s="136"/>
      <c r="B495" s="137"/>
      <c r="C495" s="137"/>
      <c r="D495" s="138"/>
      <c r="E495" s="144"/>
      <c r="F495" s="139" t="s">
        <v>461</v>
      </c>
      <c r="G495" s="138"/>
      <c r="H495" s="140">
        <v>3</v>
      </c>
      <c r="I495" s="141"/>
      <c r="J495" s="142"/>
      <c r="K495" s="143"/>
      <c r="L495" s="143"/>
      <c r="M495" s="143"/>
      <c r="N495" s="143"/>
      <c r="O495" s="142"/>
      <c r="P495" s="142"/>
      <c r="Q495" s="142"/>
      <c r="R495" s="138"/>
      <c r="S495" s="138"/>
      <c r="T495" s="137"/>
      <c r="U495" s="6"/>
      <c r="V495" s="8"/>
      <c r="W495" s="8"/>
      <c r="X495" s="60"/>
    </row>
    <row r="496" spans="1:27" ht="7.55" customHeight="1" outlineLevel="4" x14ac:dyDescent="0.2">
      <c r="A496" s="8"/>
      <c r="B496" s="69"/>
      <c r="C496" s="69"/>
      <c r="D496" s="60"/>
      <c r="E496" s="60"/>
      <c r="F496" s="103"/>
      <c r="G496" s="60"/>
      <c r="H496" s="65"/>
      <c r="I496" s="104"/>
      <c r="J496" s="63"/>
      <c r="K496" s="65"/>
      <c r="L496" s="65"/>
      <c r="M496" s="65"/>
      <c r="N496" s="65"/>
      <c r="O496" s="63"/>
      <c r="P496" s="63"/>
      <c r="Q496" s="63"/>
      <c r="R496" s="60"/>
      <c r="S496" s="60"/>
      <c r="T496" s="69"/>
      <c r="U496" s="8"/>
      <c r="X496" s="60"/>
    </row>
    <row r="497" spans="1:27" ht="10.5" outlineLevel="3" x14ac:dyDescent="0.2">
      <c r="A497" s="4"/>
      <c r="B497" s="119"/>
      <c r="C497" s="120">
        <v>90</v>
      </c>
      <c r="D497" s="121" t="s">
        <v>110</v>
      </c>
      <c r="E497" s="122" t="s">
        <v>462</v>
      </c>
      <c r="F497" s="123" t="s">
        <v>463</v>
      </c>
      <c r="G497" s="121" t="s">
        <v>181</v>
      </c>
      <c r="H497" s="124">
        <v>3</v>
      </c>
      <c r="I497" s="125"/>
      <c r="J497" s="126">
        <f>H497*I497</f>
        <v>0</v>
      </c>
      <c r="K497" s="124"/>
      <c r="L497" s="124">
        <f>H497*K497</f>
        <v>0</v>
      </c>
      <c r="M497" s="124">
        <v>1.4999999999999999E-2</v>
      </c>
      <c r="N497" s="124">
        <f>H497*M497</f>
        <v>4.4999999999999998E-2</v>
      </c>
      <c r="O497" s="126">
        <v>21</v>
      </c>
      <c r="P497" s="126">
        <f>J497*(O497/100)</f>
        <v>0</v>
      </c>
      <c r="Q497" s="126">
        <f>J497+P497</f>
        <v>0</v>
      </c>
      <c r="R497" s="127"/>
      <c r="S497" s="127" t="s">
        <v>114</v>
      </c>
      <c r="T497" s="128">
        <v>1</v>
      </c>
      <c r="U497" s="8"/>
      <c r="V497" s="8"/>
      <c r="W497" s="8"/>
      <c r="X497" s="60"/>
    </row>
    <row r="498" spans="1:27" ht="9.85" outlineLevel="4" x14ac:dyDescent="0.2">
      <c r="A498" s="129"/>
      <c r="B498" s="130"/>
      <c r="C498" s="130"/>
      <c r="D498" s="131"/>
      <c r="E498" s="135" t="s">
        <v>0</v>
      </c>
      <c r="F498" s="158" t="s">
        <v>464</v>
      </c>
      <c r="G498" s="158"/>
      <c r="H498" s="159"/>
      <c r="I498" s="160"/>
      <c r="J498" s="161"/>
      <c r="K498" s="133"/>
      <c r="L498" s="133"/>
      <c r="M498" s="133"/>
      <c r="N498" s="133"/>
      <c r="O498" s="134"/>
      <c r="P498" s="134"/>
      <c r="Q498" s="134"/>
      <c r="R498" s="131"/>
      <c r="S498" s="131"/>
      <c r="T498" s="130"/>
      <c r="U498" s="6"/>
      <c r="V498" s="8"/>
      <c r="W498" s="8"/>
      <c r="X498" s="132" t="str">
        <f>F498</f>
        <v>Demontáž klempířských konstrukcí střešního výlezu do suti</v>
      </c>
      <c r="Y498" s="9"/>
      <c r="AA498" s="11"/>
    </row>
    <row r="499" spans="1:27" ht="7.55" customHeight="1" outlineLevel="4" x14ac:dyDescent="0.2">
      <c r="B499" s="69"/>
      <c r="C499" s="69"/>
      <c r="D499" s="60"/>
      <c r="E499" s="60"/>
      <c r="F499" s="61"/>
      <c r="G499" s="60"/>
      <c r="H499" s="65"/>
      <c r="I499" s="104"/>
      <c r="J499" s="63"/>
      <c r="K499" s="65"/>
      <c r="L499" s="65"/>
      <c r="M499" s="65"/>
      <c r="N499" s="65"/>
      <c r="O499" s="63"/>
      <c r="P499" s="63"/>
      <c r="Q499" s="63"/>
      <c r="R499" s="60"/>
      <c r="S499" s="60"/>
      <c r="T499" s="69"/>
      <c r="U499" s="8"/>
      <c r="X499" s="60"/>
    </row>
    <row r="500" spans="1:27" ht="10.5" outlineLevel="3" x14ac:dyDescent="0.2">
      <c r="A500" s="4"/>
      <c r="B500" s="119"/>
      <c r="C500" s="120">
        <v>91</v>
      </c>
      <c r="D500" s="121" t="s">
        <v>291</v>
      </c>
      <c r="E500" s="122" t="s">
        <v>465</v>
      </c>
      <c r="F500" s="123" t="s">
        <v>466</v>
      </c>
      <c r="G500" s="121" t="s">
        <v>181</v>
      </c>
      <c r="H500" s="124">
        <v>2</v>
      </c>
      <c r="I500" s="125"/>
      <c r="J500" s="126">
        <f>H500*I500</f>
        <v>0</v>
      </c>
      <c r="K500" s="124">
        <v>5.5999999999999995E-4</v>
      </c>
      <c r="L500" s="124">
        <f>H500*K500</f>
        <v>1.1199999999999999E-3</v>
      </c>
      <c r="M500" s="124"/>
      <c r="N500" s="124">
        <f>H500*M500</f>
        <v>0</v>
      </c>
      <c r="O500" s="126">
        <v>21</v>
      </c>
      <c r="P500" s="126">
        <f>J500*(O500/100)</f>
        <v>0</v>
      </c>
      <c r="Q500" s="126">
        <f>J500+P500</f>
        <v>0</v>
      </c>
      <c r="R500" s="127"/>
      <c r="S500" s="127" t="s">
        <v>114</v>
      </c>
      <c r="T500" s="128">
        <v>1</v>
      </c>
      <c r="U500" s="8"/>
      <c r="V500" s="8"/>
      <c r="W500" s="8"/>
      <c r="X500" s="60"/>
    </row>
    <row r="501" spans="1:27" ht="9.85" outlineLevel="4" x14ac:dyDescent="0.2">
      <c r="A501" s="129"/>
      <c r="B501" s="130"/>
      <c r="C501" s="130"/>
      <c r="D501" s="131"/>
      <c r="E501" s="135" t="s">
        <v>0</v>
      </c>
      <c r="F501" s="158" t="s">
        <v>54</v>
      </c>
      <c r="G501" s="158"/>
      <c r="H501" s="159"/>
      <c r="I501" s="160"/>
      <c r="J501" s="161"/>
      <c r="K501" s="133"/>
      <c r="L501" s="133"/>
      <c r="M501" s="133"/>
      <c r="N501" s="133"/>
      <c r="O501" s="134"/>
      <c r="P501" s="134"/>
      <c r="Q501" s="134"/>
      <c r="R501" s="131"/>
      <c r="S501" s="131"/>
      <c r="T501" s="130"/>
      <c r="U501" s="6"/>
      <c r="V501" s="8"/>
      <c r="W501" s="8"/>
      <c r="X501" s="132" t="str">
        <f>F501</f>
        <v>---</v>
      </c>
      <c r="Y501" s="9"/>
      <c r="AA501" s="11"/>
    </row>
    <row r="502" spans="1:27" ht="7.55" customHeight="1" outlineLevel="4" x14ac:dyDescent="0.2">
      <c r="B502" s="69"/>
      <c r="C502" s="69"/>
      <c r="D502" s="60"/>
      <c r="E502" s="60"/>
      <c r="F502" s="61"/>
      <c r="G502" s="60"/>
      <c r="H502" s="65"/>
      <c r="I502" s="104"/>
      <c r="J502" s="63"/>
      <c r="K502" s="65"/>
      <c r="L502" s="65"/>
      <c r="M502" s="65"/>
      <c r="N502" s="65"/>
      <c r="O502" s="63"/>
      <c r="P502" s="63"/>
      <c r="Q502" s="63"/>
      <c r="R502" s="60"/>
      <c r="S502" s="60"/>
      <c r="T502" s="69"/>
      <c r="U502" s="8"/>
      <c r="X502" s="60"/>
    </row>
    <row r="503" spans="1:27" ht="10.5" outlineLevel="4" x14ac:dyDescent="0.2">
      <c r="A503" s="136"/>
      <c r="B503" s="137"/>
      <c r="C503" s="137"/>
      <c r="D503" s="138"/>
      <c r="E503" s="144" t="s">
        <v>1</v>
      </c>
      <c r="F503" s="139" t="s">
        <v>116</v>
      </c>
      <c r="G503" s="138"/>
      <c r="H503" s="140">
        <v>0</v>
      </c>
      <c r="I503" s="141"/>
      <c r="J503" s="142"/>
      <c r="K503" s="143"/>
      <c r="L503" s="143"/>
      <c r="M503" s="143"/>
      <c r="N503" s="143"/>
      <c r="O503" s="142"/>
      <c r="P503" s="142"/>
      <c r="Q503" s="142"/>
      <c r="R503" s="138"/>
      <c r="S503" s="138"/>
      <c r="T503" s="137"/>
      <c r="U503" s="6"/>
      <c r="V503" s="8"/>
      <c r="W503" s="8"/>
      <c r="X503" s="60"/>
    </row>
    <row r="504" spans="1:27" ht="10.5" outlineLevel="4" x14ac:dyDescent="0.2">
      <c r="A504" s="136"/>
      <c r="B504" s="137"/>
      <c r="C504" s="137"/>
      <c r="D504" s="138"/>
      <c r="E504" s="144"/>
      <c r="F504" s="139" t="s">
        <v>467</v>
      </c>
      <c r="G504" s="138"/>
      <c r="H504" s="140">
        <v>2</v>
      </c>
      <c r="I504" s="141"/>
      <c r="J504" s="142"/>
      <c r="K504" s="143"/>
      <c r="L504" s="143"/>
      <c r="M504" s="143"/>
      <c r="N504" s="143"/>
      <c r="O504" s="142"/>
      <c r="P504" s="142"/>
      <c r="Q504" s="142"/>
      <c r="R504" s="138"/>
      <c r="S504" s="138"/>
      <c r="T504" s="137"/>
      <c r="U504" s="6"/>
      <c r="V504" s="8"/>
      <c r="W504" s="8"/>
      <c r="X504" s="60"/>
    </row>
    <row r="505" spans="1:27" ht="7.55" customHeight="1" outlineLevel="4" x14ac:dyDescent="0.2">
      <c r="A505" s="8"/>
      <c r="B505" s="69"/>
      <c r="C505" s="69"/>
      <c r="D505" s="60"/>
      <c r="E505" s="60"/>
      <c r="F505" s="103"/>
      <c r="G505" s="60"/>
      <c r="H505" s="65"/>
      <c r="I505" s="104"/>
      <c r="J505" s="63"/>
      <c r="K505" s="65"/>
      <c r="L505" s="65"/>
      <c r="M505" s="65"/>
      <c r="N505" s="65"/>
      <c r="O505" s="63"/>
      <c r="P505" s="63"/>
      <c r="Q505" s="63"/>
      <c r="R505" s="60"/>
      <c r="S505" s="60"/>
      <c r="T505" s="69"/>
      <c r="U505" s="8"/>
      <c r="X505" s="60"/>
    </row>
    <row r="506" spans="1:27" ht="20.95" outlineLevel="3" x14ac:dyDescent="0.2">
      <c r="A506" s="4"/>
      <c r="B506" s="119"/>
      <c r="C506" s="120">
        <v>92</v>
      </c>
      <c r="D506" s="121" t="s">
        <v>110</v>
      </c>
      <c r="E506" s="122" t="s">
        <v>468</v>
      </c>
      <c r="F506" s="123" t="s">
        <v>469</v>
      </c>
      <c r="G506" s="121" t="s">
        <v>181</v>
      </c>
      <c r="H506" s="124">
        <v>2</v>
      </c>
      <c r="I506" s="125"/>
      <c r="J506" s="126">
        <f>H506*I506</f>
        <v>0</v>
      </c>
      <c r="K506" s="124">
        <v>1.4E-3</v>
      </c>
      <c r="L506" s="124">
        <f>H506*K506</f>
        <v>2.8E-3</v>
      </c>
      <c r="M506" s="124"/>
      <c r="N506" s="124">
        <f>H506*M506</f>
        <v>0</v>
      </c>
      <c r="O506" s="126">
        <v>21</v>
      </c>
      <c r="P506" s="126">
        <f>J506*(O506/100)</f>
        <v>0</v>
      </c>
      <c r="Q506" s="126">
        <f>J506+P506</f>
        <v>0</v>
      </c>
      <c r="R506" s="127"/>
      <c r="S506" s="127" t="s">
        <v>114</v>
      </c>
      <c r="T506" s="128">
        <v>1</v>
      </c>
      <c r="U506" s="8"/>
      <c r="V506" s="8"/>
      <c r="W506" s="8"/>
      <c r="X506" s="60"/>
    </row>
    <row r="507" spans="1:27" ht="9.85" outlineLevel="4" x14ac:dyDescent="0.2">
      <c r="A507" s="129"/>
      <c r="B507" s="130"/>
      <c r="C507" s="130"/>
      <c r="D507" s="131"/>
      <c r="E507" s="135" t="s">
        <v>0</v>
      </c>
      <c r="F507" s="158" t="s">
        <v>470</v>
      </c>
      <c r="G507" s="158"/>
      <c r="H507" s="159"/>
      <c r="I507" s="160"/>
      <c r="J507" s="161"/>
      <c r="K507" s="133"/>
      <c r="L507" s="133"/>
      <c r="M507" s="133"/>
      <c r="N507" s="133"/>
      <c r="O507" s="134"/>
      <c r="P507" s="134"/>
      <c r="Q507" s="134"/>
      <c r="R507" s="131"/>
      <c r="S507" s="131"/>
      <c r="T507" s="130"/>
      <c r="U507" s="6"/>
      <c r="V507" s="8"/>
      <c r="W507" s="8"/>
      <c r="X507" s="132" t="str">
        <f>F507</f>
        <v>Lemování ventilačních nástavců z pozinkovaného plechu s povrchovou úpravou výšky do 1000 mm, se stříškou střech s krytinou skládanou z taškových tabulí, průměru 110 mm</v>
      </c>
      <c r="Y507" s="9"/>
      <c r="AA507" s="11"/>
    </row>
    <row r="508" spans="1:27" ht="7.55" customHeight="1" outlineLevel="4" x14ac:dyDescent="0.2">
      <c r="B508" s="69"/>
      <c r="C508" s="69"/>
      <c r="D508" s="60"/>
      <c r="E508" s="60"/>
      <c r="F508" s="61"/>
      <c r="G508" s="60"/>
      <c r="H508" s="65"/>
      <c r="I508" s="104"/>
      <c r="J508" s="63"/>
      <c r="K508" s="65"/>
      <c r="L508" s="65"/>
      <c r="M508" s="65"/>
      <c r="N508" s="65"/>
      <c r="O508" s="63"/>
      <c r="P508" s="63"/>
      <c r="Q508" s="63"/>
      <c r="R508" s="60"/>
      <c r="S508" s="60"/>
      <c r="T508" s="69"/>
      <c r="U508" s="8"/>
      <c r="X508" s="60"/>
    </row>
    <row r="509" spans="1:27" ht="10.5" outlineLevel="3" x14ac:dyDescent="0.2">
      <c r="A509" s="4"/>
      <c r="B509" s="119"/>
      <c r="C509" s="120">
        <v>93</v>
      </c>
      <c r="D509" s="121" t="s">
        <v>110</v>
      </c>
      <c r="E509" s="122" t="s">
        <v>471</v>
      </c>
      <c r="F509" s="123" t="s">
        <v>472</v>
      </c>
      <c r="G509" s="121" t="s">
        <v>181</v>
      </c>
      <c r="H509" s="124">
        <v>3800</v>
      </c>
      <c r="I509" s="125"/>
      <c r="J509" s="126">
        <f>H509*I509</f>
        <v>0</v>
      </c>
      <c r="K509" s="124">
        <v>8.0000000000000007E-5</v>
      </c>
      <c r="L509" s="124">
        <f>H509*K509</f>
        <v>0.30400000000000005</v>
      </c>
      <c r="M509" s="124"/>
      <c r="N509" s="124">
        <f>H509*M509</f>
        <v>0</v>
      </c>
      <c r="O509" s="126">
        <v>21</v>
      </c>
      <c r="P509" s="126">
        <f>J509*(O509/100)</f>
        <v>0</v>
      </c>
      <c r="Q509" s="126">
        <f>J509+P509</f>
        <v>0</v>
      </c>
      <c r="R509" s="127"/>
      <c r="S509" s="127" t="s">
        <v>114</v>
      </c>
      <c r="T509" s="128">
        <v>1</v>
      </c>
      <c r="U509" s="8"/>
      <c r="V509" s="8"/>
      <c r="W509" s="8"/>
      <c r="X509" s="60"/>
    </row>
    <row r="510" spans="1:27" ht="9.85" outlineLevel="4" x14ac:dyDescent="0.2">
      <c r="A510" s="129"/>
      <c r="B510" s="130"/>
      <c r="C510" s="130"/>
      <c r="D510" s="131"/>
      <c r="E510" s="135" t="s">
        <v>0</v>
      </c>
      <c r="F510" s="158" t="s">
        <v>473</v>
      </c>
      <c r="G510" s="158"/>
      <c r="H510" s="159"/>
      <c r="I510" s="160"/>
      <c r="J510" s="161"/>
      <c r="K510" s="133"/>
      <c r="L510" s="133"/>
      <c r="M510" s="133"/>
      <c r="N510" s="133"/>
      <c r="O510" s="134"/>
      <c r="P510" s="134"/>
      <c r="Q510" s="134"/>
      <c r="R510" s="131"/>
      <c r="S510" s="131"/>
      <c r="T510" s="130"/>
      <c r="U510" s="6"/>
      <c r="V510" s="8"/>
      <c r="W510" s="8"/>
      <c r="X510" s="132" t="str">
        <f>F510</f>
        <v>Oplechování střešních prvků z hliníkového plechu sněhový hák pro falcované tašky, šindele nebo šablony</v>
      </c>
      <c r="Y510" s="9"/>
      <c r="AA510" s="11"/>
    </row>
    <row r="511" spans="1:27" ht="7.55" customHeight="1" outlineLevel="4" x14ac:dyDescent="0.2">
      <c r="B511" s="69"/>
      <c r="C511" s="69"/>
      <c r="D511" s="60"/>
      <c r="E511" s="60"/>
      <c r="F511" s="61"/>
      <c r="G511" s="60"/>
      <c r="H511" s="65"/>
      <c r="I511" s="104"/>
      <c r="J511" s="63"/>
      <c r="K511" s="65"/>
      <c r="L511" s="65"/>
      <c r="M511" s="65"/>
      <c r="N511" s="65"/>
      <c r="O511" s="63"/>
      <c r="P511" s="63"/>
      <c r="Q511" s="63"/>
      <c r="R511" s="60"/>
      <c r="S511" s="60"/>
      <c r="T511" s="69"/>
      <c r="U511" s="8"/>
      <c r="X511" s="60"/>
    </row>
    <row r="512" spans="1:27" ht="10.5" outlineLevel="3" x14ac:dyDescent="0.2">
      <c r="A512" s="4"/>
      <c r="B512" s="119"/>
      <c r="C512" s="120">
        <v>94</v>
      </c>
      <c r="D512" s="121" t="s">
        <v>110</v>
      </c>
      <c r="E512" s="122" t="s">
        <v>474</v>
      </c>
      <c r="F512" s="123" t="s">
        <v>475</v>
      </c>
      <c r="G512" s="121" t="s">
        <v>140</v>
      </c>
      <c r="H512" s="124">
        <v>6</v>
      </c>
      <c r="I512" s="125"/>
      <c r="J512" s="126">
        <f>H512*I512</f>
        <v>0</v>
      </c>
      <c r="K512" s="124">
        <v>2.8300000000000001E-3</v>
      </c>
      <c r="L512" s="124">
        <f>H512*K512</f>
        <v>1.6980000000000002E-2</v>
      </c>
      <c r="M512" s="124"/>
      <c r="N512" s="124">
        <f>H512*M512</f>
        <v>0</v>
      </c>
      <c r="O512" s="126">
        <v>21</v>
      </c>
      <c r="P512" s="126">
        <f>J512*(O512/100)</f>
        <v>0</v>
      </c>
      <c r="Q512" s="126">
        <f>J512+P512</f>
        <v>0</v>
      </c>
      <c r="R512" s="127"/>
      <c r="S512" s="127" t="s">
        <v>224</v>
      </c>
      <c r="T512" s="128">
        <v>1</v>
      </c>
      <c r="U512" s="8"/>
      <c r="V512" s="8"/>
      <c r="W512" s="8"/>
      <c r="X512" s="60"/>
    </row>
    <row r="513" spans="1:27" ht="9.85" outlineLevel="4" x14ac:dyDescent="0.2">
      <c r="A513" s="129"/>
      <c r="B513" s="130"/>
      <c r="C513" s="130"/>
      <c r="D513" s="131"/>
      <c r="E513" s="135" t="s">
        <v>0</v>
      </c>
      <c r="F513" s="158" t="s">
        <v>476</v>
      </c>
      <c r="G513" s="158"/>
      <c r="H513" s="159"/>
      <c r="I513" s="160"/>
      <c r="J513" s="161"/>
      <c r="K513" s="133"/>
      <c r="L513" s="133"/>
      <c r="M513" s="133"/>
      <c r="N513" s="133"/>
      <c r="O513" s="134"/>
      <c r="P513" s="134"/>
      <c r="Q513" s="134"/>
      <c r="R513" s="131"/>
      <c r="S513" s="131"/>
      <c r="T513" s="130"/>
      <c r="U513" s="6"/>
      <c r="V513" s="8"/>
      <c r="W513" s="8"/>
      <c r="X513" s="132" t="str">
        <f>F513</f>
        <v>Oplechování střešních prvků z hliníkového plechu sněhový zachytávač průběžný trojtrubkový</v>
      </c>
      <c r="Y513" s="9"/>
      <c r="AA513" s="11"/>
    </row>
    <row r="514" spans="1:27" ht="7.55" customHeight="1" outlineLevel="4" x14ac:dyDescent="0.2">
      <c r="B514" s="69"/>
      <c r="C514" s="69"/>
      <c r="D514" s="60"/>
      <c r="E514" s="60"/>
      <c r="F514" s="61"/>
      <c r="G514" s="60"/>
      <c r="H514" s="65"/>
      <c r="I514" s="104"/>
      <c r="J514" s="63"/>
      <c r="K514" s="65"/>
      <c r="L514" s="65"/>
      <c r="M514" s="65"/>
      <c r="N514" s="65"/>
      <c r="O514" s="63"/>
      <c r="P514" s="63"/>
      <c r="Q514" s="63"/>
      <c r="R514" s="60"/>
      <c r="S514" s="60"/>
      <c r="T514" s="69"/>
      <c r="U514" s="8"/>
      <c r="X514" s="60"/>
    </row>
    <row r="515" spans="1:27" ht="10.5" outlineLevel="4" x14ac:dyDescent="0.2">
      <c r="A515" s="136"/>
      <c r="B515" s="137"/>
      <c r="C515" s="137"/>
      <c r="D515" s="138"/>
      <c r="E515" s="144" t="s">
        <v>1</v>
      </c>
      <c r="F515" s="139" t="s">
        <v>116</v>
      </c>
      <c r="G515" s="138"/>
      <c r="H515" s="140">
        <v>0</v>
      </c>
      <c r="I515" s="141"/>
      <c r="J515" s="142"/>
      <c r="K515" s="143"/>
      <c r="L515" s="143"/>
      <c r="M515" s="143"/>
      <c r="N515" s="143"/>
      <c r="O515" s="142"/>
      <c r="P515" s="142"/>
      <c r="Q515" s="142"/>
      <c r="R515" s="138"/>
      <c r="S515" s="138"/>
      <c r="T515" s="137"/>
      <c r="U515" s="6"/>
      <c r="V515" s="8"/>
      <c r="W515" s="8"/>
      <c r="X515" s="60"/>
    </row>
    <row r="516" spans="1:27" ht="10.5" outlineLevel="4" x14ac:dyDescent="0.2">
      <c r="A516" s="136"/>
      <c r="B516" s="137"/>
      <c r="C516" s="137"/>
      <c r="D516" s="138"/>
      <c r="E516" s="144"/>
      <c r="F516" s="139" t="s">
        <v>477</v>
      </c>
      <c r="G516" s="138"/>
      <c r="H516" s="140">
        <v>6</v>
      </c>
      <c r="I516" s="141"/>
      <c r="J516" s="142"/>
      <c r="K516" s="143"/>
      <c r="L516" s="143"/>
      <c r="M516" s="143"/>
      <c r="N516" s="143"/>
      <c r="O516" s="142"/>
      <c r="P516" s="142"/>
      <c r="Q516" s="142"/>
      <c r="R516" s="138"/>
      <c r="S516" s="138"/>
      <c r="T516" s="137"/>
      <c r="U516" s="6"/>
      <c r="V516" s="8"/>
      <c r="W516" s="8"/>
      <c r="X516" s="60"/>
    </row>
    <row r="517" spans="1:27" ht="7.55" customHeight="1" outlineLevel="4" x14ac:dyDescent="0.2">
      <c r="A517" s="8"/>
      <c r="B517" s="69"/>
      <c r="C517" s="69"/>
      <c r="D517" s="60"/>
      <c r="E517" s="60"/>
      <c r="F517" s="103"/>
      <c r="G517" s="60"/>
      <c r="H517" s="65"/>
      <c r="I517" s="104"/>
      <c r="J517" s="63"/>
      <c r="K517" s="65"/>
      <c r="L517" s="65"/>
      <c r="M517" s="65"/>
      <c r="N517" s="65"/>
      <c r="O517" s="63"/>
      <c r="P517" s="63"/>
      <c r="Q517" s="63"/>
      <c r="R517" s="60"/>
      <c r="S517" s="60"/>
      <c r="T517" s="69"/>
      <c r="U517" s="8"/>
      <c r="X517" s="60"/>
    </row>
    <row r="518" spans="1:27" ht="10.5" outlineLevel="3" x14ac:dyDescent="0.2">
      <c r="A518" s="4"/>
      <c r="B518" s="119"/>
      <c r="C518" s="120">
        <v>95</v>
      </c>
      <c r="D518" s="121" t="s">
        <v>110</v>
      </c>
      <c r="E518" s="122" t="s">
        <v>478</v>
      </c>
      <c r="F518" s="123" t="s">
        <v>479</v>
      </c>
      <c r="G518" s="121" t="s">
        <v>140</v>
      </c>
      <c r="H518" s="124">
        <v>121</v>
      </c>
      <c r="I518" s="125"/>
      <c r="J518" s="126">
        <f>H518*I518</f>
        <v>0</v>
      </c>
      <c r="K518" s="124">
        <v>9.1E-4</v>
      </c>
      <c r="L518" s="124">
        <f>H518*K518</f>
        <v>0.11011</v>
      </c>
      <c r="M518" s="124"/>
      <c r="N518" s="124">
        <f>H518*M518</f>
        <v>0</v>
      </c>
      <c r="O518" s="126">
        <v>21</v>
      </c>
      <c r="P518" s="126">
        <f>J518*(O518/100)</f>
        <v>0</v>
      </c>
      <c r="Q518" s="126">
        <f>J518+P518</f>
        <v>0</v>
      </c>
      <c r="R518" s="127"/>
      <c r="S518" s="127" t="s">
        <v>114</v>
      </c>
      <c r="T518" s="128">
        <v>1</v>
      </c>
      <c r="U518" s="8"/>
      <c r="V518" s="8"/>
      <c r="W518" s="8"/>
      <c r="X518" s="60"/>
    </row>
    <row r="519" spans="1:27" ht="9.85" outlineLevel="4" x14ac:dyDescent="0.2">
      <c r="A519" s="129"/>
      <c r="B519" s="130"/>
      <c r="C519" s="130"/>
      <c r="D519" s="131"/>
      <c r="E519" s="135" t="s">
        <v>0</v>
      </c>
      <c r="F519" s="158" t="s">
        <v>480</v>
      </c>
      <c r="G519" s="158"/>
      <c r="H519" s="159"/>
      <c r="I519" s="160"/>
      <c r="J519" s="161"/>
      <c r="K519" s="133"/>
      <c r="L519" s="133"/>
      <c r="M519" s="133"/>
      <c r="N519" s="133"/>
      <c r="O519" s="134"/>
      <c r="P519" s="134"/>
      <c r="Q519" s="134"/>
      <c r="R519" s="131"/>
      <c r="S519" s="131"/>
      <c r="T519" s="130"/>
      <c r="U519" s="6"/>
      <c r="V519" s="8"/>
      <c r="W519" s="8"/>
      <c r="X519" s="132" t="str">
        <f>F519</f>
        <v>Žlab podokapní z hliníkového plechu včetně háků a čel půlkruhový rš 330 mm</v>
      </c>
      <c r="Y519" s="9"/>
      <c r="AA519" s="11"/>
    </row>
    <row r="520" spans="1:27" ht="7.55" customHeight="1" outlineLevel="4" x14ac:dyDescent="0.2">
      <c r="B520" s="69"/>
      <c r="C520" s="69"/>
      <c r="D520" s="60"/>
      <c r="E520" s="60"/>
      <c r="F520" s="61"/>
      <c r="G520" s="60"/>
      <c r="H520" s="65"/>
      <c r="I520" s="104"/>
      <c r="J520" s="63"/>
      <c r="K520" s="65"/>
      <c r="L520" s="65"/>
      <c r="M520" s="65"/>
      <c r="N520" s="65"/>
      <c r="O520" s="63"/>
      <c r="P520" s="63"/>
      <c r="Q520" s="63"/>
      <c r="R520" s="60"/>
      <c r="S520" s="60"/>
      <c r="T520" s="69"/>
      <c r="U520" s="8"/>
      <c r="X520" s="60"/>
    </row>
    <row r="521" spans="1:27" ht="10.5" outlineLevel="4" x14ac:dyDescent="0.2">
      <c r="A521" s="136"/>
      <c r="B521" s="137"/>
      <c r="C521" s="137"/>
      <c r="D521" s="138"/>
      <c r="E521" s="144" t="s">
        <v>1</v>
      </c>
      <c r="F521" s="139" t="s">
        <v>116</v>
      </c>
      <c r="G521" s="138"/>
      <c r="H521" s="140">
        <v>0</v>
      </c>
      <c r="I521" s="141"/>
      <c r="J521" s="142"/>
      <c r="K521" s="143"/>
      <c r="L521" s="143"/>
      <c r="M521" s="143"/>
      <c r="N521" s="143"/>
      <c r="O521" s="142"/>
      <c r="P521" s="142"/>
      <c r="Q521" s="142"/>
      <c r="R521" s="138"/>
      <c r="S521" s="138"/>
      <c r="T521" s="137"/>
      <c r="U521" s="6"/>
      <c r="V521" s="8"/>
      <c r="W521" s="8"/>
      <c r="X521" s="60"/>
    </row>
    <row r="522" spans="1:27" ht="10.5" outlineLevel="4" x14ac:dyDescent="0.2">
      <c r="A522" s="136"/>
      <c r="B522" s="137"/>
      <c r="C522" s="137"/>
      <c r="D522" s="138"/>
      <c r="E522" s="144"/>
      <c r="F522" s="139" t="s">
        <v>481</v>
      </c>
      <c r="G522" s="138"/>
      <c r="H522" s="140">
        <v>121</v>
      </c>
      <c r="I522" s="141"/>
      <c r="J522" s="142"/>
      <c r="K522" s="143"/>
      <c r="L522" s="143"/>
      <c r="M522" s="143"/>
      <c r="N522" s="143"/>
      <c r="O522" s="142"/>
      <c r="P522" s="142"/>
      <c r="Q522" s="142"/>
      <c r="R522" s="138"/>
      <c r="S522" s="138"/>
      <c r="T522" s="137"/>
      <c r="U522" s="6"/>
      <c r="V522" s="8"/>
      <c r="W522" s="8"/>
      <c r="X522" s="60"/>
    </row>
    <row r="523" spans="1:27" ht="7.55" customHeight="1" outlineLevel="4" x14ac:dyDescent="0.2">
      <c r="A523" s="8"/>
      <c r="B523" s="69"/>
      <c r="C523" s="69"/>
      <c r="D523" s="60"/>
      <c r="E523" s="60"/>
      <c r="F523" s="103"/>
      <c r="G523" s="60"/>
      <c r="H523" s="65"/>
      <c r="I523" s="104"/>
      <c r="J523" s="63"/>
      <c r="K523" s="65"/>
      <c r="L523" s="65"/>
      <c r="M523" s="65"/>
      <c r="N523" s="65"/>
      <c r="O523" s="63"/>
      <c r="P523" s="63"/>
      <c r="Q523" s="63"/>
      <c r="R523" s="60"/>
      <c r="S523" s="60"/>
      <c r="T523" s="69"/>
      <c r="U523" s="8"/>
      <c r="X523" s="60"/>
    </row>
    <row r="524" spans="1:27" ht="10.5" outlineLevel="3" x14ac:dyDescent="0.2">
      <c r="A524" s="4"/>
      <c r="B524" s="119"/>
      <c r="C524" s="120">
        <v>96</v>
      </c>
      <c r="D524" s="121" t="s">
        <v>110</v>
      </c>
      <c r="E524" s="122" t="s">
        <v>482</v>
      </c>
      <c r="F524" s="123" t="s">
        <v>483</v>
      </c>
      <c r="G524" s="121" t="s">
        <v>181</v>
      </c>
      <c r="H524" s="124">
        <v>2</v>
      </c>
      <c r="I524" s="125"/>
      <c r="J524" s="126">
        <f>H524*I524</f>
        <v>0</v>
      </c>
      <c r="K524" s="124">
        <v>3.3E-4</v>
      </c>
      <c r="L524" s="124">
        <f>H524*K524</f>
        <v>6.6E-4</v>
      </c>
      <c r="M524" s="124"/>
      <c r="N524" s="124">
        <f>H524*M524</f>
        <v>0</v>
      </c>
      <c r="O524" s="126">
        <v>21</v>
      </c>
      <c r="P524" s="126">
        <f>J524*(O524/100)</f>
        <v>0</v>
      </c>
      <c r="Q524" s="126">
        <f>J524+P524</f>
        <v>0</v>
      </c>
      <c r="R524" s="127"/>
      <c r="S524" s="127" t="s">
        <v>114</v>
      </c>
      <c r="T524" s="128">
        <v>1</v>
      </c>
      <c r="U524" s="8"/>
      <c r="V524" s="8"/>
      <c r="W524" s="8"/>
      <c r="X524" s="60"/>
    </row>
    <row r="525" spans="1:27" ht="9.85" outlineLevel="4" x14ac:dyDescent="0.2">
      <c r="A525" s="129"/>
      <c r="B525" s="130"/>
      <c r="C525" s="130"/>
      <c r="D525" s="131"/>
      <c r="E525" s="135" t="s">
        <v>0</v>
      </c>
      <c r="F525" s="158" t="s">
        <v>484</v>
      </c>
      <c r="G525" s="158"/>
      <c r="H525" s="159"/>
      <c r="I525" s="160"/>
      <c r="J525" s="161"/>
      <c r="K525" s="133"/>
      <c r="L525" s="133"/>
      <c r="M525" s="133"/>
      <c r="N525" s="133"/>
      <c r="O525" s="134"/>
      <c r="P525" s="134"/>
      <c r="Q525" s="134"/>
      <c r="R525" s="131"/>
      <c r="S525" s="131"/>
      <c r="T525" s="130"/>
      <c r="U525" s="6"/>
      <c r="V525" s="8"/>
      <c r="W525" s="8"/>
      <c r="X525" s="132" t="str">
        <f>F525</f>
        <v>Žlab podokapní z hliníkového plechu roh nebo kout, žlabu půlkruhového rš 330 mm</v>
      </c>
      <c r="Y525" s="9"/>
      <c r="AA525" s="11"/>
    </row>
    <row r="526" spans="1:27" ht="7.55" customHeight="1" outlineLevel="4" x14ac:dyDescent="0.2">
      <c r="B526" s="69"/>
      <c r="C526" s="69"/>
      <c r="D526" s="60"/>
      <c r="E526" s="60"/>
      <c r="F526" s="61"/>
      <c r="G526" s="60"/>
      <c r="H526" s="65"/>
      <c r="I526" s="104"/>
      <c r="J526" s="63"/>
      <c r="K526" s="65"/>
      <c r="L526" s="65"/>
      <c r="M526" s="65"/>
      <c r="N526" s="65"/>
      <c r="O526" s="63"/>
      <c r="P526" s="63"/>
      <c r="Q526" s="63"/>
      <c r="R526" s="60"/>
      <c r="S526" s="60"/>
      <c r="T526" s="69"/>
      <c r="U526" s="8"/>
      <c r="X526" s="60"/>
    </row>
    <row r="527" spans="1:27" ht="10.5" outlineLevel="3" x14ac:dyDescent="0.2">
      <c r="A527" s="4"/>
      <c r="B527" s="119"/>
      <c r="C527" s="120">
        <v>97</v>
      </c>
      <c r="D527" s="121" t="s">
        <v>110</v>
      </c>
      <c r="E527" s="122" t="s">
        <v>485</v>
      </c>
      <c r="F527" s="123" t="s">
        <v>486</v>
      </c>
      <c r="G527" s="121" t="s">
        <v>181</v>
      </c>
      <c r="H527" s="124">
        <v>9</v>
      </c>
      <c r="I527" s="125"/>
      <c r="J527" s="126">
        <f>H527*I527</f>
        <v>0</v>
      </c>
      <c r="K527" s="124">
        <v>1.9000000000000001E-4</v>
      </c>
      <c r="L527" s="124">
        <f>H527*K527</f>
        <v>1.7100000000000001E-3</v>
      </c>
      <c r="M527" s="124"/>
      <c r="N527" s="124">
        <f>H527*M527</f>
        <v>0</v>
      </c>
      <c r="O527" s="126">
        <v>21</v>
      </c>
      <c r="P527" s="126">
        <f>J527*(O527/100)</f>
        <v>0</v>
      </c>
      <c r="Q527" s="126">
        <f>J527+P527</f>
        <v>0</v>
      </c>
      <c r="R527" s="127"/>
      <c r="S527" s="127" t="s">
        <v>114</v>
      </c>
      <c r="T527" s="128">
        <v>1</v>
      </c>
      <c r="U527" s="8"/>
      <c r="V527" s="8"/>
      <c r="W527" s="8"/>
      <c r="X527" s="60"/>
    </row>
    <row r="528" spans="1:27" ht="9.85" outlineLevel="4" x14ac:dyDescent="0.2">
      <c r="A528" s="129"/>
      <c r="B528" s="130"/>
      <c r="C528" s="130"/>
      <c r="D528" s="131"/>
      <c r="E528" s="135" t="s">
        <v>0</v>
      </c>
      <c r="F528" s="158" t="s">
        <v>487</v>
      </c>
      <c r="G528" s="158"/>
      <c r="H528" s="159"/>
      <c r="I528" s="160"/>
      <c r="J528" s="161"/>
      <c r="K528" s="133"/>
      <c r="L528" s="133"/>
      <c r="M528" s="133"/>
      <c r="N528" s="133"/>
      <c r="O528" s="134"/>
      <c r="P528" s="134"/>
      <c r="Q528" s="134"/>
      <c r="R528" s="131"/>
      <c r="S528" s="131"/>
      <c r="T528" s="130"/>
      <c r="U528" s="6"/>
      <c r="V528" s="8"/>
      <c r="W528" s="8"/>
      <c r="X528" s="132" t="str">
        <f>F528</f>
        <v>Žlab podokapní z hliníkového plechu kotlík oválný (trychtýřový), rš žlabu/průměr svodu 330/120 mm</v>
      </c>
      <c r="Y528" s="9"/>
      <c r="AA528" s="11"/>
    </row>
    <row r="529" spans="1:27" ht="7.55" customHeight="1" outlineLevel="4" x14ac:dyDescent="0.2">
      <c r="B529" s="69"/>
      <c r="C529" s="69"/>
      <c r="D529" s="60"/>
      <c r="E529" s="60"/>
      <c r="F529" s="61"/>
      <c r="G529" s="60"/>
      <c r="H529" s="65"/>
      <c r="I529" s="104"/>
      <c r="J529" s="63"/>
      <c r="K529" s="65"/>
      <c r="L529" s="65"/>
      <c r="M529" s="65"/>
      <c r="N529" s="65"/>
      <c r="O529" s="63"/>
      <c r="P529" s="63"/>
      <c r="Q529" s="63"/>
      <c r="R529" s="60"/>
      <c r="S529" s="60"/>
      <c r="T529" s="69"/>
      <c r="U529" s="8"/>
      <c r="X529" s="60"/>
    </row>
    <row r="530" spans="1:27" ht="10.5" outlineLevel="4" x14ac:dyDescent="0.2">
      <c r="A530" s="136"/>
      <c r="B530" s="137"/>
      <c r="C530" s="137"/>
      <c r="D530" s="138"/>
      <c r="E530" s="144" t="s">
        <v>1</v>
      </c>
      <c r="F530" s="139" t="s">
        <v>116</v>
      </c>
      <c r="G530" s="138"/>
      <c r="H530" s="140">
        <v>0</v>
      </c>
      <c r="I530" s="141"/>
      <c r="J530" s="142"/>
      <c r="K530" s="143"/>
      <c r="L530" s="143"/>
      <c r="M530" s="143"/>
      <c r="N530" s="143"/>
      <c r="O530" s="142"/>
      <c r="P530" s="142"/>
      <c r="Q530" s="142"/>
      <c r="R530" s="138"/>
      <c r="S530" s="138"/>
      <c r="T530" s="137"/>
      <c r="U530" s="6"/>
      <c r="V530" s="8"/>
      <c r="W530" s="8"/>
      <c r="X530" s="60"/>
    </row>
    <row r="531" spans="1:27" ht="10.5" outlineLevel="4" x14ac:dyDescent="0.2">
      <c r="A531" s="136"/>
      <c r="B531" s="137"/>
      <c r="C531" s="137"/>
      <c r="D531" s="138"/>
      <c r="E531" s="144"/>
      <c r="F531" s="139" t="s">
        <v>182</v>
      </c>
      <c r="G531" s="138"/>
      <c r="H531" s="140">
        <v>9</v>
      </c>
      <c r="I531" s="141"/>
      <c r="J531" s="142"/>
      <c r="K531" s="143"/>
      <c r="L531" s="143"/>
      <c r="M531" s="143"/>
      <c r="N531" s="143"/>
      <c r="O531" s="142"/>
      <c r="P531" s="142"/>
      <c r="Q531" s="142"/>
      <c r="R531" s="138"/>
      <c r="S531" s="138"/>
      <c r="T531" s="137"/>
      <c r="U531" s="6"/>
      <c r="V531" s="8"/>
      <c r="W531" s="8"/>
      <c r="X531" s="60"/>
    </row>
    <row r="532" spans="1:27" ht="7.55" customHeight="1" outlineLevel="4" x14ac:dyDescent="0.2">
      <c r="A532" s="8"/>
      <c r="B532" s="69"/>
      <c r="C532" s="69"/>
      <c r="D532" s="60"/>
      <c r="E532" s="60"/>
      <c r="F532" s="103"/>
      <c r="G532" s="60"/>
      <c r="H532" s="65"/>
      <c r="I532" s="104"/>
      <c r="J532" s="63"/>
      <c r="K532" s="65"/>
      <c r="L532" s="65"/>
      <c r="M532" s="65"/>
      <c r="N532" s="65"/>
      <c r="O532" s="63"/>
      <c r="P532" s="63"/>
      <c r="Q532" s="63"/>
      <c r="R532" s="60"/>
      <c r="S532" s="60"/>
      <c r="T532" s="69"/>
      <c r="U532" s="8"/>
      <c r="X532" s="60"/>
    </row>
    <row r="533" spans="1:27" ht="10.5" outlineLevel="3" x14ac:dyDescent="0.2">
      <c r="A533" s="4"/>
      <c r="B533" s="119"/>
      <c r="C533" s="120">
        <v>98</v>
      </c>
      <c r="D533" s="121" t="s">
        <v>110</v>
      </c>
      <c r="E533" s="122" t="s">
        <v>488</v>
      </c>
      <c r="F533" s="123" t="s">
        <v>489</v>
      </c>
      <c r="G533" s="121" t="s">
        <v>140</v>
      </c>
      <c r="H533" s="124">
        <v>45</v>
      </c>
      <c r="I533" s="125"/>
      <c r="J533" s="126">
        <f>H533*I533</f>
        <v>0</v>
      </c>
      <c r="K533" s="124">
        <v>1.3799999999999999E-3</v>
      </c>
      <c r="L533" s="124">
        <f>H533*K533</f>
        <v>6.2099999999999995E-2</v>
      </c>
      <c r="M533" s="124"/>
      <c r="N533" s="124">
        <f>H533*M533</f>
        <v>0</v>
      </c>
      <c r="O533" s="126">
        <v>21</v>
      </c>
      <c r="P533" s="126">
        <f>J533*(O533/100)</f>
        <v>0</v>
      </c>
      <c r="Q533" s="126">
        <f>J533+P533</f>
        <v>0</v>
      </c>
      <c r="R533" s="127"/>
      <c r="S533" s="127" t="s">
        <v>114</v>
      </c>
      <c r="T533" s="128">
        <v>1</v>
      </c>
      <c r="U533" s="8"/>
      <c r="V533" s="8"/>
      <c r="W533" s="8"/>
      <c r="X533" s="60"/>
    </row>
    <row r="534" spans="1:27" ht="9.85" outlineLevel="4" x14ac:dyDescent="0.2">
      <c r="A534" s="129"/>
      <c r="B534" s="130"/>
      <c r="C534" s="130"/>
      <c r="D534" s="131"/>
      <c r="E534" s="135" t="s">
        <v>0</v>
      </c>
      <c r="F534" s="158" t="s">
        <v>490</v>
      </c>
      <c r="G534" s="158"/>
      <c r="H534" s="159"/>
      <c r="I534" s="160"/>
      <c r="J534" s="161"/>
      <c r="K534" s="133"/>
      <c r="L534" s="133"/>
      <c r="M534" s="133"/>
      <c r="N534" s="133"/>
      <c r="O534" s="134"/>
      <c r="P534" s="134"/>
      <c r="Q534" s="134"/>
      <c r="R534" s="131"/>
      <c r="S534" s="131"/>
      <c r="T534" s="130"/>
      <c r="U534" s="6"/>
      <c r="V534" s="8"/>
      <c r="W534" s="8"/>
      <c r="X534" s="132" t="str">
        <f>F534</f>
        <v>Svod z hliníkového plechu včetně objímek, kolen a odskoků kruhový, průměru 120 mm</v>
      </c>
      <c r="Y534" s="9"/>
      <c r="AA534" s="11"/>
    </row>
    <row r="535" spans="1:27" ht="7.55" customHeight="1" outlineLevel="4" x14ac:dyDescent="0.2">
      <c r="B535" s="69"/>
      <c r="C535" s="69"/>
      <c r="D535" s="60"/>
      <c r="E535" s="60"/>
      <c r="F535" s="61"/>
      <c r="G535" s="60"/>
      <c r="H535" s="65"/>
      <c r="I535" s="104"/>
      <c r="J535" s="63"/>
      <c r="K535" s="65"/>
      <c r="L535" s="65"/>
      <c r="M535" s="65"/>
      <c r="N535" s="65"/>
      <c r="O535" s="63"/>
      <c r="P535" s="63"/>
      <c r="Q535" s="63"/>
      <c r="R535" s="60"/>
      <c r="S535" s="60"/>
      <c r="T535" s="69"/>
      <c r="U535" s="8"/>
      <c r="X535" s="60"/>
    </row>
    <row r="536" spans="1:27" ht="10.5" outlineLevel="4" x14ac:dyDescent="0.2">
      <c r="A536" s="136"/>
      <c r="B536" s="137"/>
      <c r="C536" s="137"/>
      <c r="D536" s="138"/>
      <c r="E536" s="144" t="s">
        <v>1</v>
      </c>
      <c r="F536" s="139" t="s">
        <v>116</v>
      </c>
      <c r="G536" s="138"/>
      <c r="H536" s="140">
        <v>0</v>
      </c>
      <c r="I536" s="141"/>
      <c r="J536" s="142"/>
      <c r="K536" s="143"/>
      <c r="L536" s="143"/>
      <c r="M536" s="143"/>
      <c r="N536" s="143"/>
      <c r="O536" s="142"/>
      <c r="P536" s="142"/>
      <c r="Q536" s="142"/>
      <c r="R536" s="138"/>
      <c r="S536" s="138"/>
      <c r="T536" s="137"/>
      <c r="U536" s="6"/>
      <c r="V536" s="8"/>
      <c r="W536" s="8"/>
      <c r="X536" s="60"/>
    </row>
    <row r="537" spans="1:27" ht="10.5" outlineLevel="4" x14ac:dyDescent="0.2">
      <c r="A537" s="136"/>
      <c r="B537" s="137"/>
      <c r="C537" s="137"/>
      <c r="D537" s="138"/>
      <c r="E537" s="144"/>
      <c r="F537" s="139" t="s">
        <v>491</v>
      </c>
      <c r="G537" s="138"/>
      <c r="H537" s="140">
        <v>45</v>
      </c>
      <c r="I537" s="141"/>
      <c r="J537" s="142"/>
      <c r="K537" s="143"/>
      <c r="L537" s="143"/>
      <c r="M537" s="143"/>
      <c r="N537" s="143"/>
      <c r="O537" s="142"/>
      <c r="P537" s="142"/>
      <c r="Q537" s="142"/>
      <c r="R537" s="138"/>
      <c r="S537" s="138"/>
      <c r="T537" s="137"/>
      <c r="U537" s="6"/>
      <c r="V537" s="8"/>
      <c r="W537" s="8"/>
      <c r="X537" s="60"/>
    </row>
    <row r="538" spans="1:27" ht="7.55" customHeight="1" outlineLevel="4" x14ac:dyDescent="0.2">
      <c r="A538" s="8"/>
      <c r="B538" s="69"/>
      <c r="C538" s="69"/>
      <c r="D538" s="60"/>
      <c r="E538" s="60"/>
      <c r="F538" s="103"/>
      <c r="G538" s="60"/>
      <c r="H538" s="65"/>
      <c r="I538" s="104"/>
      <c r="J538" s="63"/>
      <c r="K538" s="65"/>
      <c r="L538" s="65"/>
      <c r="M538" s="65"/>
      <c r="N538" s="65"/>
      <c r="O538" s="63"/>
      <c r="P538" s="63"/>
      <c r="Q538" s="63"/>
      <c r="R538" s="60"/>
      <c r="S538" s="60"/>
      <c r="T538" s="69"/>
      <c r="U538" s="8"/>
      <c r="X538" s="60"/>
    </row>
    <row r="539" spans="1:27" ht="10.5" outlineLevel="3" x14ac:dyDescent="0.2">
      <c r="A539" s="4"/>
      <c r="B539" s="119"/>
      <c r="C539" s="120">
        <v>99</v>
      </c>
      <c r="D539" s="121" t="s">
        <v>110</v>
      </c>
      <c r="E539" s="122" t="s">
        <v>492</v>
      </c>
      <c r="F539" s="123" t="s">
        <v>493</v>
      </c>
      <c r="G539" s="121" t="s">
        <v>140</v>
      </c>
      <c r="H539" s="124">
        <v>121</v>
      </c>
      <c r="I539" s="125"/>
      <c r="J539" s="126">
        <f>H539*I539</f>
        <v>0</v>
      </c>
      <c r="K539" s="124"/>
      <c r="L539" s="124">
        <f>H539*K539</f>
        <v>0</v>
      </c>
      <c r="M539" s="124">
        <v>2.5999999999999999E-3</v>
      </c>
      <c r="N539" s="124">
        <f>H539*M539</f>
        <v>0.31459999999999999</v>
      </c>
      <c r="O539" s="126">
        <v>21</v>
      </c>
      <c r="P539" s="126">
        <f>J539*(O539/100)</f>
        <v>0</v>
      </c>
      <c r="Q539" s="126">
        <f>J539+P539</f>
        <v>0</v>
      </c>
      <c r="R539" s="127"/>
      <c r="S539" s="127" t="s">
        <v>114</v>
      </c>
      <c r="T539" s="128">
        <v>1</v>
      </c>
      <c r="U539" s="8"/>
      <c r="V539" s="8"/>
      <c r="W539" s="8"/>
      <c r="X539" s="60"/>
    </row>
    <row r="540" spans="1:27" ht="9.85" outlineLevel="4" x14ac:dyDescent="0.2">
      <c r="A540" s="129"/>
      <c r="B540" s="130"/>
      <c r="C540" s="130"/>
      <c r="D540" s="131"/>
      <c r="E540" s="135" t="s">
        <v>0</v>
      </c>
      <c r="F540" s="158" t="s">
        <v>494</v>
      </c>
      <c r="G540" s="158"/>
      <c r="H540" s="159"/>
      <c r="I540" s="160"/>
      <c r="J540" s="161"/>
      <c r="K540" s="133"/>
      <c r="L540" s="133"/>
      <c r="M540" s="133"/>
      <c r="N540" s="133"/>
      <c r="O540" s="134"/>
      <c r="P540" s="134"/>
      <c r="Q540" s="134"/>
      <c r="R540" s="131"/>
      <c r="S540" s="131"/>
      <c r="T540" s="130"/>
      <c r="U540" s="6"/>
      <c r="V540" s="8"/>
      <c r="W540" s="8"/>
      <c r="X540" s="132" t="str">
        <f>F540</f>
        <v>Demontáž klempířských konstrukcí žlabu podokapního do suti</v>
      </c>
      <c r="Y540" s="9"/>
      <c r="AA540" s="11"/>
    </row>
    <row r="541" spans="1:27" ht="7.55" customHeight="1" outlineLevel="4" x14ac:dyDescent="0.2">
      <c r="B541" s="69"/>
      <c r="C541" s="69"/>
      <c r="D541" s="60"/>
      <c r="E541" s="60"/>
      <c r="F541" s="61"/>
      <c r="G541" s="60"/>
      <c r="H541" s="65"/>
      <c r="I541" s="104"/>
      <c r="J541" s="63"/>
      <c r="K541" s="65"/>
      <c r="L541" s="65"/>
      <c r="M541" s="65"/>
      <c r="N541" s="65"/>
      <c r="O541" s="63"/>
      <c r="P541" s="63"/>
      <c r="Q541" s="63"/>
      <c r="R541" s="60"/>
      <c r="S541" s="60"/>
      <c r="T541" s="69"/>
      <c r="U541" s="8"/>
      <c r="X541" s="60"/>
    </row>
    <row r="542" spans="1:27" ht="10.5" outlineLevel="3" x14ac:dyDescent="0.2">
      <c r="A542" s="4"/>
      <c r="B542" s="119"/>
      <c r="C542" s="120">
        <v>100</v>
      </c>
      <c r="D542" s="121" t="s">
        <v>110</v>
      </c>
      <c r="E542" s="122" t="s">
        <v>495</v>
      </c>
      <c r="F542" s="123" t="s">
        <v>496</v>
      </c>
      <c r="G542" s="121" t="s">
        <v>140</v>
      </c>
      <c r="H542" s="124">
        <v>45</v>
      </c>
      <c r="I542" s="125"/>
      <c r="J542" s="126">
        <f>H542*I542</f>
        <v>0</v>
      </c>
      <c r="K542" s="124"/>
      <c r="L542" s="124">
        <f>H542*K542</f>
        <v>0</v>
      </c>
      <c r="M542" s="124">
        <v>3.9399999999999999E-3</v>
      </c>
      <c r="N542" s="124">
        <f>H542*M542</f>
        <v>0.17729999999999999</v>
      </c>
      <c r="O542" s="126">
        <v>21</v>
      </c>
      <c r="P542" s="126">
        <f>J542*(O542/100)</f>
        <v>0</v>
      </c>
      <c r="Q542" s="126">
        <f>J542+P542</f>
        <v>0</v>
      </c>
      <c r="R542" s="127"/>
      <c r="S542" s="127" t="s">
        <v>114</v>
      </c>
      <c r="T542" s="128">
        <v>1</v>
      </c>
      <c r="U542" s="8"/>
      <c r="V542" s="8"/>
      <c r="W542" s="8"/>
      <c r="X542" s="60"/>
    </row>
    <row r="543" spans="1:27" ht="9.85" outlineLevel="4" x14ac:dyDescent="0.2">
      <c r="A543" s="129"/>
      <c r="B543" s="130"/>
      <c r="C543" s="130"/>
      <c r="D543" s="131"/>
      <c r="E543" s="135" t="s">
        <v>0</v>
      </c>
      <c r="F543" s="158" t="s">
        <v>497</v>
      </c>
      <c r="G543" s="158"/>
      <c r="H543" s="159"/>
      <c r="I543" s="160"/>
      <c r="J543" s="161"/>
      <c r="K543" s="133"/>
      <c r="L543" s="133"/>
      <c r="M543" s="133"/>
      <c r="N543" s="133"/>
      <c r="O543" s="134"/>
      <c r="P543" s="134"/>
      <c r="Q543" s="134"/>
      <c r="R543" s="131"/>
      <c r="S543" s="131"/>
      <c r="T543" s="130"/>
      <c r="U543" s="6"/>
      <c r="V543" s="8"/>
      <c r="W543" s="8"/>
      <c r="X543" s="132" t="str">
        <f>F543</f>
        <v>Demontáž klempířských konstrukcí svodu do suti</v>
      </c>
      <c r="Y543" s="9"/>
      <c r="AA543" s="11"/>
    </row>
    <row r="544" spans="1:27" ht="7.55" customHeight="1" outlineLevel="4" x14ac:dyDescent="0.2">
      <c r="B544" s="69"/>
      <c r="C544" s="69"/>
      <c r="D544" s="60"/>
      <c r="E544" s="60"/>
      <c r="F544" s="61"/>
      <c r="G544" s="60"/>
      <c r="H544" s="65"/>
      <c r="I544" s="104"/>
      <c r="J544" s="63"/>
      <c r="K544" s="65"/>
      <c r="L544" s="65"/>
      <c r="M544" s="65"/>
      <c r="N544" s="65"/>
      <c r="O544" s="63"/>
      <c r="P544" s="63"/>
      <c r="Q544" s="63"/>
      <c r="R544" s="60"/>
      <c r="S544" s="60"/>
      <c r="T544" s="69"/>
      <c r="U544" s="8"/>
      <c r="X544" s="60"/>
    </row>
    <row r="545" spans="1:27" ht="10.5" outlineLevel="3" x14ac:dyDescent="0.2">
      <c r="A545" s="4"/>
      <c r="B545" s="119"/>
      <c r="C545" s="120">
        <v>101</v>
      </c>
      <c r="D545" s="121" t="s">
        <v>110</v>
      </c>
      <c r="E545" s="122" t="s">
        <v>498</v>
      </c>
      <c r="F545" s="123" t="s">
        <v>499</v>
      </c>
      <c r="G545" s="121" t="s">
        <v>140</v>
      </c>
      <c r="H545" s="124">
        <v>36.626868770764119</v>
      </c>
      <c r="I545" s="125"/>
      <c r="J545" s="126">
        <f>H545*I545</f>
        <v>0</v>
      </c>
      <c r="K545" s="124">
        <v>9.7999999999999997E-4</v>
      </c>
      <c r="L545" s="124">
        <f>H545*K545</f>
        <v>3.5894331395348839E-2</v>
      </c>
      <c r="M545" s="124"/>
      <c r="N545" s="124">
        <f>H545*M545</f>
        <v>0</v>
      </c>
      <c r="O545" s="126">
        <v>21</v>
      </c>
      <c r="P545" s="126">
        <f>J545*(O545/100)</f>
        <v>0</v>
      </c>
      <c r="Q545" s="126">
        <f>J545+P545</f>
        <v>0</v>
      </c>
      <c r="R545" s="127"/>
      <c r="S545" s="127" t="s">
        <v>114</v>
      </c>
      <c r="T545" s="128">
        <v>1</v>
      </c>
      <c r="U545" s="8"/>
      <c r="V545" s="8"/>
      <c r="W545" s="8"/>
      <c r="X545" s="60"/>
    </row>
    <row r="546" spans="1:27" ht="9.85" outlineLevel="4" x14ac:dyDescent="0.2">
      <c r="A546" s="129"/>
      <c r="B546" s="130"/>
      <c r="C546" s="130"/>
      <c r="D546" s="131"/>
      <c r="E546" s="135" t="s">
        <v>0</v>
      </c>
      <c r="F546" s="158" t="s">
        <v>500</v>
      </c>
      <c r="G546" s="158"/>
      <c r="H546" s="159"/>
      <c r="I546" s="160"/>
      <c r="J546" s="161"/>
      <c r="K546" s="133"/>
      <c r="L546" s="133"/>
      <c r="M546" s="133"/>
      <c r="N546" s="133"/>
      <c r="O546" s="134"/>
      <c r="P546" s="134"/>
      <c r="Q546" s="134"/>
      <c r="R546" s="131"/>
      <c r="S546" s="131"/>
      <c r="T546" s="130"/>
      <c r="U546" s="6"/>
      <c r="V546" s="8"/>
      <c r="W546" s="8"/>
      <c r="X546" s="132" t="str">
        <f>F546</f>
        <v>Oplechování horních ploch zdí a nadezdívek (atik) z hliníkového plechu mechanicky kotvené rš 400 mm</v>
      </c>
      <c r="Y546" s="9"/>
      <c r="AA546" s="11"/>
    </row>
    <row r="547" spans="1:27" ht="7.55" customHeight="1" outlineLevel="4" x14ac:dyDescent="0.2">
      <c r="B547" s="69"/>
      <c r="C547" s="69"/>
      <c r="D547" s="60"/>
      <c r="E547" s="60"/>
      <c r="F547" s="61"/>
      <c r="G547" s="60"/>
      <c r="H547" s="65"/>
      <c r="I547" s="104"/>
      <c r="J547" s="63"/>
      <c r="K547" s="65"/>
      <c r="L547" s="65"/>
      <c r="M547" s="65"/>
      <c r="N547" s="65"/>
      <c r="O547" s="63"/>
      <c r="P547" s="63"/>
      <c r="Q547" s="63"/>
      <c r="R547" s="60"/>
      <c r="S547" s="60"/>
      <c r="T547" s="69"/>
      <c r="U547" s="8"/>
      <c r="X547" s="60"/>
    </row>
    <row r="548" spans="1:27" ht="10.5" outlineLevel="4" x14ac:dyDescent="0.2">
      <c r="A548" s="136"/>
      <c r="B548" s="137"/>
      <c r="C548" s="137"/>
      <c r="D548" s="138"/>
      <c r="E548" s="144" t="s">
        <v>1</v>
      </c>
      <c r="F548" s="139" t="s">
        <v>116</v>
      </c>
      <c r="G548" s="138"/>
      <c r="H548" s="140">
        <v>0</v>
      </c>
      <c r="I548" s="141"/>
      <c r="J548" s="142"/>
      <c r="K548" s="143"/>
      <c r="L548" s="143"/>
      <c r="M548" s="143"/>
      <c r="N548" s="143"/>
      <c r="O548" s="142"/>
      <c r="P548" s="142"/>
      <c r="Q548" s="142"/>
      <c r="R548" s="138"/>
      <c r="S548" s="138"/>
      <c r="T548" s="137"/>
      <c r="U548" s="6"/>
      <c r="V548" s="8"/>
      <c r="W548" s="8"/>
      <c r="X548" s="60"/>
    </row>
    <row r="549" spans="1:27" ht="10.5" outlineLevel="4" x14ac:dyDescent="0.2">
      <c r="A549" s="136"/>
      <c r="B549" s="137"/>
      <c r="C549" s="137"/>
      <c r="D549" s="138"/>
      <c r="E549" s="144"/>
      <c r="F549" s="139" t="s">
        <v>501</v>
      </c>
      <c r="G549" s="138"/>
      <c r="H549" s="140">
        <v>9.1497093023255829</v>
      </c>
      <c r="I549" s="141"/>
      <c r="J549" s="142"/>
      <c r="K549" s="143"/>
      <c r="L549" s="143"/>
      <c r="M549" s="143"/>
      <c r="N549" s="143"/>
      <c r="O549" s="142"/>
      <c r="P549" s="142"/>
      <c r="Q549" s="142"/>
      <c r="R549" s="138"/>
      <c r="S549" s="138"/>
      <c r="T549" s="137"/>
      <c r="U549" s="6"/>
      <c r="V549" s="8"/>
      <c r="W549" s="8"/>
      <c r="X549" s="60"/>
    </row>
    <row r="550" spans="1:27" ht="10.5" outlineLevel="4" x14ac:dyDescent="0.2">
      <c r="A550" s="136"/>
      <c r="B550" s="137"/>
      <c r="C550" s="137"/>
      <c r="D550" s="138"/>
      <c r="E550" s="144"/>
      <c r="F550" s="139" t="s">
        <v>502</v>
      </c>
      <c r="G550" s="138"/>
      <c r="H550" s="140">
        <v>9.2336309523809526</v>
      </c>
      <c r="I550" s="141"/>
      <c r="J550" s="142"/>
      <c r="K550" s="143"/>
      <c r="L550" s="143"/>
      <c r="M550" s="143"/>
      <c r="N550" s="143"/>
      <c r="O550" s="142"/>
      <c r="P550" s="142"/>
      <c r="Q550" s="142"/>
      <c r="R550" s="138"/>
      <c r="S550" s="138"/>
      <c r="T550" s="137"/>
      <c r="U550" s="6"/>
      <c r="V550" s="8"/>
      <c r="W550" s="8"/>
      <c r="X550" s="60"/>
    </row>
    <row r="551" spans="1:27" ht="10.5" outlineLevel="4" x14ac:dyDescent="0.2">
      <c r="A551" s="136"/>
      <c r="B551" s="137"/>
      <c r="C551" s="137"/>
      <c r="D551" s="138"/>
      <c r="E551" s="144"/>
      <c r="F551" s="139" t="s">
        <v>503</v>
      </c>
      <c r="G551" s="138"/>
      <c r="H551" s="140">
        <v>9.0843023255813957</v>
      </c>
      <c r="I551" s="141"/>
      <c r="J551" s="142"/>
      <c r="K551" s="143"/>
      <c r="L551" s="143"/>
      <c r="M551" s="143"/>
      <c r="N551" s="143"/>
      <c r="O551" s="142"/>
      <c r="P551" s="142"/>
      <c r="Q551" s="142"/>
      <c r="R551" s="138"/>
      <c r="S551" s="138"/>
      <c r="T551" s="137"/>
      <c r="U551" s="6"/>
      <c r="V551" s="8"/>
      <c r="W551" s="8"/>
      <c r="X551" s="60"/>
    </row>
    <row r="552" spans="1:27" ht="10.5" outlineLevel="4" x14ac:dyDescent="0.2">
      <c r="A552" s="136"/>
      <c r="B552" s="137"/>
      <c r="C552" s="137"/>
      <c r="D552" s="138"/>
      <c r="E552" s="144"/>
      <c r="F552" s="139" t="s">
        <v>504</v>
      </c>
      <c r="G552" s="138"/>
      <c r="H552" s="140">
        <v>9.1592261904761898</v>
      </c>
      <c r="I552" s="141"/>
      <c r="J552" s="142"/>
      <c r="K552" s="143"/>
      <c r="L552" s="143"/>
      <c r="M552" s="143"/>
      <c r="N552" s="143"/>
      <c r="O552" s="142"/>
      <c r="P552" s="142"/>
      <c r="Q552" s="142"/>
      <c r="R552" s="138"/>
      <c r="S552" s="138"/>
      <c r="T552" s="137"/>
      <c r="U552" s="6"/>
      <c r="V552" s="8"/>
      <c r="W552" s="8"/>
      <c r="X552" s="60"/>
    </row>
    <row r="553" spans="1:27" ht="7.55" customHeight="1" outlineLevel="4" x14ac:dyDescent="0.2">
      <c r="A553" s="8"/>
      <c r="B553" s="69"/>
      <c r="C553" s="69"/>
      <c r="D553" s="60"/>
      <c r="E553" s="60"/>
      <c r="F553" s="103"/>
      <c r="G553" s="60"/>
      <c r="H553" s="65"/>
      <c r="I553" s="104"/>
      <c r="J553" s="63"/>
      <c r="K553" s="65"/>
      <c r="L553" s="65"/>
      <c r="M553" s="65"/>
      <c r="N553" s="65"/>
      <c r="O553" s="63"/>
      <c r="P553" s="63"/>
      <c r="Q553" s="63"/>
      <c r="R553" s="60"/>
      <c r="S553" s="60"/>
      <c r="T553" s="69"/>
      <c r="U553" s="8"/>
      <c r="X553" s="60"/>
    </row>
    <row r="554" spans="1:27" ht="10.5" outlineLevel="3" x14ac:dyDescent="0.2">
      <c r="A554" s="4"/>
      <c r="B554" s="119"/>
      <c r="C554" s="120">
        <v>102</v>
      </c>
      <c r="D554" s="121" t="s">
        <v>110</v>
      </c>
      <c r="E554" s="122" t="s">
        <v>505</v>
      </c>
      <c r="F554" s="123" t="s">
        <v>506</v>
      </c>
      <c r="G554" s="121" t="s">
        <v>181</v>
      </c>
      <c r="H554" s="124">
        <v>2</v>
      </c>
      <c r="I554" s="125"/>
      <c r="J554" s="126">
        <f>H554*I554</f>
        <v>0</v>
      </c>
      <c r="K554" s="124"/>
      <c r="L554" s="124">
        <f>H554*K554</f>
        <v>0</v>
      </c>
      <c r="M554" s="124"/>
      <c r="N554" s="124">
        <f>H554*M554</f>
        <v>0</v>
      </c>
      <c r="O554" s="126">
        <v>21</v>
      </c>
      <c r="P554" s="126">
        <f>J554*(O554/100)</f>
        <v>0</v>
      </c>
      <c r="Q554" s="126">
        <f>J554+P554</f>
        <v>0</v>
      </c>
      <c r="R554" s="127"/>
      <c r="S554" s="127" t="s">
        <v>114</v>
      </c>
      <c r="T554" s="128">
        <v>1</v>
      </c>
      <c r="U554" s="8"/>
      <c r="V554" s="8"/>
      <c r="W554" s="8"/>
      <c r="X554" s="60"/>
    </row>
    <row r="555" spans="1:27" ht="9.85" outlineLevel="4" x14ac:dyDescent="0.2">
      <c r="A555" s="129"/>
      <c r="B555" s="130"/>
      <c r="C555" s="130"/>
      <c r="D555" s="131"/>
      <c r="E555" s="135" t="s">
        <v>0</v>
      </c>
      <c r="F555" s="158" t="s">
        <v>507</v>
      </c>
      <c r="G555" s="158"/>
      <c r="H555" s="159"/>
      <c r="I555" s="160"/>
      <c r="J555" s="161"/>
      <c r="K555" s="133"/>
      <c r="L555" s="133"/>
      <c r="M555" s="133"/>
      <c r="N555" s="133"/>
      <c r="O555" s="134"/>
      <c r="P555" s="134"/>
      <c r="Q555" s="134"/>
      <c r="R555" s="131"/>
      <c r="S555" s="131"/>
      <c r="T555" s="130"/>
      <c r="U555" s="6"/>
      <c r="V555" s="8"/>
      <c r="W555" s="8"/>
      <c r="X555" s="132" t="str">
        <f>F555</f>
        <v>Oplechování horních ploch zdí a nadezdívek (atik) z hliníkového plechu Příplatek k cenám za zvýšenou pracnost při provedení rohu nebo koutu do rš 400 mm</v>
      </c>
      <c r="Y555" s="9"/>
      <c r="AA555" s="11"/>
    </row>
    <row r="556" spans="1:27" ht="7.55" customHeight="1" outlineLevel="4" x14ac:dyDescent="0.2">
      <c r="B556" s="69"/>
      <c r="C556" s="69"/>
      <c r="D556" s="60"/>
      <c r="E556" s="60"/>
      <c r="F556" s="61"/>
      <c r="G556" s="60"/>
      <c r="H556" s="65"/>
      <c r="I556" s="104"/>
      <c r="J556" s="63"/>
      <c r="K556" s="65"/>
      <c r="L556" s="65"/>
      <c r="M556" s="65"/>
      <c r="N556" s="65"/>
      <c r="O556" s="63"/>
      <c r="P556" s="63"/>
      <c r="Q556" s="63"/>
      <c r="R556" s="60"/>
      <c r="S556" s="60"/>
      <c r="T556" s="69"/>
      <c r="U556" s="8"/>
      <c r="X556" s="60"/>
    </row>
    <row r="557" spans="1:27" ht="10.5" outlineLevel="3" x14ac:dyDescent="0.2">
      <c r="A557" s="4"/>
      <c r="B557" s="119"/>
      <c r="C557" s="120">
        <v>103</v>
      </c>
      <c r="D557" s="121" t="s">
        <v>110</v>
      </c>
      <c r="E557" s="122" t="s">
        <v>508</v>
      </c>
      <c r="F557" s="123" t="s">
        <v>509</v>
      </c>
      <c r="G557" s="121" t="s">
        <v>140</v>
      </c>
      <c r="H557" s="124">
        <v>36.627000000000002</v>
      </c>
      <c r="I557" s="125"/>
      <c r="J557" s="126">
        <f>H557*I557</f>
        <v>0</v>
      </c>
      <c r="K557" s="124"/>
      <c r="L557" s="124">
        <f>H557*K557</f>
        <v>0</v>
      </c>
      <c r="M557" s="124">
        <v>1.91E-3</v>
      </c>
      <c r="N557" s="124">
        <f>H557*M557</f>
        <v>6.9957570000000011E-2</v>
      </c>
      <c r="O557" s="126">
        <v>21</v>
      </c>
      <c r="P557" s="126">
        <f>J557*(O557/100)</f>
        <v>0</v>
      </c>
      <c r="Q557" s="126">
        <f>J557+P557</f>
        <v>0</v>
      </c>
      <c r="R557" s="127"/>
      <c r="S557" s="127" t="s">
        <v>114</v>
      </c>
      <c r="T557" s="128">
        <v>1</v>
      </c>
      <c r="U557" s="8"/>
      <c r="V557" s="8"/>
      <c r="W557" s="8"/>
      <c r="X557" s="60"/>
    </row>
    <row r="558" spans="1:27" ht="9.85" outlineLevel="4" x14ac:dyDescent="0.2">
      <c r="A558" s="129"/>
      <c r="B558" s="130"/>
      <c r="C558" s="130"/>
      <c r="D558" s="131"/>
      <c r="E558" s="135" t="s">
        <v>0</v>
      </c>
      <c r="F558" s="158" t="s">
        <v>510</v>
      </c>
      <c r="G558" s="158"/>
      <c r="H558" s="159"/>
      <c r="I558" s="160"/>
      <c r="J558" s="161"/>
      <c r="K558" s="133"/>
      <c r="L558" s="133"/>
      <c r="M558" s="133"/>
      <c r="N558" s="133"/>
      <c r="O558" s="134"/>
      <c r="P558" s="134"/>
      <c r="Q558" s="134"/>
      <c r="R558" s="131"/>
      <c r="S558" s="131"/>
      <c r="T558" s="130"/>
      <c r="U558" s="6"/>
      <c r="V558" s="8"/>
      <c r="W558" s="8"/>
      <c r="X558" s="132" t="str">
        <f>F558</f>
        <v>Demontáž klempířských konstrukcí oplechování horních ploch zdí a nadezdívek do suti</v>
      </c>
      <c r="Y558" s="9"/>
      <c r="AA558" s="11"/>
    </row>
    <row r="559" spans="1:27" ht="7.55" customHeight="1" outlineLevel="4" x14ac:dyDescent="0.2">
      <c r="B559" s="69"/>
      <c r="C559" s="69"/>
      <c r="D559" s="60"/>
      <c r="E559" s="60"/>
      <c r="F559" s="61"/>
      <c r="G559" s="60"/>
      <c r="H559" s="65"/>
      <c r="I559" s="104"/>
      <c r="J559" s="63"/>
      <c r="K559" s="65"/>
      <c r="L559" s="65"/>
      <c r="M559" s="65"/>
      <c r="N559" s="65"/>
      <c r="O559" s="63"/>
      <c r="P559" s="63"/>
      <c r="Q559" s="63"/>
      <c r="R559" s="60"/>
      <c r="S559" s="60"/>
      <c r="T559" s="69"/>
      <c r="U559" s="8"/>
      <c r="X559" s="60"/>
    </row>
    <row r="560" spans="1:27" ht="10.5" outlineLevel="3" x14ac:dyDescent="0.2">
      <c r="A560" s="4"/>
      <c r="B560" s="119"/>
      <c r="C560" s="120">
        <v>104</v>
      </c>
      <c r="D560" s="121" t="s">
        <v>110</v>
      </c>
      <c r="E560" s="122" t="s">
        <v>511</v>
      </c>
      <c r="F560" s="123" t="s">
        <v>512</v>
      </c>
      <c r="G560" s="121" t="s">
        <v>140</v>
      </c>
      <c r="H560" s="124">
        <v>234.23752713178294</v>
      </c>
      <c r="I560" s="125"/>
      <c r="J560" s="126">
        <f>H560*I560</f>
        <v>0</v>
      </c>
      <c r="K560" s="124">
        <v>9.2000000000000003E-4</v>
      </c>
      <c r="L560" s="124">
        <f>H560*K560</f>
        <v>0.21549852496124031</v>
      </c>
      <c r="M560" s="124"/>
      <c r="N560" s="124">
        <f>H560*M560</f>
        <v>0</v>
      </c>
      <c r="O560" s="126">
        <v>21</v>
      </c>
      <c r="P560" s="126">
        <f>J560*(O560/100)</f>
        <v>0</v>
      </c>
      <c r="Q560" s="126">
        <f>J560+P560</f>
        <v>0</v>
      </c>
      <c r="R560" s="127"/>
      <c r="S560" s="127" t="s">
        <v>114</v>
      </c>
      <c r="T560" s="128">
        <v>1</v>
      </c>
      <c r="U560" s="8"/>
      <c r="V560" s="8"/>
      <c r="W560" s="8"/>
      <c r="X560" s="60"/>
    </row>
    <row r="561" spans="1:27" ht="9.85" outlineLevel="4" x14ac:dyDescent="0.2">
      <c r="A561" s="129"/>
      <c r="B561" s="130"/>
      <c r="C561" s="130"/>
      <c r="D561" s="131"/>
      <c r="E561" s="135" t="s">
        <v>0</v>
      </c>
      <c r="F561" s="158" t="s">
        <v>513</v>
      </c>
      <c r="G561" s="158"/>
      <c r="H561" s="159"/>
      <c r="I561" s="160"/>
      <c r="J561" s="161"/>
      <c r="K561" s="133"/>
      <c r="L561" s="133"/>
      <c r="M561" s="133"/>
      <c r="N561" s="133"/>
      <c r="O561" s="134"/>
      <c r="P561" s="134"/>
      <c r="Q561" s="134"/>
      <c r="R561" s="131"/>
      <c r="S561" s="131"/>
      <c r="T561" s="130"/>
      <c r="U561" s="6"/>
      <c r="V561" s="8"/>
      <c r="W561" s="8"/>
      <c r="X561" s="132" t="str">
        <f>F561</f>
        <v>Lemování zdí z hliníkového plechu boční nebo horní rovných, střech s krytinou skládanou mimo prejzovou rš 400 mm</v>
      </c>
      <c r="Y561" s="9"/>
      <c r="AA561" s="11"/>
    </row>
    <row r="562" spans="1:27" ht="7.55" customHeight="1" outlineLevel="4" x14ac:dyDescent="0.2">
      <c r="B562" s="69"/>
      <c r="C562" s="69"/>
      <c r="D562" s="60"/>
      <c r="E562" s="60"/>
      <c r="F562" s="61"/>
      <c r="G562" s="60"/>
      <c r="H562" s="65"/>
      <c r="I562" s="104"/>
      <c r="J562" s="63"/>
      <c r="K562" s="65"/>
      <c r="L562" s="65"/>
      <c r="M562" s="65"/>
      <c r="N562" s="65"/>
      <c r="O562" s="63"/>
      <c r="P562" s="63"/>
      <c r="Q562" s="63"/>
      <c r="R562" s="60"/>
      <c r="S562" s="60"/>
      <c r="T562" s="69"/>
      <c r="U562" s="8"/>
      <c r="X562" s="60"/>
    </row>
    <row r="563" spans="1:27" ht="10.5" outlineLevel="4" x14ac:dyDescent="0.2">
      <c r="A563" s="136"/>
      <c r="B563" s="137"/>
      <c r="C563" s="137"/>
      <c r="D563" s="138"/>
      <c r="E563" s="144" t="s">
        <v>1</v>
      </c>
      <c r="F563" s="139" t="s">
        <v>514</v>
      </c>
      <c r="G563" s="138"/>
      <c r="H563" s="140">
        <v>73.254000000000005</v>
      </c>
      <c r="I563" s="141"/>
      <c r="J563" s="142"/>
      <c r="K563" s="143"/>
      <c r="L563" s="143"/>
      <c r="M563" s="143"/>
      <c r="N563" s="143"/>
      <c r="O563" s="142"/>
      <c r="P563" s="142"/>
      <c r="Q563" s="142"/>
      <c r="R563" s="138"/>
      <c r="S563" s="138"/>
      <c r="T563" s="137"/>
      <c r="U563" s="6"/>
      <c r="V563" s="8"/>
      <c r="W563" s="8"/>
      <c r="X563" s="60"/>
    </row>
    <row r="564" spans="1:27" ht="10.5" outlineLevel="4" x14ac:dyDescent="0.2">
      <c r="A564" s="136"/>
      <c r="B564" s="137"/>
      <c r="C564" s="137"/>
      <c r="D564" s="138"/>
      <c r="E564" s="144"/>
      <c r="F564" s="139" t="s">
        <v>116</v>
      </c>
      <c r="G564" s="138"/>
      <c r="H564" s="140">
        <v>0</v>
      </c>
      <c r="I564" s="141"/>
      <c r="J564" s="142"/>
      <c r="K564" s="143"/>
      <c r="L564" s="143"/>
      <c r="M564" s="143"/>
      <c r="N564" s="143"/>
      <c r="O564" s="142"/>
      <c r="P564" s="142"/>
      <c r="Q564" s="142"/>
      <c r="R564" s="138"/>
      <c r="S564" s="138"/>
      <c r="T564" s="137"/>
      <c r="U564" s="6"/>
      <c r="V564" s="8"/>
      <c r="W564" s="8"/>
      <c r="X564" s="60"/>
    </row>
    <row r="565" spans="1:27" ht="10.5" outlineLevel="4" x14ac:dyDescent="0.2">
      <c r="A565" s="136"/>
      <c r="B565" s="137"/>
      <c r="C565" s="137"/>
      <c r="D565" s="138"/>
      <c r="E565" s="144"/>
      <c r="F565" s="139" t="s">
        <v>515</v>
      </c>
      <c r="G565" s="138"/>
      <c r="H565" s="140">
        <v>89.941860465116278</v>
      </c>
      <c r="I565" s="141"/>
      <c r="J565" s="142"/>
      <c r="K565" s="143"/>
      <c r="L565" s="143"/>
      <c r="M565" s="143"/>
      <c r="N565" s="143"/>
      <c r="O565" s="142"/>
      <c r="P565" s="142"/>
      <c r="Q565" s="142"/>
      <c r="R565" s="138"/>
      <c r="S565" s="138"/>
      <c r="T565" s="137"/>
      <c r="U565" s="6"/>
      <c r="V565" s="8"/>
      <c r="W565" s="8"/>
      <c r="X565" s="60"/>
    </row>
    <row r="566" spans="1:27" ht="10.5" outlineLevel="4" x14ac:dyDescent="0.2">
      <c r="A566" s="136"/>
      <c r="B566" s="137"/>
      <c r="C566" s="137"/>
      <c r="D566" s="138"/>
      <c r="E566" s="144"/>
      <c r="F566" s="139" t="s">
        <v>516</v>
      </c>
      <c r="G566" s="138"/>
      <c r="H566" s="140">
        <v>71.041666666666657</v>
      </c>
      <c r="I566" s="141"/>
      <c r="J566" s="142"/>
      <c r="K566" s="143"/>
      <c r="L566" s="143"/>
      <c r="M566" s="143"/>
      <c r="N566" s="143"/>
      <c r="O566" s="142"/>
      <c r="P566" s="142"/>
      <c r="Q566" s="142"/>
      <c r="R566" s="138"/>
      <c r="S566" s="138"/>
      <c r="T566" s="137"/>
      <c r="U566" s="6"/>
      <c r="V566" s="8"/>
      <c r="W566" s="8"/>
      <c r="X566" s="60"/>
    </row>
    <row r="567" spans="1:27" ht="7.55" customHeight="1" outlineLevel="4" x14ac:dyDescent="0.2">
      <c r="A567" s="8"/>
      <c r="B567" s="69"/>
      <c r="C567" s="69"/>
      <c r="D567" s="60"/>
      <c r="E567" s="60"/>
      <c r="F567" s="103"/>
      <c r="G567" s="60"/>
      <c r="H567" s="65"/>
      <c r="I567" s="104"/>
      <c r="J567" s="63"/>
      <c r="K567" s="65"/>
      <c r="L567" s="65"/>
      <c r="M567" s="65"/>
      <c r="N567" s="65"/>
      <c r="O567" s="63"/>
      <c r="P567" s="63"/>
      <c r="Q567" s="63"/>
      <c r="R567" s="60"/>
      <c r="S567" s="60"/>
      <c r="T567" s="69"/>
      <c r="U567" s="8"/>
      <c r="X567" s="60"/>
    </row>
    <row r="568" spans="1:27" ht="10.5" outlineLevel="3" x14ac:dyDescent="0.2">
      <c r="A568" s="4"/>
      <c r="B568" s="119"/>
      <c r="C568" s="120">
        <v>105</v>
      </c>
      <c r="D568" s="121" t="s">
        <v>110</v>
      </c>
      <c r="E568" s="122" t="s">
        <v>517</v>
      </c>
      <c r="F568" s="123" t="s">
        <v>518</v>
      </c>
      <c r="G568" s="121" t="s">
        <v>140</v>
      </c>
      <c r="H568" s="124">
        <v>66.3</v>
      </c>
      <c r="I568" s="125"/>
      <c r="J568" s="126">
        <f>H568*I568</f>
        <v>0</v>
      </c>
      <c r="K568" s="124">
        <v>9.2000000000000003E-4</v>
      </c>
      <c r="L568" s="124">
        <f>H568*K568</f>
        <v>6.0996000000000002E-2</v>
      </c>
      <c r="M568" s="124"/>
      <c r="N568" s="124">
        <f>H568*M568</f>
        <v>0</v>
      </c>
      <c r="O568" s="126">
        <v>21</v>
      </c>
      <c r="P568" s="126">
        <f>J568*(O568/100)</f>
        <v>0</v>
      </c>
      <c r="Q568" s="126">
        <f>J568+P568</f>
        <v>0</v>
      </c>
      <c r="R568" s="127"/>
      <c r="S568" s="127" t="s">
        <v>114</v>
      </c>
      <c r="T568" s="128">
        <v>1</v>
      </c>
      <c r="U568" s="8"/>
      <c r="V568" s="8"/>
      <c r="W568" s="8"/>
      <c r="X568" s="60"/>
    </row>
    <row r="569" spans="1:27" ht="9.85" outlineLevel="4" x14ac:dyDescent="0.2">
      <c r="A569" s="129"/>
      <c r="B569" s="130"/>
      <c r="C569" s="130"/>
      <c r="D569" s="131"/>
      <c r="E569" s="135" t="s">
        <v>0</v>
      </c>
      <c r="F569" s="158" t="s">
        <v>519</v>
      </c>
      <c r="G569" s="158"/>
      <c r="H569" s="159"/>
      <c r="I569" s="160"/>
      <c r="J569" s="161"/>
      <c r="K569" s="133"/>
      <c r="L569" s="133"/>
      <c r="M569" s="133"/>
      <c r="N569" s="133"/>
      <c r="O569" s="134"/>
      <c r="P569" s="134"/>
      <c r="Q569" s="134"/>
      <c r="R569" s="131"/>
      <c r="S569" s="131"/>
      <c r="T569" s="130"/>
      <c r="U569" s="6"/>
      <c r="V569" s="8"/>
      <c r="W569" s="8"/>
      <c r="X569" s="132" t="str">
        <f>F569</f>
        <v>Lemování zdí z hliníkového plechu spodní s formováním do tvaru krytiny rovných, střech s krytinou skládanou mimo prejzovou rš 400 mm</v>
      </c>
      <c r="Y569" s="9"/>
      <c r="AA569" s="11"/>
    </row>
    <row r="570" spans="1:27" ht="7.55" customHeight="1" outlineLevel="4" x14ac:dyDescent="0.2">
      <c r="B570" s="69"/>
      <c r="C570" s="69"/>
      <c r="D570" s="60"/>
      <c r="E570" s="60"/>
      <c r="F570" s="61"/>
      <c r="G570" s="60"/>
      <c r="H570" s="65"/>
      <c r="I570" s="104"/>
      <c r="J570" s="63"/>
      <c r="K570" s="65"/>
      <c r="L570" s="65"/>
      <c r="M570" s="65"/>
      <c r="N570" s="65"/>
      <c r="O570" s="63"/>
      <c r="P570" s="63"/>
      <c r="Q570" s="63"/>
      <c r="R570" s="60"/>
      <c r="S570" s="60"/>
      <c r="T570" s="69"/>
      <c r="U570" s="8"/>
      <c r="X570" s="60"/>
    </row>
    <row r="571" spans="1:27" ht="10.5" outlineLevel="4" x14ac:dyDescent="0.2">
      <c r="A571" s="136"/>
      <c r="B571" s="137"/>
      <c r="C571" s="137"/>
      <c r="D571" s="138"/>
      <c r="E571" s="144" t="s">
        <v>1</v>
      </c>
      <c r="F571" s="139" t="s">
        <v>116</v>
      </c>
      <c r="G571" s="138"/>
      <c r="H571" s="140">
        <v>0</v>
      </c>
      <c r="I571" s="141"/>
      <c r="J571" s="142"/>
      <c r="K571" s="143"/>
      <c r="L571" s="143"/>
      <c r="M571" s="143"/>
      <c r="N571" s="143"/>
      <c r="O571" s="142"/>
      <c r="P571" s="142"/>
      <c r="Q571" s="142"/>
      <c r="R571" s="138"/>
      <c r="S571" s="138"/>
      <c r="T571" s="137"/>
      <c r="U571" s="6"/>
      <c r="V571" s="8"/>
      <c r="W571" s="8"/>
      <c r="X571" s="60"/>
    </row>
    <row r="572" spans="1:27" ht="10.5" outlineLevel="4" x14ac:dyDescent="0.2">
      <c r="A572" s="136"/>
      <c r="B572" s="137"/>
      <c r="C572" s="137"/>
      <c r="D572" s="138"/>
      <c r="E572" s="144"/>
      <c r="F572" s="139" t="s">
        <v>520</v>
      </c>
      <c r="G572" s="138"/>
      <c r="H572" s="140">
        <v>32.199999999999996</v>
      </c>
      <c r="I572" s="141"/>
      <c r="J572" s="142"/>
      <c r="K572" s="143"/>
      <c r="L572" s="143"/>
      <c r="M572" s="143"/>
      <c r="N572" s="143"/>
      <c r="O572" s="142"/>
      <c r="P572" s="142"/>
      <c r="Q572" s="142"/>
      <c r="R572" s="138"/>
      <c r="S572" s="138"/>
      <c r="T572" s="137"/>
      <c r="U572" s="6"/>
      <c r="V572" s="8"/>
      <c r="W572" s="8"/>
      <c r="X572" s="60"/>
    </row>
    <row r="573" spans="1:27" ht="10.5" outlineLevel="4" x14ac:dyDescent="0.2">
      <c r="A573" s="136"/>
      <c r="B573" s="137"/>
      <c r="C573" s="137"/>
      <c r="D573" s="138"/>
      <c r="E573" s="144"/>
      <c r="F573" s="139" t="s">
        <v>521</v>
      </c>
      <c r="G573" s="138"/>
      <c r="H573" s="140">
        <v>34.1</v>
      </c>
      <c r="I573" s="141"/>
      <c r="J573" s="142"/>
      <c r="K573" s="143"/>
      <c r="L573" s="143"/>
      <c r="M573" s="143"/>
      <c r="N573" s="143"/>
      <c r="O573" s="142"/>
      <c r="P573" s="142"/>
      <c r="Q573" s="142"/>
      <c r="R573" s="138"/>
      <c r="S573" s="138"/>
      <c r="T573" s="137"/>
      <c r="U573" s="6"/>
      <c r="V573" s="8"/>
      <c r="W573" s="8"/>
      <c r="X573" s="60"/>
    </row>
    <row r="574" spans="1:27" ht="7.55" customHeight="1" outlineLevel="4" x14ac:dyDescent="0.2">
      <c r="A574" s="8"/>
      <c r="B574" s="69"/>
      <c r="C574" s="69"/>
      <c r="D574" s="60"/>
      <c r="E574" s="60"/>
      <c r="F574" s="103"/>
      <c r="G574" s="60"/>
      <c r="H574" s="65"/>
      <c r="I574" s="104"/>
      <c r="J574" s="63"/>
      <c r="K574" s="65"/>
      <c r="L574" s="65"/>
      <c r="M574" s="65"/>
      <c r="N574" s="65"/>
      <c r="O574" s="63"/>
      <c r="P574" s="63"/>
      <c r="Q574" s="63"/>
      <c r="R574" s="60"/>
      <c r="S574" s="60"/>
      <c r="T574" s="69"/>
      <c r="U574" s="8"/>
      <c r="X574" s="60"/>
    </row>
    <row r="575" spans="1:27" ht="10.5" outlineLevel="3" x14ac:dyDescent="0.2">
      <c r="A575" s="4"/>
      <c r="B575" s="119"/>
      <c r="C575" s="120">
        <v>106</v>
      </c>
      <c r="D575" s="121" t="s">
        <v>110</v>
      </c>
      <c r="E575" s="122" t="s">
        <v>522</v>
      </c>
      <c r="F575" s="123" t="s">
        <v>523</v>
      </c>
      <c r="G575" s="121" t="s">
        <v>140</v>
      </c>
      <c r="H575" s="124">
        <v>400.548</v>
      </c>
      <c r="I575" s="125"/>
      <c r="J575" s="126">
        <f>H575*I575</f>
        <v>0</v>
      </c>
      <c r="K575" s="124"/>
      <c r="L575" s="124">
        <f>H575*K575</f>
        <v>0</v>
      </c>
      <c r="M575" s="124">
        <v>1.75E-3</v>
      </c>
      <c r="N575" s="124">
        <f>H575*M575</f>
        <v>0.700959</v>
      </c>
      <c r="O575" s="126">
        <v>21</v>
      </c>
      <c r="P575" s="126">
        <f>J575*(O575/100)</f>
        <v>0</v>
      </c>
      <c r="Q575" s="126">
        <f>J575+P575</f>
        <v>0</v>
      </c>
      <c r="R575" s="127"/>
      <c r="S575" s="127" t="s">
        <v>114</v>
      </c>
      <c r="T575" s="128">
        <v>1</v>
      </c>
      <c r="U575" s="8"/>
      <c r="V575" s="8"/>
      <c r="W575" s="8"/>
      <c r="X575" s="60"/>
    </row>
    <row r="576" spans="1:27" ht="9.85" outlineLevel="4" x14ac:dyDescent="0.2">
      <c r="A576" s="129"/>
      <c r="B576" s="130"/>
      <c r="C576" s="130"/>
      <c r="D576" s="131"/>
      <c r="E576" s="135" t="s">
        <v>0</v>
      </c>
      <c r="F576" s="158" t="s">
        <v>524</v>
      </c>
      <c r="G576" s="158"/>
      <c r="H576" s="159"/>
      <c r="I576" s="160"/>
      <c r="J576" s="161"/>
      <c r="K576" s="133"/>
      <c r="L576" s="133"/>
      <c r="M576" s="133"/>
      <c r="N576" s="133"/>
      <c r="O576" s="134"/>
      <c r="P576" s="134"/>
      <c r="Q576" s="134"/>
      <c r="R576" s="131"/>
      <c r="S576" s="131"/>
      <c r="T576" s="130"/>
      <c r="U576" s="6"/>
      <c r="V576" s="8"/>
      <c r="W576" s="8"/>
      <c r="X576" s="132" t="str">
        <f>F576</f>
        <v>Demontáž klempířských konstrukcí lemování zdí do suti</v>
      </c>
      <c r="Y576" s="9"/>
      <c r="AA576" s="11"/>
    </row>
    <row r="577" spans="1:27" ht="7.55" customHeight="1" outlineLevel="4" x14ac:dyDescent="0.2">
      <c r="B577" s="69"/>
      <c r="C577" s="69"/>
      <c r="D577" s="60"/>
      <c r="E577" s="60"/>
      <c r="F577" s="61"/>
      <c r="G577" s="60"/>
      <c r="H577" s="65"/>
      <c r="I577" s="104"/>
      <c r="J577" s="63"/>
      <c r="K577" s="65"/>
      <c r="L577" s="65"/>
      <c r="M577" s="65"/>
      <c r="N577" s="65"/>
      <c r="O577" s="63"/>
      <c r="P577" s="63"/>
      <c r="Q577" s="63"/>
      <c r="R577" s="60"/>
      <c r="S577" s="60"/>
      <c r="T577" s="69"/>
      <c r="U577" s="8"/>
      <c r="X577" s="60"/>
    </row>
    <row r="578" spans="1:27" ht="10.5" outlineLevel="4" x14ac:dyDescent="0.2">
      <c r="A578" s="136"/>
      <c r="B578" s="137"/>
      <c r="C578" s="137"/>
      <c r="D578" s="138"/>
      <c r="E578" s="144" t="s">
        <v>1</v>
      </c>
      <c r="F578" s="139" t="s">
        <v>525</v>
      </c>
      <c r="G578" s="138"/>
      <c r="H578" s="140">
        <v>400.548</v>
      </c>
      <c r="I578" s="141"/>
      <c r="J578" s="142"/>
      <c r="K578" s="143"/>
      <c r="L578" s="143"/>
      <c r="M578" s="143"/>
      <c r="N578" s="143"/>
      <c r="O578" s="142"/>
      <c r="P578" s="142"/>
      <c r="Q578" s="142"/>
      <c r="R578" s="138"/>
      <c r="S578" s="138"/>
      <c r="T578" s="137"/>
      <c r="U578" s="6"/>
      <c r="V578" s="8"/>
      <c r="W578" s="8"/>
      <c r="X578" s="60"/>
    </row>
    <row r="579" spans="1:27" ht="7.55" customHeight="1" outlineLevel="4" x14ac:dyDescent="0.2">
      <c r="A579" s="8"/>
      <c r="B579" s="69"/>
      <c r="C579" s="69"/>
      <c r="D579" s="60"/>
      <c r="E579" s="60"/>
      <c r="F579" s="103"/>
      <c r="G579" s="60"/>
      <c r="H579" s="65"/>
      <c r="I579" s="104"/>
      <c r="J579" s="63"/>
      <c r="K579" s="65"/>
      <c r="L579" s="65"/>
      <c r="M579" s="65"/>
      <c r="N579" s="65"/>
      <c r="O579" s="63"/>
      <c r="P579" s="63"/>
      <c r="Q579" s="63"/>
      <c r="R579" s="60"/>
      <c r="S579" s="60"/>
      <c r="T579" s="69"/>
      <c r="U579" s="8"/>
      <c r="X579" s="60"/>
    </row>
    <row r="580" spans="1:27" ht="10.5" outlineLevel="3" x14ac:dyDescent="0.2">
      <c r="A580" s="4"/>
      <c r="B580" s="119"/>
      <c r="C580" s="120">
        <v>107</v>
      </c>
      <c r="D580" s="121" t="s">
        <v>110</v>
      </c>
      <c r="E580" s="122" t="s">
        <v>526</v>
      </c>
      <c r="F580" s="123" t="s">
        <v>527</v>
      </c>
      <c r="G580" s="121" t="s">
        <v>181</v>
      </c>
      <c r="H580" s="124">
        <v>4</v>
      </c>
      <c r="I580" s="125"/>
      <c r="J580" s="126">
        <f>H580*I580</f>
        <v>0</v>
      </c>
      <c r="K580" s="124"/>
      <c r="L580" s="124">
        <f>H580*K580</f>
        <v>0</v>
      </c>
      <c r="M580" s="124"/>
      <c r="N580" s="124">
        <f>H580*M580</f>
        <v>0</v>
      </c>
      <c r="O580" s="126">
        <v>21</v>
      </c>
      <c r="P580" s="126">
        <f>J580*(O580/100)</f>
        <v>0</v>
      </c>
      <c r="Q580" s="126">
        <f>J580+P580</f>
        <v>0</v>
      </c>
      <c r="R580" s="127"/>
      <c r="S580" s="127" t="s">
        <v>114</v>
      </c>
      <c r="T580" s="128">
        <v>1</v>
      </c>
      <c r="U580" s="8"/>
      <c r="V580" s="8"/>
      <c r="W580" s="8"/>
      <c r="X580" s="60"/>
    </row>
    <row r="581" spans="1:27" ht="9.85" outlineLevel="4" x14ac:dyDescent="0.2">
      <c r="A581" s="129"/>
      <c r="B581" s="130"/>
      <c r="C581" s="130"/>
      <c r="D581" s="131"/>
      <c r="E581" s="135" t="s">
        <v>0</v>
      </c>
      <c r="F581" s="158" t="s">
        <v>528</v>
      </c>
      <c r="G581" s="158"/>
      <c r="H581" s="159"/>
      <c r="I581" s="160"/>
      <c r="J581" s="161"/>
      <c r="K581" s="133"/>
      <c r="L581" s="133"/>
      <c r="M581" s="133"/>
      <c r="N581" s="133"/>
      <c r="O581" s="134"/>
      <c r="P581" s="134"/>
      <c r="Q581" s="134"/>
      <c r="R581" s="131"/>
      <c r="S581" s="131"/>
      <c r="T581" s="130"/>
      <c r="U581" s="6"/>
      <c r="V581" s="8"/>
      <c r="W581" s="8"/>
      <c r="X581" s="132" t="str">
        <f>F581</f>
        <v>Montáž žlabu podokapního půlkruhového čela</v>
      </c>
      <c r="Y581" s="9"/>
      <c r="AA581" s="11"/>
    </row>
    <row r="582" spans="1:27" ht="7.55" customHeight="1" outlineLevel="4" x14ac:dyDescent="0.2">
      <c r="B582" s="69"/>
      <c r="C582" s="69"/>
      <c r="D582" s="60"/>
      <c r="E582" s="60"/>
      <c r="F582" s="61"/>
      <c r="G582" s="60"/>
      <c r="H582" s="65"/>
      <c r="I582" s="104"/>
      <c r="J582" s="63"/>
      <c r="K582" s="65"/>
      <c r="L582" s="65"/>
      <c r="M582" s="65"/>
      <c r="N582" s="65"/>
      <c r="O582" s="63"/>
      <c r="P582" s="63"/>
      <c r="Q582" s="63"/>
      <c r="R582" s="60"/>
      <c r="S582" s="60"/>
      <c r="T582" s="69"/>
      <c r="U582" s="8"/>
      <c r="X582" s="60"/>
    </row>
    <row r="583" spans="1:27" ht="10.5" outlineLevel="4" x14ac:dyDescent="0.2">
      <c r="A583" s="136"/>
      <c r="B583" s="137"/>
      <c r="C583" s="137"/>
      <c r="D583" s="138"/>
      <c r="E583" s="144" t="s">
        <v>1</v>
      </c>
      <c r="F583" s="139" t="s">
        <v>116</v>
      </c>
      <c r="G583" s="138"/>
      <c r="H583" s="140">
        <v>0</v>
      </c>
      <c r="I583" s="141"/>
      <c r="J583" s="142"/>
      <c r="K583" s="143"/>
      <c r="L583" s="143"/>
      <c r="M583" s="143"/>
      <c r="N583" s="143"/>
      <c r="O583" s="142"/>
      <c r="P583" s="142"/>
      <c r="Q583" s="142"/>
      <c r="R583" s="138"/>
      <c r="S583" s="138"/>
      <c r="T583" s="137"/>
      <c r="U583" s="6"/>
      <c r="V583" s="8"/>
      <c r="W583" s="8"/>
      <c r="X583" s="60"/>
    </row>
    <row r="584" spans="1:27" ht="10.5" outlineLevel="4" x14ac:dyDescent="0.2">
      <c r="A584" s="136"/>
      <c r="B584" s="137"/>
      <c r="C584" s="137"/>
      <c r="D584" s="138"/>
      <c r="E584" s="144"/>
      <c r="F584" s="139" t="s">
        <v>529</v>
      </c>
      <c r="G584" s="138"/>
      <c r="H584" s="140">
        <v>4</v>
      </c>
      <c r="I584" s="141"/>
      <c r="J584" s="142"/>
      <c r="K584" s="143"/>
      <c r="L584" s="143"/>
      <c r="M584" s="143"/>
      <c r="N584" s="143"/>
      <c r="O584" s="142"/>
      <c r="P584" s="142"/>
      <c r="Q584" s="142"/>
      <c r="R584" s="138"/>
      <c r="S584" s="138"/>
      <c r="T584" s="137"/>
      <c r="U584" s="6"/>
      <c r="V584" s="8"/>
      <c r="W584" s="8"/>
      <c r="X584" s="60"/>
    </row>
    <row r="585" spans="1:27" ht="7.55" customHeight="1" outlineLevel="4" x14ac:dyDescent="0.2">
      <c r="A585" s="8"/>
      <c r="B585" s="69"/>
      <c r="C585" s="69"/>
      <c r="D585" s="60"/>
      <c r="E585" s="60"/>
      <c r="F585" s="103"/>
      <c r="G585" s="60"/>
      <c r="H585" s="65"/>
      <c r="I585" s="104"/>
      <c r="J585" s="63"/>
      <c r="K585" s="65"/>
      <c r="L585" s="65"/>
      <c r="M585" s="65"/>
      <c r="N585" s="65"/>
      <c r="O585" s="63"/>
      <c r="P585" s="63"/>
      <c r="Q585" s="63"/>
      <c r="R585" s="60"/>
      <c r="S585" s="60"/>
      <c r="T585" s="69"/>
      <c r="U585" s="8"/>
      <c r="X585" s="60"/>
    </row>
    <row r="586" spans="1:27" ht="10.5" outlineLevel="3" x14ac:dyDescent="0.2">
      <c r="A586" s="4"/>
      <c r="B586" s="119"/>
      <c r="C586" s="120">
        <v>108</v>
      </c>
      <c r="D586" s="121" t="s">
        <v>291</v>
      </c>
      <c r="E586" s="122" t="s">
        <v>530</v>
      </c>
      <c r="F586" s="123" t="s">
        <v>531</v>
      </c>
      <c r="G586" s="121" t="s">
        <v>181</v>
      </c>
      <c r="H586" s="124">
        <v>4</v>
      </c>
      <c r="I586" s="125"/>
      <c r="J586" s="126">
        <f>H586*I586</f>
        <v>0</v>
      </c>
      <c r="K586" s="124">
        <v>1.7000000000000001E-4</v>
      </c>
      <c r="L586" s="124">
        <f>H586*K586</f>
        <v>6.8000000000000005E-4</v>
      </c>
      <c r="M586" s="124"/>
      <c r="N586" s="124">
        <f>H586*M586</f>
        <v>0</v>
      </c>
      <c r="O586" s="126">
        <v>21</v>
      </c>
      <c r="P586" s="126">
        <f>J586*(O586/100)</f>
        <v>0</v>
      </c>
      <c r="Q586" s="126">
        <f>J586+P586</f>
        <v>0</v>
      </c>
      <c r="R586" s="127"/>
      <c r="S586" s="127" t="s">
        <v>114</v>
      </c>
      <c r="T586" s="128">
        <v>1</v>
      </c>
      <c r="U586" s="8"/>
      <c r="V586" s="8"/>
      <c r="W586" s="8"/>
      <c r="X586" s="60"/>
    </row>
    <row r="587" spans="1:27" ht="9.85" outlineLevel="4" x14ac:dyDescent="0.2">
      <c r="A587" s="129"/>
      <c r="B587" s="130"/>
      <c r="C587" s="130"/>
      <c r="D587" s="131"/>
      <c r="E587" s="135" t="s">
        <v>0</v>
      </c>
      <c r="F587" s="158" t="s">
        <v>54</v>
      </c>
      <c r="G587" s="158"/>
      <c r="H587" s="159"/>
      <c r="I587" s="160"/>
      <c r="J587" s="161"/>
      <c r="K587" s="133"/>
      <c r="L587" s="133"/>
      <c r="M587" s="133"/>
      <c r="N587" s="133"/>
      <c r="O587" s="134"/>
      <c r="P587" s="134"/>
      <c r="Q587" s="134"/>
      <c r="R587" s="131"/>
      <c r="S587" s="131"/>
      <c r="T587" s="130"/>
      <c r="U587" s="6"/>
      <c r="V587" s="8"/>
      <c r="W587" s="8"/>
      <c r="X587" s="132" t="str">
        <f>F587</f>
        <v>---</v>
      </c>
      <c r="Y587" s="9"/>
      <c r="AA587" s="11"/>
    </row>
    <row r="588" spans="1:27" ht="7.55" customHeight="1" outlineLevel="4" x14ac:dyDescent="0.2">
      <c r="B588" s="69"/>
      <c r="C588" s="69"/>
      <c r="D588" s="60"/>
      <c r="E588" s="60"/>
      <c r="F588" s="61"/>
      <c r="G588" s="60"/>
      <c r="H588" s="65"/>
      <c r="I588" s="104"/>
      <c r="J588" s="63"/>
      <c r="K588" s="65"/>
      <c r="L588" s="65"/>
      <c r="M588" s="65"/>
      <c r="N588" s="65"/>
      <c r="O588" s="63"/>
      <c r="P588" s="63"/>
      <c r="Q588" s="63"/>
      <c r="R588" s="60"/>
      <c r="S588" s="60"/>
      <c r="T588" s="69"/>
      <c r="U588" s="8"/>
      <c r="X588" s="60"/>
    </row>
    <row r="589" spans="1:27" ht="20.95" outlineLevel="3" x14ac:dyDescent="0.2">
      <c r="A589" s="4"/>
      <c r="B589" s="119"/>
      <c r="C589" s="120">
        <v>109</v>
      </c>
      <c r="D589" s="121" t="s">
        <v>110</v>
      </c>
      <c r="E589" s="122" t="s">
        <v>532</v>
      </c>
      <c r="F589" s="123" t="s">
        <v>533</v>
      </c>
      <c r="G589" s="121" t="s">
        <v>135</v>
      </c>
      <c r="H589" s="124">
        <v>6.3221121672387186</v>
      </c>
      <c r="I589" s="125"/>
      <c r="J589" s="126">
        <f>H589*I589</f>
        <v>0</v>
      </c>
      <c r="K589" s="124"/>
      <c r="L589" s="124">
        <f>H589*K589</f>
        <v>0</v>
      </c>
      <c r="M589" s="124"/>
      <c r="N589" s="124">
        <f>H589*M589</f>
        <v>0</v>
      </c>
      <c r="O589" s="126">
        <v>21</v>
      </c>
      <c r="P589" s="126">
        <f>J589*(O589/100)</f>
        <v>0</v>
      </c>
      <c r="Q589" s="126">
        <f>J589+P589</f>
        <v>0</v>
      </c>
      <c r="R589" s="127"/>
      <c r="S589" s="127" t="s">
        <v>114</v>
      </c>
      <c r="T589" s="128">
        <v>1</v>
      </c>
      <c r="U589" s="8"/>
      <c r="V589" s="8"/>
      <c r="W589" s="8"/>
      <c r="X589" s="60"/>
    </row>
    <row r="590" spans="1:27" ht="19.649999999999999" outlineLevel="4" x14ac:dyDescent="0.2">
      <c r="A590" s="129"/>
      <c r="B590" s="130"/>
      <c r="C590" s="130"/>
      <c r="D590" s="131"/>
      <c r="E590" s="135" t="s">
        <v>0</v>
      </c>
      <c r="F590" s="158" t="s">
        <v>534</v>
      </c>
      <c r="G590" s="158"/>
      <c r="H590" s="159"/>
      <c r="I590" s="160"/>
      <c r="J590" s="161"/>
      <c r="K590" s="133"/>
      <c r="L590" s="133"/>
      <c r="M590" s="133"/>
      <c r="N590" s="133"/>
      <c r="O590" s="134"/>
      <c r="P590" s="134"/>
      <c r="Q590" s="134"/>
      <c r="R590" s="131"/>
      <c r="S590" s="131"/>
      <c r="T590" s="130"/>
      <c r="U590" s="6"/>
      <c r="V590" s="8"/>
      <c r="W590" s="8"/>
      <c r="X590" s="132" t="str">
        <f>F590</f>
        <v>Přesun hmot pro konstrukce klempířské stanovený z hmotnosti přesunovaného materiálu vodorovná dopravní vzdálenost do 50 m s omezením mechanizace v objektech výšky přes 6 do 12 m</v>
      </c>
      <c r="Y590" s="9"/>
      <c r="AA590" s="11"/>
    </row>
    <row r="591" spans="1:27" ht="7.55" customHeight="1" outlineLevel="4" x14ac:dyDescent="0.2">
      <c r="B591" s="69"/>
      <c r="C591" s="69"/>
      <c r="D591" s="60"/>
      <c r="E591" s="60"/>
      <c r="F591" s="61"/>
      <c r="G591" s="60"/>
      <c r="H591" s="65"/>
      <c r="I591" s="104"/>
      <c r="J591" s="63"/>
      <c r="K591" s="65"/>
      <c r="L591" s="65"/>
      <c r="M591" s="65"/>
      <c r="N591" s="65"/>
      <c r="O591" s="63"/>
      <c r="P591" s="63"/>
      <c r="Q591" s="63"/>
      <c r="R591" s="60"/>
      <c r="S591" s="60"/>
      <c r="T591" s="69"/>
      <c r="U591" s="8"/>
      <c r="X591" s="60"/>
    </row>
    <row r="592" spans="1:27" outlineLevel="3" x14ac:dyDescent="0.2">
      <c r="B592" s="6"/>
      <c r="C592" s="6"/>
      <c r="D592" s="6"/>
      <c r="E592" s="6"/>
      <c r="F592" s="6"/>
      <c r="G592" s="6"/>
      <c r="H592" s="6"/>
      <c r="I592" s="8"/>
      <c r="J592" s="8"/>
      <c r="K592" s="6"/>
      <c r="L592" s="6"/>
      <c r="M592" s="6"/>
      <c r="N592" s="6"/>
      <c r="O592" s="6"/>
      <c r="P592" s="8"/>
      <c r="Q592" s="8"/>
      <c r="R592" s="8"/>
      <c r="S592" s="6"/>
      <c r="T592" s="6"/>
      <c r="X592" s="6"/>
    </row>
    <row r="593" spans="1:27" ht="10.5" outlineLevel="2" x14ac:dyDescent="0.2">
      <c r="A593" s="96" t="s">
        <v>97</v>
      </c>
      <c r="B593" s="100">
        <v>3</v>
      </c>
      <c r="C593" s="113"/>
      <c r="D593" s="114" t="s">
        <v>109</v>
      </c>
      <c r="E593" s="114"/>
      <c r="F593" s="115" t="s">
        <v>98</v>
      </c>
      <c r="G593" s="114"/>
      <c r="H593" s="116"/>
      <c r="I593" s="117"/>
      <c r="J593" s="98">
        <f>SUBTOTAL(9,J594:J637)</f>
        <v>0</v>
      </c>
      <c r="K593" s="116"/>
      <c r="L593" s="99">
        <f>SUBTOTAL(9,L594:L637)</f>
        <v>0.65992577200000013</v>
      </c>
      <c r="M593" s="116"/>
      <c r="N593" s="99">
        <f>SUBTOTAL(9,N594:N637)</f>
        <v>0.35268376000000001</v>
      </c>
      <c r="O593" s="118"/>
      <c r="P593" s="98">
        <f>SUBTOTAL(9,P594:P637)</f>
        <v>0</v>
      </c>
      <c r="Q593" s="98">
        <f>SUBTOTAL(9,Q594:Q637)</f>
        <v>0</v>
      </c>
      <c r="R593" s="114"/>
      <c r="S593" s="114"/>
      <c r="T593" s="100">
        <f>SUBTOTAL(9,T594:T637)</f>
        <v>9</v>
      </c>
      <c r="U593" s="6"/>
      <c r="V593" s="8"/>
      <c r="W593" s="8"/>
      <c r="X593" s="60"/>
    </row>
    <row r="594" spans="1:27" ht="10.5" outlineLevel="3" x14ac:dyDescent="0.2">
      <c r="A594" s="4"/>
      <c r="B594" s="119"/>
      <c r="C594" s="120">
        <v>110</v>
      </c>
      <c r="D594" s="121" t="s">
        <v>110</v>
      </c>
      <c r="E594" s="122" t="s">
        <v>535</v>
      </c>
      <c r="F594" s="123" t="s">
        <v>536</v>
      </c>
      <c r="G594" s="121" t="s">
        <v>124</v>
      </c>
      <c r="H594" s="124">
        <v>1356.4760000000001</v>
      </c>
      <c r="I594" s="125"/>
      <c r="J594" s="126">
        <f>H594*I594</f>
        <v>0</v>
      </c>
      <c r="K594" s="124">
        <v>2.5999999999999998E-4</v>
      </c>
      <c r="L594" s="124">
        <f>H594*K594</f>
        <v>0.35268376000000001</v>
      </c>
      <c r="M594" s="124">
        <v>2.5999999999999998E-4</v>
      </c>
      <c r="N594" s="124">
        <f>H594*M594</f>
        <v>0.35268376000000001</v>
      </c>
      <c r="O594" s="126">
        <v>21</v>
      </c>
      <c r="P594" s="126">
        <f>J594*(O594/100)</f>
        <v>0</v>
      </c>
      <c r="Q594" s="126">
        <f>J594+P594</f>
        <v>0</v>
      </c>
      <c r="R594" s="127"/>
      <c r="S594" s="127" t="s">
        <v>114</v>
      </c>
      <c r="T594" s="128">
        <v>1</v>
      </c>
      <c r="U594" s="8"/>
      <c r="V594" s="8"/>
      <c r="W594" s="8"/>
      <c r="X594" s="60"/>
    </row>
    <row r="595" spans="1:27" ht="9.85" outlineLevel="4" x14ac:dyDescent="0.2">
      <c r="A595" s="129"/>
      <c r="B595" s="130"/>
      <c r="C595" s="130"/>
      <c r="D595" s="131"/>
      <c r="E595" s="135" t="s">
        <v>0</v>
      </c>
      <c r="F595" s="158" t="s">
        <v>537</v>
      </c>
      <c r="G595" s="158"/>
      <c r="H595" s="159"/>
      <c r="I595" s="160"/>
      <c r="J595" s="161"/>
      <c r="K595" s="133"/>
      <c r="L595" s="133"/>
      <c r="M595" s="133"/>
      <c r="N595" s="133"/>
      <c r="O595" s="134"/>
      <c r="P595" s="134"/>
      <c r="Q595" s="134"/>
      <c r="R595" s="131"/>
      <c r="S595" s="131"/>
      <c r="T595" s="130"/>
      <c r="U595" s="6"/>
      <c r="V595" s="8"/>
      <c r="W595" s="8"/>
      <c r="X595" s="132" t="str">
        <f>F595</f>
        <v>Nouzové zakrytí střechy plachtou</v>
      </c>
      <c r="Y595" s="9"/>
      <c r="AA595" s="11"/>
    </row>
    <row r="596" spans="1:27" ht="7.55" customHeight="1" outlineLevel="4" x14ac:dyDescent="0.2">
      <c r="B596" s="69"/>
      <c r="C596" s="69"/>
      <c r="D596" s="60"/>
      <c r="E596" s="60"/>
      <c r="F596" s="61"/>
      <c r="G596" s="60"/>
      <c r="H596" s="65"/>
      <c r="I596" s="104"/>
      <c r="J596" s="63"/>
      <c r="K596" s="65"/>
      <c r="L596" s="65"/>
      <c r="M596" s="65"/>
      <c r="N596" s="65"/>
      <c r="O596" s="63"/>
      <c r="P596" s="63"/>
      <c r="Q596" s="63"/>
      <c r="R596" s="60"/>
      <c r="S596" s="60"/>
      <c r="T596" s="69"/>
      <c r="U596" s="8"/>
      <c r="X596" s="60"/>
    </row>
    <row r="597" spans="1:27" ht="10.5" outlineLevel="4" x14ac:dyDescent="0.2">
      <c r="A597" s="136"/>
      <c r="B597" s="137"/>
      <c r="C597" s="137"/>
      <c r="D597" s="138"/>
      <c r="E597" s="144" t="s">
        <v>1</v>
      </c>
      <c r="F597" s="139" t="s">
        <v>228</v>
      </c>
      <c r="G597" s="138"/>
      <c r="H597" s="140">
        <v>1356.4760000000001</v>
      </c>
      <c r="I597" s="141"/>
      <c r="J597" s="142"/>
      <c r="K597" s="143"/>
      <c r="L597" s="143"/>
      <c r="M597" s="143"/>
      <c r="N597" s="143"/>
      <c r="O597" s="142"/>
      <c r="P597" s="142"/>
      <c r="Q597" s="142"/>
      <c r="R597" s="138"/>
      <c r="S597" s="138"/>
      <c r="T597" s="137"/>
      <c r="U597" s="6"/>
      <c r="V597" s="8"/>
      <c r="W597" s="8"/>
      <c r="X597" s="60"/>
    </row>
    <row r="598" spans="1:27" ht="7.55" customHeight="1" outlineLevel="4" x14ac:dyDescent="0.2">
      <c r="A598" s="8"/>
      <c r="B598" s="69"/>
      <c r="C598" s="69"/>
      <c r="D598" s="60"/>
      <c r="E598" s="60"/>
      <c r="F598" s="103"/>
      <c r="G598" s="60"/>
      <c r="H598" s="65"/>
      <c r="I598" s="104"/>
      <c r="J598" s="63"/>
      <c r="K598" s="65"/>
      <c r="L598" s="65"/>
      <c r="M598" s="65"/>
      <c r="N598" s="65"/>
      <c r="O598" s="63"/>
      <c r="P598" s="63"/>
      <c r="Q598" s="63"/>
      <c r="R598" s="60"/>
      <c r="S598" s="60"/>
      <c r="T598" s="69"/>
      <c r="U598" s="8"/>
      <c r="X598" s="60"/>
    </row>
    <row r="599" spans="1:27" ht="10.5" outlineLevel="3" x14ac:dyDescent="0.2">
      <c r="A599" s="4"/>
      <c r="B599" s="119"/>
      <c r="C599" s="120">
        <v>111</v>
      </c>
      <c r="D599" s="121" t="s">
        <v>110</v>
      </c>
      <c r="E599" s="122" t="s">
        <v>538</v>
      </c>
      <c r="F599" s="123" t="s">
        <v>539</v>
      </c>
      <c r="G599" s="121" t="s">
        <v>124</v>
      </c>
      <c r="H599" s="124">
        <v>1356.4760000000001</v>
      </c>
      <c r="I599" s="125"/>
      <c r="J599" s="126">
        <f>H599*I599</f>
        <v>0</v>
      </c>
      <c r="K599" s="124"/>
      <c r="L599" s="124">
        <f>H599*K599</f>
        <v>0</v>
      </c>
      <c r="M599" s="124"/>
      <c r="N599" s="124">
        <f>H599*M599</f>
        <v>0</v>
      </c>
      <c r="O599" s="126">
        <v>21</v>
      </c>
      <c r="P599" s="126">
        <f>J599*(O599/100)</f>
        <v>0</v>
      </c>
      <c r="Q599" s="126">
        <f>J599+P599</f>
        <v>0</v>
      </c>
      <c r="R599" s="127"/>
      <c r="S599" s="127" t="s">
        <v>114</v>
      </c>
      <c r="T599" s="128">
        <v>1</v>
      </c>
      <c r="U599" s="8"/>
      <c r="V599" s="8"/>
      <c r="W599" s="8"/>
      <c r="X599" s="60"/>
    </row>
    <row r="600" spans="1:27" ht="9.85" outlineLevel="4" x14ac:dyDescent="0.2">
      <c r="A600" s="129"/>
      <c r="B600" s="130"/>
      <c r="C600" s="130"/>
      <c r="D600" s="131"/>
      <c r="E600" s="135" t="s">
        <v>0</v>
      </c>
      <c r="F600" s="158" t="s">
        <v>540</v>
      </c>
      <c r="G600" s="158"/>
      <c r="H600" s="159"/>
      <c r="I600" s="160"/>
      <c r="J600" s="161"/>
      <c r="K600" s="133"/>
      <c r="L600" s="133"/>
      <c r="M600" s="133"/>
      <c r="N600" s="133"/>
      <c r="O600" s="134"/>
      <c r="P600" s="134"/>
      <c r="Q600" s="134"/>
      <c r="R600" s="131"/>
      <c r="S600" s="131"/>
      <c r="T600" s="130"/>
      <c r="U600" s="6"/>
      <c r="V600" s="8"/>
      <c r="W600" s="8"/>
      <c r="X600" s="132" t="str">
        <f>F600</f>
        <v>Montáž pojistné hydroizolační nebo parotěsné fólie kladené ve sklonu přes 20° s lepenými přesahy na bednění nebo tepelnou izolaci</v>
      </c>
      <c r="Y600" s="9"/>
      <c r="AA600" s="11"/>
    </row>
    <row r="601" spans="1:27" ht="7.55" customHeight="1" outlineLevel="4" x14ac:dyDescent="0.2">
      <c r="B601" s="69"/>
      <c r="C601" s="69"/>
      <c r="D601" s="60"/>
      <c r="E601" s="60"/>
      <c r="F601" s="61"/>
      <c r="G601" s="60"/>
      <c r="H601" s="65"/>
      <c r="I601" s="104"/>
      <c r="J601" s="63"/>
      <c r="K601" s="65"/>
      <c r="L601" s="65"/>
      <c r="M601" s="65"/>
      <c r="N601" s="65"/>
      <c r="O601" s="63"/>
      <c r="P601" s="63"/>
      <c r="Q601" s="63"/>
      <c r="R601" s="60"/>
      <c r="S601" s="60"/>
      <c r="T601" s="69"/>
      <c r="U601" s="8"/>
      <c r="X601" s="60"/>
    </row>
    <row r="602" spans="1:27" ht="10.5" outlineLevel="4" x14ac:dyDescent="0.2">
      <c r="A602" s="136"/>
      <c r="B602" s="137"/>
      <c r="C602" s="137"/>
      <c r="D602" s="138"/>
      <c r="E602" s="144" t="s">
        <v>1</v>
      </c>
      <c r="F602" s="139" t="s">
        <v>228</v>
      </c>
      <c r="G602" s="138"/>
      <c r="H602" s="140">
        <v>1356.4760000000001</v>
      </c>
      <c r="I602" s="141"/>
      <c r="J602" s="142"/>
      <c r="K602" s="143"/>
      <c r="L602" s="143"/>
      <c r="M602" s="143"/>
      <c r="N602" s="143"/>
      <c r="O602" s="142"/>
      <c r="P602" s="142"/>
      <c r="Q602" s="142"/>
      <c r="R602" s="138"/>
      <c r="S602" s="138"/>
      <c r="T602" s="137"/>
      <c r="U602" s="6"/>
      <c r="V602" s="8"/>
      <c r="W602" s="8"/>
      <c r="X602" s="60"/>
    </row>
    <row r="603" spans="1:27" ht="7.55" customHeight="1" outlineLevel="4" x14ac:dyDescent="0.2">
      <c r="A603" s="8"/>
      <c r="B603" s="69"/>
      <c r="C603" s="69"/>
      <c r="D603" s="60"/>
      <c r="E603" s="60"/>
      <c r="F603" s="103"/>
      <c r="G603" s="60"/>
      <c r="H603" s="65"/>
      <c r="I603" s="104"/>
      <c r="J603" s="63"/>
      <c r="K603" s="65"/>
      <c r="L603" s="65"/>
      <c r="M603" s="65"/>
      <c r="N603" s="65"/>
      <c r="O603" s="63"/>
      <c r="P603" s="63"/>
      <c r="Q603" s="63"/>
      <c r="R603" s="60"/>
      <c r="S603" s="60"/>
      <c r="T603" s="69"/>
      <c r="U603" s="8"/>
      <c r="X603" s="60"/>
    </row>
    <row r="604" spans="1:27" ht="20.95" outlineLevel="3" x14ac:dyDescent="0.2">
      <c r="A604" s="4"/>
      <c r="B604" s="119"/>
      <c r="C604" s="120">
        <v>112</v>
      </c>
      <c r="D604" s="121" t="s">
        <v>291</v>
      </c>
      <c r="E604" s="122" t="s">
        <v>541</v>
      </c>
      <c r="F604" s="123" t="s">
        <v>542</v>
      </c>
      <c r="G604" s="121" t="s">
        <v>124</v>
      </c>
      <c r="H604" s="124">
        <v>1559.9474</v>
      </c>
      <c r="I604" s="125"/>
      <c r="J604" s="126">
        <f>H604*I604</f>
        <v>0</v>
      </c>
      <c r="K604" s="124">
        <v>1.8000000000000001E-4</v>
      </c>
      <c r="L604" s="124">
        <f>H604*K604</f>
        <v>0.28079053200000004</v>
      </c>
      <c r="M604" s="124"/>
      <c r="N604" s="124">
        <f>H604*M604</f>
        <v>0</v>
      </c>
      <c r="O604" s="126">
        <v>21</v>
      </c>
      <c r="P604" s="126">
        <f>J604*(O604/100)</f>
        <v>0</v>
      </c>
      <c r="Q604" s="126">
        <f>J604+P604</f>
        <v>0</v>
      </c>
      <c r="R604" s="127"/>
      <c r="S604" s="127" t="s">
        <v>114</v>
      </c>
      <c r="T604" s="128">
        <v>1</v>
      </c>
      <c r="U604" s="8"/>
      <c r="V604" s="8"/>
      <c r="W604" s="8"/>
      <c r="X604" s="60"/>
    </row>
    <row r="605" spans="1:27" ht="9.85" outlineLevel="4" x14ac:dyDescent="0.2">
      <c r="A605" s="129"/>
      <c r="B605" s="130"/>
      <c r="C605" s="130"/>
      <c r="D605" s="131"/>
      <c r="E605" s="135" t="s">
        <v>0</v>
      </c>
      <c r="F605" s="158" t="s">
        <v>54</v>
      </c>
      <c r="G605" s="158"/>
      <c r="H605" s="159"/>
      <c r="I605" s="160"/>
      <c r="J605" s="161"/>
      <c r="K605" s="133"/>
      <c r="L605" s="133"/>
      <c r="M605" s="133"/>
      <c r="N605" s="133"/>
      <c r="O605" s="134"/>
      <c r="P605" s="134"/>
      <c r="Q605" s="134"/>
      <c r="R605" s="131"/>
      <c r="S605" s="131"/>
      <c r="T605" s="130"/>
      <c r="U605" s="6"/>
      <c r="V605" s="8"/>
      <c r="W605" s="8"/>
      <c r="X605" s="132" t="str">
        <f>F605</f>
        <v>---</v>
      </c>
      <c r="Y605" s="9"/>
      <c r="AA605" s="11"/>
    </row>
    <row r="606" spans="1:27" ht="7.55" customHeight="1" outlineLevel="4" x14ac:dyDescent="0.2">
      <c r="B606" s="69"/>
      <c r="C606" s="69"/>
      <c r="D606" s="60"/>
      <c r="E606" s="60"/>
      <c r="F606" s="61"/>
      <c r="G606" s="60"/>
      <c r="H606" s="65"/>
      <c r="I606" s="104"/>
      <c r="J606" s="63"/>
      <c r="K606" s="65"/>
      <c r="L606" s="65"/>
      <c r="M606" s="65"/>
      <c r="N606" s="65"/>
      <c r="O606" s="63"/>
      <c r="P606" s="63"/>
      <c r="Q606" s="63"/>
      <c r="R606" s="60"/>
      <c r="S606" s="60"/>
      <c r="T606" s="69"/>
      <c r="U606" s="8"/>
      <c r="X606" s="60"/>
    </row>
    <row r="607" spans="1:27" ht="9.85" outlineLevel="4" x14ac:dyDescent="0.2">
      <c r="A607" s="129"/>
      <c r="B607" s="130"/>
      <c r="C607" s="130"/>
      <c r="D607" s="131"/>
      <c r="E607" s="135" t="s">
        <v>24</v>
      </c>
      <c r="F607" s="147">
        <v>15</v>
      </c>
      <c r="G607" s="131"/>
      <c r="H607" s="145">
        <v>203.47140000000002</v>
      </c>
      <c r="I607" s="146"/>
      <c r="J607" s="134"/>
      <c r="K607" s="133"/>
      <c r="L607" s="133"/>
      <c r="M607" s="133"/>
      <c r="N607" s="133"/>
      <c r="O607" s="134"/>
      <c r="P607" s="134"/>
      <c r="Q607" s="134"/>
      <c r="R607" s="131"/>
      <c r="S607" s="131"/>
      <c r="T607" s="130"/>
      <c r="U607" s="6"/>
      <c r="V607" s="8"/>
      <c r="W607" s="8"/>
      <c r="X607" s="60"/>
    </row>
    <row r="608" spans="1:27" ht="7.55" customHeight="1" outlineLevel="4" x14ac:dyDescent="0.2">
      <c r="A608" s="8"/>
      <c r="B608" s="69"/>
      <c r="C608" s="69"/>
      <c r="D608" s="60"/>
      <c r="E608" s="60"/>
      <c r="F608" s="103"/>
      <c r="G608" s="60"/>
      <c r="H608" s="65"/>
      <c r="I608" s="104"/>
      <c r="J608" s="63"/>
      <c r="K608" s="65"/>
      <c r="L608" s="65"/>
      <c r="M608" s="65"/>
      <c r="N608" s="65"/>
      <c r="O608" s="63"/>
      <c r="P608" s="63"/>
      <c r="Q608" s="63"/>
      <c r="R608" s="60"/>
      <c r="S608" s="60"/>
      <c r="T608" s="69"/>
      <c r="U608" s="8"/>
      <c r="X608" s="60"/>
    </row>
    <row r="609" spans="1:27" ht="10.5" outlineLevel="3" x14ac:dyDescent="0.2">
      <c r="A609" s="4"/>
      <c r="B609" s="119"/>
      <c r="C609" s="120">
        <v>113</v>
      </c>
      <c r="D609" s="121" t="s">
        <v>110</v>
      </c>
      <c r="E609" s="122" t="s">
        <v>543</v>
      </c>
      <c r="F609" s="123" t="s">
        <v>544</v>
      </c>
      <c r="G609" s="121" t="s">
        <v>140</v>
      </c>
      <c r="H609" s="124">
        <v>312.51299999999998</v>
      </c>
      <c r="I609" s="125"/>
      <c r="J609" s="126">
        <f>H609*I609</f>
        <v>0</v>
      </c>
      <c r="K609" s="124"/>
      <c r="L609" s="124">
        <f>H609*K609</f>
        <v>0</v>
      </c>
      <c r="M609" s="124"/>
      <c r="N609" s="124">
        <f>H609*M609</f>
        <v>0</v>
      </c>
      <c r="O609" s="126">
        <v>21</v>
      </c>
      <c r="P609" s="126">
        <f>J609*(O609/100)</f>
        <v>0</v>
      </c>
      <c r="Q609" s="126">
        <f>J609+P609</f>
        <v>0</v>
      </c>
      <c r="R609" s="127"/>
      <c r="S609" s="127" t="s">
        <v>114</v>
      </c>
      <c r="T609" s="128">
        <v>1</v>
      </c>
      <c r="U609" s="8"/>
      <c r="V609" s="8"/>
      <c r="W609" s="8"/>
      <c r="X609" s="60"/>
    </row>
    <row r="610" spans="1:27" ht="9.85" outlineLevel="4" x14ac:dyDescent="0.2">
      <c r="A610" s="129"/>
      <c r="B610" s="130"/>
      <c r="C610" s="130"/>
      <c r="D610" s="131"/>
      <c r="E610" s="135" t="s">
        <v>0</v>
      </c>
      <c r="F610" s="158" t="s">
        <v>545</v>
      </c>
      <c r="G610" s="158"/>
      <c r="H610" s="159"/>
      <c r="I610" s="160"/>
      <c r="J610" s="161"/>
      <c r="K610" s="133"/>
      <c r="L610" s="133"/>
      <c r="M610" s="133"/>
      <c r="N610" s="133"/>
      <c r="O610" s="134"/>
      <c r="P610" s="134"/>
      <c r="Q610" s="134"/>
      <c r="R610" s="131"/>
      <c r="S610" s="131"/>
      <c r="T610" s="130"/>
      <c r="U610" s="6"/>
      <c r="V610" s="8"/>
      <c r="W610" s="8"/>
      <c r="X610" s="132" t="str">
        <f>F610</f>
        <v>Montáž pojistné hydroizolační nebo parotěsné fólie hřebene nebo nároží, střechy větrané</v>
      </c>
      <c r="Y610" s="9"/>
      <c r="AA610" s="11"/>
    </row>
    <row r="611" spans="1:27" ht="7.55" customHeight="1" outlineLevel="4" x14ac:dyDescent="0.2">
      <c r="B611" s="69"/>
      <c r="C611" s="69"/>
      <c r="D611" s="60"/>
      <c r="E611" s="60"/>
      <c r="F611" s="61"/>
      <c r="G611" s="60"/>
      <c r="H611" s="65"/>
      <c r="I611" s="104"/>
      <c r="J611" s="63"/>
      <c r="K611" s="65"/>
      <c r="L611" s="65"/>
      <c r="M611" s="65"/>
      <c r="N611" s="65"/>
      <c r="O611" s="63"/>
      <c r="P611" s="63"/>
      <c r="Q611" s="63"/>
      <c r="R611" s="60"/>
      <c r="S611" s="60"/>
      <c r="T611" s="69"/>
      <c r="U611" s="8"/>
      <c r="X611" s="60"/>
    </row>
    <row r="612" spans="1:27" ht="10.5" outlineLevel="4" x14ac:dyDescent="0.2">
      <c r="A612" s="136"/>
      <c r="B612" s="137"/>
      <c r="C612" s="137"/>
      <c r="D612" s="138"/>
      <c r="E612" s="144" t="s">
        <v>1</v>
      </c>
      <c r="F612" s="139" t="s">
        <v>546</v>
      </c>
      <c r="G612" s="138"/>
      <c r="H612" s="140">
        <v>312.51299999999998</v>
      </c>
      <c r="I612" s="141"/>
      <c r="J612" s="142"/>
      <c r="K612" s="143"/>
      <c r="L612" s="143"/>
      <c r="M612" s="143"/>
      <c r="N612" s="143"/>
      <c r="O612" s="142"/>
      <c r="P612" s="142"/>
      <c r="Q612" s="142"/>
      <c r="R612" s="138"/>
      <c r="S612" s="138"/>
      <c r="T612" s="137"/>
      <c r="U612" s="6"/>
      <c r="V612" s="8"/>
      <c r="W612" s="8"/>
      <c r="X612" s="60"/>
    </row>
    <row r="613" spans="1:27" ht="7.55" customHeight="1" outlineLevel="4" x14ac:dyDescent="0.2">
      <c r="A613" s="8"/>
      <c r="B613" s="69"/>
      <c r="C613" s="69"/>
      <c r="D613" s="60"/>
      <c r="E613" s="60"/>
      <c r="F613" s="103"/>
      <c r="G613" s="60"/>
      <c r="H613" s="65"/>
      <c r="I613" s="104"/>
      <c r="J613" s="63"/>
      <c r="K613" s="65"/>
      <c r="L613" s="65"/>
      <c r="M613" s="65"/>
      <c r="N613" s="65"/>
      <c r="O613" s="63"/>
      <c r="P613" s="63"/>
      <c r="Q613" s="63"/>
      <c r="R613" s="60"/>
      <c r="S613" s="60"/>
      <c r="T613" s="69"/>
      <c r="U613" s="8"/>
      <c r="X613" s="60"/>
    </row>
    <row r="614" spans="1:27" ht="10.5" outlineLevel="3" x14ac:dyDescent="0.2">
      <c r="A614" s="4"/>
      <c r="B614" s="119"/>
      <c r="C614" s="120">
        <v>114</v>
      </c>
      <c r="D614" s="121" t="s">
        <v>110</v>
      </c>
      <c r="E614" s="122" t="s">
        <v>547</v>
      </c>
      <c r="F614" s="123" t="s">
        <v>548</v>
      </c>
      <c r="G614" s="121" t="s">
        <v>140</v>
      </c>
      <c r="H614" s="124">
        <v>224.09800000000001</v>
      </c>
      <c r="I614" s="125"/>
      <c r="J614" s="126">
        <f>H614*I614</f>
        <v>0</v>
      </c>
      <c r="K614" s="124"/>
      <c r="L614" s="124">
        <f>H614*K614</f>
        <v>0</v>
      </c>
      <c r="M614" s="124"/>
      <c r="N614" s="124">
        <f>H614*M614</f>
        <v>0</v>
      </c>
      <c r="O614" s="126">
        <v>21</v>
      </c>
      <c r="P614" s="126">
        <f>J614*(O614/100)</f>
        <v>0</v>
      </c>
      <c r="Q614" s="126">
        <f>J614+P614</f>
        <v>0</v>
      </c>
      <c r="R614" s="127"/>
      <c r="S614" s="127" t="s">
        <v>114</v>
      </c>
      <c r="T614" s="128">
        <v>1</v>
      </c>
      <c r="U614" s="8"/>
      <c r="V614" s="8"/>
      <c r="W614" s="8"/>
      <c r="X614" s="60"/>
    </row>
    <row r="615" spans="1:27" ht="9.85" outlineLevel="4" x14ac:dyDescent="0.2">
      <c r="A615" s="129"/>
      <c r="B615" s="130"/>
      <c r="C615" s="130"/>
      <c r="D615" s="131"/>
      <c r="E615" s="135" t="s">
        <v>0</v>
      </c>
      <c r="F615" s="158" t="s">
        <v>549</v>
      </c>
      <c r="G615" s="158"/>
      <c r="H615" s="159"/>
      <c r="I615" s="160"/>
      <c r="J615" s="161"/>
      <c r="K615" s="133"/>
      <c r="L615" s="133"/>
      <c r="M615" s="133"/>
      <c r="N615" s="133"/>
      <c r="O615" s="134"/>
      <c r="P615" s="134"/>
      <c r="Q615" s="134"/>
      <c r="R615" s="131"/>
      <c r="S615" s="131"/>
      <c r="T615" s="130"/>
      <c r="U615" s="6"/>
      <c r="V615" s="8"/>
      <c r="W615" s="8"/>
      <c r="X615" s="132" t="str">
        <f>F615</f>
        <v>Montáž pojistné hydroizolační nebo parotěsné fólie úžlabí, střechy větrané</v>
      </c>
      <c r="Y615" s="9"/>
      <c r="AA615" s="11"/>
    </row>
    <row r="616" spans="1:27" ht="7.55" customHeight="1" outlineLevel="4" x14ac:dyDescent="0.2">
      <c r="B616" s="69"/>
      <c r="C616" s="69"/>
      <c r="D616" s="60"/>
      <c r="E616" s="60"/>
      <c r="F616" s="61"/>
      <c r="G616" s="60"/>
      <c r="H616" s="65"/>
      <c r="I616" s="104"/>
      <c r="J616" s="63"/>
      <c r="K616" s="65"/>
      <c r="L616" s="65"/>
      <c r="M616" s="65"/>
      <c r="N616" s="65"/>
      <c r="O616" s="63"/>
      <c r="P616" s="63"/>
      <c r="Q616" s="63"/>
      <c r="R616" s="60"/>
      <c r="S616" s="60"/>
      <c r="T616" s="69"/>
      <c r="U616" s="8"/>
      <c r="X616" s="60"/>
    </row>
    <row r="617" spans="1:27" ht="10.5" outlineLevel="4" x14ac:dyDescent="0.2">
      <c r="A617" s="136"/>
      <c r="B617" s="137"/>
      <c r="C617" s="137"/>
      <c r="D617" s="138"/>
      <c r="E617" s="144" t="s">
        <v>1</v>
      </c>
      <c r="F617" s="139" t="s">
        <v>550</v>
      </c>
      <c r="G617" s="138"/>
      <c r="H617" s="140">
        <v>224.09800000000001</v>
      </c>
      <c r="I617" s="141"/>
      <c r="J617" s="142"/>
      <c r="K617" s="143"/>
      <c r="L617" s="143"/>
      <c r="M617" s="143"/>
      <c r="N617" s="143"/>
      <c r="O617" s="142"/>
      <c r="P617" s="142"/>
      <c r="Q617" s="142"/>
      <c r="R617" s="138"/>
      <c r="S617" s="138"/>
      <c r="T617" s="137"/>
      <c r="U617" s="6"/>
      <c r="V617" s="8"/>
      <c r="W617" s="8"/>
      <c r="X617" s="60"/>
    </row>
    <row r="618" spans="1:27" ht="7.55" customHeight="1" outlineLevel="4" x14ac:dyDescent="0.2">
      <c r="A618" s="8"/>
      <c r="B618" s="69"/>
      <c r="C618" s="69"/>
      <c r="D618" s="60"/>
      <c r="E618" s="60"/>
      <c r="F618" s="103"/>
      <c r="G618" s="60"/>
      <c r="H618" s="65"/>
      <c r="I618" s="104"/>
      <c r="J618" s="63"/>
      <c r="K618" s="65"/>
      <c r="L618" s="65"/>
      <c r="M618" s="65"/>
      <c r="N618" s="65"/>
      <c r="O618" s="63"/>
      <c r="P618" s="63"/>
      <c r="Q618" s="63"/>
      <c r="R618" s="60"/>
      <c r="S618" s="60"/>
      <c r="T618" s="69"/>
      <c r="U618" s="8"/>
      <c r="X618" s="60"/>
    </row>
    <row r="619" spans="1:27" ht="10.5" outlineLevel="3" x14ac:dyDescent="0.2">
      <c r="A619" s="4"/>
      <c r="B619" s="119"/>
      <c r="C619" s="120">
        <v>115</v>
      </c>
      <c r="D619" s="121" t="s">
        <v>110</v>
      </c>
      <c r="E619" s="122" t="s">
        <v>551</v>
      </c>
      <c r="F619" s="123" t="s">
        <v>552</v>
      </c>
      <c r="G619" s="121" t="s">
        <v>140</v>
      </c>
      <c r="H619" s="124">
        <v>304.04000000000002</v>
      </c>
      <c r="I619" s="125"/>
      <c r="J619" s="126">
        <f>H619*I619</f>
        <v>0</v>
      </c>
      <c r="K619" s="124"/>
      <c r="L619" s="124">
        <f>H619*K619</f>
        <v>0</v>
      </c>
      <c r="M619" s="124"/>
      <c r="N619" s="124">
        <f>H619*M619</f>
        <v>0</v>
      </c>
      <c r="O619" s="126">
        <v>21</v>
      </c>
      <c r="P619" s="126">
        <f>J619*(O619/100)</f>
        <v>0</v>
      </c>
      <c r="Q619" s="126">
        <f>J619+P619</f>
        <v>0</v>
      </c>
      <c r="R619" s="127"/>
      <c r="S619" s="127" t="s">
        <v>114</v>
      </c>
      <c r="T619" s="128">
        <v>1</v>
      </c>
      <c r="U619" s="8"/>
      <c r="V619" s="8"/>
      <c r="W619" s="8"/>
      <c r="X619" s="60"/>
    </row>
    <row r="620" spans="1:27" ht="9.85" outlineLevel="4" x14ac:dyDescent="0.2">
      <c r="A620" s="129"/>
      <c r="B620" s="130"/>
      <c r="C620" s="130"/>
      <c r="D620" s="131"/>
      <c r="E620" s="135" t="s">
        <v>0</v>
      </c>
      <c r="F620" s="158" t="s">
        <v>553</v>
      </c>
      <c r="G620" s="158"/>
      <c r="H620" s="159"/>
      <c r="I620" s="160"/>
      <c r="J620" s="161"/>
      <c r="K620" s="133"/>
      <c r="L620" s="133"/>
      <c r="M620" s="133"/>
      <c r="N620" s="133"/>
      <c r="O620" s="134"/>
      <c r="P620" s="134"/>
      <c r="Q620" s="134"/>
      <c r="R620" s="131"/>
      <c r="S620" s="131"/>
      <c r="T620" s="130"/>
      <c r="U620" s="6"/>
      <c r="V620" s="8"/>
      <c r="W620" s="8"/>
      <c r="X620" s="132" t="str">
        <f>F620</f>
        <v>Montáž pojistné hydroizolační nebo parotěsné fólie okapu přesahem na okapnici</v>
      </c>
      <c r="Y620" s="9"/>
      <c r="AA620" s="11"/>
    </row>
    <row r="621" spans="1:27" ht="7.55" customHeight="1" outlineLevel="4" x14ac:dyDescent="0.2">
      <c r="B621" s="69"/>
      <c r="C621" s="69"/>
      <c r="D621" s="60"/>
      <c r="E621" s="60"/>
      <c r="F621" s="61"/>
      <c r="G621" s="60"/>
      <c r="H621" s="65"/>
      <c r="I621" s="104"/>
      <c r="J621" s="63"/>
      <c r="K621" s="65"/>
      <c r="L621" s="65"/>
      <c r="M621" s="65"/>
      <c r="N621" s="65"/>
      <c r="O621" s="63"/>
      <c r="P621" s="63"/>
      <c r="Q621" s="63"/>
      <c r="R621" s="60"/>
      <c r="S621" s="60"/>
      <c r="T621" s="69"/>
      <c r="U621" s="8"/>
      <c r="X621" s="60"/>
    </row>
    <row r="622" spans="1:27" ht="10.5" outlineLevel="4" x14ac:dyDescent="0.2">
      <c r="A622" s="136"/>
      <c r="B622" s="137"/>
      <c r="C622" s="137"/>
      <c r="D622" s="138"/>
      <c r="E622" s="144" t="s">
        <v>1</v>
      </c>
      <c r="F622" s="139" t="s">
        <v>554</v>
      </c>
      <c r="G622" s="138"/>
      <c r="H622" s="140">
        <v>304.04000000000002</v>
      </c>
      <c r="I622" s="141"/>
      <c r="J622" s="142"/>
      <c r="K622" s="143"/>
      <c r="L622" s="143"/>
      <c r="M622" s="143"/>
      <c r="N622" s="143"/>
      <c r="O622" s="142"/>
      <c r="P622" s="142"/>
      <c r="Q622" s="142"/>
      <c r="R622" s="138"/>
      <c r="S622" s="138"/>
      <c r="T622" s="137"/>
      <c r="U622" s="6"/>
      <c r="V622" s="8"/>
      <c r="W622" s="8"/>
      <c r="X622" s="60"/>
    </row>
    <row r="623" spans="1:27" ht="7.55" customHeight="1" outlineLevel="4" x14ac:dyDescent="0.2">
      <c r="A623" s="8"/>
      <c r="B623" s="69"/>
      <c r="C623" s="69"/>
      <c r="D623" s="60"/>
      <c r="E623" s="60"/>
      <c r="F623" s="103"/>
      <c r="G623" s="60"/>
      <c r="H623" s="65"/>
      <c r="I623" s="104"/>
      <c r="J623" s="63"/>
      <c r="K623" s="65"/>
      <c r="L623" s="65"/>
      <c r="M623" s="65"/>
      <c r="N623" s="65"/>
      <c r="O623" s="63"/>
      <c r="P623" s="63"/>
      <c r="Q623" s="63"/>
      <c r="R623" s="60"/>
      <c r="S623" s="60"/>
      <c r="T623" s="69"/>
      <c r="U623" s="8"/>
      <c r="X623" s="60"/>
    </row>
    <row r="624" spans="1:27" ht="10.5" outlineLevel="3" x14ac:dyDescent="0.2">
      <c r="A624" s="4"/>
      <c r="B624" s="119"/>
      <c r="C624" s="120">
        <v>116</v>
      </c>
      <c r="D624" s="121" t="s">
        <v>110</v>
      </c>
      <c r="E624" s="122" t="s">
        <v>555</v>
      </c>
      <c r="F624" s="123" t="s">
        <v>556</v>
      </c>
      <c r="G624" s="121" t="s">
        <v>140</v>
      </c>
      <c r="H624" s="124">
        <v>304.04000000000002</v>
      </c>
      <c r="I624" s="125"/>
      <c r="J624" s="126">
        <f>H624*I624</f>
        <v>0</v>
      </c>
      <c r="K624" s="124">
        <v>1.0000000000000001E-5</v>
      </c>
      <c r="L624" s="124">
        <f>H624*K624</f>
        <v>3.0404000000000004E-3</v>
      </c>
      <c r="M624" s="124"/>
      <c r="N624" s="124">
        <f>H624*M624</f>
        <v>0</v>
      </c>
      <c r="O624" s="126">
        <v>21</v>
      </c>
      <c r="P624" s="126">
        <f>J624*(O624/100)</f>
        <v>0</v>
      </c>
      <c r="Q624" s="126">
        <f>J624+P624</f>
        <v>0</v>
      </c>
      <c r="R624" s="127"/>
      <c r="S624" s="127" t="s">
        <v>114</v>
      </c>
      <c r="T624" s="128">
        <v>1</v>
      </c>
      <c r="U624" s="8"/>
      <c r="V624" s="8"/>
      <c r="W624" s="8"/>
      <c r="X624" s="60"/>
    </row>
    <row r="625" spans="1:27" ht="9.85" outlineLevel="4" x14ac:dyDescent="0.2">
      <c r="A625" s="129"/>
      <c r="B625" s="130"/>
      <c r="C625" s="130"/>
      <c r="D625" s="131"/>
      <c r="E625" s="135" t="s">
        <v>0</v>
      </c>
      <c r="F625" s="158" t="s">
        <v>557</v>
      </c>
      <c r="G625" s="158"/>
      <c r="H625" s="159"/>
      <c r="I625" s="160"/>
      <c r="J625" s="161"/>
      <c r="K625" s="133"/>
      <c r="L625" s="133"/>
      <c r="M625" s="133"/>
      <c r="N625" s="133"/>
      <c r="O625" s="134"/>
      <c r="P625" s="134"/>
      <c r="Q625" s="134"/>
      <c r="R625" s="131"/>
      <c r="S625" s="131"/>
      <c r="T625" s="130"/>
      <c r="U625" s="6"/>
      <c r="V625" s="8"/>
      <c r="W625" s="8"/>
      <c r="X625" s="132" t="str">
        <f>F625</f>
        <v>Montáž krytiny keramické okapové hrany s jednoduchou větrací mřížkou</v>
      </c>
      <c r="Y625" s="9"/>
      <c r="AA625" s="11"/>
    </row>
    <row r="626" spans="1:27" ht="7.55" customHeight="1" outlineLevel="4" x14ac:dyDescent="0.2">
      <c r="B626" s="69"/>
      <c r="C626" s="69"/>
      <c r="D626" s="60"/>
      <c r="E626" s="60"/>
      <c r="F626" s="61"/>
      <c r="G626" s="60"/>
      <c r="H626" s="65"/>
      <c r="I626" s="104"/>
      <c r="J626" s="63"/>
      <c r="K626" s="65"/>
      <c r="L626" s="65"/>
      <c r="M626" s="65"/>
      <c r="N626" s="65"/>
      <c r="O626" s="63"/>
      <c r="P626" s="63"/>
      <c r="Q626" s="63"/>
      <c r="R626" s="60"/>
      <c r="S626" s="60"/>
      <c r="T626" s="69"/>
      <c r="U626" s="8"/>
      <c r="X626" s="60"/>
    </row>
    <row r="627" spans="1:27" ht="10.5" outlineLevel="4" x14ac:dyDescent="0.2">
      <c r="A627" s="136"/>
      <c r="B627" s="137"/>
      <c r="C627" s="137"/>
      <c r="D627" s="138"/>
      <c r="E627" s="144" t="s">
        <v>1</v>
      </c>
      <c r="F627" s="139" t="s">
        <v>554</v>
      </c>
      <c r="G627" s="138"/>
      <c r="H627" s="140">
        <v>304.04000000000002</v>
      </c>
      <c r="I627" s="141"/>
      <c r="J627" s="142"/>
      <c r="K627" s="143"/>
      <c r="L627" s="143"/>
      <c r="M627" s="143"/>
      <c r="N627" s="143"/>
      <c r="O627" s="142"/>
      <c r="P627" s="142"/>
      <c r="Q627" s="142"/>
      <c r="R627" s="138"/>
      <c r="S627" s="138"/>
      <c r="T627" s="137"/>
      <c r="U627" s="6"/>
      <c r="V627" s="8"/>
      <c r="W627" s="8"/>
      <c r="X627" s="60"/>
    </row>
    <row r="628" spans="1:27" ht="7.55" customHeight="1" outlineLevel="4" x14ac:dyDescent="0.2">
      <c r="A628" s="8"/>
      <c r="B628" s="69"/>
      <c r="C628" s="69"/>
      <c r="D628" s="60"/>
      <c r="E628" s="60"/>
      <c r="F628" s="103"/>
      <c r="G628" s="60"/>
      <c r="H628" s="65"/>
      <c r="I628" s="104"/>
      <c r="J628" s="63"/>
      <c r="K628" s="65"/>
      <c r="L628" s="65"/>
      <c r="M628" s="65"/>
      <c r="N628" s="65"/>
      <c r="O628" s="63"/>
      <c r="P628" s="63"/>
      <c r="Q628" s="63"/>
      <c r="R628" s="60"/>
      <c r="S628" s="60"/>
      <c r="T628" s="69"/>
      <c r="U628" s="8"/>
      <c r="X628" s="60"/>
    </row>
    <row r="629" spans="1:27" ht="10.5" outlineLevel="3" x14ac:dyDescent="0.2">
      <c r="A629" s="4"/>
      <c r="B629" s="119"/>
      <c r="C629" s="120">
        <v>117</v>
      </c>
      <c r="D629" s="121" t="s">
        <v>291</v>
      </c>
      <c r="E629" s="122" t="s">
        <v>558</v>
      </c>
      <c r="F629" s="123" t="s">
        <v>559</v>
      </c>
      <c r="G629" s="121" t="s">
        <v>140</v>
      </c>
      <c r="H629" s="124">
        <v>334.44400000000007</v>
      </c>
      <c r="I629" s="125"/>
      <c r="J629" s="126">
        <f>H629*I629</f>
        <v>0</v>
      </c>
      <c r="K629" s="124">
        <v>6.9999999999999994E-5</v>
      </c>
      <c r="L629" s="124">
        <f>H629*K629</f>
        <v>2.3411080000000004E-2</v>
      </c>
      <c r="M629" s="124"/>
      <c r="N629" s="124">
        <f>H629*M629</f>
        <v>0</v>
      </c>
      <c r="O629" s="126">
        <v>21</v>
      </c>
      <c r="P629" s="126">
        <f>J629*(O629/100)</f>
        <v>0</v>
      </c>
      <c r="Q629" s="126">
        <f>J629+P629</f>
        <v>0</v>
      </c>
      <c r="R629" s="127"/>
      <c r="S629" s="127" t="s">
        <v>114</v>
      </c>
      <c r="T629" s="128">
        <v>1</v>
      </c>
      <c r="U629" s="8"/>
      <c r="V629" s="8"/>
      <c r="W629" s="8"/>
      <c r="X629" s="60"/>
    </row>
    <row r="630" spans="1:27" ht="9.85" outlineLevel="4" x14ac:dyDescent="0.2">
      <c r="A630" s="129"/>
      <c r="B630" s="130"/>
      <c r="C630" s="130"/>
      <c r="D630" s="131"/>
      <c r="E630" s="135" t="s">
        <v>0</v>
      </c>
      <c r="F630" s="158" t="s">
        <v>54</v>
      </c>
      <c r="G630" s="158"/>
      <c r="H630" s="159"/>
      <c r="I630" s="160"/>
      <c r="J630" s="161"/>
      <c r="K630" s="133"/>
      <c r="L630" s="133"/>
      <c r="M630" s="133"/>
      <c r="N630" s="133"/>
      <c r="O630" s="134"/>
      <c r="P630" s="134"/>
      <c r="Q630" s="134"/>
      <c r="R630" s="131"/>
      <c r="S630" s="131"/>
      <c r="T630" s="130"/>
      <c r="U630" s="6"/>
      <c r="V630" s="8"/>
      <c r="W630" s="8"/>
      <c r="X630" s="132" t="str">
        <f>F630</f>
        <v>---</v>
      </c>
      <c r="Y630" s="9"/>
      <c r="AA630" s="11"/>
    </row>
    <row r="631" spans="1:27" ht="7.55" customHeight="1" outlineLevel="4" x14ac:dyDescent="0.2">
      <c r="B631" s="69"/>
      <c r="C631" s="69"/>
      <c r="D631" s="60"/>
      <c r="E631" s="60"/>
      <c r="F631" s="61"/>
      <c r="G631" s="60"/>
      <c r="H631" s="65"/>
      <c r="I631" s="104"/>
      <c r="J631" s="63"/>
      <c r="K631" s="65"/>
      <c r="L631" s="65"/>
      <c r="M631" s="65"/>
      <c r="N631" s="65"/>
      <c r="O631" s="63"/>
      <c r="P631" s="63"/>
      <c r="Q631" s="63"/>
      <c r="R631" s="60"/>
      <c r="S631" s="60"/>
      <c r="T631" s="69"/>
      <c r="U631" s="8"/>
      <c r="X631" s="60"/>
    </row>
    <row r="632" spans="1:27" ht="9.85" outlineLevel="4" x14ac:dyDescent="0.2">
      <c r="A632" s="129"/>
      <c r="B632" s="130"/>
      <c r="C632" s="130"/>
      <c r="D632" s="131"/>
      <c r="E632" s="135" t="s">
        <v>24</v>
      </c>
      <c r="F632" s="147">
        <v>10</v>
      </c>
      <c r="G632" s="131"/>
      <c r="H632" s="145">
        <v>30.404</v>
      </c>
      <c r="I632" s="146"/>
      <c r="J632" s="134"/>
      <c r="K632" s="133"/>
      <c r="L632" s="133"/>
      <c r="M632" s="133"/>
      <c r="N632" s="133"/>
      <c r="O632" s="134"/>
      <c r="P632" s="134"/>
      <c r="Q632" s="134"/>
      <c r="R632" s="131"/>
      <c r="S632" s="131"/>
      <c r="T632" s="130"/>
      <c r="U632" s="6"/>
      <c r="V632" s="8"/>
      <c r="W632" s="8"/>
      <c r="X632" s="60"/>
    </row>
    <row r="633" spans="1:27" ht="7.55" customHeight="1" outlineLevel="4" x14ac:dyDescent="0.2">
      <c r="A633" s="8"/>
      <c r="B633" s="69"/>
      <c r="C633" s="69"/>
      <c r="D633" s="60"/>
      <c r="E633" s="60"/>
      <c r="F633" s="103"/>
      <c r="G633" s="60"/>
      <c r="H633" s="65"/>
      <c r="I633" s="104"/>
      <c r="J633" s="63"/>
      <c r="K633" s="65"/>
      <c r="L633" s="65"/>
      <c r="M633" s="65"/>
      <c r="N633" s="65"/>
      <c r="O633" s="63"/>
      <c r="P633" s="63"/>
      <c r="Q633" s="63"/>
      <c r="R633" s="60"/>
      <c r="S633" s="60"/>
      <c r="T633" s="69"/>
      <c r="U633" s="8"/>
      <c r="X633" s="60"/>
    </row>
    <row r="634" spans="1:27" ht="10.5" outlineLevel="3" x14ac:dyDescent="0.2">
      <c r="A634" s="4"/>
      <c r="B634" s="119"/>
      <c r="C634" s="120">
        <v>118</v>
      </c>
      <c r="D634" s="121" t="s">
        <v>110</v>
      </c>
      <c r="E634" s="122" t="s">
        <v>560</v>
      </c>
      <c r="F634" s="123" t="s">
        <v>561</v>
      </c>
      <c r="G634" s="121" t="s">
        <v>135</v>
      </c>
      <c r="H634" s="124">
        <v>0.65992577200000002</v>
      </c>
      <c r="I634" s="125"/>
      <c r="J634" s="126">
        <f>H634*I634</f>
        <v>0</v>
      </c>
      <c r="K634" s="124"/>
      <c r="L634" s="124">
        <f>H634*K634</f>
        <v>0</v>
      </c>
      <c r="M634" s="124"/>
      <c r="N634" s="124">
        <f>H634*M634</f>
        <v>0</v>
      </c>
      <c r="O634" s="126">
        <v>21</v>
      </c>
      <c r="P634" s="126">
        <f>J634*(O634/100)</f>
        <v>0</v>
      </c>
      <c r="Q634" s="126">
        <f>J634+P634</f>
        <v>0</v>
      </c>
      <c r="R634" s="127"/>
      <c r="S634" s="127" t="s">
        <v>114</v>
      </c>
      <c r="T634" s="128">
        <v>1</v>
      </c>
      <c r="U634" s="8"/>
      <c r="V634" s="8"/>
      <c r="W634" s="8"/>
      <c r="X634" s="60"/>
    </row>
    <row r="635" spans="1:27" ht="9.85" outlineLevel="4" x14ac:dyDescent="0.2">
      <c r="A635" s="129"/>
      <c r="B635" s="130"/>
      <c r="C635" s="130"/>
      <c r="D635" s="131"/>
      <c r="E635" s="135" t="s">
        <v>0</v>
      </c>
      <c r="F635" s="158" t="s">
        <v>562</v>
      </c>
      <c r="G635" s="158"/>
      <c r="H635" s="159"/>
      <c r="I635" s="160"/>
      <c r="J635" s="161"/>
      <c r="K635" s="133"/>
      <c r="L635" s="133"/>
      <c r="M635" s="133"/>
      <c r="N635" s="133"/>
      <c r="O635" s="134"/>
      <c r="P635" s="134"/>
      <c r="Q635" s="134"/>
      <c r="R635" s="131"/>
      <c r="S635" s="131"/>
      <c r="T635" s="130"/>
      <c r="U635" s="6"/>
      <c r="V635" s="8"/>
      <c r="W635" s="8"/>
      <c r="X635" s="132" t="str">
        <f>F635</f>
        <v>Přesun hmot pro krytiny skládané stanovený z hmotnosti přesunovaného materiálu vodorovná dopravní vzdálenost do 50 m s omezením mechanizace na objektech výšky přes 6 do 12 m</v>
      </c>
      <c r="Y635" s="9"/>
      <c r="AA635" s="11"/>
    </row>
    <row r="636" spans="1:27" ht="7.55" customHeight="1" outlineLevel="4" x14ac:dyDescent="0.2">
      <c r="B636" s="69"/>
      <c r="C636" s="69"/>
      <c r="D636" s="60"/>
      <c r="E636" s="60"/>
      <c r="F636" s="61"/>
      <c r="G636" s="60"/>
      <c r="H636" s="65"/>
      <c r="I636" s="104"/>
      <c r="J636" s="63"/>
      <c r="K636" s="65"/>
      <c r="L636" s="65"/>
      <c r="M636" s="65"/>
      <c r="N636" s="65"/>
      <c r="O636" s="63"/>
      <c r="P636" s="63"/>
      <c r="Q636" s="63"/>
      <c r="R636" s="60"/>
      <c r="S636" s="60"/>
      <c r="T636" s="69"/>
      <c r="U636" s="8"/>
      <c r="X636" s="60"/>
    </row>
    <row r="637" spans="1:27" outlineLevel="3" x14ac:dyDescent="0.2">
      <c r="B637" s="6"/>
      <c r="C637" s="6"/>
      <c r="D637" s="6"/>
      <c r="E637" s="6"/>
      <c r="F637" s="6"/>
      <c r="G637" s="6"/>
      <c r="H637" s="6"/>
      <c r="I637" s="8"/>
      <c r="J637" s="8"/>
      <c r="K637" s="6"/>
      <c r="L637" s="6"/>
      <c r="M637" s="6"/>
      <c r="N637" s="6"/>
      <c r="O637" s="6"/>
      <c r="P637" s="8"/>
      <c r="Q637" s="8"/>
      <c r="R637" s="8"/>
      <c r="S637" s="6"/>
      <c r="T637" s="6"/>
      <c r="X637" s="6"/>
    </row>
    <row r="638" spans="1:27" ht="10.5" outlineLevel="2" x14ac:dyDescent="0.2">
      <c r="A638" s="96" t="s">
        <v>99</v>
      </c>
      <c r="B638" s="100">
        <v>3</v>
      </c>
      <c r="C638" s="113"/>
      <c r="D638" s="114" t="s">
        <v>109</v>
      </c>
      <c r="E638" s="114"/>
      <c r="F638" s="115" t="s">
        <v>100</v>
      </c>
      <c r="G638" s="114"/>
      <c r="H638" s="116"/>
      <c r="I638" s="117"/>
      <c r="J638" s="98">
        <f>SUBTOTAL(9,J639:J673)</f>
        <v>0</v>
      </c>
      <c r="K638" s="116"/>
      <c r="L638" s="99">
        <f>SUBTOTAL(9,L639:L673)</f>
        <v>0.12940558400000005</v>
      </c>
      <c r="M638" s="116"/>
      <c r="N638" s="99">
        <f>SUBTOTAL(9,N639:N673)</f>
        <v>0</v>
      </c>
      <c r="O638" s="118"/>
      <c r="P638" s="98">
        <f>SUBTOTAL(9,P639:P673)</f>
        <v>0</v>
      </c>
      <c r="Q638" s="98">
        <f>SUBTOTAL(9,Q639:Q673)</f>
        <v>0</v>
      </c>
      <c r="R638" s="114"/>
      <c r="S638" s="114"/>
      <c r="T638" s="100">
        <f>SUBTOTAL(9,T639:T673)</f>
        <v>9</v>
      </c>
      <c r="U638" s="6"/>
      <c r="V638" s="8"/>
      <c r="W638" s="8"/>
      <c r="X638" s="60"/>
    </row>
    <row r="639" spans="1:27" ht="10.5" outlineLevel="3" x14ac:dyDescent="0.2">
      <c r="A639" s="4"/>
      <c r="B639" s="119"/>
      <c r="C639" s="120">
        <v>119</v>
      </c>
      <c r="D639" s="121" t="s">
        <v>110</v>
      </c>
      <c r="E639" s="122" t="s">
        <v>563</v>
      </c>
      <c r="F639" s="123" t="s">
        <v>564</v>
      </c>
      <c r="G639" s="121" t="s">
        <v>124</v>
      </c>
      <c r="H639" s="124">
        <v>813.88599999999997</v>
      </c>
      <c r="I639" s="125"/>
      <c r="J639" s="126">
        <f>H639*I639</f>
        <v>0</v>
      </c>
      <c r="K639" s="124"/>
      <c r="L639" s="124">
        <f>H639*K639</f>
        <v>0</v>
      </c>
      <c r="M639" s="124"/>
      <c r="N639" s="124">
        <f>H639*M639</f>
        <v>0</v>
      </c>
      <c r="O639" s="126">
        <v>21</v>
      </c>
      <c r="P639" s="126">
        <f>J639*(O639/100)</f>
        <v>0</v>
      </c>
      <c r="Q639" s="126">
        <f>J639+P639</f>
        <v>0</v>
      </c>
      <c r="R639" s="127"/>
      <c r="S639" s="127" t="s">
        <v>114</v>
      </c>
      <c r="T639" s="128">
        <v>1</v>
      </c>
      <c r="U639" s="8"/>
      <c r="V639" s="8"/>
      <c r="W639" s="8"/>
      <c r="X639" s="60"/>
    </row>
    <row r="640" spans="1:27" ht="9.85" outlineLevel="4" x14ac:dyDescent="0.2">
      <c r="A640" s="129"/>
      <c r="B640" s="130"/>
      <c r="C640" s="130"/>
      <c r="D640" s="131"/>
      <c r="E640" s="135" t="s">
        <v>0</v>
      </c>
      <c r="F640" s="158" t="s">
        <v>565</v>
      </c>
      <c r="G640" s="158"/>
      <c r="H640" s="159"/>
      <c r="I640" s="160"/>
      <c r="J640" s="161"/>
      <c r="K640" s="133"/>
      <c r="L640" s="133"/>
      <c r="M640" s="133"/>
      <c r="N640" s="133"/>
      <c r="O640" s="134"/>
      <c r="P640" s="134"/>
      <c r="Q640" s="134"/>
      <c r="R640" s="131"/>
      <c r="S640" s="131"/>
      <c r="T640" s="130"/>
      <c r="U640" s="6"/>
      <c r="V640" s="8"/>
      <c r="W640" s="8"/>
      <c r="X640" s="132" t="str">
        <f>F640</f>
        <v>Příprava podkladu tesařských konstrukcí před provedením nátěru ometení</v>
      </c>
      <c r="Y640" s="9"/>
      <c r="AA640" s="11"/>
    </row>
    <row r="641" spans="1:27" ht="7.55" customHeight="1" outlineLevel="4" x14ac:dyDescent="0.2">
      <c r="B641" s="69"/>
      <c r="C641" s="69"/>
      <c r="D641" s="60"/>
      <c r="E641" s="60"/>
      <c r="F641" s="61"/>
      <c r="G641" s="60"/>
      <c r="H641" s="65"/>
      <c r="I641" s="104"/>
      <c r="J641" s="63"/>
      <c r="K641" s="65"/>
      <c r="L641" s="65"/>
      <c r="M641" s="65"/>
      <c r="N641" s="65"/>
      <c r="O641" s="63"/>
      <c r="P641" s="63"/>
      <c r="Q641" s="63"/>
      <c r="R641" s="60"/>
      <c r="S641" s="60"/>
      <c r="T641" s="69"/>
      <c r="U641" s="8"/>
      <c r="X641" s="60"/>
    </row>
    <row r="642" spans="1:27" ht="10.5" outlineLevel="3" x14ac:dyDescent="0.2">
      <c r="A642" s="4"/>
      <c r="B642" s="119"/>
      <c r="C642" s="120">
        <v>120</v>
      </c>
      <c r="D642" s="121" t="s">
        <v>110</v>
      </c>
      <c r="E642" s="122" t="s">
        <v>566</v>
      </c>
      <c r="F642" s="123" t="s">
        <v>567</v>
      </c>
      <c r="G642" s="121" t="s">
        <v>124</v>
      </c>
      <c r="H642" s="124">
        <v>813.88560000000018</v>
      </c>
      <c r="I642" s="125"/>
      <c r="J642" s="126">
        <f>H642*I642</f>
        <v>0</v>
      </c>
      <c r="K642" s="124">
        <v>1.3999999999999999E-4</v>
      </c>
      <c r="L642" s="124">
        <f>H642*K642</f>
        <v>0.11394398400000001</v>
      </c>
      <c r="M642" s="124"/>
      <c r="N642" s="124">
        <f>H642*M642</f>
        <v>0</v>
      </c>
      <c r="O642" s="126">
        <v>21</v>
      </c>
      <c r="P642" s="126">
        <f>J642*(O642/100)</f>
        <v>0</v>
      </c>
      <c r="Q642" s="126">
        <f>J642+P642</f>
        <v>0</v>
      </c>
      <c r="R642" s="127"/>
      <c r="S642" s="127" t="s">
        <v>114</v>
      </c>
      <c r="T642" s="128">
        <v>1</v>
      </c>
      <c r="U642" s="8"/>
      <c r="V642" s="8"/>
      <c r="W642" s="8"/>
      <c r="X642" s="60"/>
    </row>
    <row r="643" spans="1:27" ht="9.85" outlineLevel="4" x14ac:dyDescent="0.2">
      <c r="A643" s="129"/>
      <c r="B643" s="130"/>
      <c r="C643" s="130"/>
      <c r="D643" s="131"/>
      <c r="E643" s="135" t="s">
        <v>0</v>
      </c>
      <c r="F643" s="158" t="s">
        <v>568</v>
      </c>
      <c r="G643" s="158"/>
      <c r="H643" s="159"/>
      <c r="I643" s="160"/>
      <c r="J643" s="161"/>
      <c r="K643" s="133"/>
      <c r="L643" s="133"/>
      <c r="M643" s="133"/>
      <c r="N643" s="133"/>
      <c r="O643" s="134"/>
      <c r="P643" s="134"/>
      <c r="Q643" s="134"/>
      <c r="R643" s="131"/>
      <c r="S643" s="131"/>
      <c r="T643" s="130"/>
      <c r="U643" s="6"/>
      <c r="V643" s="8"/>
      <c r="W643" s="8"/>
      <c r="X643" s="132" t="str">
        <f>F643</f>
        <v>Preventivní napouštěcí nátěr tesařských prvků proti dřevokazným houbám, hmyzu a plísním zabudovaných do konstrukce jednonásobný syntetický</v>
      </c>
      <c r="Y643" s="9"/>
      <c r="AA643" s="11"/>
    </row>
    <row r="644" spans="1:27" ht="7.55" customHeight="1" outlineLevel="4" x14ac:dyDescent="0.2">
      <c r="B644" s="69"/>
      <c r="C644" s="69"/>
      <c r="D644" s="60"/>
      <c r="E644" s="60"/>
      <c r="F644" s="61"/>
      <c r="G644" s="60"/>
      <c r="H644" s="65"/>
      <c r="I644" s="104"/>
      <c r="J644" s="63"/>
      <c r="K644" s="65"/>
      <c r="L644" s="65"/>
      <c r="M644" s="65"/>
      <c r="N644" s="65"/>
      <c r="O644" s="63"/>
      <c r="P644" s="63"/>
      <c r="Q644" s="63"/>
      <c r="R644" s="60"/>
      <c r="S644" s="60"/>
      <c r="T644" s="69"/>
      <c r="U644" s="8"/>
      <c r="X644" s="60"/>
    </row>
    <row r="645" spans="1:27" ht="10.5" outlineLevel="4" x14ac:dyDescent="0.2">
      <c r="A645" s="136"/>
      <c r="B645" s="137"/>
      <c r="C645" s="137"/>
      <c r="D645" s="138"/>
      <c r="E645" s="144" t="s">
        <v>1</v>
      </c>
      <c r="F645" s="139" t="s">
        <v>569</v>
      </c>
      <c r="G645" s="138"/>
      <c r="H645" s="140">
        <v>813.88560000000018</v>
      </c>
      <c r="I645" s="141"/>
      <c r="J645" s="142"/>
      <c r="K645" s="143"/>
      <c r="L645" s="143"/>
      <c r="M645" s="143"/>
      <c r="N645" s="143"/>
      <c r="O645" s="142"/>
      <c r="P645" s="142"/>
      <c r="Q645" s="142"/>
      <c r="R645" s="138"/>
      <c r="S645" s="138"/>
      <c r="T645" s="137"/>
      <c r="U645" s="6"/>
      <c r="V645" s="8"/>
      <c r="W645" s="8"/>
      <c r="X645" s="60"/>
    </row>
    <row r="646" spans="1:27" ht="7.55" customHeight="1" outlineLevel="4" x14ac:dyDescent="0.2">
      <c r="A646" s="8"/>
      <c r="B646" s="69"/>
      <c r="C646" s="69"/>
      <c r="D646" s="60"/>
      <c r="E646" s="60"/>
      <c r="F646" s="103"/>
      <c r="G646" s="60"/>
      <c r="H646" s="65"/>
      <c r="I646" s="104"/>
      <c r="J646" s="63"/>
      <c r="K646" s="65"/>
      <c r="L646" s="65"/>
      <c r="M646" s="65"/>
      <c r="N646" s="65"/>
      <c r="O646" s="63"/>
      <c r="P646" s="63"/>
      <c r="Q646" s="63"/>
      <c r="R646" s="60"/>
      <c r="S646" s="60"/>
      <c r="T646" s="69"/>
      <c r="U646" s="8"/>
      <c r="X646" s="60"/>
    </row>
    <row r="647" spans="1:27" ht="10.5" outlineLevel="3" x14ac:dyDescent="0.2">
      <c r="A647" s="4"/>
      <c r="B647" s="119"/>
      <c r="C647" s="120">
        <v>121</v>
      </c>
      <c r="D647" s="121" t="s">
        <v>110</v>
      </c>
      <c r="E647" s="122" t="s">
        <v>570</v>
      </c>
      <c r="F647" s="123" t="s">
        <v>571</v>
      </c>
      <c r="G647" s="121" t="s">
        <v>124</v>
      </c>
      <c r="H647" s="124">
        <v>37.183999999999997</v>
      </c>
      <c r="I647" s="125"/>
      <c r="J647" s="126">
        <f>H647*I647</f>
        <v>0</v>
      </c>
      <c r="K647" s="124">
        <v>2.0000000000000002E-5</v>
      </c>
      <c r="L647" s="124">
        <f>H647*K647</f>
        <v>7.4368000000000004E-4</v>
      </c>
      <c r="M647" s="124"/>
      <c r="N647" s="124">
        <f>H647*M647</f>
        <v>0</v>
      </c>
      <c r="O647" s="126">
        <v>21</v>
      </c>
      <c r="P647" s="126">
        <f>J647*(O647/100)</f>
        <v>0</v>
      </c>
      <c r="Q647" s="126">
        <f>J647+P647</f>
        <v>0</v>
      </c>
      <c r="R647" s="127"/>
      <c r="S647" s="127" t="s">
        <v>114</v>
      </c>
      <c r="T647" s="128">
        <v>1</v>
      </c>
      <c r="U647" s="8"/>
      <c r="V647" s="8"/>
      <c r="W647" s="8"/>
      <c r="X647" s="60"/>
    </row>
    <row r="648" spans="1:27" ht="9.85" outlineLevel="4" x14ac:dyDescent="0.2">
      <c r="A648" s="129"/>
      <c r="B648" s="130"/>
      <c r="C648" s="130"/>
      <c r="D648" s="131"/>
      <c r="E648" s="135" t="s">
        <v>0</v>
      </c>
      <c r="F648" s="158" t="s">
        <v>572</v>
      </c>
      <c r="G648" s="158"/>
      <c r="H648" s="159"/>
      <c r="I648" s="160"/>
      <c r="J648" s="161"/>
      <c r="K648" s="133"/>
      <c r="L648" s="133"/>
      <c r="M648" s="133"/>
      <c r="N648" s="133"/>
      <c r="O648" s="134"/>
      <c r="P648" s="134"/>
      <c r="Q648" s="134"/>
      <c r="R648" s="131"/>
      <c r="S648" s="131"/>
      <c r="T648" s="130"/>
      <c r="U648" s="6"/>
      <c r="V648" s="8"/>
      <c r="W648" s="8"/>
      <c r="X648" s="132" t="str">
        <f>F648</f>
        <v>Příprava podkladu tesařských konstrukcí před provedením nátěru broušení</v>
      </c>
      <c r="Y648" s="9"/>
      <c r="AA648" s="11"/>
    </row>
    <row r="649" spans="1:27" ht="7.55" customHeight="1" outlineLevel="4" x14ac:dyDescent="0.2">
      <c r="B649" s="69"/>
      <c r="C649" s="69"/>
      <c r="D649" s="60"/>
      <c r="E649" s="60"/>
      <c r="F649" s="61"/>
      <c r="G649" s="60"/>
      <c r="H649" s="65"/>
      <c r="I649" s="104"/>
      <c r="J649" s="63"/>
      <c r="K649" s="65"/>
      <c r="L649" s="65"/>
      <c r="M649" s="65"/>
      <c r="N649" s="65"/>
      <c r="O649" s="63"/>
      <c r="P649" s="63"/>
      <c r="Q649" s="63"/>
      <c r="R649" s="60"/>
      <c r="S649" s="60"/>
      <c r="T649" s="69"/>
      <c r="U649" s="8"/>
      <c r="X649" s="60"/>
    </row>
    <row r="650" spans="1:27" ht="10.5" outlineLevel="3" x14ac:dyDescent="0.2">
      <c r="A650" s="4"/>
      <c r="B650" s="119"/>
      <c r="C650" s="120">
        <v>122</v>
      </c>
      <c r="D650" s="121" t="s">
        <v>110</v>
      </c>
      <c r="E650" s="122" t="s">
        <v>573</v>
      </c>
      <c r="F650" s="123" t="s">
        <v>574</v>
      </c>
      <c r="G650" s="121" t="s">
        <v>124</v>
      </c>
      <c r="H650" s="124">
        <v>37.183999999999997</v>
      </c>
      <c r="I650" s="125"/>
      <c r="J650" s="126">
        <f>H650*I650</f>
        <v>0</v>
      </c>
      <c r="K650" s="124">
        <v>1.2999999999999999E-4</v>
      </c>
      <c r="L650" s="124">
        <f>H650*K650</f>
        <v>4.8339199999999994E-3</v>
      </c>
      <c r="M650" s="124"/>
      <c r="N650" s="124">
        <f>H650*M650</f>
        <v>0</v>
      </c>
      <c r="O650" s="126">
        <v>21</v>
      </c>
      <c r="P650" s="126">
        <f>J650*(O650/100)</f>
        <v>0</v>
      </c>
      <c r="Q650" s="126">
        <f>J650+P650</f>
        <v>0</v>
      </c>
      <c r="R650" s="127"/>
      <c r="S650" s="127" t="s">
        <v>114</v>
      </c>
      <c r="T650" s="128">
        <v>1</v>
      </c>
      <c r="U650" s="8"/>
      <c r="V650" s="8"/>
      <c r="W650" s="8"/>
      <c r="X650" s="60"/>
    </row>
    <row r="651" spans="1:27" ht="9.85" outlineLevel="4" x14ac:dyDescent="0.2">
      <c r="A651" s="129"/>
      <c r="B651" s="130"/>
      <c r="C651" s="130"/>
      <c r="D651" s="131"/>
      <c r="E651" s="135" t="s">
        <v>0</v>
      </c>
      <c r="F651" s="158" t="s">
        <v>575</v>
      </c>
      <c r="G651" s="158"/>
      <c r="H651" s="159"/>
      <c r="I651" s="160"/>
      <c r="J651" s="161"/>
      <c r="K651" s="133"/>
      <c r="L651" s="133"/>
      <c r="M651" s="133"/>
      <c r="N651" s="133"/>
      <c r="O651" s="134"/>
      <c r="P651" s="134"/>
      <c r="Q651" s="134"/>
      <c r="R651" s="131"/>
      <c r="S651" s="131"/>
      <c r="T651" s="130"/>
      <c r="U651" s="6"/>
      <c r="V651" s="8"/>
      <c r="W651" s="8"/>
      <c r="X651" s="132" t="str">
        <f>F651</f>
        <v>Základní nátěr tesařských konstrukcí jednonásobný syntetický</v>
      </c>
      <c r="Y651" s="9"/>
      <c r="AA651" s="11"/>
    </row>
    <row r="652" spans="1:27" ht="7.55" customHeight="1" outlineLevel="4" x14ac:dyDescent="0.2">
      <c r="B652" s="69"/>
      <c r="C652" s="69"/>
      <c r="D652" s="60"/>
      <c r="E652" s="60"/>
      <c r="F652" s="61"/>
      <c r="G652" s="60"/>
      <c r="H652" s="65"/>
      <c r="I652" s="104"/>
      <c r="J652" s="63"/>
      <c r="K652" s="65"/>
      <c r="L652" s="65"/>
      <c r="M652" s="65"/>
      <c r="N652" s="65"/>
      <c r="O652" s="63"/>
      <c r="P652" s="63"/>
      <c r="Q652" s="63"/>
      <c r="R652" s="60"/>
      <c r="S652" s="60"/>
      <c r="T652" s="69"/>
      <c r="U652" s="8"/>
      <c r="X652" s="60"/>
    </row>
    <row r="653" spans="1:27" ht="10.5" outlineLevel="3" x14ac:dyDescent="0.2">
      <c r="A653" s="4"/>
      <c r="B653" s="119"/>
      <c r="C653" s="120">
        <v>123</v>
      </c>
      <c r="D653" s="121" t="s">
        <v>110</v>
      </c>
      <c r="E653" s="122" t="s">
        <v>576</v>
      </c>
      <c r="F653" s="123" t="s">
        <v>577</v>
      </c>
      <c r="G653" s="121" t="s">
        <v>124</v>
      </c>
      <c r="H653" s="124">
        <v>37.183999999999997</v>
      </c>
      <c r="I653" s="125"/>
      <c r="J653" s="126">
        <f>H653*I653</f>
        <v>0</v>
      </c>
      <c r="K653" s="124">
        <v>2.5000000000000001E-4</v>
      </c>
      <c r="L653" s="124">
        <f>H653*K653</f>
        <v>9.2959999999999987E-3</v>
      </c>
      <c r="M653" s="124"/>
      <c r="N653" s="124">
        <f>H653*M653</f>
        <v>0</v>
      </c>
      <c r="O653" s="126">
        <v>21</v>
      </c>
      <c r="P653" s="126">
        <f>J653*(O653/100)</f>
        <v>0</v>
      </c>
      <c r="Q653" s="126">
        <f>J653+P653</f>
        <v>0</v>
      </c>
      <c r="R653" s="127"/>
      <c r="S653" s="127" t="s">
        <v>114</v>
      </c>
      <c r="T653" s="128">
        <v>1</v>
      </c>
      <c r="U653" s="8"/>
      <c r="V653" s="8"/>
      <c r="W653" s="8"/>
      <c r="X653" s="60"/>
    </row>
    <row r="654" spans="1:27" ht="9.85" outlineLevel="4" x14ac:dyDescent="0.2">
      <c r="A654" s="129"/>
      <c r="B654" s="130"/>
      <c r="C654" s="130"/>
      <c r="D654" s="131"/>
      <c r="E654" s="135" t="s">
        <v>0</v>
      </c>
      <c r="F654" s="158" t="s">
        <v>578</v>
      </c>
      <c r="G654" s="158"/>
      <c r="H654" s="159"/>
      <c r="I654" s="160"/>
      <c r="J654" s="161"/>
      <c r="K654" s="133"/>
      <c r="L654" s="133"/>
      <c r="M654" s="133"/>
      <c r="N654" s="133"/>
      <c r="O654" s="134"/>
      <c r="P654" s="134"/>
      <c r="Q654" s="134"/>
      <c r="R654" s="131"/>
      <c r="S654" s="131"/>
      <c r="T654" s="130"/>
      <c r="U654" s="6"/>
      <c r="V654" s="8"/>
      <c r="W654" s="8"/>
      <c r="X654" s="132" t="str">
        <f>F654</f>
        <v>Lazurovací nátěr tesařských konstrukcí dvojnásobný syntetický</v>
      </c>
      <c r="Y654" s="9"/>
      <c r="AA654" s="11"/>
    </row>
    <row r="655" spans="1:27" ht="7.55" customHeight="1" outlineLevel="4" x14ac:dyDescent="0.2">
      <c r="B655" s="69"/>
      <c r="C655" s="69"/>
      <c r="D655" s="60"/>
      <c r="E655" s="60"/>
      <c r="F655" s="61"/>
      <c r="G655" s="60"/>
      <c r="H655" s="65"/>
      <c r="I655" s="104"/>
      <c r="J655" s="63"/>
      <c r="K655" s="65"/>
      <c r="L655" s="65"/>
      <c r="M655" s="65"/>
      <c r="N655" s="65"/>
      <c r="O655" s="63"/>
      <c r="P655" s="63"/>
      <c r="Q655" s="63"/>
      <c r="R655" s="60"/>
      <c r="S655" s="60"/>
      <c r="T655" s="69"/>
      <c r="U655" s="8"/>
      <c r="X655" s="60"/>
    </row>
    <row r="656" spans="1:27" ht="10.5" outlineLevel="4" x14ac:dyDescent="0.2">
      <c r="A656" s="136"/>
      <c r="B656" s="137"/>
      <c r="C656" s="137"/>
      <c r="D656" s="138"/>
      <c r="E656" s="144" t="s">
        <v>1</v>
      </c>
      <c r="F656" s="139" t="s">
        <v>366</v>
      </c>
      <c r="G656" s="138"/>
      <c r="H656" s="140">
        <v>37.183999999999997</v>
      </c>
      <c r="I656" s="141"/>
      <c r="J656" s="142"/>
      <c r="K656" s="143"/>
      <c r="L656" s="143"/>
      <c r="M656" s="143"/>
      <c r="N656" s="143"/>
      <c r="O656" s="142"/>
      <c r="P656" s="142"/>
      <c r="Q656" s="142"/>
      <c r="R656" s="138"/>
      <c r="S656" s="138"/>
      <c r="T656" s="137"/>
      <c r="U656" s="6"/>
      <c r="V656" s="8"/>
      <c r="W656" s="8"/>
      <c r="X656" s="60"/>
    </row>
    <row r="657" spans="1:27" ht="7.55" customHeight="1" outlineLevel="4" x14ac:dyDescent="0.2">
      <c r="A657" s="8"/>
      <c r="B657" s="69"/>
      <c r="C657" s="69"/>
      <c r="D657" s="60"/>
      <c r="E657" s="60"/>
      <c r="F657" s="103"/>
      <c r="G657" s="60"/>
      <c r="H657" s="65"/>
      <c r="I657" s="104"/>
      <c r="J657" s="63"/>
      <c r="K657" s="65"/>
      <c r="L657" s="65"/>
      <c r="M657" s="65"/>
      <c r="N657" s="65"/>
      <c r="O657" s="63"/>
      <c r="P657" s="63"/>
      <c r="Q657" s="63"/>
      <c r="R657" s="60"/>
      <c r="S657" s="60"/>
      <c r="T657" s="69"/>
      <c r="U657" s="8"/>
      <c r="X657" s="60"/>
    </row>
    <row r="658" spans="1:27" ht="10.5" outlineLevel="3" x14ac:dyDescent="0.2">
      <c r="A658" s="4"/>
      <c r="B658" s="119"/>
      <c r="C658" s="120">
        <v>124</v>
      </c>
      <c r="D658" s="121" t="s">
        <v>110</v>
      </c>
      <c r="E658" s="122" t="s">
        <v>579</v>
      </c>
      <c r="F658" s="123" t="s">
        <v>580</v>
      </c>
      <c r="G658" s="121" t="s">
        <v>124</v>
      </c>
      <c r="H658" s="124">
        <v>1.2</v>
      </c>
      <c r="I658" s="125"/>
      <c r="J658" s="126">
        <f>H658*I658</f>
        <v>0</v>
      </c>
      <c r="K658" s="124">
        <v>8.0000000000000007E-5</v>
      </c>
      <c r="L658" s="124">
        <f>H658*K658</f>
        <v>9.6000000000000002E-5</v>
      </c>
      <c r="M658" s="124"/>
      <c r="N658" s="124">
        <f>H658*M658</f>
        <v>0</v>
      </c>
      <c r="O658" s="126">
        <v>21</v>
      </c>
      <c r="P658" s="126">
        <f>J658*(O658/100)</f>
        <v>0</v>
      </c>
      <c r="Q658" s="126">
        <f>J658+P658</f>
        <v>0</v>
      </c>
      <c r="R658" s="127"/>
      <c r="S658" s="127" t="s">
        <v>114</v>
      </c>
      <c r="T658" s="128">
        <v>1</v>
      </c>
      <c r="U658" s="8"/>
      <c r="V658" s="8"/>
      <c r="W658" s="8"/>
      <c r="X658" s="60"/>
    </row>
    <row r="659" spans="1:27" ht="9.85" outlineLevel="4" x14ac:dyDescent="0.2">
      <c r="A659" s="129"/>
      <c r="B659" s="130"/>
      <c r="C659" s="130"/>
      <c r="D659" s="131"/>
      <c r="E659" s="135" t="s">
        <v>0</v>
      </c>
      <c r="F659" s="158" t="s">
        <v>581</v>
      </c>
      <c r="G659" s="158"/>
      <c r="H659" s="159"/>
      <c r="I659" s="160"/>
      <c r="J659" s="161"/>
      <c r="K659" s="133"/>
      <c r="L659" s="133"/>
      <c r="M659" s="133"/>
      <c r="N659" s="133"/>
      <c r="O659" s="134"/>
      <c r="P659" s="134"/>
      <c r="Q659" s="134"/>
      <c r="R659" s="131"/>
      <c r="S659" s="131"/>
      <c r="T659" s="130"/>
      <c r="U659" s="6"/>
      <c r="V659" s="8"/>
      <c r="W659" s="8"/>
      <c r="X659" s="132" t="str">
        <f>F659</f>
        <v>Příprava podkladu zámečnických konstrukcí před provedením nátěru odmaštění odmašťovačem vodou ředitelným</v>
      </c>
      <c r="Y659" s="9"/>
      <c r="AA659" s="11"/>
    </row>
    <row r="660" spans="1:27" ht="7.55" customHeight="1" outlineLevel="4" x14ac:dyDescent="0.2">
      <c r="B660" s="69"/>
      <c r="C660" s="69"/>
      <c r="D660" s="60"/>
      <c r="E660" s="60"/>
      <c r="F660" s="61"/>
      <c r="G660" s="60"/>
      <c r="H660" s="65"/>
      <c r="I660" s="104"/>
      <c r="J660" s="63"/>
      <c r="K660" s="65"/>
      <c r="L660" s="65"/>
      <c r="M660" s="65"/>
      <c r="N660" s="65"/>
      <c r="O660" s="63"/>
      <c r="P660" s="63"/>
      <c r="Q660" s="63"/>
      <c r="R660" s="60"/>
      <c r="S660" s="60"/>
      <c r="T660" s="69"/>
      <c r="U660" s="8"/>
      <c r="X660" s="60"/>
    </row>
    <row r="661" spans="1:27" ht="10.5" outlineLevel="3" x14ac:dyDescent="0.2">
      <c r="A661" s="4"/>
      <c r="B661" s="119"/>
      <c r="C661" s="120">
        <v>125</v>
      </c>
      <c r="D661" s="121" t="s">
        <v>110</v>
      </c>
      <c r="E661" s="122" t="s">
        <v>582</v>
      </c>
      <c r="F661" s="123" t="s">
        <v>583</v>
      </c>
      <c r="G661" s="121" t="s">
        <v>124</v>
      </c>
      <c r="H661" s="124">
        <v>1.2000000000000002</v>
      </c>
      <c r="I661" s="125"/>
      <c r="J661" s="126">
        <f>H661*I661</f>
        <v>0</v>
      </c>
      <c r="K661" s="124">
        <v>1.7000000000000001E-4</v>
      </c>
      <c r="L661" s="124">
        <f>H661*K661</f>
        <v>2.0400000000000005E-4</v>
      </c>
      <c r="M661" s="124"/>
      <c r="N661" s="124">
        <f>H661*M661</f>
        <v>0</v>
      </c>
      <c r="O661" s="126">
        <v>21</v>
      </c>
      <c r="P661" s="126">
        <f>J661*(O661/100)</f>
        <v>0</v>
      </c>
      <c r="Q661" s="126">
        <f>J661+P661</f>
        <v>0</v>
      </c>
      <c r="R661" s="127"/>
      <c r="S661" s="127" t="s">
        <v>114</v>
      </c>
      <c r="T661" s="128">
        <v>1</v>
      </c>
      <c r="U661" s="8"/>
      <c r="V661" s="8"/>
      <c r="W661" s="8"/>
      <c r="X661" s="60"/>
    </row>
    <row r="662" spans="1:27" ht="9.85" outlineLevel="4" x14ac:dyDescent="0.2">
      <c r="A662" s="129"/>
      <c r="B662" s="130"/>
      <c r="C662" s="130"/>
      <c r="D662" s="131"/>
      <c r="E662" s="135" t="s">
        <v>0</v>
      </c>
      <c r="F662" s="158" t="s">
        <v>584</v>
      </c>
      <c r="G662" s="158"/>
      <c r="H662" s="159"/>
      <c r="I662" s="160"/>
      <c r="J662" s="161"/>
      <c r="K662" s="133"/>
      <c r="L662" s="133"/>
      <c r="M662" s="133"/>
      <c r="N662" s="133"/>
      <c r="O662" s="134"/>
      <c r="P662" s="134"/>
      <c r="Q662" s="134"/>
      <c r="R662" s="131"/>
      <c r="S662" s="131"/>
      <c r="T662" s="130"/>
      <c r="U662" s="6"/>
      <c r="V662" s="8"/>
      <c r="W662" s="8"/>
      <c r="X662" s="132" t="str">
        <f>F662</f>
        <v>Základní antikorozní nátěr zámečnických konstrukcí jednonásobný syntetický standardní</v>
      </c>
      <c r="Y662" s="9"/>
      <c r="AA662" s="11"/>
    </row>
    <row r="663" spans="1:27" ht="7.55" customHeight="1" outlineLevel="4" x14ac:dyDescent="0.2">
      <c r="B663" s="69"/>
      <c r="C663" s="69"/>
      <c r="D663" s="60"/>
      <c r="E663" s="60"/>
      <c r="F663" s="61"/>
      <c r="G663" s="60"/>
      <c r="H663" s="65"/>
      <c r="I663" s="104"/>
      <c r="J663" s="63"/>
      <c r="K663" s="65"/>
      <c r="L663" s="65"/>
      <c r="M663" s="65"/>
      <c r="N663" s="65"/>
      <c r="O663" s="63"/>
      <c r="P663" s="63"/>
      <c r="Q663" s="63"/>
      <c r="R663" s="60"/>
      <c r="S663" s="60"/>
      <c r="T663" s="69"/>
      <c r="U663" s="8"/>
      <c r="X663" s="60"/>
    </row>
    <row r="664" spans="1:27" ht="10.5" outlineLevel="4" x14ac:dyDescent="0.2">
      <c r="A664" s="136"/>
      <c r="B664" s="137"/>
      <c r="C664" s="137"/>
      <c r="D664" s="138"/>
      <c r="E664" s="144" t="s">
        <v>1</v>
      </c>
      <c r="F664" s="139" t="s">
        <v>116</v>
      </c>
      <c r="G664" s="138"/>
      <c r="H664" s="140">
        <v>0</v>
      </c>
      <c r="I664" s="141"/>
      <c r="J664" s="142"/>
      <c r="K664" s="143"/>
      <c r="L664" s="143"/>
      <c r="M664" s="143"/>
      <c r="N664" s="143"/>
      <c r="O664" s="142"/>
      <c r="P664" s="142"/>
      <c r="Q664" s="142"/>
      <c r="R664" s="138"/>
      <c r="S664" s="138"/>
      <c r="T664" s="137"/>
      <c r="U664" s="6"/>
      <c r="V664" s="8"/>
      <c r="W664" s="8"/>
      <c r="X664" s="60"/>
    </row>
    <row r="665" spans="1:27" ht="10.5" outlineLevel="4" x14ac:dyDescent="0.2">
      <c r="A665" s="136"/>
      <c r="B665" s="137"/>
      <c r="C665" s="137"/>
      <c r="D665" s="138"/>
      <c r="E665" s="144"/>
      <c r="F665" s="139" t="s">
        <v>585</v>
      </c>
      <c r="G665" s="138"/>
      <c r="H665" s="140">
        <v>1.2000000000000002</v>
      </c>
      <c r="I665" s="141"/>
      <c r="J665" s="142"/>
      <c r="K665" s="143"/>
      <c r="L665" s="143"/>
      <c r="M665" s="143"/>
      <c r="N665" s="143"/>
      <c r="O665" s="142"/>
      <c r="P665" s="142"/>
      <c r="Q665" s="142"/>
      <c r="R665" s="138"/>
      <c r="S665" s="138"/>
      <c r="T665" s="137"/>
      <c r="U665" s="6"/>
      <c r="V665" s="8"/>
      <c r="W665" s="8"/>
      <c r="X665" s="60"/>
    </row>
    <row r="666" spans="1:27" ht="7.55" customHeight="1" outlineLevel="4" x14ac:dyDescent="0.2">
      <c r="A666" s="8"/>
      <c r="B666" s="69"/>
      <c r="C666" s="69"/>
      <c r="D666" s="60"/>
      <c r="E666" s="60"/>
      <c r="F666" s="103"/>
      <c r="G666" s="60"/>
      <c r="H666" s="65"/>
      <c r="I666" s="104"/>
      <c r="J666" s="63"/>
      <c r="K666" s="65"/>
      <c r="L666" s="65"/>
      <c r="M666" s="65"/>
      <c r="N666" s="65"/>
      <c r="O666" s="63"/>
      <c r="P666" s="63"/>
      <c r="Q666" s="63"/>
      <c r="R666" s="60"/>
      <c r="S666" s="60"/>
      <c r="T666" s="69"/>
      <c r="U666" s="8"/>
      <c r="X666" s="60"/>
    </row>
    <row r="667" spans="1:27" ht="10.5" outlineLevel="3" x14ac:dyDescent="0.2">
      <c r="A667" s="4"/>
      <c r="B667" s="119"/>
      <c r="C667" s="120">
        <v>126</v>
      </c>
      <c r="D667" s="121" t="s">
        <v>110</v>
      </c>
      <c r="E667" s="122" t="s">
        <v>586</v>
      </c>
      <c r="F667" s="123" t="s">
        <v>587</v>
      </c>
      <c r="G667" s="121" t="s">
        <v>124</v>
      </c>
      <c r="H667" s="124">
        <v>1.2</v>
      </c>
      <c r="I667" s="125"/>
      <c r="J667" s="126">
        <f>H667*I667</f>
        <v>0</v>
      </c>
      <c r="K667" s="124">
        <v>1.2E-4</v>
      </c>
      <c r="L667" s="124">
        <f>H667*K667</f>
        <v>1.44E-4</v>
      </c>
      <c r="M667" s="124"/>
      <c r="N667" s="124">
        <f>H667*M667</f>
        <v>0</v>
      </c>
      <c r="O667" s="126">
        <v>21</v>
      </c>
      <c r="P667" s="126">
        <f>J667*(O667/100)</f>
        <v>0</v>
      </c>
      <c r="Q667" s="126">
        <f>J667+P667</f>
        <v>0</v>
      </c>
      <c r="R667" s="127"/>
      <c r="S667" s="127" t="s">
        <v>114</v>
      </c>
      <c r="T667" s="128">
        <v>1</v>
      </c>
      <c r="U667" s="8"/>
      <c r="V667" s="8"/>
      <c r="W667" s="8"/>
      <c r="X667" s="60"/>
    </row>
    <row r="668" spans="1:27" ht="9.85" outlineLevel="4" x14ac:dyDescent="0.2">
      <c r="A668" s="129"/>
      <c r="B668" s="130"/>
      <c r="C668" s="130"/>
      <c r="D668" s="131"/>
      <c r="E668" s="135" t="s">
        <v>0</v>
      </c>
      <c r="F668" s="158" t="s">
        <v>588</v>
      </c>
      <c r="G668" s="158"/>
      <c r="H668" s="159"/>
      <c r="I668" s="160"/>
      <c r="J668" s="161"/>
      <c r="K668" s="133"/>
      <c r="L668" s="133"/>
      <c r="M668" s="133"/>
      <c r="N668" s="133"/>
      <c r="O668" s="134"/>
      <c r="P668" s="134"/>
      <c r="Q668" s="134"/>
      <c r="R668" s="131"/>
      <c r="S668" s="131"/>
      <c r="T668" s="130"/>
      <c r="U668" s="6"/>
      <c r="V668" s="8"/>
      <c r="W668" s="8"/>
      <c r="X668" s="132" t="str">
        <f>F668</f>
        <v>Mezinátěr zámečnických konstrukcí jednonásobný syntetický standardní</v>
      </c>
      <c r="Y668" s="9"/>
      <c r="AA668" s="11"/>
    </row>
    <row r="669" spans="1:27" ht="7.55" customHeight="1" outlineLevel="4" x14ac:dyDescent="0.2">
      <c r="B669" s="69"/>
      <c r="C669" s="69"/>
      <c r="D669" s="60"/>
      <c r="E669" s="60"/>
      <c r="F669" s="61"/>
      <c r="G669" s="60"/>
      <c r="H669" s="65"/>
      <c r="I669" s="104"/>
      <c r="J669" s="63"/>
      <c r="K669" s="65"/>
      <c r="L669" s="65"/>
      <c r="M669" s="65"/>
      <c r="N669" s="65"/>
      <c r="O669" s="63"/>
      <c r="P669" s="63"/>
      <c r="Q669" s="63"/>
      <c r="R669" s="60"/>
      <c r="S669" s="60"/>
      <c r="T669" s="69"/>
      <c r="U669" s="8"/>
      <c r="X669" s="60"/>
    </row>
    <row r="670" spans="1:27" ht="10.5" outlineLevel="3" x14ac:dyDescent="0.2">
      <c r="A670" s="4"/>
      <c r="B670" s="119"/>
      <c r="C670" s="120">
        <v>127</v>
      </c>
      <c r="D670" s="121" t="s">
        <v>110</v>
      </c>
      <c r="E670" s="122" t="s">
        <v>589</v>
      </c>
      <c r="F670" s="123" t="s">
        <v>590</v>
      </c>
      <c r="G670" s="121" t="s">
        <v>124</v>
      </c>
      <c r="H670" s="124">
        <v>1.2</v>
      </c>
      <c r="I670" s="125"/>
      <c r="J670" s="126">
        <f>H670*I670</f>
        <v>0</v>
      </c>
      <c r="K670" s="124">
        <v>1.2E-4</v>
      </c>
      <c r="L670" s="124">
        <f>H670*K670</f>
        <v>1.44E-4</v>
      </c>
      <c r="M670" s="124"/>
      <c r="N670" s="124">
        <f>H670*M670</f>
        <v>0</v>
      </c>
      <c r="O670" s="126">
        <v>21</v>
      </c>
      <c r="P670" s="126">
        <f>J670*(O670/100)</f>
        <v>0</v>
      </c>
      <c r="Q670" s="126">
        <f>J670+P670</f>
        <v>0</v>
      </c>
      <c r="R670" s="127"/>
      <c r="S670" s="127" t="s">
        <v>114</v>
      </c>
      <c r="T670" s="128">
        <v>1</v>
      </c>
      <c r="U670" s="8"/>
      <c r="V670" s="8"/>
      <c r="W670" s="8"/>
      <c r="X670" s="60"/>
    </row>
    <row r="671" spans="1:27" ht="9.85" outlineLevel="4" x14ac:dyDescent="0.2">
      <c r="A671" s="129"/>
      <c r="B671" s="130"/>
      <c r="C671" s="130"/>
      <c r="D671" s="131"/>
      <c r="E671" s="135" t="s">
        <v>0</v>
      </c>
      <c r="F671" s="158" t="s">
        <v>591</v>
      </c>
      <c r="G671" s="158"/>
      <c r="H671" s="159"/>
      <c r="I671" s="160"/>
      <c r="J671" s="161"/>
      <c r="K671" s="133"/>
      <c r="L671" s="133"/>
      <c r="M671" s="133"/>
      <c r="N671" s="133"/>
      <c r="O671" s="134"/>
      <c r="P671" s="134"/>
      <c r="Q671" s="134"/>
      <c r="R671" s="131"/>
      <c r="S671" s="131"/>
      <c r="T671" s="130"/>
      <c r="U671" s="6"/>
      <c r="V671" s="8"/>
      <c r="W671" s="8"/>
      <c r="X671" s="132" t="str">
        <f>F671</f>
        <v>Krycí nátěr (email) zámečnických konstrukcí jednonásobný syntetický standardní</v>
      </c>
      <c r="Y671" s="9"/>
      <c r="AA671" s="11"/>
    </row>
    <row r="672" spans="1:27" ht="7.55" customHeight="1" outlineLevel="4" x14ac:dyDescent="0.2">
      <c r="B672" s="69"/>
      <c r="C672" s="69"/>
      <c r="D672" s="60"/>
      <c r="E672" s="60"/>
      <c r="F672" s="61"/>
      <c r="G672" s="60"/>
      <c r="H672" s="65"/>
      <c r="I672" s="104"/>
      <c r="J672" s="63"/>
      <c r="K672" s="65"/>
      <c r="L672" s="65"/>
      <c r="M672" s="65"/>
      <c r="N672" s="65"/>
      <c r="O672" s="63"/>
      <c r="P672" s="63"/>
      <c r="Q672" s="63"/>
      <c r="R672" s="60"/>
      <c r="S672" s="60"/>
      <c r="T672" s="69"/>
      <c r="U672" s="8"/>
      <c r="X672" s="60"/>
    </row>
    <row r="673" spans="1:27" outlineLevel="3" x14ac:dyDescent="0.2">
      <c r="B673" s="6"/>
      <c r="C673" s="6"/>
      <c r="D673" s="6"/>
      <c r="E673" s="6"/>
      <c r="F673" s="6"/>
      <c r="G673" s="6"/>
      <c r="H673" s="6"/>
      <c r="I673" s="8"/>
      <c r="J673" s="8"/>
      <c r="K673" s="6"/>
      <c r="L673" s="6"/>
      <c r="M673" s="6"/>
      <c r="N673" s="6"/>
      <c r="O673" s="6"/>
      <c r="P673" s="8"/>
      <c r="Q673" s="8"/>
      <c r="R673" s="8"/>
      <c r="S673" s="6"/>
      <c r="T673" s="6"/>
      <c r="X673" s="6"/>
    </row>
    <row r="674" spans="1:27" ht="10.5" outlineLevel="2" x14ac:dyDescent="0.2">
      <c r="A674" s="96" t="s">
        <v>101</v>
      </c>
      <c r="B674" s="100">
        <v>3</v>
      </c>
      <c r="C674" s="113"/>
      <c r="D674" s="114" t="s">
        <v>109</v>
      </c>
      <c r="E674" s="114"/>
      <c r="F674" s="115" t="s">
        <v>102</v>
      </c>
      <c r="G674" s="114"/>
      <c r="H674" s="116"/>
      <c r="I674" s="117"/>
      <c r="J674" s="98">
        <f>SUBTOTAL(9,J675:J678)</f>
        <v>0</v>
      </c>
      <c r="K674" s="116"/>
      <c r="L674" s="99">
        <f>SUBTOTAL(9,L675:L678)</f>
        <v>0</v>
      </c>
      <c r="M674" s="116"/>
      <c r="N674" s="99">
        <f>SUBTOTAL(9,N675:N678)</f>
        <v>0</v>
      </c>
      <c r="O674" s="118"/>
      <c r="P674" s="98">
        <f>SUBTOTAL(9,P675:P678)</f>
        <v>0</v>
      </c>
      <c r="Q674" s="98">
        <f>SUBTOTAL(9,Q675:Q678)</f>
        <v>0</v>
      </c>
      <c r="R674" s="114"/>
      <c r="S674" s="114"/>
      <c r="T674" s="100">
        <f>SUBTOTAL(9,T675:T678)</f>
        <v>1</v>
      </c>
      <c r="U674" s="6"/>
      <c r="V674" s="8"/>
      <c r="W674" s="8"/>
      <c r="X674" s="60"/>
    </row>
    <row r="675" spans="1:27" ht="10.5" outlineLevel="3" x14ac:dyDescent="0.2">
      <c r="A675" s="4"/>
      <c r="B675" s="119"/>
      <c r="C675" s="120">
        <v>128</v>
      </c>
      <c r="D675" s="121" t="s">
        <v>110</v>
      </c>
      <c r="E675" s="122" t="s">
        <v>592</v>
      </c>
      <c r="F675" s="123" t="s">
        <v>593</v>
      </c>
      <c r="G675" s="121" t="s">
        <v>594</v>
      </c>
      <c r="H675" s="124">
        <v>1</v>
      </c>
      <c r="I675" s="125"/>
      <c r="J675" s="126">
        <f>H675*I675</f>
        <v>0</v>
      </c>
      <c r="K675" s="124"/>
      <c r="L675" s="124">
        <f>H675*K675</f>
        <v>0</v>
      </c>
      <c r="M675" s="124"/>
      <c r="N675" s="124">
        <f>H675*M675</f>
        <v>0</v>
      </c>
      <c r="O675" s="126">
        <v>21</v>
      </c>
      <c r="P675" s="126">
        <f>J675*(O675/100)</f>
        <v>0</v>
      </c>
      <c r="Q675" s="126">
        <f>J675+P675</f>
        <v>0</v>
      </c>
      <c r="R675" s="127"/>
      <c r="S675" s="127" t="s">
        <v>224</v>
      </c>
      <c r="T675" s="128">
        <v>1</v>
      </c>
      <c r="U675" s="8"/>
      <c r="V675" s="8"/>
      <c r="W675" s="8"/>
      <c r="X675" s="60"/>
    </row>
    <row r="676" spans="1:27" ht="9.85" outlineLevel="4" x14ac:dyDescent="0.2">
      <c r="A676" s="129"/>
      <c r="B676" s="130"/>
      <c r="C676" s="130"/>
      <c r="D676" s="131"/>
      <c r="E676" s="135" t="s">
        <v>0</v>
      </c>
      <c r="F676" s="158" t="s">
        <v>54</v>
      </c>
      <c r="G676" s="158"/>
      <c r="H676" s="159"/>
      <c r="I676" s="160"/>
      <c r="J676" s="161"/>
      <c r="K676" s="133"/>
      <c r="L676" s="133"/>
      <c r="M676" s="133"/>
      <c r="N676" s="133"/>
      <c r="O676" s="134"/>
      <c r="P676" s="134"/>
      <c r="Q676" s="134"/>
      <c r="R676" s="131"/>
      <c r="S676" s="131"/>
      <c r="T676" s="130"/>
      <c r="U676" s="6"/>
      <c r="V676" s="8"/>
      <c r="W676" s="8"/>
      <c r="X676" s="132" t="str">
        <f>F676</f>
        <v>---</v>
      </c>
      <c r="Y676" s="9"/>
      <c r="AA676" s="11"/>
    </row>
    <row r="677" spans="1:27" ht="7.55" customHeight="1" outlineLevel="4" x14ac:dyDescent="0.2">
      <c r="B677" s="69"/>
      <c r="C677" s="69"/>
      <c r="D677" s="60"/>
      <c r="E677" s="60"/>
      <c r="F677" s="61"/>
      <c r="G677" s="60"/>
      <c r="H677" s="65"/>
      <c r="I677" s="104"/>
      <c r="J677" s="63"/>
      <c r="K677" s="65"/>
      <c r="L677" s="65"/>
      <c r="M677" s="65"/>
      <c r="N677" s="65"/>
      <c r="O677" s="63"/>
      <c r="P677" s="63"/>
      <c r="Q677" s="63"/>
      <c r="R677" s="60"/>
      <c r="S677" s="60"/>
      <c r="T677" s="69"/>
      <c r="U677" s="8"/>
      <c r="X677" s="60"/>
    </row>
    <row r="678" spans="1:27" outlineLevel="3" x14ac:dyDescent="0.2">
      <c r="B678" s="6"/>
      <c r="C678" s="6"/>
      <c r="D678" s="6"/>
      <c r="E678" s="6"/>
      <c r="F678" s="6"/>
      <c r="G678" s="6"/>
      <c r="H678" s="6"/>
      <c r="I678" s="8"/>
      <c r="J678" s="8"/>
      <c r="K678" s="6"/>
      <c r="L678" s="6"/>
      <c r="M678" s="6"/>
      <c r="N678" s="6"/>
      <c r="O678" s="6"/>
      <c r="P678" s="8"/>
      <c r="Q678" s="8"/>
      <c r="R678" s="8"/>
      <c r="S678" s="6"/>
      <c r="T678" s="6"/>
      <c r="X678" s="6"/>
    </row>
    <row r="679" spans="1:27" ht="10.5" outlineLevel="2" x14ac:dyDescent="0.2">
      <c r="A679" s="96" t="s">
        <v>103</v>
      </c>
      <c r="B679" s="100">
        <v>3</v>
      </c>
      <c r="C679" s="113"/>
      <c r="D679" s="114" t="s">
        <v>109</v>
      </c>
      <c r="E679" s="114"/>
      <c r="F679" s="115" t="s">
        <v>104</v>
      </c>
      <c r="G679" s="114"/>
      <c r="H679" s="116"/>
      <c r="I679" s="117"/>
      <c r="J679" s="98">
        <f>SUBTOTAL(9,J680:J686)</f>
        <v>0</v>
      </c>
      <c r="K679" s="116"/>
      <c r="L679" s="99">
        <f>SUBTOTAL(9,L680:L686)</f>
        <v>0</v>
      </c>
      <c r="M679" s="116"/>
      <c r="N679" s="99">
        <f>SUBTOTAL(9,N680:N686)</f>
        <v>0</v>
      </c>
      <c r="O679" s="118"/>
      <c r="P679" s="98">
        <f>SUBTOTAL(9,P680:P686)</f>
        <v>0</v>
      </c>
      <c r="Q679" s="98">
        <f>SUBTOTAL(9,Q680:Q686)</f>
        <v>0</v>
      </c>
      <c r="R679" s="114"/>
      <c r="S679" s="114"/>
      <c r="T679" s="100">
        <f>SUBTOTAL(9,T680:T686)</f>
        <v>2</v>
      </c>
      <c r="U679" s="6"/>
      <c r="V679" s="8"/>
      <c r="W679" s="8"/>
      <c r="X679" s="60"/>
    </row>
    <row r="680" spans="1:27" ht="20.95" outlineLevel="3" x14ac:dyDescent="0.2">
      <c r="A680" s="4"/>
      <c r="B680" s="119"/>
      <c r="C680" s="120">
        <v>129</v>
      </c>
      <c r="D680" s="121" t="s">
        <v>595</v>
      </c>
      <c r="E680" s="122" t="s">
        <v>596</v>
      </c>
      <c r="F680" s="123" t="s">
        <v>597</v>
      </c>
      <c r="G680" s="121" t="s">
        <v>181</v>
      </c>
      <c r="H680" s="124">
        <v>1</v>
      </c>
      <c r="I680" s="125"/>
      <c r="J680" s="126">
        <f>H680*I680</f>
        <v>0</v>
      </c>
      <c r="K680" s="124"/>
      <c r="L680" s="124">
        <f>H680*K680</f>
        <v>0</v>
      </c>
      <c r="M680" s="124"/>
      <c r="N680" s="124">
        <f>H680*M680</f>
        <v>0</v>
      </c>
      <c r="O680" s="126">
        <v>21</v>
      </c>
      <c r="P680" s="126">
        <f>J680*(O680/100)</f>
        <v>0</v>
      </c>
      <c r="Q680" s="126">
        <f>J680+P680</f>
        <v>0</v>
      </c>
      <c r="R680" s="127"/>
      <c r="S680" s="127" t="s">
        <v>224</v>
      </c>
      <c r="T680" s="128">
        <v>1</v>
      </c>
      <c r="U680" s="8"/>
      <c r="V680" s="8"/>
      <c r="W680" s="8"/>
      <c r="X680" s="60"/>
    </row>
    <row r="681" spans="1:27" ht="29.45" outlineLevel="4" x14ac:dyDescent="0.2">
      <c r="A681" s="129"/>
      <c r="B681" s="130"/>
      <c r="C681" s="130"/>
      <c r="D681" s="131"/>
      <c r="E681" s="135" t="s">
        <v>0</v>
      </c>
      <c r="F681" s="158" t="s">
        <v>598</v>
      </c>
      <c r="G681" s="158"/>
      <c r="H681" s="159"/>
      <c r="I681" s="160"/>
      <c r="J681" s="161"/>
      <c r="K681" s="133"/>
      <c r="L681" s="133"/>
      <c r="M681" s="133"/>
      <c r="N681" s="133"/>
      <c r="O681" s="134"/>
      <c r="P681" s="134"/>
      <c r="Q681" s="134"/>
      <c r="R681" s="131"/>
      <c r="S681" s="131"/>
      <c r="T681" s="130"/>
      <c r="U681" s="6"/>
      <c r="V681" s="8"/>
      <c r="W681" s="8"/>
      <c r="X681" s="132" t="str">
        <f>F681</f>
        <v>Hlavní tituly průvodních činností a nákladů  
  inženýrská činnost 
    kompletační a koordinační činnost</v>
      </c>
      <c r="Y681" s="9"/>
      <c r="AA681" s="11"/>
    </row>
    <row r="682" spans="1:27" ht="7.55" customHeight="1" outlineLevel="4" x14ac:dyDescent="0.2">
      <c r="B682" s="69"/>
      <c r="C682" s="69"/>
      <c r="D682" s="60"/>
      <c r="E682" s="60"/>
      <c r="F682" s="61"/>
      <c r="G682" s="60"/>
      <c r="H682" s="65"/>
      <c r="I682" s="104"/>
      <c r="J682" s="63"/>
      <c r="K682" s="65"/>
      <c r="L682" s="65"/>
      <c r="M682" s="65"/>
      <c r="N682" s="65"/>
      <c r="O682" s="63"/>
      <c r="P682" s="63"/>
      <c r="Q682" s="63"/>
      <c r="R682" s="60"/>
      <c r="S682" s="60"/>
      <c r="T682" s="69"/>
      <c r="U682" s="8"/>
      <c r="X682" s="60"/>
    </row>
    <row r="683" spans="1:27" ht="20.95" outlineLevel="3" x14ac:dyDescent="0.2">
      <c r="A683" s="4"/>
      <c r="B683" s="119"/>
      <c r="C683" s="120">
        <v>130</v>
      </c>
      <c r="D683" s="121" t="s">
        <v>595</v>
      </c>
      <c r="E683" s="122" t="s">
        <v>599</v>
      </c>
      <c r="F683" s="123" t="s">
        <v>600</v>
      </c>
      <c r="G683" s="121" t="s">
        <v>181</v>
      </c>
      <c r="H683" s="124">
        <v>1</v>
      </c>
      <c r="I683" s="125"/>
      <c r="J683" s="126">
        <f>H683*I683</f>
        <v>0</v>
      </c>
      <c r="K683" s="124"/>
      <c r="L683" s="124">
        <f>H683*K683</f>
        <v>0</v>
      </c>
      <c r="M683" s="124"/>
      <c r="N683" s="124">
        <f>H683*M683</f>
        <v>0</v>
      </c>
      <c r="O683" s="126">
        <v>21</v>
      </c>
      <c r="P683" s="126">
        <f>J683*(O683/100)</f>
        <v>0</v>
      </c>
      <c r="Q683" s="126">
        <f>J683+P683</f>
        <v>0</v>
      </c>
      <c r="R683" s="127"/>
      <c r="S683" s="127" t="s">
        <v>224</v>
      </c>
      <c r="T683" s="128">
        <v>1</v>
      </c>
      <c r="U683" s="8"/>
      <c r="V683" s="8"/>
      <c r="W683" s="8"/>
      <c r="X683" s="60"/>
    </row>
    <row r="684" spans="1:27" ht="19.649999999999999" outlineLevel="4" x14ac:dyDescent="0.2">
      <c r="A684" s="129"/>
      <c r="B684" s="130"/>
      <c r="C684" s="130"/>
      <c r="D684" s="131"/>
      <c r="E684" s="135" t="s">
        <v>0</v>
      </c>
      <c r="F684" s="158" t="s">
        <v>601</v>
      </c>
      <c r="G684" s="158"/>
      <c r="H684" s="159"/>
      <c r="I684" s="160"/>
      <c r="J684" s="161"/>
      <c r="K684" s="133"/>
      <c r="L684" s="133"/>
      <c r="M684" s="133"/>
      <c r="N684" s="133"/>
      <c r="O684" s="134"/>
      <c r="P684" s="134"/>
      <c r="Q684" s="134"/>
      <c r="R684" s="131"/>
      <c r="S684" s="131"/>
      <c r="T684" s="130"/>
      <c r="U684" s="6"/>
      <c r="V684" s="8"/>
      <c r="W684" s="8"/>
      <c r="X684" s="132" t="str">
        <f>F684</f>
        <v>Základní rozdělení průvodních činností a nákladů 
  zařízení staveniště</v>
      </c>
      <c r="Y684" s="9"/>
      <c r="AA684" s="11"/>
    </row>
    <row r="685" spans="1:27" ht="7.55" customHeight="1" outlineLevel="4" x14ac:dyDescent="0.2">
      <c r="B685" s="69"/>
      <c r="C685" s="69"/>
      <c r="D685" s="60"/>
      <c r="E685" s="60"/>
      <c r="F685" s="61"/>
      <c r="G685" s="60"/>
      <c r="H685" s="65"/>
      <c r="I685" s="104"/>
      <c r="J685" s="63"/>
      <c r="K685" s="65"/>
      <c r="L685" s="65"/>
      <c r="M685" s="65"/>
      <c r="N685" s="65"/>
      <c r="O685" s="63"/>
      <c r="P685" s="63"/>
      <c r="Q685" s="63"/>
      <c r="R685" s="60"/>
      <c r="S685" s="60"/>
      <c r="T685" s="69"/>
      <c r="U685" s="8"/>
      <c r="X685" s="60"/>
    </row>
    <row r="686" spans="1:27" outlineLevel="3" x14ac:dyDescent="0.2">
      <c r="B686" s="6"/>
      <c r="C686" s="6"/>
      <c r="D686" s="6"/>
      <c r="E686" s="6"/>
      <c r="F686" s="6"/>
      <c r="G686" s="6"/>
      <c r="H686" s="6"/>
      <c r="I686" s="8"/>
      <c r="J686" s="8"/>
      <c r="K686" s="6"/>
      <c r="L686" s="6"/>
      <c r="M686" s="6"/>
      <c r="N686" s="6"/>
      <c r="O686" s="6"/>
      <c r="P686" s="8"/>
      <c r="Q686" s="8"/>
      <c r="R686" s="8"/>
      <c r="S686" s="6"/>
      <c r="T686" s="6"/>
      <c r="X686" s="6"/>
    </row>
    <row r="687" spans="1:27" outlineLevel="1" x14ac:dyDescent="0.2"/>
  </sheetData>
  <mergeCells count="130">
    <mergeCell ref="F10:J10"/>
    <mergeCell ref="F57:J57"/>
    <mergeCell ref="F103:J103"/>
    <mergeCell ref="F118:J118"/>
    <mergeCell ref="F161:J161"/>
    <mergeCell ref="F98:J98"/>
    <mergeCell ref="F109:J109"/>
    <mergeCell ref="F125:J125"/>
    <mergeCell ref="F130:J130"/>
    <mergeCell ref="F133:J133"/>
    <mergeCell ref="F136:J136"/>
    <mergeCell ref="F139:J139"/>
    <mergeCell ref="F142:J142"/>
    <mergeCell ref="F148:J148"/>
    <mergeCell ref="F153:J153"/>
    <mergeCell ref="F156:J156"/>
    <mergeCell ref="F84:J84"/>
    <mergeCell ref="F92:J92"/>
    <mergeCell ref="F95:J95"/>
    <mergeCell ref="F240:J240"/>
    <mergeCell ref="F245:J245"/>
    <mergeCell ref="F263:J263"/>
    <mergeCell ref="F288:J288"/>
    <mergeCell ref="F401:J401"/>
    <mergeCell ref="F275:J275"/>
    <mergeCell ref="F278:J278"/>
    <mergeCell ref="F283:J283"/>
    <mergeCell ref="F293:J293"/>
    <mergeCell ref="F299:J299"/>
    <mergeCell ref="F306:J306"/>
    <mergeCell ref="F313:J313"/>
    <mergeCell ref="F321:J321"/>
    <mergeCell ref="F326:J326"/>
    <mergeCell ref="F332:J332"/>
    <mergeCell ref="F335:J335"/>
    <mergeCell ref="F20:J20"/>
    <mergeCell ref="F30:J30"/>
    <mergeCell ref="F33:J33"/>
    <mergeCell ref="F38:J38"/>
    <mergeCell ref="F48:J48"/>
    <mergeCell ref="F64:J64"/>
    <mergeCell ref="F67:J67"/>
    <mergeCell ref="F70:J70"/>
    <mergeCell ref="F73:J73"/>
    <mergeCell ref="F185:J185"/>
    <mergeCell ref="F190:J190"/>
    <mergeCell ref="F193:J193"/>
    <mergeCell ref="F196:J196"/>
    <mergeCell ref="F199:J199"/>
    <mergeCell ref="F166:J166"/>
    <mergeCell ref="F169:J169"/>
    <mergeCell ref="F174:J174"/>
    <mergeCell ref="F177:J177"/>
    <mergeCell ref="F180:J180"/>
    <mergeCell ref="F233:J233"/>
    <mergeCell ref="F250:J250"/>
    <mergeCell ref="F255:J255"/>
    <mergeCell ref="F258:J258"/>
    <mergeCell ref="F270:J270"/>
    <mergeCell ref="F205:J205"/>
    <mergeCell ref="F211:J211"/>
    <mergeCell ref="F214:J214"/>
    <mergeCell ref="F219:J219"/>
    <mergeCell ref="F228:J228"/>
    <mergeCell ref="F378:J378"/>
    <mergeCell ref="F384:J384"/>
    <mergeCell ref="F391:J391"/>
    <mergeCell ref="F396:J396"/>
    <mergeCell ref="F415:J415"/>
    <mergeCell ref="F345:J345"/>
    <mergeCell ref="F352:J352"/>
    <mergeCell ref="F360:J360"/>
    <mergeCell ref="F365:J365"/>
    <mergeCell ref="F371:J371"/>
    <mergeCell ref="F451:J451"/>
    <mergeCell ref="F460:J460"/>
    <mergeCell ref="F463:J463"/>
    <mergeCell ref="F466:J466"/>
    <mergeCell ref="F474:J474"/>
    <mergeCell ref="F421:J421"/>
    <mergeCell ref="F428:J428"/>
    <mergeCell ref="F434:J434"/>
    <mergeCell ref="F441:J441"/>
    <mergeCell ref="F446:J446"/>
    <mergeCell ref="F498:J498"/>
    <mergeCell ref="F501:J501"/>
    <mergeCell ref="F507:J507"/>
    <mergeCell ref="F510:J510"/>
    <mergeCell ref="F513:J513"/>
    <mergeCell ref="F477:J477"/>
    <mergeCell ref="F480:J480"/>
    <mergeCell ref="F483:J483"/>
    <mergeCell ref="F489:J489"/>
    <mergeCell ref="F492:J492"/>
    <mergeCell ref="F543:J543"/>
    <mergeCell ref="F546:J546"/>
    <mergeCell ref="F555:J555"/>
    <mergeCell ref="F558:J558"/>
    <mergeCell ref="F561:J561"/>
    <mergeCell ref="F519:J519"/>
    <mergeCell ref="F525:J525"/>
    <mergeCell ref="F528:J528"/>
    <mergeCell ref="F534:J534"/>
    <mergeCell ref="F540:J540"/>
    <mergeCell ref="F600:J600"/>
    <mergeCell ref="F605:J605"/>
    <mergeCell ref="F610:J610"/>
    <mergeCell ref="F615:J615"/>
    <mergeCell ref="F620:J620"/>
    <mergeCell ref="F569:J569"/>
    <mergeCell ref="F576:J576"/>
    <mergeCell ref="F581:J581"/>
    <mergeCell ref="F587:J587"/>
    <mergeCell ref="F590:J590"/>
    <mergeCell ref="F595:J595"/>
    <mergeCell ref="F671:J671"/>
    <mergeCell ref="F684:J684"/>
    <mergeCell ref="F651:J651"/>
    <mergeCell ref="F654:J654"/>
    <mergeCell ref="F659:J659"/>
    <mergeCell ref="F662:J662"/>
    <mergeCell ref="F668:J668"/>
    <mergeCell ref="F625:J625"/>
    <mergeCell ref="F630:J630"/>
    <mergeCell ref="F635:J635"/>
    <mergeCell ref="F643:J643"/>
    <mergeCell ref="F648:J648"/>
    <mergeCell ref="F640:J640"/>
    <mergeCell ref="F676:J676"/>
    <mergeCell ref="F681:J681"/>
  </mergeCells>
  <pageMargins left="0.70866141732283505" right="0.70866141732283505" top="0.78740157480314998" bottom="0.78740157480314998" header="0.31496062992126" footer="0.31496062992126"/>
  <pageSetup paperSize="9" scale="45" fitToHeight="0" pageOrder="overThenDown" orientation="landscape" r:id="rId1"/>
  <headerFooter>
    <oddHeader>&amp;L&amp;8Pavel Kubela&amp;C&amp;8&amp;R&amp;8</oddHeader>
    <oddFooter>&amp;L&amp;"Arial,Kurzíva"&amp;8Vytvořeno systémem euroCALC 4&amp;C&amp;P/&amp;N&amp;R&amp;8&amp;[4.12.2024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Slepý rozpočet pro VZ</Template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18</vt:i4>
      </vt:variant>
    </vt:vector>
  </HeadingPairs>
  <TitlesOfParts>
    <vt:vector size="21" baseType="lpstr">
      <vt:lpstr>Krycí List</vt:lpstr>
      <vt:lpstr>Rekapitulace</vt:lpstr>
      <vt:lpstr>Zakázka</vt:lpstr>
      <vt:lpstr>__290850C4_052B_4FF6_A0B3_6D189B03D21D_ITEM__</vt:lpstr>
      <vt:lpstr>__290850C4_052B_4FF6_A0B3_6D189B03D21D_ITEM_GROUP1__</vt:lpstr>
      <vt:lpstr>__290850C4_052B_4FF6_A0B3_6D189B03D21D_ITEM_GROUP1_RECAP__</vt:lpstr>
      <vt:lpstr>__290850C4_052B_4FF6_A0B3_6D189B03D21D_ITEM_GROUP2__</vt:lpstr>
      <vt:lpstr>__290850C4_052B_4FF6_A0B3_6D189B03D21D_ITEM_GROUP2_RECAP__</vt:lpstr>
      <vt:lpstr>__290850C4_052B_4FF6_A0B3_6D189B03D21D_ITEM_GROUP3__X</vt:lpstr>
      <vt:lpstr>__290850C4_052B_4FF6_A0B3_6D189B03D21D_ITEM_GROUP3_RECAP__</vt:lpstr>
      <vt:lpstr>__290850C4_052B_4FF6_A0B3_6D189B03D21D_QBILL__</vt:lpstr>
      <vt:lpstr>GROUP_ID</vt:lpstr>
      <vt:lpstr>ITEM_COUNTS</vt:lpstr>
      <vt:lpstr>ITEM_FULLDESCR2</vt:lpstr>
      <vt:lpstr>ITEM_PRICES</vt:lpstr>
      <vt:lpstr>Rekapitulace!Názvy_tisku</vt:lpstr>
      <vt:lpstr>Zakázka!Názvy_tisku</vt:lpstr>
      <vt:lpstr>'Krycí List'!Oblast_tisku</vt:lpstr>
      <vt:lpstr>Rekapitulace!Oblast_tisku</vt:lpstr>
      <vt:lpstr>Zakázka!Oblast_tisku</vt:lpstr>
      <vt:lpstr>VAT_RATES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export euroCALC 4</dc:title>
  <dc:subject>Oprava střechy jihovýchodního křídla Pavlínina dvora, Fialova 1a, 787 01 Šumperk - DPS</dc:subject>
  <dc:creator>ADMIN</dc:creator>
  <cp:lastModifiedBy>Zatloukalová Eva, Ing.</cp:lastModifiedBy>
  <dcterms:created xsi:type="dcterms:W3CDTF">2024-12-04T11:45:32Z</dcterms:created>
  <dcterms:modified xsi:type="dcterms:W3CDTF">2026-01-13T13:25:24Z</dcterms:modified>
</cp:coreProperties>
</file>