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.Honza\.rozpočty\2025\"/>
    </mc:Choice>
  </mc:AlternateContent>
  <xr:revisionPtr revIDLastSave="0" documentId="8_{E9196F09-3CD1-4BD9-967B-90109950619B}" xr6:coauthVersionLast="47" xr6:coauthVersionMax="47" xr10:uidLastSave="{00000000-0000-0000-0000-000000000000}"/>
  <bookViews>
    <workbookView xWindow="28680" yWindow="-1110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701 SO 7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701 SO 701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701 SO 701 Pol'!$A$1:$Y$223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4" i="1" l="1"/>
  <c r="BA220" i="12"/>
  <c r="BA216" i="12"/>
  <c r="BA213" i="12"/>
  <c r="BA209" i="12"/>
  <c r="BA205" i="12"/>
  <c r="BA201" i="12"/>
  <c r="BA199" i="12"/>
  <c r="BA197" i="12"/>
  <c r="BA195" i="12"/>
  <c r="BA193" i="12"/>
  <c r="BA169" i="12"/>
  <c r="BA122" i="12"/>
  <c r="BA113" i="12"/>
  <c r="BA111" i="12"/>
  <c r="BA96" i="12"/>
  <c r="G9" i="12"/>
  <c r="M9" i="12" s="1"/>
  <c r="I9" i="12"/>
  <c r="I8" i="12" s="1"/>
  <c r="K9" i="12"/>
  <c r="K8" i="12" s="1"/>
  <c r="O9" i="12"/>
  <c r="Q9" i="12"/>
  <c r="Q8" i="12" s="1"/>
  <c r="V9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7" i="12"/>
  <c r="I17" i="12"/>
  <c r="K17" i="12"/>
  <c r="M17" i="12"/>
  <c r="O17" i="12"/>
  <c r="O8" i="12" s="1"/>
  <c r="Q17" i="12"/>
  <c r="V17" i="12"/>
  <c r="G20" i="12"/>
  <c r="I20" i="12"/>
  <c r="K20" i="12"/>
  <c r="M20" i="12"/>
  <c r="O20" i="12"/>
  <c r="Q20" i="12"/>
  <c r="V20" i="12"/>
  <c r="G22" i="12"/>
  <c r="I22" i="12"/>
  <c r="K22" i="12"/>
  <c r="M22" i="12"/>
  <c r="O22" i="12"/>
  <c r="Q22" i="12"/>
  <c r="V22" i="12"/>
  <c r="V8" i="12" s="1"/>
  <c r="G27" i="12"/>
  <c r="I27" i="12"/>
  <c r="K27" i="12"/>
  <c r="M27" i="12"/>
  <c r="O27" i="12"/>
  <c r="Q27" i="12"/>
  <c r="V27" i="12"/>
  <c r="G31" i="12"/>
  <c r="M31" i="12" s="1"/>
  <c r="I31" i="12"/>
  <c r="K31" i="12"/>
  <c r="O31" i="12"/>
  <c r="Q31" i="12"/>
  <c r="V31" i="12"/>
  <c r="G35" i="12"/>
  <c r="M35" i="12" s="1"/>
  <c r="I35" i="12"/>
  <c r="K35" i="12"/>
  <c r="O35" i="12"/>
  <c r="Q35" i="12"/>
  <c r="V35" i="12"/>
  <c r="G41" i="12"/>
  <c r="M41" i="12" s="1"/>
  <c r="I41" i="12"/>
  <c r="K41" i="12"/>
  <c r="O41" i="12"/>
  <c r="Q41" i="12"/>
  <c r="V41" i="12"/>
  <c r="G45" i="12"/>
  <c r="M45" i="12" s="1"/>
  <c r="I45" i="12"/>
  <c r="K45" i="12"/>
  <c r="O45" i="12"/>
  <c r="Q45" i="12"/>
  <c r="V45" i="12"/>
  <c r="G51" i="12"/>
  <c r="I51" i="12"/>
  <c r="K51" i="12"/>
  <c r="M51" i="12"/>
  <c r="O51" i="12"/>
  <c r="Q51" i="12"/>
  <c r="V51" i="12"/>
  <c r="G54" i="12"/>
  <c r="M54" i="12" s="1"/>
  <c r="I54" i="12"/>
  <c r="K54" i="12"/>
  <c r="O54" i="12"/>
  <c r="Q54" i="12"/>
  <c r="V54" i="12"/>
  <c r="G57" i="12"/>
  <c r="M57" i="12" s="1"/>
  <c r="I57" i="12"/>
  <c r="K57" i="12"/>
  <c r="O57" i="12"/>
  <c r="Q57" i="12"/>
  <c r="V57" i="12"/>
  <c r="O60" i="12"/>
  <c r="Q60" i="12"/>
  <c r="G61" i="12"/>
  <c r="G60" i="12" s="1"/>
  <c r="I54" i="1" s="1"/>
  <c r="I61" i="12"/>
  <c r="I60" i="12" s="1"/>
  <c r="K61" i="12"/>
  <c r="O61" i="12"/>
  <c r="Q61" i="12"/>
  <c r="V61" i="12"/>
  <c r="V60" i="12" s="1"/>
  <c r="G65" i="12"/>
  <c r="M65" i="12" s="1"/>
  <c r="I65" i="12"/>
  <c r="K65" i="12"/>
  <c r="K60" i="12" s="1"/>
  <c r="O65" i="12"/>
  <c r="Q65" i="12"/>
  <c r="V65" i="12"/>
  <c r="G68" i="12"/>
  <c r="M68" i="12" s="1"/>
  <c r="I68" i="12"/>
  <c r="K68" i="12"/>
  <c r="O68" i="12"/>
  <c r="Q68" i="12"/>
  <c r="V68" i="12"/>
  <c r="G70" i="12"/>
  <c r="I55" i="1" s="1"/>
  <c r="G71" i="12"/>
  <c r="I71" i="12"/>
  <c r="I70" i="12" s="1"/>
  <c r="K71" i="12"/>
  <c r="M71" i="12"/>
  <c r="O71" i="12"/>
  <c r="O70" i="12" s="1"/>
  <c r="Q71" i="12"/>
  <c r="Q70" i="12" s="1"/>
  <c r="V71" i="12"/>
  <c r="G76" i="12"/>
  <c r="M76" i="12" s="1"/>
  <c r="M70" i="12" s="1"/>
  <c r="I76" i="12"/>
  <c r="K76" i="12"/>
  <c r="K70" i="12" s="1"/>
  <c r="O76" i="12"/>
  <c r="Q76" i="12"/>
  <c r="V76" i="12"/>
  <c r="V70" i="12" s="1"/>
  <c r="V79" i="12"/>
  <c r="G80" i="12"/>
  <c r="G79" i="12" s="1"/>
  <c r="I56" i="1" s="1"/>
  <c r="I80" i="12"/>
  <c r="I79" i="12" s="1"/>
  <c r="K80" i="12"/>
  <c r="K79" i="12" s="1"/>
  <c r="O80" i="12"/>
  <c r="O79" i="12" s="1"/>
  <c r="Q80" i="12"/>
  <c r="V80" i="12"/>
  <c r="G83" i="12"/>
  <c r="M83" i="12" s="1"/>
  <c r="I83" i="12"/>
  <c r="K83" i="12"/>
  <c r="O83" i="12"/>
  <c r="Q83" i="12"/>
  <c r="Q79" i="12" s="1"/>
  <c r="V83" i="12"/>
  <c r="G88" i="12"/>
  <c r="M88" i="12" s="1"/>
  <c r="I88" i="12"/>
  <c r="K88" i="12"/>
  <c r="O88" i="12"/>
  <c r="Q88" i="12"/>
  <c r="V88" i="12"/>
  <c r="K90" i="12"/>
  <c r="G91" i="12"/>
  <c r="G90" i="12" s="1"/>
  <c r="I57" i="1" s="1"/>
  <c r="I91" i="12"/>
  <c r="I90" i="12" s="1"/>
  <c r="K91" i="12"/>
  <c r="M91" i="12"/>
  <c r="O91" i="12"/>
  <c r="O90" i="12" s="1"/>
  <c r="Q91" i="12"/>
  <c r="Q90" i="12" s="1"/>
  <c r="V91" i="12"/>
  <c r="V90" i="12" s="1"/>
  <c r="G95" i="12"/>
  <c r="I95" i="12"/>
  <c r="K95" i="12"/>
  <c r="M95" i="12"/>
  <c r="O95" i="12"/>
  <c r="Q95" i="12"/>
  <c r="V95" i="12"/>
  <c r="G98" i="12"/>
  <c r="I98" i="12"/>
  <c r="K98" i="12"/>
  <c r="M98" i="12"/>
  <c r="O98" i="12"/>
  <c r="Q98" i="12"/>
  <c r="V98" i="12"/>
  <c r="G102" i="12"/>
  <c r="I102" i="12"/>
  <c r="K102" i="12"/>
  <c r="M102" i="12"/>
  <c r="O102" i="12"/>
  <c r="Q102" i="12"/>
  <c r="V102" i="12"/>
  <c r="O105" i="12"/>
  <c r="G106" i="12"/>
  <c r="G105" i="12" s="1"/>
  <c r="I58" i="1" s="1"/>
  <c r="I106" i="12"/>
  <c r="I105" i="12" s="1"/>
  <c r="K106" i="12"/>
  <c r="K105" i="12" s="1"/>
  <c r="O106" i="12"/>
  <c r="Q106" i="12"/>
  <c r="Q105" i="12" s="1"/>
  <c r="V106" i="12"/>
  <c r="V105" i="12" s="1"/>
  <c r="G109" i="12"/>
  <c r="M109" i="12" s="1"/>
  <c r="I109" i="12"/>
  <c r="K109" i="12"/>
  <c r="O109" i="12"/>
  <c r="Q109" i="12"/>
  <c r="V109" i="12"/>
  <c r="G112" i="12"/>
  <c r="M112" i="12" s="1"/>
  <c r="I112" i="12"/>
  <c r="K112" i="12"/>
  <c r="O112" i="12"/>
  <c r="Q112" i="12"/>
  <c r="V112" i="12"/>
  <c r="G115" i="12"/>
  <c r="I115" i="12"/>
  <c r="I114" i="12" s="1"/>
  <c r="K115" i="12"/>
  <c r="K114" i="12" s="1"/>
  <c r="M115" i="12"/>
  <c r="O115" i="12"/>
  <c r="O114" i="12" s="1"/>
  <c r="Q115" i="12"/>
  <c r="Q114" i="12" s="1"/>
  <c r="V115" i="12"/>
  <c r="V114" i="12" s="1"/>
  <c r="G121" i="12"/>
  <c r="I121" i="12"/>
  <c r="K121" i="12"/>
  <c r="M121" i="12"/>
  <c r="O121" i="12"/>
  <c r="Q121" i="12"/>
  <c r="V121" i="12"/>
  <c r="G126" i="12"/>
  <c r="M126" i="12" s="1"/>
  <c r="I126" i="12"/>
  <c r="K126" i="12"/>
  <c r="O126" i="12"/>
  <c r="Q126" i="12"/>
  <c r="V126" i="12"/>
  <c r="G132" i="12"/>
  <c r="M132" i="12" s="1"/>
  <c r="I132" i="12"/>
  <c r="K132" i="12"/>
  <c r="O132" i="12"/>
  <c r="Q132" i="12"/>
  <c r="V132" i="12"/>
  <c r="G139" i="12"/>
  <c r="M139" i="12" s="1"/>
  <c r="I139" i="12"/>
  <c r="K139" i="12"/>
  <c r="O139" i="12"/>
  <c r="Q139" i="12"/>
  <c r="V139" i="12"/>
  <c r="G143" i="12"/>
  <c r="M143" i="12" s="1"/>
  <c r="I143" i="12"/>
  <c r="K143" i="12"/>
  <c r="O143" i="12"/>
  <c r="Q143" i="12"/>
  <c r="V143" i="12"/>
  <c r="G147" i="12"/>
  <c r="I147" i="12"/>
  <c r="K147" i="12"/>
  <c r="M147" i="12"/>
  <c r="O147" i="12"/>
  <c r="Q147" i="12"/>
  <c r="V147" i="12"/>
  <c r="G152" i="12"/>
  <c r="M152" i="12" s="1"/>
  <c r="I152" i="12"/>
  <c r="K152" i="12"/>
  <c r="O152" i="12"/>
  <c r="Q152" i="12"/>
  <c r="V152" i="12"/>
  <c r="G158" i="12"/>
  <c r="M158" i="12" s="1"/>
  <c r="I158" i="12"/>
  <c r="K158" i="12"/>
  <c r="O158" i="12"/>
  <c r="Q158" i="12"/>
  <c r="V158" i="12"/>
  <c r="G161" i="12"/>
  <c r="I161" i="12"/>
  <c r="K161" i="12"/>
  <c r="M161" i="12"/>
  <c r="O161" i="12"/>
  <c r="Q161" i="12"/>
  <c r="V161" i="12"/>
  <c r="G162" i="12"/>
  <c r="M162" i="12" s="1"/>
  <c r="I162" i="12"/>
  <c r="K162" i="12"/>
  <c r="O162" i="12"/>
  <c r="Q162" i="12"/>
  <c r="V162" i="12"/>
  <c r="O167" i="12"/>
  <c r="G168" i="12"/>
  <c r="G167" i="12" s="1"/>
  <c r="I60" i="1" s="1"/>
  <c r="I168" i="12"/>
  <c r="I167" i="12" s="1"/>
  <c r="K168" i="12"/>
  <c r="K167" i="12" s="1"/>
  <c r="O168" i="12"/>
  <c r="Q168" i="12"/>
  <c r="Q167" i="12" s="1"/>
  <c r="V168" i="12"/>
  <c r="V167" i="12" s="1"/>
  <c r="G175" i="12"/>
  <c r="M175" i="12" s="1"/>
  <c r="I175" i="12"/>
  <c r="K175" i="12"/>
  <c r="O175" i="12"/>
  <c r="Q175" i="12"/>
  <c r="V175" i="12"/>
  <c r="K176" i="12"/>
  <c r="G177" i="12"/>
  <c r="I177" i="12"/>
  <c r="I176" i="12" s="1"/>
  <c r="K177" i="12"/>
  <c r="O177" i="12"/>
  <c r="O176" i="12" s="1"/>
  <c r="Q177" i="12"/>
  <c r="Q176" i="12" s="1"/>
  <c r="V177" i="12"/>
  <c r="V176" i="12" s="1"/>
  <c r="I179" i="12"/>
  <c r="G180" i="12"/>
  <c r="I180" i="12"/>
  <c r="K180" i="12"/>
  <c r="K179" i="12" s="1"/>
  <c r="M180" i="12"/>
  <c r="O180" i="12"/>
  <c r="Q180" i="12"/>
  <c r="Q179" i="12" s="1"/>
  <c r="V180" i="12"/>
  <c r="V179" i="12" s="1"/>
  <c r="G182" i="12"/>
  <c r="I182" i="12"/>
  <c r="K182" i="12"/>
  <c r="M182" i="12"/>
  <c r="O182" i="12"/>
  <c r="Q182" i="12"/>
  <c r="V182" i="12"/>
  <c r="G183" i="12"/>
  <c r="G179" i="12" s="1"/>
  <c r="I62" i="1" s="1"/>
  <c r="I183" i="12"/>
  <c r="K183" i="12"/>
  <c r="O183" i="12"/>
  <c r="O179" i="12" s="1"/>
  <c r="Q183" i="12"/>
  <c r="V183" i="12"/>
  <c r="G184" i="12"/>
  <c r="M184" i="12" s="1"/>
  <c r="I184" i="12"/>
  <c r="K184" i="12"/>
  <c r="O184" i="12"/>
  <c r="Q184" i="12"/>
  <c r="V184" i="12"/>
  <c r="G186" i="12"/>
  <c r="I186" i="12"/>
  <c r="K186" i="12"/>
  <c r="M186" i="12"/>
  <c r="O186" i="12"/>
  <c r="Q186" i="12"/>
  <c r="V186" i="12"/>
  <c r="K188" i="12"/>
  <c r="V188" i="12"/>
  <c r="G189" i="12"/>
  <c r="G188" i="12" s="1"/>
  <c r="I189" i="12"/>
  <c r="I188" i="12" s="1"/>
  <c r="K189" i="12"/>
  <c r="O189" i="12"/>
  <c r="O188" i="12" s="1"/>
  <c r="Q189" i="12"/>
  <c r="Q188" i="12" s="1"/>
  <c r="V189" i="12"/>
  <c r="G192" i="12"/>
  <c r="I192" i="12"/>
  <c r="K192" i="12"/>
  <c r="K191" i="12" s="1"/>
  <c r="M192" i="12"/>
  <c r="O192" i="12"/>
  <c r="Q192" i="12"/>
  <c r="Q191" i="12" s="1"/>
  <c r="V192" i="12"/>
  <c r="V191" i="12" s="1"/>
  <c r="G194" i="12"/>
  <c r="I194" i="12"/>
  <c r="K194" i="12"/>
  <c r="M194" i="12"/>
  <c r="O194" i="12"/>
  <c r="Q194" i="12"/>
  <c r="V194" i="12"/>
  <c r="G196" i="12"/>
  <c r="I196" i="12"/>
  <c r="K196" i="12"/>
  <c r="O196" i="12"/>
  <c r="O191" i="12" s="1"/>
  <c r="Q196" i="12"/>
  <c r="V196" i="12"/>
  <c r="G198" i="12"/>
  <c r="M198" i="12" s="1"/>
  <c r="I198" i="12"/>
  <c r="K198" i="12"/>
  <c r="O198" i="12"/>
  <c r="Q198" i="12"/>
  <c r="V198" i="12"/>
  <c r="G200" i="12"/>
  <c r="I200" i="12"/>
  <c r="K200" i="12"/>
  <c r="M200" i="12"/>
  <c r="O200" i="12"/>
  <c r="Q200" i="12"/>
  <c r="V200" i="12"/>
  <c r="G202" i="12"/>
  <c r="M202" i="12" s="1"/>
  <c r="I202" i="12"/>
  <c r="K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M204" i="12" s="1"/>
  <c r="I204" i="12"/>
  <c r="I191" i="12" s="1"/>
  <c r="K204" i="12"/>
  <c r="O204" i="12"/>
  <c r="Q204" i="12"/>
  <c r="V204" i="12"/>
  <c r="G207" i="12"/>
  <c r="M207" i="12" s="1"/>
  <c r="I207" i="12"/>
  <c r="K207" i="12"/>
  <c r="O207" i="12"/>
  <c r="Q207" i="12"/>
  <c r="V207" i="12"/>
  <c r="G208" i="12"/>
  <c r="I208" i="12"/>
  <c r="K208" i="12"/>
  <c r="M208" i="12"/>
  <c r="O208" i="12"/>
  <c r="Q208" i="12"/>
  <c r="V208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I212" i="12"/>
  <c r="K212" i="12"/>
  <c r="M212" i="12"/>
  <c r="O212" i="12"/>
  <c r="Q212" i="12"/>
  <c r="V212" i="12"/>
  <c r="G214" i="12"/>
  <c r="M214" i="12" s="1"/>
  <c r="I214" i="12"/>
  <c r="K214" i="12"/>
  <c r="O214" i="12"/>
  <c r="Q214" i="12"/>
  <c r="V214" i="12"/>
  <c r="G215" i="12"/>
  <c r="M215" i="12" s="1"/>
  <c r="I215" i="12"/>
  <c r="K215" i="12"/>
  <c r="O215" i="12"/>
  <c r="Q215" i="12"/>
  <c r="V215" i="12"/>
  <c r="G217" i="12"/>
  <c r="M217" i="12" s="1"/>
  <c r="I217" i="12"/>
  <c r="K217" i="12"/>
  <c r="O217" i="12"/>
  <c r="Q217" i="12"/>
  <c r="V217" i="12"/>
  <c r="G219" i="12"/>
  <c r="M219" i="12" s="1"/>
  <c r="I219" i="12"/>
  <c r="K219" i="12"/>
  <c r="O219" i="12"/>
  <c r="Q219" i="12"/>
  <c r="V219" i="12"/>
  <c r="AE222" i="12"/>
  <c r="F39" i="1" s="1"/>
  <c r="I20" i="1"/>
  <c r="I19" i="1"/>
  <c r="I18" i="1"/>
  <c r="I17" i="1"/>
  <c r="H40" i="1"/>
  <c r="J28" i="1"/>
  <c r="J26" i="1"/>
  <c r="G38" i="1"/>
  <c r="F38" i="1"/>
  <c r="J23" i="1"/>
  <c r="J24" i="1"/>
  <c r="J25" i="1"/>
  <c r="J27" i="1"/>
  <c r="E24" i="1"/>
  <c r="E26" i="1"/>
  <c r="G191" i="12" l="1"/>
  <c r="I63" i="1" s="1"/>
  <c r="M114" i="12"/>
  <c r="M90" i="12"/>
  <c r="F43" i="1"/>
  <c r="G23" i="1" s="1"/>
  <c r="F41" i="1"/>
  <c r="F42" i="1"/>
  <c r="AF222" i="12"/>
  <c r="M8" i="12"/>
  <c r="M179" i="12"/>
  <c r="M189" i="12"/>
  <c r="M188" i="12" s="1"/>
  <c r="G8" i="12"/>
  <c r="M177" i="12"/>
  <c r="M176" i="12" s="1"/>
  <c r="G176" i="12"/>
  <c r="I61" i="1" s="1"/>
  <c r="G114" i="12"/>
  <c r="I59" i="1" s="1"/>
  <c r="M196" i="12"/>
  <c r="M191" i="12" s="1"/>
  <c r="M183" i="12"/>
  <c r="M80" i="12"/>
  <c r="M79" i="12" s="1"/>
  <c r="M168" i="12"/>
  <c r="M167" i="12" s="1"/>
  <c r="M106" i="12"/>
  <c r="M105" i="12" s="1"/>
  <c r="M61" i="12"/>
  <c r="M60" i="12" s="1"/>
  <c r="G222" i="12" l="1"/>
  <c r="I53" i="1"/>
  <c r="G39" i="1"/>
  <c r="G42" i="1"/>
  <c r="H42" i="1" s="1"/>
  <c r="I42" i="1" s="1"/>
  <c r="G41" i="1"/>
  <c r="H41" i="1" s="1"/>
  <c r="I41" i="1" s="1"/>
  <c r="A23" i="1"/>
  <c r="I65" i="1" l="1"/>
  <c r="I16" i="1"/>
  <c r="I21" i="1" s="1"/>
  <c r="G43" i="1"/>
  <c r="H39" i="1"/>
  <c r="A24" i="1"/>
  <c r="G24" i="1"/>
  <c r="I39" i="1" l="1"/>
  <c r="I43" i="1" s="1"/>
  <c r="H43" i="1"/>
  <c r="G25" i="1"/>
  <c r="A25" i="1" s="1"/>
  <c r="G28" i="1"/>
  <c r="J62" i="1"/>
  <c r="J59" i="1"/>
  <c r="J63" i="1"/>
  <c r="J61" i="1"/>
  <c r="J58" i="1"/>
  <c r="J60" i="1"/>
  <c r="J56" i="1"/>
  <c r="J64" i="1"/>
  <c r="J55" i="1"/>
  <c r="J53" i="1"/>
  <c r="J57" i="1"/>
  <c r="J54" i="1"/>
  <c r="J41" i="1" l="1"/>
  <c r="J42" i="1"/>
  <c r="J39" i="1"/>
  <c r="J43" i="1" s="1"/>
  <c r="A26" i="1"/>
  <c r="G26" i="1"/>
  <c r="A27" i="1" s="1"/>
  <c r="J65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1D7723DD-F380-483D-BAAF-82C3AAFAFD2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0CFA0A6-3AD1-48EF-8D1E-2D7EDEC70E8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<sst xmlns="http://schemas.openxmlformats.org/spreadsheetml/2006/main" count="1049" uniqueCount="398">
  <si>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</si>
  <si>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</si>
  <si>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</si>
  <si>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</si>
  <si>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</si>
  <si>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</si>
  <si>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</si>
  <si>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</si>
  <si>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</si>
  <si>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</si>
  <si>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</si>
  <si>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</si>
  <si>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</si>
  <si>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</si>
  <si>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</si>
  <si>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</si>
  <si>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</si>
  <si>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</si>
  <si>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</si>
  <si>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</si>
  <si>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</si>
  <si>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</si>
  <si>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</si>
  <si>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</si>
  <si>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</si>
  <si>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</si>
  <si>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</si>
  <si>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</si>
  <si>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</si>
  <si>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</si>
  <si>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</si>
  <si>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</si>
  <si>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</si>
  <si>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</si>
  <si>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</si>
  <si>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</si>
  <si>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</si>
  <si>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</si>
  <si>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</si>
  <si>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</si>
  <si>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</si>
  <si>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</si>
  <si>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</si>
  <si>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SO 701</t>
  </si>
  <si>
    <t>podzemní kontejnery na ulici Finská</t>
  </si>
  <si>
    <t>Objekt:</t>
  </si>
  <si>
    <t>Rozpočet:</t>
  </si>
  <si>
    <t>Jan Vavřík</t>
  </si>
  <si>
    <t>21_2025_2a</t>
  </si>
  <si>
    <t>Sběrné místa na tříděný a domovní odpad na ulici Finská v Šumperku</t>
  </si>
  <si>
    <t>Město Šumperk</t>
  </si>
  <si>
    <t>nám. Míru 364/1</t>
  </si>
  <si>
    <t>Šumperk</t>
  </si>
  <si>
    <t>78701</t>
  </si>
  <si>
    <t>00303461</t>
  </si>
  <si>
    <t>CZ00303461</t>
  </si>
  <si>
    <t>Stavba</t>
  </si>
  <si>
    <t>Stavební objekt</t>
  </si>
  <si>
    <t>Celkem za stavbu</t>
  </si>
  <si>
    <t>CZK</t>
  </si>
  <si>
    <t>#POPS</t>
  </si>
  <si>
    <t>Popis stavby: 21_2025_2a - Sběrné místa na tříděný a domovní odpad na ulici Finská v Šumperku</t>
  </si>
  <si>
    <t>#POPO</t>
  </si>
  <si>
    <t>Popis objektu: SO 701 - podzemní kontejnery na ulici Finská</t>
  </si>
  <si>
    <t>#POPR</t>
  </si>
  <si>
    <t>Popis rozpočtu: SO 701 - podzemní kontejnery na ulici Finská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</si>
  <si>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</si>
  <si>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</si>
  <si>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</si>
  <si>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</si>
  <si>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</si>
  <si>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</si>
  <si>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</si>
  <si>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</si>
  <si>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</si>
  <si>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</si>
  <si>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</si>
  <si>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</si>
  <si>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</si>
  <si>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</si>
  <si>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</si>
  <si>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</si>
  <si>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</si>
  <si>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</si>
  <si>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</si>
  <si>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</si>
  <si>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</si>
  <si>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suti a vybouraných hmot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</si>
  <si>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</si>
  <si>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</si>
  <si>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</si>
  <si>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</si>
  <si>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</si>
  <si>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</si>
  <si>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</si>
  <si>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</si>
  <si>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</si>
  <si>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</si>
  <si>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</si>
  <si>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</si>
  <si>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</si>
  <si>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</si>
  <si>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</si>
  <si>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</si>
  <si>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</si>
  <si>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</si>
  <si>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</si>
  <si>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</si>
  <si>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</si>
  <si>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</si>
  <si>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</si>
  <si>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</si>
  <si>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</si>
  <si>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</si>
  <si>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</si>
  <si>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</si>
  <si>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</si>
  <si>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</si>
  <si>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</si>
  <si>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113108305R00</t>
  </si>
  <si>
    <t>Odstranění podkladů nebo krytů živičných, v ploše jednotlivě do 50 m2, tloušťka vrstvy 50 mm</t>
  </si>
  <si>
    <t>m2</t>
  </si>
  <si>
    <t>822-1</t>
  </si>
  <si>
    <t>RTS 26/ I</t>
  </si>
  <si>
    <t>Indiv</t>
  </si>
  <si>
    <t>Práce</t>
  </si>
  <si>
    <t>Běžná</t>
  </si>
  <si>
    <t>POL1_1</t>
  </si>
  <si>
    <t xml:space="preserve">asfaltová plocha : 18,80 :  : </t>
  </si>
  <si>
    <t>VV</t>
  </si>
  <si>
    <t xml:space="preserve">18,8 : </t>
  </si>
  <si>
    <t>18,8</t>
  </si>
  <si>
    <t>113202111VL1</t>
  </si>
  <si>
    <t>Vytrhání obrub obrubníků silničních vč. betonové přídlažby</t>
  </si>
  <si>
    <t>m</t>
  </si>
  <si>
    <t>Vlastní</t>
  </si>
  <si>
    <t>122301101R00</t>
  </si>
  <si>
    <t>Odkopávky a  prokopávky nezapažené v hornině 4 do 100 m3</t>
  </si>
  <si>
    <t>m3</t>
  </si>
  <si>
    <t>800-1</t>
  </si>
  <si>
    <t>s přehozením výkopku na vzdálenost do 3 m nebo s naložením na dopravní prostředek,</t>
  </si>
  <si>
    <t>SPI</t>
  </si>
  <si>
    <t>5,76*10,68</t>
  </si>
  <si>
    <t>122301109R00</t>
  </si>
  <si>
    <t>Odkopávky a  prokopávky nezapažené v hornině 4 příplatek k cenám za lepivost horniny</t>
  </si>
  <si>
    <t>Odkaz na mn. položky pořadí 3 : 61,51680</t>
  </si>
  <si>
    <t>113106121R00</t>
  </si>
  <si>
    <t>Rozebrání komunikací pro pěší s jakýmkoliv ložem a výplní spár  z betonových nebo kameninových dlaždic nebo tvarovek</t>
  </si>
  <si>
    <t>s přemístěním hmot na skládku na vzdálenost do 3 m nebo s naložením na dopravní prostředek</t>
  </si>
  <si>
    <t>122301401R00</t>
  </si>
  <si>
    <t>Vykopávky v zemnících na suchu v hornině 4  do 100 m3</t>
  </si>
  <si>
    <t>dovoz původní zeminy z výkopů z mezideponie vč. naložení</t>
  </si>
  <si>
    <t>POP</t>
  </si>
  <si>
    <t xml:space="preserve">původní zemina z výkopů: :  :  : </t>
  </si>
  <si>
    <t>0,82*10,68</t>
  </si>
  <si>
    <t>162601102R00</t>
  </si>
  <si>
    <t>Vodorovné přemístění výkopku z horniny 1 až 4, na vzdálenost přes 4 000  do 5 000 m</t>
  </si>
  <si>
    <t>po suchu, bez naložení výkopku, avšak se složením bez rozhrnutí, zpáteční cesta vozidla.</t>
  </si>
  <si>
    <t xml:space="preserve">odvoz na deponii :  :  : </t>
  </si>
  <si>
    <t>162701105R00</t>
  </si>
  <si>
    <t>Vodorovné přemístění výkopku z horniny 1 až 4, na vzdálenost přes 9 000  do 10 000 m</t>
  </si>
  <si>
    <t>- zpětný násyp : : : -8,7576</t>
  </si>
  <si>
    <t>167101101R00</t>
  </si>
  <si>
    <t>Nakládání, skládání, překládání neulehlého výkopku nakládání výkopku  do 100 m3, z horniny 1 až 4</t>
  </si>
  <si>
    <t xml:space="preserve">na deponii :  :  : </t>
  </si>
  <si>
    <t xml:space="preserve">na skládku :  :  : </t>
  </si>
  <si>
    <t>171101103R00</t>
  </si>
  <si>
    <t>Uložení sypaniny do násypů zhutněných s uzavřením povrchu násypu z hornin soudržných s předepsanou mírou zhutnění v procentech výsledků zkoušek Proctor-Standard                 přes 96 do 100 % PS</t>
  </si>
  <si>
    <t>s rozprostřením sypaniny ve vrstvách a s hrubým urovnáním,</t>
  </si>
  <si>
    <t>odečet z řezů a situace : : 8,7576</t>
  </si>
  <si>
    <t>171201201R00</t>
  </si>
  <si>
    <t>Uložení sypaniny na dočasnou skládku tak, že na 1 m2 plochy připadá přes 2 m3 výkopku nebo ornice</t>
  </si>
  <si>
    <t>199000002R00</t>
  </si>
  <si>
    <t>Poplatky za skládku horniny 1- 4, skupina 17 05 04 z Katalogu odpadů</t>
  </si>
  <si>
    <t>121100002RA0</t>
  </si>
  <si>
    <t>Sejmutí ornice a uložení na deponii do 5 km</t>
  </si>
  <si>
    <t>Včetně nakládání, vodorovného přemístění do 1 km, uložení na skládku a rozprostření.</t>
  </si>
  <si>
    <t>odstranění humozní vrtsvy(ornice) v tl.0,1m - v celé ploše mimo plochy, kde je dnes dlažba + uložení na meziskládce do 5km : : 100,1*0,1</t>
  </si>
  <si>
    <t>181300010VL1</t>
  </si>
  <si>
    <t>Rozprostření ornice v rovině, svah tloušťka 150 mm, dovoz ornice ze vzdálenosti 5km, osetí trávou</t>
  </si>
  <si>
    <t>Včetně přesunu hmot.</t>
  </si>
  <si>
    <t>72,1</t>
  </si>
  <si>
    <t>247531111R00</t>
  </si>
  <si>
    <t>Obsyp a těsnění studny obsyp se zhutněním z kameniva hrubého drceného frakce 8-16 mm</t>
  </si>
  <si>
    <t>825-1</t>
  </si>
  <si>
    <t>se zhutněním</t>
  </si>
  <si>
    <t>Včetně dodání obsypových hmot.</t>
  </si>
  <si>
    <t>obsyp kontejnerů 5m3 :: :  ((10,68*2,5*1,5)-(4,0*5,0))</t>
  </si>
  <si>
    <t>273311114R00</t>
  </si>
  <si>
    <t xml:space="preserve">Základové desky z betonu prostého beton C 12/15,  </t>
  </si>
  <si>
    <t>821-1</t>
  </si>
  <si>
    <t>ve výkopu zapaženém nebo nezapaženém, popř. nad terénem,</t>
  </si>
  <si>
    <t>pod kontejnery 5m3 : : : 10,1*2,5*0,1</t>
  </si>
  <si>
    <t>289970111R00</t>
  </si>
  <si>
    <t>Geotextílie separační, filtrační, zpevňující polypropylén, 300 g/m2</t>
  </si>
  <si>
    <t>800-2</t>
  </si>
  <si>
    <t>10,1*1,5*2+2,5*2,0</t>
  </si>
  <si>
    <t>460400061VL1</t>
  </si>
  <si>
    <t>Pažení jam půdorysu nad 16 m2, hloubky do.2 m, jáma půdorysu nad 16 m2, hl. 1,5 m</t>
  </si>
  <si>
    <t>kus</t>
  </si>
  <si>
    <t>Jáme plocha půdorysu 42,72 m2</t>
  </si>
  <si>
    <t>pažení 1x delší strana 10,68 mb</t>
  </si>
  <si>
    <t>pažení 2x kratší strana 4,0 mb</t>
  </si>
  <si>
    <t>kontejnery 5m3 : : 1</t>
  </si>
  <si>
    <t>7491021VL1</t>
  </si>
  <si>
    <t>Podzemní kontejner, objem 5 m3</t>
  </si>
  <si>
    <t>KPL</t>
  </si>
  <si>
    <t>Položka obsahuje dodání a montáž.</t>
  </si>
  <si>
    <t>specifikace výrobku je uvedena v Technické zprávě</t>
  </si>
  <si>
    <t>451577977R00</t>
  </si>
  <si>
    <t>Podklad nebo lože pod dlažbu (přídlažbu) ze štěrkodrti tloušťky do 100 mm</t>
  </si>
  <si>
    <t>v ploše vodorovné nebo ve sklonu do 1:5</t>
  </si>
  <si>
    <t>lože tl. 4 cm :  : : 43,68-(4,0*2,57)</t>
  </si>
  <si>
    <t>451535111R00</t>
  </si>
  <si>
    <t>Podkladní vrstva ze štěrku do tl. 250 mm</t>
  </si>
  <si>
    <t xml:space="preserve">ŠD tl. 20cm 32-63 : 12,5*0,20 :  : </t>
  </si>
  <si>
    <t xml:space="preserve">ŠD tl. 10cm 0-32 : 12,5*0,10 :  : </t>
  </si>
  <si>
    <t xml:space="preserve">3,75 : </t>
  </si>
  <si>
    <t>3,75</t>
  </si>
  <si>
    <t>460650015R00</t>
  </si>
  <si>
    <t>Podkladová vrstva ze štěrkopísku</t>
  </si>
  <si>
    <t>pod kontejnery 5m3 : : : 10,1*2,5*0,05</t>
  </si>
  <si>
    <t>577131111V02</t>
  </si>
  <si>
    <t>Beton asfalt. ACO 11+ obrusný, š. do 3 m, tl. 4 cm, ruční pokládka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</si>
  <si>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</si>
  <si>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</si>
  <si>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</si>
  <si>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43,68-(4,0*2,57)</t>
  </si>
  <si>
    <t>56690311VL1</t>
  </si>
  <si>
    <t>Podklad kam.hrubě drceným 32-63</t>
  </si>
  <si>
    <t>t</t>
  </si>
  <si>
    <t xml:space="preserve">12,5*0,75*1,85 :  : </t>
  </si>
  <si>
    <t xml:space="preserve">17,34375 : </t>
  </si>
  <si>
    <t>17,34375</t>
  </si>
  <si>
    <t>592451180R</t>
  </si>
  <si>
    <t>Dlažba betonová typ: čtvercový; dl = 100 mm; š = 100 mm; tl = 60,0 mm; provedení: přírodní</t>
  </si>
  <si>
    <t>SPCM</t>
  </si>
  <si>
    <t>Specifikace</t>
  </si>
  <si>
    <t>POL3_0</t>
  </si>
  <si>
    <t>Koeficient : 0,1</t>
  </si>
  <si>
    <t>899623141R00</t>
  </si>
  <si>
    <t>Obetonování potrubí nebo zdiva stok betonem prostým třídy C 12/15</t>
  </si>
  <si>
    <t>827-1</t>
  </si>
  <si>
    <t>z cementu portlandského nebo struskoportlandského, v otevřeném výkopu,</t>
  </si>
  <si>
    <t>10,56*0,2*4</t>
  </si>
  <si>
    <t>831350113RAD</t>
  </si>
  <si>
    <t>Kanalizační přípojka D 160 mm, rýha 900x1500 mm</t>
  </si>
  <si>
    <t>AP-HSV</t>
  </si>
  <si>
    <t>POL2_</t>
  </si>
  <si>
    <t>vyhloubení rýhy, svislé přemístění, naložení přebytku po zásypu na dopravní prostředek a odvoz do 10 km, lože pod potrubí z kameniva 4-8 mm, dodávku a montáž potrubí z trub PVC hrdlových vnějšího průměru podle popisu, dodávku a montáž PVC tvarovek, zkoušku těsnosti potrubí, obsyp potrubí z kameniva 4-8 mm, dosyp rýhy výkopkem se zhutněním.</t>
  </si>
  <si>
    <t>894431222VL1</t>
  </si>
  <si>
    <t>Šachta plastová, D 400 mm, délka šachtové roury 2,0 m, sběrná</t>
  </si>
  <si>
    <t>Dno UV, šachta z korugované trouby, těsnění, šachtová roura teleskopická, čtvercový rám do teleskopické trouby, rám vč. mříže</t>
  </si>
  <si>
    <t>917862114R00</t>
  </si>
  <si>
    <t>Osazení silničního nebo chodníkového obrubníku stojatého, s boční opěrou z betonu prostého, do lože z betonu prostého C 25/30</t>
  </si>
  <si>
    <t>S dodáním hmot pro lože tl. 80-100 mm.</t>
  </si>
  <si>
    <t xml:space="preserve">přechodový : 2,0 :  : </t>
  </si>
  <si>
    <t xml:space="preserve">nájezdový : 16,20 :  : </t>
  </si>
  <si>
    <t xml:space="preserve">chodníkový š.10 cm : 22,0 : : </t>
  </si>
  <si>
    <t>40,20</t>
  </si>
  <si>
    <t>917932121RT2</t>
  </si>
  <si>
    <t>Osazení silniční přídlažby  z betonových dlaždic o rozměru 500x250 mm,  , lože z betonu C16/20, včetně dodávky přídlažby</t>
  </si>
  <si>
    <t>Osazení betonové přídlažby o rozměru 500x250x80 mm do betonového lože tl.100 mm. Včetně dodávky přídlažby.</t>
  </si>
  <si>
    <t xml:space="preserve">18,20 :  : </t>
  </si>
  <si>
    <t xml:space="preserve">18,2 : </t>
  </si>
  <si>
    <t>18,2</t>
  </si>
  <si>
    <t>919735112R00</t>
  </si>
  <si>
    <t>Řezání stávajících krytů nebo podkladů asfaltových, hloubky přes 50 do 100 mm</t>
  </si>
  <si>
    <t>včetně spotřeby vody</t>
  </si>
  <si>
    <t xml:space="preserve">podél stáv. obrub : 18,20 :  : </t>
  </si>
  <si>
    <t xml:space="preserve">pův. asfaltová plocha : 22,0 :  : </t>
  </si>
  <si>
    <t xml:space="preserve">40,2 : </t>
  </si>
  <si>
    <t>40,2</t>
  </si>
  <si>
    <t>914001121VL1</t>
  </si>
  <si>
    <t>Osazení svislé dopravní značky a sloupku, s dod. Al patky a beton. základu, včetně dodávky sloupku a, , značky</t>
  </si>
  <si>
    <t xml:space="preserve">IP12, E13 vč. sloupků : 3 :  : </t>
  </si>
  <si>
    <t xml:space="preserve">B28 vč. sloupků : 2 :  : </t>
  </si>
  <si>
    <t xml:space="preserve">E8a : 1 :  : </t>
  </si>
  <si>
    <t xml:space="preserve">E8c : 1 :  : </t>
  </si>
  <si>
    <t xml:space="preserve">7 : </t>
  </si>
  <si>
    <t>7</t>
  </si>
  <si>
    <t>915721111VL1</t>
  </si>
  <si>
    <t>Vodorovné značení střík.barvou stopčar,zeber atd.</t>
  </si>
  <si>
    <t xml:space="preserve">V10F : 3 :  : </t>
  </si>
  <si>
    <t xml:space="preserve">3 : </t>
  </si>
  <si>
    <t>918101111VL1</t>
  </si>
  <si>
    <t>Lože pod obrubníky nebo obruby dlažeb z C 25/30</t>
  </si>
  <si>
    <t>přechodový : : : 2,0*0,3*0,3</t>
  </si>
  <si>
    <t>nájezdový :  : : 16,20*0,3*0,3</t>
  </si>
  <si>
    <t>chodníkový š.10 cm :  : : 22,0*0,2*0,3</t>
  </si>
  <si>
    <t>919726213VL1</t>
  </si>
  <si>
    <t>Těsnění spár krytu zálivkou za tepla</t>
  </si>
  <si>
    <t>Včetně vyčištění a impregnace spár před těsněním a zalitím.</t>
  </si>
  <si>
    <t xml:space="preserve">22,0 :  : </t>
  </si>
  <si>
    <t xml:space="preserve">22 : </t>
  </si>
  <si>
    <t>22</t>
  </si>
  <si>
    <t>915114VL1</t>
  </si>
  <si>
    <t>Odstranění vodorovného dopr. značení - nedetruktivní metodou</t>
  </si>
  <si>
    <t>Položka zahrnuje:</t>
  </si>
  <si>
    <t>- odstranění značení předepsaným způsobem provedení</t>
  </si>
  <si>
    <t xml:space="preserve">7,52 :  : </t>
  </si>
  <si>
    <t xml:space="preserve">7,52 : </t>
  </si>
  <si>
    <t>7,52</t>
  </si>
  <si>
    <t>59217421R</t>
  </si>
  <si>
    <t>obrubník chodníkový materiál beton; l = 1000,0 mm; š = 100,0 mm; h = 250,0 mm; barva šedá</t>
  </si>
  <si>
    <t>RTS 25/ II</t>
  </si>
  <si>
    <t>22,0</t>
  </si>
  <si>
    <t>59217480R</t>
  </si>
  <si>
    <t>obrubník silniční přechodový levý; materiál beton; l = 1000,0 mm; š = 150,0 mm; výškový rozsah h = 150 až 250 mm; barva šedá</t>
  </si>
  <si>
    <t>59217490R</t>
  </si>
  <si>
    <t>obrubník silniční nájezdový; materiál beton; l = 1000,0 mm; š = 150,0 mm; h = 150,0 mm; barva šedá</t>
  </si>
  <si>
    <t xml:space="preserve">16,20 :  : </t>
  </si>
  <si>
    <t xml:space="preserve">Koeficient : 0,1 :  : </t>
  </si>
  <si>
    <t xml:space="preserve">17,82 : </t>
  </si>
  <si>
    <t>17,82</t>
  </si>
  <si>
    <t>966006132R00</t>
  </si>
  <si>
    <t>Odstranění značek pro staničení nebo dopravních značek dopravních nebo orientačních   s betonovými patkami</t>
  </si>
  <si>
    <t>s uložením hmot na skládku na vzdálenost do 3 m nebo s naložením na dopravní prostředek, se zásypem jam a jeho zhutněním</t>
  </si>
  <si>
    <t xml:space="preserve">přesunutí vyhrazeného stání pro vozidlo RZ 5M8 6630 : 1 :  : </t>
  </si>
  <si>
    <t xml:space="preserve">přesunutí vyhrazeného stání pro vozidlo RZ 4M0 8029 : 1 :  : </t>
  </si>
  <si>
    <t xml:space="preserve">přesunutí vyhrazeného stání pro vozidlo RZ 6M6 0618 : 1 :  : </t>
  </si>
  <si>
    <t>96687VL1</t>
  </si>
  <si>
    <t>Bourání uliční vpusti v.2,0m</t>
  </si>
  <si>
    <t>998223011R00</t>
  </si>
  <si>
    <t>Přesun hmot pozemních komunikací, kryt dlážděný jakékoliv délky objektu</t>
  </si>
  <si>
    <t>POL1_</t>
  </si>
  <si>
    <t>vodorovně do 200 m</t>
  </si>
  <si>
    <t>979086112R00</t>
  </si>
  <si>
    <t xml:space="preserve">Vodorovná doprava suti a vybouraných hmot nakládání nebo překládání suti a vybouraných hmot na dopravní prostředek při vodorovné dopravě,  ,  </t>
  </si>
  <si>
    <t>832-1</t>
  </si>
  <si>
    <t>bez naložení, s vyložením a hrubým urovnáním</t>
  </si>
  <si>
    <t>979082219R00</t>
  </si>
  <si>
    <t>Vodorovná doprava suti po suchu příplatek k ceně za každý další i započatý 1 km přes 1 km</t>
  </si>
  <si>
    <t>979081111R00</t>
  </si>
  <si>
    <t>Odvoz suti a vybouraných hmot na skládku do 1 km</t>
  </si>
  <si>
    <t>801-3</t>
  </si>
  <si>
    <t>979999995R00</t>
  </si>
  <si>
    <t>Poplatek za recyklaci, obalovaného kameniva a asfaltu, kusovost do 1600 cm2, skupina 17 03 02 z Katalogu odpadů</t>
  </si>
  <si>
    <t>170 302</t>
  </si>
  <si>
    <t>979093111R00</t>
  </si>
  <si>
    <t>Uložení suti na skládku bez zhutnění</t>
  </si>
  <si>
    <t>800-6</t>
  </si>
  <si>
    <t>s hrubým urovnáním,</t>
  </si>
  <si>
    <t>005124010R</t>
  </si>
  <si>
    <t>Koordinační činnost</t>
  </si>
  <si>
    <t>Soubor</t>
  </si>
  <si>
    <t>POL99_</t>
  </si>
  <si>
    <t>Koordinace stavebních a technologických dodávek stavby.</t>
  </si>
  <si>
    <t>00511 R</t>
  </si>
  <si>
    <t xml:space="preserve">Geodetické práce </t>
  </si>
  <si>
    <t>OPN</t>
  </si>
  <si>
    <t>Geodetické práce související s výstavbou: prostorové vytyčení stavby (body podélného profilu, příčné řezy), zaměření výšek jednotlivých částí stavby pro kontrolní dny stavby, prostorové zaměření dokončené stavby, apod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</si>
  <si>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</si>
  <si>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</si>
  <si>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</si>
  <si>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</si>
  <si>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</si>
  <si>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</si>
  <si>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005112131R</t>
  </si>
  <si>
    <t>Geodetická aktualizační dokumentace (GAD DTM)</t>
  </si>
  <si>
    <t>Náplň činnosti: technická zpráva, geodetické zaměření objektů dokumentace základní prostorové situace Digitální technické mapy kraje ve formátu JVF, seznam souřadnic, náčrt ve formátu PDF, protokol ověření homogenity GAD DTM.</t>
  </si>
  <si>
    <t>005211080R1</t>
  </si>
  <si>
    <t>plán BOZP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</si>
  <si>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</si>
  <si>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00516R</t>
  </si>
  <si>
    <t>Pasport o stavebně-technickém stavu sousedních nemovitostí, před zahájením stavby provedený soudním,, znalcem</t>
  </si>
  <si>
    <t>005211R</t>
  </si>
  <si>
    <t>Vyznačení obchůzných tras vč. úprav pro nevidomé</t>
  </si>
  <si>
    <t>005112111V</t>
  </si>
  <si>
    <t>Geometrický plán</t>
  </si>
  <si>
    <t>Náplň činnosti: vyhotovení geometrického plánu jako součásti právních listin, podle nichž má být proveden zápis do katastru nemovitostí, je-li třeba předmět zápisu nově zobrazit do katastrální mapy.</t>
  </si>
  <si>
    <t>Geometrický plán-předpokládaná délka hranic pozemků je 80m</t>
  </si>
  <si>
    <t>00523  R1</t>
  </si>
  <si>
    <t>hutnící zkoušky – statické</t>
  </si>
  <si>
    <t>00523  R2</t>
  </si>
  <si>
    <t>Laboratorní zkoušky</t>
  </si>
  <si>
    <t>laboratorní zkoušky zemin(zkoušky zhutnitelnosti a únosnosti zemin Proctor standard a CBR (California Bearing Ratio) vč. IBI,zkoušky relativní ulehlosti nesoudržných zemin, stanovení receptur pro zlepšení vlastností zemin (např. hydraulickými pojivy), zatřídění zeminy a její vhodnosti do násypů</t>
  </si>
  <si>
    <t>00523 R3</t>
  </si>
  <si>
    <t>Zkoušky dle TP210 potřebné k prokázání deklarovaných vlastností recyklovaných materiálů</t>
  </si>
  <si>
    <t>00523 R4</t>
  </si>
  <si>
    <t>Evidence likvidace odpadů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</si>
  <si>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</si>
  <si>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</si>
  <si>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</si>
  <si>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00510R0</t>
  </si>
  <si>
    <t>Fotodokumentace staveniště před zahájením stavby i v jejím průběhu</t>
  </si>
  <si>
    <t>005112141R</t>
  </si>
  <si>
    <t>Geodetické měření skutečného provedení stavby</t>
  </si>
  <si>
    <t>Náplň činnosti: technická zpráva, geodetické zaměření objektů stavby v rozsahu a přesnosti dle předpisů investora nebo budoucího správce těchto objektů.</t>
  </si>
  <si>
    <t>005121 R</t>
  </si>
  <si>
    <t>Zařízení staveniště</t>
  </si>
  <si>
    <t>Veškeré náklady spojené s vybudováním, provozem a odstraněním zařízení staveniště.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</si>
  <si>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</si>
  <si>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</si>
  <si>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</si>
  <si>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SUM</t>
  </si>
  <si>
    <t>Položka obsahuje: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</si>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</sst>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14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i5JhsxsU+XokHZSWoNkxAygWU+UzaWrIOHoa8hXC/Ld1KfLv/sUgNDCffxxd73ht/jtUKrUV1zkm6/D3Td5u2w==" saltValue="hQOrOptGcCxKl7lORwtER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48</v>
      </c>
      <c r="E2" s="114" t="s">
        <v>49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45</v>
      </c>
      <c r="C3" s="112"/>
      <c r="D3" s="118" t="s">
        <v>43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2">
      <c r="A4" s="108">
        <v>928</v>
      </c>
      <c r="B4" s="122" t="s">
        <v>46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50</v>
      </c>
      <c r="E5" s="91"/>
      <c r="F5" s="91"/>
      <c r="G5" s="91"/>
      <c r="H5" s="18" t="s">
        <v>40</v>
      </c>
      <c r="I5" s="130" t="s">
        <v>54</v>
      </c>
      <c r="J5" s="8"/>
    </row>
    <row r="6" spans="1:15" ht="15.75" customHeight="1" x14ac:dyDescent="0.2">
      <c r="A6" s="2"/>
      <c r="B6" s="28"/>
      <c r="C6" s="55"/>
      <c r="D6" s="110" t="s">
        <v>51</v>
      </c>
      <c r="E6" s="92"/>
      <c r="F6" s="92"/>
      <c r="G6" s="92"/>
      <c r="H6" s="18" t="s">
        <v>34</v>
      </c>
      <c r="I6" s="130" t="s">
        <v>55</v>
      </c>
      <c r="J6" s="8"/>
    </row>
    <row r="7" spans="1:15" ht="15.75" customHeight="1" x14ac:dyDescent="0.2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 t="s">
        <v>47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SUMIF(F53:F64,A16,I53:I64)+SUMIF(F53:F64,"PSU",I53:I64)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SUMIF(F53:F64,A17,I53:I64)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SUMIF(F53:F64,A18,I53:I64)</f>
        <v>0</v>
      </c>
      <c r="J18" s="85"/>
    </row>
    <row r="19" spans="1:10" ht="23.25" customHeight="1" x14ac:dyDescent="0.2">
      <c r="A19" s="198" t="s">
        <v>89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SUMIF(F53:F64,A19,I53:I64)</f>
        <v>0</v>
      </c>
      <c r="J19" s="85"/>
    </row>
    <row r="20" spans="1:10" ht="23.25" customHeight="1" x14ac:dyDescent="0.2">
      <c r="A20" s="198" t="s">
        <v>88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SUMIF(F53:F64,A20,I53:I64)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2"/>
      <c r="I28" s="172"/>
      <c r="J28" s="173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4"/>
      <c r="D29" s="174"/>
      <c r="E29" s="174"/>
      <c r="F29" s="175"/>
      <c r="G29" s="171">
        <f>A27</f>
        <v>0</v>
      </c>
      <c r="H29" s="171"/>
      <c r="I29" s="171"/>
      <c r="J29" s="176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56</v>
      </c>
      <c r="C39" s="149"/>
      <c r="D39" s="149"/>
      <c r="E39" s="149"/>
      <c r="F39" s="150">
        <f>'SO 701 SO 701 Pol'!AE222</f>
        <v>0</v>
      </c>
      <c r="G39" s="151">
        <f>'SO 701 SO 701 Pol'!AF222</f>
        <v>0</v>
      </c>
      <c r="H39" s="152">
        <f>(F39*SazbaDPH1/100)+(G39*SazbaDPH2/100)</f>
        <v>0</v>
      </c>
      <c r="I39" s="152">
        <f>F39+G39+H39</f>
        <v>0</v>
      </c>
      <c r="J39" s="153" t="str">
        <f>IF(_xlfn.SINGLE(CenaCelkemVypocet)=0,"",I39/_xlfn.SINGLE(CenaCelkemVypocet)*100)</f>
        <v/>
      </c>
    </row>
    <row r="40" spans="1:10" ht="25.5" hidden="1" customHeight="1" x14ac:dyDescent="0.2">
      <c r="A40" s="138">
        <v>2</v>
      </c>
      <c r="B40" s="154"/>
      <c r="C40" s="155" t="s">
        <v>57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">
      <c r="A41" s="138">
        <v>2</v>
      </c>
      <c r="B41" s="154" t="s">
        <v>43</v>
      </c>
      <c r="C41" s="155" t="s">
        <v>44</v>
      </c>
      <c r="D41" s="155"/>
      <c r="E41" s="155"/>
      <c r="F41" s="156">
        <f>'SO 701 SO 701 Pol'!AE222</f>
        <v>0</v>
      </c>
      <c r="G41" s="157">
        <f>'SO 701 SO 701 Pol'!AF222</f>
        <v>0</v>
      </c>
      <c r="H41" s="157">
        <f>(F41*SazbaDPH1/100)+(G41*SazbaDPH2/100)</f>
        <v>0</v>
      </c>
      <c r="I41" s="157">
        <f>F41+G41+H41</f>
        <v>0</v>
      </c>
      <c r="J41" s="158" t="str">
        <f>IF(_xlfn.SINGLE(CenaCelkemVypocet)=0,"",I41/_xlfn.SINGLE(CenaCelkemVypocet)*100)</f>
        <v/>
      </c>
    </row>
    <row r="42" spans="1:10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'SO 701 SO 701 Pol'!AE222</f>
        <v>0</v>
      </c>
      <c r="G42" s="152">
        <f>'SO 701 SO 701 Pol'!AF222</f>
        <v>0</v>
      </c>
      <c r="H42" s="152">
        <f>(F42*SazbaDPH1/100)+(G42*SazbaDPH2/100)</f>
        <v>0</v>
      </c>
      <c r="I42" s="152">
        <f>F42+G42+H42</f>
        <v>0</v>
      </c>
      <c r="J42" s="153" t="str">
        <f>IF(_xlfn.SINGLE(CenaCelkemVypocet)=0,"",I42/_xlfn.SINGLE(CenaCelkemVypocet)*100)</f>
        <v/>
      </c>
    </row>
    <row r="43" spans="1:10" ht="25.5" hidden="1" customHeight="1" x14ac:dyDescent="0.2">
      <c r="A43" s="138"/>
      <c r="B43" s="161" t="s">
        <v>58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">
      <c r="A45" t="s">
        <v>60</v>
      </c>
      <c r="B45" t="s">
        <v>61</v>
      </c>
    </row>
    <row r="46" spans="1:10" x14ac:dyDescent="0.2">
      <c r="A46" t="s">
        <v>62</v>
      </c>
      <c r="B46" t="s">
        <v>63</v>
      </c>
    </row>
    <row r="47" spans="1:10" x14ac:dyDescent="0.2">
      <c r="A47" t="s">
        <v>64</v>
      </c>
      <c r="B47" t="s">
        <v>65</v>
      </c>
    </row>
    <row r="50" spans="1:10" ht="15.75" x14ac:dyDescent="0.25">
      <c r="B50" s="177" t="s">
        <v>66</v>
      </c>
    </row>
    <row r="52" spans="1:10" ht="25.5" customHeight="1" x14ac:dyDescent="0.2">
      <c r="A52" s="179"/>
      <c r="B52" s="182" t="s">
        <v>17</v>
      </c>
      <c r="C52" s="182" t="s">
        <v>5</v>
      </c>
      <c r="D52" s="183"/>
      <c r="E52" s="183"/>
      <c r="F52" s="184" t="s">
        <v>67</v>
      </c>
      <c r="G52" s="184"/>
      <c r="H52" s="184"/>
      <c r="I52" s="184" t="s">
        <v>29</v>
      </c>
      <c r="J52" s="184" t="s">
        <v>0</v>
      </c>
    </row>
    <row r="53" spans="1:10" ht="36.75" customHeight="1" x14ac:dyDescent="0.2">
      <c r="A53" s="180"/>
      <c r="B53" s="185" t="s">
        <v>68</v>
      </c>
      <c r="C53" s="186" t="s">
        <v>69</v>
      </c>
      <c r="D53" s="187"/>
      <c r="E53" s="187"/>
      <c r="F53" s="196" t="s">
        <v>24</v>
      </c>
      <c r="G53" s="188"/>
      <c r="H53" s="188"/>
      <c r="I53" s="188">
        <f>'SO 701 SO 701 Pol'!G8</f>
        <v>0</v>
      </c>
      <c r="J53" s="193" t="str">
        <f>IF(I65=0,"",I53/I65*100)</f>
        <v/>
      </c>
    </row>
    <row r="54" spans="1:10" ht="36.75" customHeight="1" x14ac:dyDescent="0.2">
      <c r="A54" s="180"/>
      <c r="B54" s="185" t="s">
        <v>70</v>
      </c>
      <c r="C54" s="186" t="s">
        <v>71</v>
      </c>
      <c r="D54" s="187"/>
      <c r="E54" s="187"/>
      <c r="F54" s="196" t="s">
        <v>24</v>
      </c>
      <c r="G54" s="188"/>
      <c r="H54" s="188"/>
      <c r="I54" s="188">
        <f>'SO 701 SO 701 Pol'!G60</f>
        <v>0</v>
      </c>
      <c r="J54" s="193" t="str">
        <f>IF(I65=0,"",I54/I65*100)</f>
        <v/>
      </c>
    </row>
    <row r="55" spans="1:10" ht="36.75" customHeight="1" x14ac:dyDescent="0.2">
      <c r="A55" s="180"/>
      <c r="B55" s="185" t="s">
        <v>72</v>
      </c>
      <c r="C55" s="186" t="s">
        <v>73</v>
      </c>
      <c r="D55" s="187"/>
      <c r="E55" s="187"/>
      <c r="F55" s="196" t="s">
        <v>24</v>
      </c>
      <c r="G55" s="188"/>
      <c r="H55" s="188"/>
      <c r="I55" s="188">
        <f>'SO 701 SO 701 Pol'!G70</f>
        <v>0</v>
      </c>
      <c r="J55" s="193" t="str">
        <f>IF(I65=0,"",I55/I65*100)</f>
        <v/>
      </c>
    </row>
    <row r="56" spans="1:10" ht="36.75" customHeight="1" x14ac:dyDescent="0.2">
      <c r="A56" s="180"/>
      <c r="B56" s="185" t="s">
        <v>74</v>
      </c>
      <c r="C56" s="186" t="s">
        <v>75</v>
      </c>
      <c r="D56" s="187"/>
      <c r="E56" s="187"/>
      <c r="F56" s="196" t="s">
        <v>24</v>
      </c>
      <c r="G56" s="188"/>
      <c r="H56" s="188"/>
      <c r="I56" s="188">
        <f>'SO 701 SO 701 Pol'!G79</f>
        <v>0</v>
      </c>
      <c r="J56" s="193" t="str">
        <f>IF(I65=0,"",I56/I65*100)</f>
        <v/>
      </c>
    </row>
    <row r="57" spans="1:10" ht="36.75" customHeight="1" x14ac:dyDescent="0.2">
      <c r="A57" s="180"/>
      <c r="B57" s="185" t="s">
        <v>76</v>
      </c>
      <c r="C57" s="186" t="s">
        <v>77</v>
      </c>
      <c r="D57" s="187"/>
      <c r="E57" s="187"/>
      <c r="F57" s="196" t="s">
        <v>24</v>
      </c>
      <c r="G57" s="188"/>
      <c r="H57" s="188"/>
      <c r="I57" s="188">
        <f>'SO 701 SO 701 Pol'!G90</f>
        <v>0</v>
      </c>
      <c r="J57" s="193" t="str">
        <f>IF(I65=0,"",I57/I65*100)</f>
        <v/>
      </c>
    </row>
    <row r="58" spans="1:10" ht="36.75" customHeight="1" x14ac:dyDescent="0.2">
      <c r="A58" s="180"/>
      <c r="B58" s="185" t="s">
        <v>78</v>
      </c>
      <c r="C58" s="186" t="s">
        <v>79</v>
      </c>
      <c r="D58" s="187"/>
      <c r="E58" s="187"/>
      <c r="F58" s="196" t="s">
        <v>24</v>
      </c>
      <c r="G58" s="188"/>
      <c r="H58" s="188"/>
      <c r="I58" s="188">
        <f>'SO 701 SO 701 Pol'!G105</f>
        <v>0</v>
      </c>
      <c r="J58" s="193" t="str">
        <f>IF(I65=0,"",I58/I65*100)</f>
        <v/>
      </c>
    </row>
    <row r="59" spans="1:10" ht="36.75" customHeight="1" x14ac:dyDescent="0.2">
      <c r="A59" s="180"/>
      <c r="B59" s="185" t="s">
        <v>80</v>
      </c>
      <c r="C59" s="186" t="s">
        <v>81</v>
      </c>
      <c r="D59" s="187"/>
      <c r="E59" s="187"/>
      <c r="F59" s="196" t="s">
        <v>24</v>
      </c>
      <c r="G59" s="188"/>
      <c r="H59" s="188"/>
      <c r="I59" s="188">
        <f>'SO 701 SO 701 Pol'!G114</f>
        <v>0</v>
      </c>
      <c r="J59" s="193" t="str">
        <f>IF(I65=0,"",I59/I65*100)</f>
        <v/>
      </c>
    </row>
    <row r="60" spans="1:10" ht="36.75" customHeight="1" x14ac:dyDescent="0.2">
      <c r="A60" s="180"/>
      <c r="B60" s="185" t="s">
        <v>82</v>
      </c>
      <c r="C60" s="186" t="s">
        <v>83</v>
      </c>
      <c r="D60" s="187"/>
      <c r="E60" s="187"/>
      <c r="F60" s="196" t="s">
        <v>24</v>
      </c>
      <c r="G60" s="188"/>
      <c r="H60" s="188"/>
      <c r="I60" s="188">
        <f>'SO 701 SO 701 Pol'!G167</f>
        <v>0</v>
      </c>
      <c r="J60" s="193" t="str">
        <f>IF(I65=0,"",I60/I65*100)</f>
        <v/>
      </c>
    </row>
    <row r="61" spans="1:10" ht="36.75" customHeight="1" x14ac:dyDescent="0.2">
      <c r="A61" s="180"/>
      <c r="B61" s="185" t="s">
        <v>84</v>
      </c>
      <c r="C61" s="186" t="s">
        <v>85</v>
      </c>
      <c r="D61" s="187"/>
      <c r="E61" s="187"/>
      <c r="F61" s="196" t="s">
        <v>24</v>
      </c>
      <c r="G61" s="188"/>
      <c r="H61" s="188"/>
      <c r="I61" s="188">
        <f>'SO 701 SO 701 Pol'!G176</f>
        <v>0</v>
      </c>
      <c r="J61" s="193" t="str">
        <f>IF(I65=0,"",I61/I65*100)</f>
        <v/>
      </c>
    </row>
    <row r="62" spans="1:10" ht="36.75" customHeight="1" x14ac:dyDescent="0.2">
      <c r="A62" s="180"/>
      <c r="B62" s="185" t="s">
        <v>86</v>
      </c>
      <c r="C62" s="186" t="s">
        <v>87</v>
      </c>
      <c r="D62" s="187"/>
      <c r="E62" s="187"/>
      <c r="F62" s="196" t="s">
        <v>24</v>
      </c>
      <c r="G62" s="188"/>
      <c r="H62" s="188"/>
      <c r="I62" s="188">
        <f>'SO 701 SO 701 Pol'!G179</f>
        <v>0</v>
      </c>
      <c r="J62" s="193" t="str">
        <f>IF(I65=0,"",I62/I65*100)</f>
        <v/>
      </c>
    </row>
    <row r="63" spans="1:10" ht="36.75" customHeight="1" x14ac:dyDescent="0.2">
      <c r="A63" s="180"/>
      <c r="B63" s="185" t="s">
        <v>88</v>
      </c>
      <c r="C63" s="186" t="s">
        <v>28</v>
      </c>
      <c r="D63" s="187"/>
      <c r="E63" s="187"/>
      <c r="F63" s="196" t="s">
        <v>24</v>
      </c>
      <c r="G63" s="188"/>
      <c r="H63" s="188"/>
      <c r="I63" s="188">
        <f>'SO 701 SO 701 Pol'!G191</f>
        <v>0</v>
      </c>
      <c r="J63" s="193" t="str">
        <f>IF(I65=0,"",I63/I65*100)</f>
        <v/>
      </c>
    </row>
    <row r="64" spans="1:10" ht="36.75" customHeight="1" x14ac:dyDescent="0.2">
      <c r="A64" s="180"/>
      <c r="B64" s="185" t="s">
        <v>89</v>
      </c>
      <c r="C64" s="186" t="s">
        <v>27</v>
      </c>
      <c r="D64" s="187"/>
      <c r="E64" s="187"/>
      <c r="F64" s="196" t="s">
        <v>24</v>
      </c>
      <c r="G64" s="188"/>
      <c r="H64" s="188"/>
      <c r="I64" s="188">
        <f>'SO 701 SO 701 Pol'!G188</f>
        <v>0</v>
      </c>
      <c r="J64" s="193" t="str">
        <f>IF(I65=0,"",I64/I65*100)</f>
        <v/>
      </c>
    </row>
    <row r="65" spans="1:10" ht="25.5" customHeight="1" x14ac:dyDescent="0.2">
      <c r="A65" s="181"/>
      <c r="B65" s="189" t="s">
        <v>1</v>
      </c>
      <c r="C65" s="190"/>
      <c r="D65" s="191"/>
      <c r="E65" s="191"/>
      <c r="F65" s="197"/>
      <c r="G65" s="192"/>
      <c r="H65" s="192"/>
      <c r="I65" s="192">
        <f>SUM(I53:I64)</f>
        <v>0</v>
      </c>
      <c r="J65" s="194">
        <f>SUM(J53:J64)</f>
        <v>0</v>
      </c>
    </row>
    <row r="66" spans="1:10" x14ac:dyDescent="0.2">
      <c r="F66" s="137"/>
      <c r="G66" s="137"/>
      <c r="H66" s="137"/>
      <c r="I66" s="137"/>
      <c r="J66" s="195"/>
    </row>
    <row r="67" spans="1:10" x14ac:dyDescent="0.2">
      <c r="F67" s="137"/>
      <c r="G67" s="137"/>
      <c r="H67" s="137"/>
      <c r="I67" s="137"/>
      <c r="J67" s="195"/>
    </row>
    <row r="68" spans="1:10" x14ac:dyDescent="0.2">
      <c r="F68" s="137"/>
      <c r="G68" s="137"/>
      <c r="H68" s="137"/>
      <c r="I68" s="137"/>
      <c r="J68" s="195"/>
    </row>
  </sheetData>
  <sheetProtection algorithmName="SHA-512" hashValue="Fjs9r3uBt32Qkcx4uJzhHOxWbtUQultg2Iy8YYJ5lmu4VAY0x3Ba1cMKq0C5Q7ulmjqYBNPNExl3ZDfb+B4ZiA==" saltValue="N56SWc5NnSKRUWCU5N7HH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A/m9xGHQ7wuuDccciFoveEjz/oR/IbY7nbeOI+08oxPFJmmL+kWV5zPagrkPbDjFlSpIi3aO2bGU2tbwf3alZQ==" saltValue="ne3lczeoZEDe6cKCvW95d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69AB-A8F4-492B-AD81-B04188061E44}">
  <sheetPr>
    <outlinePr summaryBelow="0"/>
  </sheetPr>
  <dimension ref="A1:BH5000"/>
  <sheetViews>
    <sheetView workbookViewId="0">
      <pane ySplit="7" topLeftCell="A9" activePane="bottomLeft" state="frozen"/>
      <selection pane="bottomLeft" activeCell="F14" sqref="F14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90</v>
      </c>
      <c r="B1" s="199"/>
      <c r="C1" s="199"/>
      <c r="D1" s="199"/>
      <c r="E1" s="199"/>
      <c r="F1" s="199"/>
      <c r="G1" s="199"/>
      <c r="AG1" t="s">
        <v>91</v>
      </c>
    </row>
    <row r="2" spans="1:60" ht="24.95" customHeight="1" x14ac:dyDescent="0.2">
      <c r="A2" s="200" t="s">
        <v>7</v>
      </c>
      <c r="B2" s="49" t="s">
        <v>48</v>
      </c>
      <c r="C2" s="203" t="s">
        <v>49</v>
      </c>
      <c r="D2" s="201"/>
      <c r="E2" s="201"/>
      <c r="F2" s="201"/>
      <c r="G2" s="202"/>
      <c r="AG2" t="s">
        <v>92</v>
      </c>
    </row>
    <row r="3" spans="1:60" ht="24.95" customHeight="1" x14ac:dyDescent="0.2">
      <c r="A3" s="200" t="s">
        <v>8</v>
      </c>
      <c r="B3" s="49" t="s">
        <v>43</v>
      </c>
      <c r="C3" s="203" t="s">
        <v>44</v>
      </c>
      <c r="D3" s="201"/>
      <c r="E3" s="201"/>
      <c r="F3" s="201"/>
      <c r="G3" s="202"/>
      <c r="AC3" s="178" t="s">
        <v>92</v>
      </c>
      <c r="AG3" t="s">
        <v>93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94</v>
      </c>
    </row>
    <row r="5" spans="1:60" x14ac:dyDescent="0.2">
      <c r="D5" s="10"/>
    </row>
    <row r="6" spans="1:60" ht="38.25" x14ac:dyDescent="0.2">
      <c r="A6" s="210" t="s">
        <v>95</v>
      </c>
      <c r="B6" s="212" t="s">
        <v>96</v>
      </c>
      <c r="C6" s="212" t="s">
        <v>97</v>
      </c>
      <c r="D6" s="211" t="s">
        <v>98</v>
      </c>
      <c r="E6" s="210" t="s">
        <v>99</v>
      </c>
      <c r="F6" s="209" t="s">
        <v>100</v>
      </c>
      <c r="G6" s="210" t="s">
        <v>29</v>
      </c>
      <c r="H6" s="213" t="s">
        <v>30</v>
      </c>
      <c r="I6" s="213" t="s">
        <v>101</v>
      </c>
      <c r="J6" s="213" t="s">
        <v>31</v>
      </c>
      <c r="K6" s="213" t="s">
        <v>102</v>
      </c>
      <c r="L6" s="213" t="s">
        <v>103</v>
      </c>
      <c r="M6" s="213" t="s">
        <v>104</v>
      </c>
      <c r="N6" s="213" t="s">
        <v>105</v>
      </c>
      <c r="O6" s="213" t="s">
        <v>106</v>
      </c>
      <c r="P6" s="213" t="s">
        <v>107</v>
      </c>
      <c r="Q6" s="213" t="s">
        <v>108</v>
      </c>
      <c r="R6" s="213" t="s">
        <v>109</v>
      </c>
      <c r="S6" s="213" t="s">
        <v>110</v>
      </c>
      <c r="T6" s="213" t="s">
        <v>111</v>
      </c>
      <c r="U6" s="213" t="s">
        <v>112</v>
      </c>
      <c r="V6" s="213" t="s">
        <v>113</v>
      </c>
      <c r="W6" s="213" t="s">
        <v>114</v>
      </c>
      <c r="X6" s="213" t="s">
        <v>115</v>
      </c>
      <c r="Y6" s="213" t="s">
        <v>116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0" t="s">
        <v>117</v>
      </c>
      <c r="B8" s="231" t="s">
        <v>68</v>
      </c>
      <c r="C8" s="255" t="s">
        <v>69</v>
      </c>
      <c r="D8" s="232"/>
      <c r="E8" s="233"/>
      <c r="F8" s="234"/>
      <c r="G8" s="234">
        <f>SUMIF(AG9:AG59,"&lt;&gt;NOR",G9:G59)</f>
        <v>0</v>
      </c>
      <c r="H8" s="234"/>
      <c r="I8" s="234">
        <f>SUM(I9:I59)</f>
        <v>0</v>
      </c>
      <c r="J8" s="234"/>
      <c r="K8" s="234">
        <f>SUM(K9:K59)</f>
        <v>181283.72999999998</v>
      </c>
      <c r="L8" s="234"/>
      <c r="M8" s="234">
        <f>SUM(M9:M59)</f>
        <v>0</v>
      </c>
      <c r="N8" s="233"/>
      <c r="O8" s="233">
        <f>SUM(O9:O59)</f>
        <v>0</v>
      </c>
      <c r="P8" s="233"/>
      <c r="Q8" s="233">
        <f>SUM(Q9:Q59)</f>
        <v>9.8000000000000007</v>
      </c>
      <c r="R8" s="234"/>
      <c r="S8" s="234"/>
      <c r="T8" s="235"/>
      <c r="U8" s="229"/>
      <c r="V8" s="229">
        <f>SUM(V9:V59)</f>
        <v>131.52000000000001</v>
      </c>
      <c r="W8" s="229"/>
      <c r="X8" s="229"/>
      <c r="Y8" s="229"/>
      <c r="AG8" t="s">
        <v>118</v>
      </c>
    </row>
    <row r="9" spans="1:60" ht="22.5" outlineLevel="1" x14ac:dyDescent="0.2">
      <c r="A9" s="237">
        <v>1</v>
      </c>
      <c r="B9" s="238" t="s">
        <v>119</v>
      </c>
      <c r="C9" s="256" t="s">
        <v>120</v>
      </c>
      <c r="D9" s="239" t="s">
        <v>121</v>
      </c>
      <c r="E9" s="240">
        <v>18.8</v>
      </c>
      <c r="F9" s="241"/>
      <c r="G9" s="242">
        <f>ROUND(E9*F9,2)</f>
        <v>0</v>
      </c>
      <c r="H9" s="241">
        <v>0</v>
      </c>
      <c r="I9" s="242">
        <f>ROUND(E9*H9,2)</f>
        <v>0</v>
      </c>
      <c r="J9" s="241">
        <v>152</v>
      </c>
      <c r="K9" s="242">
        <f>ROUND(E9*J9,2)</f>
        <v>2857.6</v>
      </c>
      <c r="L9" s="242">
        <v>21</v>
      </c>
      <c r="M9" s="242">
        <f>G9*(1+L9/100)</f>
        <v>0</v>
      </c>
      <c r="N9" s="240">
        <v>0</v>
      </c>
      <c r="O9" s="240">
        <f>ROUND(E9*N9,2)</f>
        <v>0</v>
      </c>
      <c r="P9" s="240">
        <v>0.11</v>
      </c>
      <c r="Q9" s="240">
        <f>ROUND(E9*P9,2)</f>
        <v>2.0699999999999998</v>
      </c>
      <c r="R9" s="242" t="s">
        <v>122</v>
      </c>
      <c r="S9" s="242" t="s">
        <v>123</v>
      </c>
      <c r="T9" s="243" t="s">
        <v>124</v>
      </c>
      <c r="U9" s="224">
        <v>0.2</v>
      </c>
      <c r="V9" s="224">
        <f>ROUND(E9*U9,2)</f>
        <v>3.76</v>
      </c>
      <c r="W9" s="224"/>
      <c r="X9" s="224" t="s">
        <v>125</v>
      </c>
      <c r="Y9" s="224" t="s">
        <v>126</v>
      </c>
      <c r="Z9" s="214"/>
      <c r="AA9" s="214"/>
      <c r="AB9" s="214"/>
      <c r="AC9" s="214"/>
      <c r="AD9" s="214"/>
      <c r="AE9" s="214"/>
      <c r="AF9" s="214"/>
      <c r="AG9" s="214" t="s">
        <v>127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7" t="s">
        <v>128</v>
      </c>
      <c r="D10" s="225"/>
      <c r="E10" s="226"/>
      <c r="F10" s="224"/>
      <c r="G10" s="224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129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3" x14ac:dyDescent="0.2">
      <c r="A11" s="221"/>
      <c r="B11" s="222"/>
      <c r="C11" s="257" t="s">
        <v>130</v>
      </c>
      <c r="D11" s="225"/>
      <c r="E11" s="226"/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129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7" t="s">
        <v>131</v>
      </c>
      <c r="D12" s="225"/>
      <c r="E12" s="226">
        <v>18.8</v>
      </c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129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44">
        <v>2</v>
      </c>
      <c r="B13" s="245" t="s">
        <v>132</v>
      </c>
      <c r="C13" s="258" t="s">
        <v>133</v>
      </c>
      <c r="D13" s="246" t="s">
        <v>134</v>
      </c>
      <c r="E13" s="247">
        <v>18</v>
      </c>
      <c r="F13" s="248"/>
      <c r="G13" s="249">
        <f>ROUND(E13*F13,2)</f>
        <v>0</v>
      </c>
      <c r="H13" s="248">
        <v>0</v>
      </c>
      <c r="I13" s="249">
        <f>ROUND(E13*H13,2)</f>
        <v>0</v>
      </c>
      <c r="J13" s="248">
        <v>124.5</v>
      </c>
      <c r="K13" s="249">
        <f>ROUND(E13*J13,2)</f>
        <v>2241</v>
      </c>
      <c r="L13" s="249">
        <v>21</v>
      </c>
      <c r="M13" s="249">
        <f>G13*(1+L13/100)</f>
        <v>0</v>
      </c>
      <c r="N13" s="247">
        <v>0</v>
      </c>
      <c r="O13" s="247">
        <f>ROUND(E13*N13,2)</f>
        <v>0</v>
      </c>
      <c r="P13" s="247">
        <v>0.315</v>
      </c>
      <c r="Q13" s="247">
        <f>ROUND(E13*P13,2)</f>
        <v>5.67</v>
      </c>
      <c r="R13" s="249"/>
      <c r="S13" s="249" t="s">
        <v>135</v>
      </c>
      <c r="T13" s="250" t="s">
        <v>124</v>
      </c>
      <c r="U13" s="224">
        <v>0</v>
      </c>
      <c r="V13" s="224">
        <f>ROUND(E13*U13,2)</f>
        <v>0</v>
      </c>
      <c r="W13" s="224"/>
      <c r="X13" s="224" t="s">
        <v>125</v>
      </c>
      <c r="Y13" s="224" t="s">
        <v>126</v>
      </c>
      <c r="Z13" s="214"/>
      <c r="AA13" s="214"/>
      <c r="AB13" s="214"/>
      <c r="AC13" s="214"/>
      <c r="AD13" s="214"/>
      <c r="AE13" s="214"/>
      <c r="AF13" s="214"/>
      <c r="AG13" s="214" t="s">
        <v>127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1" x14ac:dyDescent="0.2">
      <c r="A14" s="237">
        <v>3</v>
      </c>
      <c r="B14" s="238" t="s">
        <v>136</v>
      </c>
      <c r="C14" s="256" t="s">
        <v>137</v>
      </c>
      <c r="D14" s="239" t="s">
        <v>138</v>
      </c>
      <c r="E14" s="240">
        <v>61.516800000000003</v>
      </c>
      <c r="F14" s="241"/>
      <c r="G14" s="242">
        <f>ROUND(E14*F14,2)</f>
        <v>0</v>
      </c>
      <c r="H14" s="241">
        <v>0</v>
      </c>
      <c r="I14" s="242">
        <f>ROUND(E14*H14,2)</f>
        <v>0</v>
      </c>
      <c r="J14" s="241">
        <v>550</v>
      </c>
      <c r="K14" s="242">
        <f>ROUND(E14*J14,2)</f>
        <v>33834.239999999998</v>
      </c>
      <c r="L14" s="242">
        <v>21</v>
      </c>
      <c r="M14" s="242">
        <f>G14*(1+L14/100)</f>
        <v>0</v>
      </c>
      <c r="N14" s="240">
        <v>0</v>
      </c>
      <c r="O14" s="240">
        <f>ROUND(E14*N14,2)</f>
        <v>0</v>
      </c>
      <c r="P14" s="240">
        <v>0</v>
      </c>
      <c r="Q14" s="240">
        <f>ROUND(E14*P14,2)</f>
        <v>0</v>
      </c>
      <c r="R14" s="242" t="s">
        <v>139</v>
      </c>
      <c r="S14" s="242" t="s">
        <v>123</v>
      </c>
      <c r="T14" s="243" t="s">
        <v>124</v>
      </c>
      <c r="U14" s="224">
        <v>0.626</v>
      </c>
      <c r="V14" s="224">
        <f>ROUND(E14*U14,2)</f>
        <v>38.51</v>
      </c>
      <c r="W14" s="224"/>
      <c r="X14" s="224" t="s">
        <v>125</v>
      </c>
      <c r="Y14" s="224" t="s">
        <v>126</v>
      </c>
      <c r="Z14" s="214"/>
      <c r="AA14" s="214"/>
      <c r="AB14" s="214"/>
      <c r="AC14" s="214"/>
      <c r="AD14" s="214"/>
      <c r="AE14" s="214"/>
      <c r="AF14" s="214"/>
      <c r="AG14" s="214" t="s">
        <v>127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2" x14ac:dyDescent="0.2">
      <c r="A15" s="221"/>
      <c r="B15" s="222"/>
      <c r="C15" s="259" t="s">
        <v>140</v>
      </c>
      <c r="D15" s="251"/>
      <c r="E15" s="251"/>
      <c r="F15" s="251"/>
      <c r="G15" s="251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4"/>
      <c r="AA15" s="214"/>
      <c r="AB15" s="214"/>
      <c r="AC15" s="214"/>
      <c r="AD15" s="214"/>
      <c r="AE15" s="214"/>
      <c r="AF15" s="214"/>
      <c r="AG15" s="214" t="s">
        <v>141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">
      <c r="A16" s="221"/>
      <c r="B16" s="222"/>
      <c r="C16" s="257" t="s">
        <v>142</v>
      </c>
      <c r="D16" s="225"/>
      <c r="E16" s="226">
        <v>61.516800000000003</v>
      </c>
      <c r="F16" s="224"/>
      <c r="G16" s="224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129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ht="22.5" outlineLevel="1" x14ac:dyDescent="0.2">
      <c r="A17" s="237">
        <v>4</v>
      </c>
      <c r="B17" s="238" t="s">
        <v>143</v>
      </c>
      <c r="C17" s="256" t="s">
        <v>144</v>
      </c>
      <c r="D17" s="239" t="s">
        <v>138</v>
      </c>
      <c r="E17" s="240">
        <v>61.516800000000003</v>
      </c>
      <c r="F17" s="241"/>
      <c r="G17" s="242">
        <f>ROUND(E17*F17,2)</f>
        <v>0</v>
      </c>
      <c r="H17" s="241">
        <v>0</v>
      </c>
      <c r="I17" s="242">
        <f>ROUND(E17*H17,2)</f>
        <v>0</v>
      </c>
      <c r="J17" s="241">
        <v>58.9</v>
      </c>
      <c r="K17" s="242">
        <f>ROUND(E17*J17,2)</f>
        <v>3623.34</v>
      </c>
      <c r="L17" s="242">
        <v>21</v>
      </c>
      <c r="M17" s="242">
        <f>G17*(1+L17/100)</f>
        <v>0</v>
      </c>
      <c r="N17" s="240">
        <v>0</v>
      </c>
      <c r="O17" s="240">
        <f>ROUND(E17*N17,2)</f>
        <v>0</v>
      </c>
      <c r="P17" s="240">
        <v>0</v>
      </c>
      <c r="Q17" s="240">
        <f>ROUND(E17*P17,2)</f>
        <v>0</v>
      </c>
      <c r="R17" s="242" t="s">
        <v>139</v>
      </c>
      <c r="S17" s="242" t="s">
        <v>123</v>
      </c>
      <c r="T17" s="243" t="s">
        <v>124</v>
      </c>
      <c r="U17" s="224">
        <v>8.1000000000000003E-2</v>
      </c>
      <c r="V17" s="224">
        <f>ROUND(E17*U17,2)</f>
        <v>4.9800000000000004</v>
      </c>
      <c r="W17" s="224"/>
      <c r="X17" s="224" t="s">
        <v>125</v>
      </c>
      <c r="Y17" s="224" t="s">
        <v>126</v>
      </c>
      <c r="Z17" s="214"/>
      <c r="AA17" s="214"/>
      <c r="AB17" s="214"/>
      <c r="AC17" s="214"/>
      <c r="AD17" s="214"/>
      <c r="AE17" s="214"/>
      <c r="AF17" s="214"/>
      <c r="AG17" s="214" t="s">
        <v>127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9" t="s">
        <v>140</v>
      </c>
      <c r="D18" s="251"/>
      <c r="E18" s="251"/>
      <c r="F18" s="251"/>
      <c r="G18" s="251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141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2" x14ac:dyDescent="0.2">
      <c r="A19" s="221"/>
      <c r="B19" s="222"/>
      <c r="C19" s="257" t="s">
        <v>145</v>
      </c>
      <c r="D19" s="225"/>
      <c r="E19" s="226">
        <v>61.516800000000003</v>
      </c>
      <c r="F19" s="224"/>
      <c r="G19" s="22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129</v>
      </c>
      <c r="AH19" s="214">
        <v>5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ht="22.5" outlineLevel="1" x14ac:dyDescent="0.2">
      <c r="A20" s="237">
        <v>5</v>
      </c>
      <c r="B20" s="238" t="s">
        <v>146</v>
      </c>
      <c r="C20" s="256" t="s">
        <v>147</v>
      </c>
      <c r="D20" s="239" t="s">
        <v>121</v>
      </c>
      <c r="E20" s="240">
        <v>14.9</v>
      </c>
      <c r="F20" s="241"/>
      <c r="G20" s="242">
        <f>ROUND(E20*F20,2)</f>
        <v>0</v>
      </c>
      <c r="H20" s="241">
        <v>0</v>
      </c>
      <c r="I20" s="242">
        <f>ROUND(E20*H20,2)</f>
        <v>0</v>
      </c>
      <c r="J20" s="241">
        <v>88.6</v>
      </c>
      <c r="K20" s="242">
        <f>ROUND(E20*J20,2)</f>
        <v>1320.14</v>
      </c>
      <c r="L20" s="242">
        <v>21</v>
      </c>
      <c r="M20" s="242">
        <f>G20*(1+L20/100)</f>
        <v>0</v>
      </c>
      <c r="N20" s="240">
        <v>0</v>
      </c>
      <c r="O20" s="240">
        <f>ROUND(E20*N20,2)</f>
        <v>0</v>
      </c>
      <c r="P20" s="240">
        <v>0.13800000000000001</v>
      </c>
      <c r="Q20" s="240">
        <f>ROUND(E20*P20,2)</f>
        <v>2.06</v>
      </c>
      <c r="R20" s="242" t="s">
        <v>122</v>
      </c>
      <c r="S20" s="242" t="s">
        <v>123</v>
      </c>
      <c r="T20" s="243" t="s">
        <v>124</v>
      </c>
      <c r="U20" s="224">
        <v>0.16</v>
      </c>
      <c r="V20" s="224">
        <f>ROUND(E20*U20,2)</f>
        <v>2.38</v>
      </c>
      <c r="W20" s="224"/>
      <c r="X20" s="224" t="s">
        <v>125</v>
      </c>
      <c r="Y20" s="224" t="s">
        <v>126</v>
      </c>
      <c r="Z20" s="214"/>
      <c r="AA20" s="214"/>
      <c r="AB20" s="214"/>
      <c r="AC20" s="214"/>
      <c r="AD20" s="214"/>
      <c r="AE20" s="214"/>
      <c r="AF20" s="214"/>
      <c r="AG20" s="214" t="s">
        <v>127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2" x14ac:dyDescent="0.2">
      <c r="A21" s="221"/>
      <c r="B21" s="222"/>
      <c r="C21" s="259" t="s">
        <v>148</v>
      </c>
      <c r="D21" s="251"/>
      <c r="E21" s="251"/>
      <c r="F21" s="251"/>
      <c r="G21" s="251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4"/>
      <c r="AA21" s="214"/>
      <c r="AB21" s="214"/>
      <c r="AC21" s="214"/>
      <c r="AD21" s="214"/>
      <c r="AE21" s="214"/>
      <c r="AF21" s="214"/>
      <c r="AG21" s="214" t="s">
        <v>141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7">
        <v>6</v>
      </c>
      <c r="B22" s="238" t="s">
        <v>149</v>
      </c>
      <c r="C22" s="256" t="s">
        <v>150</v>
      </c>
      <c r="D22" s="239" t="s">
        <v>138</v>
      </c>
      <c r="E22" s="240">
        <v>8.7576000000000001</v>
      </c>
      <c r="F22" s="241"/>
      <c r="G22" s="242">
        <f>ROUND(E22*F22,2)</f>
        <v>0</v>
      </c>
      <c r="H22" s="241">
        <v>0</v>
      </c>
      <c r="I22" s="242">
        <f>ROUND(E22*H22,2)</f>
        <v>0</v>
      </c>
      <c r="J22" s="241">
        <v>330</v>
      </c>
      <c r="K22" s="242">
        <f>ROUND(E22*J22,2)</f>
        <v>2890.01</v>
      </c>
      <c r="L22" s="242">
        <v>21</v>
      </c>
      <c r="M22" s="242">
        <f>G22*(1+L22/100)</f>
        <v>0</v>
      </c>
      <c r="N22" s="240">
        <v>0</v>
      </c>
      <c r="O22" s="240">
        <f>ROUND(E22*N22,2)</f>
        <v>0</v>
      </c>
      <c r="P22" s="240">
        <v>0</v>
      </c>
      <c r="Q22" s="240">
        <f>ROUND(E22*P22,2)</f>
        <v>0</v>
      </c>
      <c r="R22" s="242" t="s">
        <v>139</v>
      </c>
      <c r="S22" s="242" t="s">
        <v>123</v>
      </c>
      <c r="T22" s="243" t="s">
        <v>124</v>
      </c>
      <c r="U22" s="224">
        <v>0.52800000000000002</v>
      </c>
      <c r="V22" s="224">
        <f>ROUND(E22*U22,2)</f>
        <v>4.62</v>
      </c>
      <c r="W22" s="224"/>
      <c r="X22" s="224" t="s">
        <v>125</v>
      </c>
      <c r="Y22" s="224" t="s">
        <v>126</v>
      </c>
      <c r="Z22" s="214"/>
      <c r="AA22" s="214"/>
      <c r="AB22" s="214"/>
      <c r="AC22" s="214"/>
      <c r="AD22" s="214"/>
      <c r="AE22" s="214"/>
      <c r="AF22" s="214"/>
      <c r="AG22" s="214" t="s">
        <v>127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2" x14ac:dyDescent="0.2">
      <c r="A23" s="221"/>
      <c r="B23" s="222"/>
      <c r="C23" s="259" t="s">
        <v>140</v>
      </c>
      <c r="D23" s="251"/>
      <c r="E23" s="251"/>
      <c r="F23" s="251"/>
      <c r="G23" s="251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141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2" x14ac:dyDescent="0.2">
      <c r="A24" s="221"/>
      <c r="B24" s="222"/>
      <c r="C24" s="260" t="s">
        <v>151</v>
      </c>
      <c r="D24" s="252"/>
      <c r="E24" s="252"/>
      <c r="F24" s="252"/>
      <c r="G24" s="252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4"/>
      <c r="AA24" s="214"/>
      <c r="AB24" s="214"/>
      <c r="AC24" s="214"/>
      <c r="AD24" s="214"/>
      <c r="AE24" s="214"/>
      <c r="AF24" s="214"/>
      <c r="AG24" s="214" t="s">
        <v>152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21"/>
      <c r="B25" s="222"/>
      <c r="C25" s="257" t="s">
        <v>153</v>
      </c>
      <c r="D25" s="225"/>
      <c r="E25" s="226"/>
      <c r="F25" s="224"/>
      <c r="G25" s="224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129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21"/>
      <c r="B26" s="222"/>
      <c r="C26" s="257" t="s">
        <v>154</v>
      </c>
      <c r="D26" s="225"/>
      <c r="E26" s="226">
        <v>8.7576000000000001</v>
      </c>
      <c r="F26" s="224"/>
      <c r="G26" s="224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129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1" x14ac:dyDescent="0.2">
      <c r="A27" s="237">
        <v>7</v>
      </c>
      <c r="B27" s="238" t="s">
        <v>155</v>
      </c>
      <c r="C27" s="256" t="s">
        <v>156</v>
      </c>
      <c r="D27" s="239" t="s">
        <v>138</v>
      </c>
      <c r="E27" s="240">
        <v>61.516800000000003</v>
      </c>
      <c r="F27" s="241"/>
      <c r="G27" s="242">
        <f>ROUND(E27*F27,2)</f>
        <v>0</v>
      </c>
      <c r="H27" s="241">
        <v>0</v>
      </c>
      <c r="I27" s="242">
        <f>ROUND(E27*H27,2)</f>
        <v>0</v>
      </c>
      <c r="J27" s="241">
        <v>213.5</v>
      </c>
      <c r="K27" s="242">
        <f>ROUND(E27*J27,2)</f>
        <v>13133.84</v>
      </c>
      <c r="L27" s="242">
        <v>21</v>
      </c>
      <c r="M27" s="242">
        <f>G27*(1+L27/100)</f>
        <v>0</v>
      </c>
      <c r="N27" s="240">
        <v>0</v>
      </c>
      <c r="O27" s="240">
        <f>ROUND(E27*N27,2)</f>
        <v>0</v>
      </c>
      <c r="P27" s="240">
        <v>0</v>
      </c>
      <c r="Q27" s="240">
        <f>ROUND(E27*P27,2)</f>
        <v>0</v>
      </c>
      <c r="R27" s="242" t="s">
        <v>139</v>
      </c>
      <c r="S27" s="242" t="s">
        <v>123</v>
      </c>
      <c r="T27" s="243" t="s">
        <v>124</v>
      </c>
      <c r="U27" s="224">
        <v>1.0999999999999999E-2</v>
      </c>
      <c r="V27" s="224">
        <f>ROUND(E27*U27,2)</f>
        <v>0.68</v>
      </c>
      <c r="W27" s="224"/>
      <c r="X27" s="224" t="s">
        <v>125</v>
      </c>
      <c r="Y27" s="224" t="s">
        <v>126</v>
      </c>
      <c r="Z27" s="214"/>
      <c r="AA27" s="214"/>
      <c r="AB27" s="214"/>
      <c r="AC27" s="214"/>
      <c r="AD27" s="214"/>
      <c r="AE27" s="214"/>
      <c r="AF27" s="214"/>
      <c r="AG27" s="214" t="s">
        <v>127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2" x14ac:dyDescent="0.2">
      <c r="A28" s="221"/>
      <c r="B28" s="222"/>
      <c r="C28" s="259" t="s">
        <v>157</v>
      </c>
      <c r="D28" s="251"/>
      <c r="E28" s="251"/>
      <c r="F28" s="251"/>
      <c r="G28" s="251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141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2" x14ac:dyDescent="0.2">
      <c r="A29" s="221"/>
      <c r="B29" s="222"/>
      <c r="C29" s="257" t="s">
        <v>158</v>
      </c>
      <c r="D29" s="225"/>
      <c r="E29" s="226"/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129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21"/>
      <c r="B30" s="222"/>
      <c r="C30" s="257" t="s">
        <v>145</v>
      </c>
      <c r="D30" s="225"/>
      <c r="E30" s="226">
        <v>61.516800000000003</v>
      </c>
      <c r="F30" s="224"/>
      <c r="G30" s="224"/>
      <c r="H30" s="224"/>
      <c r="I30" s="224"/>
      <c r="J30" s="224"/>
      <c r="K30" s="224"/>
      <c r="L30" s="224"/>
      <c r="M30" s="224"/>
      <c r="N30" s="223"/>
      <c r="O30" s="223"/>
      <c r="P30" s="223"/>
      <c r="Q30" s="223"/>
      <c r="R30" s="224"/>
      <c r="S30" s="224"/>
      <c r="T30" s="224"/>
      <c r="U30" s="224"/>
      <c r="V30" s="224"/>
      <c r="W30" s="224"/>
      <c r="X30" s="224"/>
      <c r="Y30" s="224"/>
      <c r="Z30" s="214"/>
      <c r="AA30" s="214"/>
      <c r="AB30" s="214"/>
      <c r="AC30" s="214"/>
      <c r="AD30" s="214"/>
      <c r="AE30" s="214"/>
      <c r="AF30" s="214"/>
      <c r="AG30" s="214" t="s">
        <v>129</v>
      </c>
      <c r="AH30" s="214">
        <v>5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ht="22.5" outlineLevel="1" x14ac:dyDescent="0.2">
      <c r="A31" s="237">
        <v>8</v>
      </c>
      <c r="B31" s="238" t="s">
        <v>159</v>
      </c>
      <c r="C31" s="256" t="s">
        <v>160</v>
      </c>
      <c r="D31" s="239" t="s">
        <v>138</v>
      </c>
      <c r="E31" s="240">
        <v>52.7592</v>
      </c>
      <c r="F31" s="241"/>
      <c r="G31" s="242">
        <f>ROUND(E31*F31,2)</f>
        <v>0</v>
      </c>
      <c r="H31" s="241">
        <v>0</v>
      </c>
      <c r="I31" s="242">
        <f>ROUND(E31*H31,2)</f>
        <v>0</v>
      </c>
      <c r="J31" s="241">
        <v>321.5</v>
      </c>
      <c r="K31" s="242">
        <f>ROUND(E31*J31,2)</f>
        <v>16962.080000000002</v>
      </c>
      <c r="L31" s="242">
        <v>21</v>
      </c>
      <c r="M31" s="242">
        <f>G31*(1+L31/100)</f>
        <v>0</v>
      </c>
      <c r="N31" s="240">
        <v>0</v>
      </c>
      <c r="O31" s="240">
        <f>ROUND(E31*N31,2)</f>
        <v>0</v>
      </c>
      <c r="P31" s="240">
        <v>0</v>
      </c>
      <c r="Q31" s="240">
        <f>ROUND(E31*P31,2)</f>
        <v>0</v>
      </c>
      <c r="R31" s="242" t="s">
        <v>139</v>
      </c>
      <c r="S31" s="242" t="s">
        <v>123</v>
      </c>
      <c r="T31" s="243" t="s">
        <v>124</v>
      </c>
      <c r="U31" s="224">
        <v>1.0999999999999999E-2</v>
      </c>
      <c r="V31" s="224">
        <f>ROUND(E31*U31,2)</f>
        <v>0.57999999999999996</v>
      </c>
      <c r="W31" s="224"/>
      <c r="X31" s="224" t="s">
        <v>125</v>
      </c>
      <c r="Y31" s="224" t="s">
        <v>126</v>
      </c>
      <c r="Z31" s="214"/>
      <c r="AA31" s="214"/>
      <c r="AB31" s="214"/>
      <c r="AC31" s="214"/>
      <c r="AD31" s="214"/>
      <c r="AE31" s="214"/>
      <c r="AF31" s="214"/>
      <c r="AG31" s="214" t="s">
        <v>127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2" x14ac:dyDescent="0.2">
      <c r="A32" s="221"/>
      <c r="B32" s="222"/>
      <c r="C32" s="259" t="s">
        <v>157</v>
      </c>
      <c r="D32" s="251"/>
      <c r="E32" s="251"/>
      <c r="F32" s="251"/>
      <c r="G32" s="251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141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21"/>
      <c r="B33" s="222"/>
      <c r="C33" s="257" t="s">
        <v>145</v>
      </c>
      <c r="D33" s="225"/>
      <c r="E33" s="226">
        <v>61.516800000000003</v>
      </c>
      <c r="F33" s="224"/>
      <c r="G33" s="224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129</v>
      </c>
      <c r="AH33" s="214">
        <v>5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21"/>
      <c r="B34" s="222"/>
      <c r="C34" s="257" t="s">
        <v>161</v>
      </c>
      <c r="D34" s="225"/>
      <c r="E34" s="226">
        <v>-8.7576000000000001</v>
      </c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129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ht="22.5" outlineLevel="1" x14ac:dyDescent="0.2">
      <c r="A35" s="237">
        <v>9</v>
      </c>
      <c r="B35" s="238" t="s">
        <v>162</v>
      </c>
      <c r="C35" s="256" t="s">
        <v>163</v>
      </c>
      <c r="D35" s="239" t="s">
        <v>138</v>
      </c>
      <c r="E35" s="240">
        <v>114.276</v>
      </c>
      <c r="F35" s="241"/>
      <c r="G35" s="242">
        <f>ROUND(E35*F35,2)</f>
        <v>0</v>
      </c>
      <c r="H35" s="241">
        <v>0</v>
      </c>
      <c r="I35" s="242">
        <f>ROUND(E35*H35,2)</f>
        <v>0</v>
      </c>
      <c r="J35" s="241">
        <v>374</v>
      </c>
      <c r="K35" s="242">
        <f>ROUND(E35*J35,2)</f>
        <v>42739.22</v>
      </c>
      <c r="L35" s="242">
        <v>21</v>
      </c>
      <c r="M35" s="242">
        <f>G35*(1+L35/100)</f>
        <v>0</v>
      </c>
      <c r="N35" s="240">
        <v>0</v>
      </c>
      <c r="O35" s="240">
        <f>ROUND(E35*N35,2)</f>
        <v>0</v>
      </c>
      <c r="P35" s="240">
        <v>0</v>
      </c>
      <c r="Q35" s="240">
        <f>ROUND(E35*P35,2)</f>
        <v>0</v>
      </c>
      <c r="R35" s="242" t="s">
        <v>139</v>
      </c>
      <c r="S35" s="242" t="s">
        <v>123</v>
      </c>
      <c r="T35" s="243" t="s">
        <v>124</v>
      </c>
      <c r="U35" s="224">
        <v>0.65200000000000002</v>
      </c>
      <c r="V35" s="224">
        <f>ROUND(E35*U35,2)</f>
        <v>74.510000000000005</v>
      </c>
      <c r="W35" s="224"/>
      <c r="X35" s="224" t="s">
        <v>125</v>
      </c>
      <c r="Y35" s="224" t="s">
        <v>126</v>
      </c>
      <c r="Z35" s="214"/>
      <c r="AA35" s="214"/>
      <c r="AB35" s="214"/>
      <c r="AC35" s="214"/>
      <c r="AD35" s="214"/>
      <c r="AE35" s="214"/>
      <c r="AF35" s="214"/>
      <c r="AG35" s="214" t="s">
        <v>127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2" x14ac:dyDescent="0.2">
      <c r="A36" s="221"/>
      <c r="B36" s="222"/>
      <c r="C36" s="257" t="s">
        <v>164</v>
      </c>
      <c r="D36" s="225"/>
      <c r="E36" s="226"/>
      <c r="F36" s="224"/>
      <c r="G36" s="224"/>
      <c r="H36" s="224"/>
      <c r="I36" s="224"/>
      <c r="J36" s="224"/>
      <c r="K36" s="224"/>
      <c r="L36" s="224"/>
      <c r="M36" s="224"/>
      <c r="N36" s="223"/>
      <c r="O36" s="223"/>
      <c r="P36" s="223"/>
      <c r="Q36" s="223"/>
      <c r="R36" s="224"/>
      <c r="S36" s="224"/>
      <c r="T36" s="224"/>
      <c r="U36" s="224"/>
      <c r="V36" s="224"/>
      <c r="W36" s="224"/>
      <c r="X36" s="224"/>
      <c r="Y36" s="224"/>
      <c r="Z36" s="214"/>
      <c r="AA36" s="214"/>
      <c r="AB36" s="214"/>
      <c r="AC36" s="214"/>
      <c r="AD36" s="214"/>
      <c r="AE36" s="214"/>
      <c r="AF36" s="214"/>
      <c r="AG36" s="214" t="s">
        <v>129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3" x14ac:dyDescent="0.2">
      <c r="A37" s="221"/>
      <c r="B37" s="222"/>
      <c r="C37" s="257" t="s">
        <v>145</v>
      </c>
      <c r="D37" s="225"/>
      <c r="E37" s="226">
        <v>61.516800000000003</v>
      </c>
      <c r="F37" s="224"/>
      <c r="G37" s="224"/>
      <c r="H37" s="224"/>
      <c r="I37" s="224"/>
      <c r="J37" s="224"/>
      <c r="K37" s="224"/>
      <c r="L37" s="224"/>
      <c r="M37" s="224"/>
      <c r="N37" s="223"/>
      <c r="O37" s="223"/>
      <c r="P37" s="223"/>
      <c r="Q37" s="223"/>
      <c r="R37" s="224"/>
      <c r="S37" s="224"/>
      <c r="T37" s="224"/>
      <c r="U37" s="224"/>
      <c r="V37" s="224"/>
      <c r="W37" s="224"/>
      <c r="X37" s="224"/>
      <c r="Y37" s="224"/>
      <c r="Z37" s="214"/>
      <c r="AA37" s="214"/>
      <c r="AB37" s="214"/>
      <c r="AC37" s="214"/>
      <c r="AD37" s="214"/>
      <c r="AE37" s="214"/>
      <c r="AF37" s="214"/>
      <c r="AG37" s="214" t="s">
        <v>129</v>
      </c>
      <c r="AH37" s="214">
        <v>5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">
      <c r="A38" s="221"/>
      <c r="B38" s="222"/>
      <c r="C38" s="257" t="s">
        <v>165</v>
      </c>
      <c r="D38" s="225"/>
      <c r="E38" s="226"/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129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3" x14ac:dyDescent="0.2">
      <c r="A39" s="221"/>
      <c r="B39" s="222"/>
      <c r="C39" s="257" t="s">
        <v>145</v>
      </c>
      <c r="D39" s="225"/>
      <c r="E39" s="226">
        <v>61.516800000000003</v>
      </c>
      <c r="F39" s="224"/>
      <c r="G39" s="224"/>
      <c r="H39" s="224"/>
      <c r="I39" s="224"/>
      <c r="J39" s="224"/>
      <c r="K39" s="224"/>
      <c r="L39" s="224"/>
      <c r="M39" s="224"/>
      <c r="N39" s="223"/>
      <c r="O39" s="223"/>
      <c r="P39" s="223"/>
      <c r="Q39" s="223"/>
      <c r="R39" s="224"/>
      <c r="S39" s="224"/>
      <c r="T39" s="224"/>
      <c r="U39" s="224"/>
      <c r="V39" s="224"/>
      <c r="W39" s="224"/>
      <c r="X39" s="224"/>
      <c r="Y39" s="224"/>
      <c r="Z39" s="214"/>
      <c r="AA39" s="214"/>
      <c r="AB39" s="214"/>
      <c r="AC39" s="214"/>
      <c r="AD39" s="214"/>
      <c r="AE39" s="214"/>
      <c r="AF39" s="214"/>
      <c r="AG39" s="214" t="s">
        <v>129</v>
      </c>
      <c r="AH39" s="214">
        <v>5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 x14ac:dyDescent="0.2">
      <c r="A40" s="221"/>
      <c r="B40" s="222"/>
      <c r="C40" s="257" t="s">
        <v>161</v>
      </c>
      <c r="D40" s="225"/>
      <c r="E40" s="226">
        <v>-8.7576000000000001</v>
      </c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129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ht="33.75" outlineLevel="1" x14ac:dyDescent="0.2">
      <c r="A41" s="237">
        <v>10</v>
      </c>
      <c r="B41" s="238" t="s">
        <v>166</v>
      </c>
      <c r="C41" s="256" t="s">
        <v>167</v>
      </c>
      <c r="D41" s="239" t="s">
        <v>138</v>
      </c>
      <c r="E41" s="240">
        <v>8.7576000000000001</v>
      </c>
      <c r="F41" s="241"/>
      <c r="G41" s="242">
        <f>ROUND(E41*F41,2)</f>
        <v>0</v>
      </c>
      <c r="H41" s="241">
        <v>0</v>
      </c>
      <c r="I41" s="242">
        <f>ROUND(E41*H41,2)</f>
        <v>0</v>
      </c>
      <c r="J41" s="241">
        <v>92.8</v>
      </c>
      <c r="K41" s="242">
        <f>ROUND(E41*J41,2)</f>
        <v>812.71</v>
      </c>
      <c r="L41" s="242">
        <v>21</v>
      </c>
      <c r="M41" s="242">
        <f>G41*(1+L41/100)</f>
        <v>0</v>
      </c>
      <c r="N41" s="240">
        <v>0</v>
      </c>
      <c r="O41" s="240">
        <f>ROUND(E41*N41,2)</f>
        <v>0</v>
      </c>
      <c r="P41" s="240">
        <v>0</v>
      </c>
      <c r="Q41" s="240">
        <f>ROUND(E41*P41,2)</f>
        <v>0</v>
      </c>
      <c r="R41" s="242" t="s">
        <v>139</v>
      </c>
      <c r="S41" s="242" t="s">
        <v>123</v>
      </c>
      <c r="T41" s="243" t="s">
        <v>124</v>
      </c>
      <c r="U41" s="224">
        <v>5.3999999999999999E-2</v>
      </c>
      <c r="V41" s="224">
        <f>ROUND(E41*U41,2)</f>
        <v>0.47</v>
      </c>
      <c r="W41" s="224"/>
      <c r="X41" s="224" t="s">
        <v>125</v>
      </c>
      <c r="Y41" s="224" t="s">
        <v>126</v>
      </c>
      <c r="Z41" s="214"/>
      <c r="AA41" s="214"/>
      <c r="AB41" s="214"/>
      <c r="AC41" s="214"/>
      <c r="AD41" s="214"/>
      <c r="AE41" s="214"/>
      <c r="AF41" s="214"/>
      <c r="AG41" s="214" t="s">
        <v>127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2" x14ac:dyDescent="0.2">
      <c r="A42" s="221"/>
      <c r="B42" s="222"/>
      <c r="C42" s="259" t="s">
        <v>168</v>
      </c>
      <c r="D42" s="251"/>
      <c r="E42" s="251"/>
      <c r="F42" s="251"/>
      <c r="G42" s="251"/>
      <c r="H42" s="224"/>
      <c r="I42" s="224"/>
      <c r="J42" s="224"/>
      <c r="K42" s="224"/>
      <c r="L42" s="224"/>
      <c r="M42" s="224"/>
      <c r="N42" s="223"/>
      <c r="O42" s="223"/>
      <c r="P42" s="223"/>
      <c r="Q42" s="223"/>
      <c r="R42" s="224"/>
      <c r="S42" s="224"/>
      <c r="T42" s="224"/>
      <c r="U42" s="224"/>
      <c r="V42" s="224"/>
      <c r="W42" s="224"/>
      <c r="X42" s="224"/>
      <c r="Y42" s="224"/>
      <c r="Z42" s="214"/>
      <c r="AA42" s="214"/>
      <c r="AB42" s="214"/>
      <c r="AC42" s="214"/>
      <c r="AD42" s="214"/>
      <c r="AE42" s="214"/>
      <c r="AF42" s="214"/>
      <c r="AG42" s="214" t="s">
        <v>141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21"/>
      <c r="B43" s="222"/>
      <c r="C43" s="257" t="s">
        <v>153</v>
      </c>
      <c r="D43" s="225"/>
      <c r="E43" s="226"/>
      <c r="F43" s="224"/>
      <c r="G43" s="224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129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2">
      <c r="A44" s="221"/>
      <c r="B44" s="222"/>
      <c r="C44" s="257" t="s">
        <v>169</v>
      </c>
      <c r="D44" s="225"/>
      <c r="E44" s="226">
        <v>8.7576000000000001</v>
      </c>
      <c r="F44" s="224"/>
      <c r="G44" s="224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129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ht="22.5" outlineLevel="1" x14ac:dyDescent="0.2">
      <c r="A45" s="237">
        <v>11</v>
      </c>
      <c r="B45" s="238" t="s">
        <v>170</v>
      </c>
      <c r="C45" s="256" t="s">
        <v>171</v>
      </c>
      <c r="D45" s="239" t="s">
        <v>138</v>
      </c>
      <c r="E45" s="240">
        <v>114.276</v>
      </c>
      <c r="F45" s="241"/>
      <c r="G45" s="242">
        <f>ROUND(E45*F45,2)</f>
        <v>0</v>
      </c>
      <c r="H45" s="241">
        <v>0</v>
      </c>
      <c r="I45" s="242">
        <f>ROUND(E45*H45,2)</f>
        <v>0</v>
      </c>
      <c r="J45" s="241">
        <v>21.1</v>
      </c>
      <c r="K45" s="242">
        <f>ROUND(E45*J45,2)</f>
        <v>2411.2199999999998</v>
      </c>
      <c r="L45" s="242">
        <v>21</v>
      </c>
      <c r="M45" s="242">
        <f>G45*(1+L45/100)</f>
        <v>0</v>
      </c>
      <c r="N45" s="240">
        <v>0</v>
      </c>
      <c r="O45" s="240">
        <f>ROUND(E45*N45,2)</f>
        <v>0</v>
      </c>
      <c r="P45" s="240">
        <v>0</v>
      </c>
      <c r="Q45" s="240">
        <f>ROUND(E45*P45,2)</f>
        <v>0</v>
      </c>
      <c r="R45" s="242" t="s">
        <v>139</v>
      </c>
      <c r="S45" s="242" t="s">
        <v>123</v>
      </c>
      <c r="T45" s="243" t="s">
        <v>124</v>
      </c>
      <c r="U45" s="224">
        <v>8.9999999999999993E-3</v>
      </c>
      <c r="V45" s="224">
        <f>ROUND(E45*U45,2)</f>
        <v>1.03</v>
      </c>
      <c r="W45" s="224"/>
      <c r="X45" s="224" t="s">
        <v>125</v>
      </c>
      <c r="Y45" s="224" t="s">
        <v>126</v>
      </c>
      <c r="Z45" s="214"/>
      <c r="AA45" s="214"/>
      <c r="AB45" s="214"/>
      <c r="AC45" s="214"/>
      <c r="AD45" s="214"/>
      <c r="AE45" s="214"/>
      <c r="AF45" s="214"/>
      <c r="AG45" s="214" t="s">
        <v>127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21"/>
      <c r="B46" s="222"/>
      <c r="C46" s="257" t="s">
        <v>164</v>
      </c>
      <c r="D46" s="225"/>
      <c r="E46" s="226"/>
      <c r="F46" s="224"/>
      <c r="G46" s="224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129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">
      <c r="A47" s="221"/>
      <c r="B47" s="222"/>
      <c r="C47" s="257" t="s">
        <v>145</v>
      </c>
      <c r="D47" s="225"/>
      <c r="E47" s="226">
        <v>61.516800000000003</v>
      </c>
      <c r="F47" s="224"/>
      <c r="G47" s="224"/>
      <c r="H47" s="224"/>
      <c r="I47" s="224"/>
      <c r="J47" s="224"/>
      <c r="K47" s="224"/>
      <c r="L47" s="224"/>
      <c r="M47" s="224"/>
      <c r="N47" s="223"/>
      <c r="O47" s="223"/>
      <c r="P47" s="223"/>
      <c r="Q47" s="223"/>
      <c r="R47" s="224"/>
      <c r="S47" s="224"/>
      <c r="T47" s="224"/>
      <c r="U47" s="224"/>
      <c r="V47" s="224"/>
      <c r="W47" s="224"/>
      <c r="X47" s="224"/>
      <c r="Y47" s="224"/>
      <c r="Z47" s="214"/>
      <c r="AA47" s="214"/>
      <c r="AB47" s="214"/>
      <c r="AC47" s="214"/>
      <c r="AD47" s="214"/>
      <c r="AE47" s="214"/>
      <c r="AF47" s="214"/>
      <c r="AG47" s="214" t="s">
        <v>129</v>
      </c>
      <c r="AH47" s="214">
        <v>5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21"/>
      <c r="B48" s="222"/>
      <c r="C48" s="257" t="s">
        <v>165</v>
      </c>
      <c r="D48" s="225"/>
      <c r="E48" s="226"/>
      <c r="F48" s="224"/>
      <c r="G48" s="224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129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 x14ac:dyDescent="0.2">
      <c r="A49" s="221"/>
      <c r="B49" s="222"/>
      <c r="C49" s="257" t="s">
        <v>145</v>
      </c>
      <c r="D49" s="225"/>
      <c r="E49" s="226">
        <v>61.516800000000003</v>
      </c>
      <c r="F49" s="224"/>
      <c r="G49" s="224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129</v>
      </c>
      <c r="AH49" s="214">
        <v>5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21"/>
      <c r="B50" s="222"/>
      <c r="C50" s="257" t="s">
        <v>161</v>
      </c>
      <c r="D50" s="225"/>
      <c r="E50" s="226">
        <v>-8.7576000000000001</v>
      </c>
      <c r="F50" s="224"/>
      <c r="G50" s="224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129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">
      <c r="A51" s="237">
        <v>12</v>
      </c>
      <c r="B51" s="238" t="s">
        <v>172</v>
      </c>
      <c r="C51" s="256" t="s">
        <v>173</v>
      </c>
      <c r="D51" s="239" t="s">
        <v>138</v>
      </c>
      <c r="E51" s="240">
        <v>52.7592</v>
      </c>
      <c r="F51" s="241"/>
      <c r="G51" s="242">
        <f>ROUND(E51*F51,2)</f>
        <v>0</v>
      </c>
      <c r="H51" s="241">
        <v>0</v>
      </c>
      <c r="I51" s="242">
        <f>ROUND(E51*H51,2)</f>
        <v>0</v>
      </c>
      <c r="J51" s="241">
        <v>564</v>
      </c>
      <c r="K51" s="242">
        <f>ROUND(E51*J51,2)</f>
        <v>29756.19</v>
      </c>
      <c r="L51" s="242">
        <v>21</v>
      </c>
      <c r="M51" s="242">
        <f>G51*(1+L51/100)</f>
        <v>0</v>
      </c>
      <c r="N51" s="240">
        <v>0</v>
      </c>
      <c r="O51" s="240">
        <f>ROUND(E51*N51,2)</f>
        <v>0</v>
      </c>
      <c r="P51" s="240">
        <v>0</v>
      </c>
      <c r="Q51" s="240">
        <f>ROUND(E51*P51,2)</f>
        <v>0</v>
      </c>
      <c r="R51" s="242" t="s">
        <v>139</v>
      </c>
      <c r="S51" s="242" t="s">
        <v>123</v>
      </c>
      <c r="T51" s="243" t="s">
        <v>124</v>
      </c>
      <c r="U51" s="224">
        <v>0</v>
      </c>
      <c r="V51" s="224">
        <f>ROUND(E51*U51,2)</f>
        <v>0</v>
      </c>
      <c r="W51" s="224"/>
      <c r="X51" s="224" t="s">
        <v>125</v>
      </c>
      <c r="Y51" s="224" t="s">
        <v>126</v>
      </c>
      <c r="Z51" s="214"/>
      <c r="AA51" s="214"/>
      <c r="AB51" s="214"/>
      <c r="AC51" s="214"/>
      <c r="AD51" s="214"/>
      <c r="AE51" s="214"/>
      <c r="AF51" s="214"/>
      <c r="AG51" s="214" t="s">
        <v>127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2" x14ac:dyDescent="0.2">
      <c r="A52" s="221"/>
      <c r="B52" s="222"/>
      <c r="C52" s="257" t="s">
        <v>145</v>
      </c>
      <c r="D52" s="225"/>
      <c r="E52" s="226">
        <v>61.516800000000003</v>
      </c>
      <c r="F52" s="224"/>
      <c r="G52" s="224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4"/>
      <c r="AA52" s="214"/>
      <c r="AB52" s="214"/>
      <c r="AC52" s="214"/>
      <c r="AD52" s="214"/>
      <c r="AE52" s="214"/>
      <c r="AF52" s="214"/>
      <c r="AG52" s="214" t="s">
        <v>129</v>
      </c>
      <c r="AH52" s="214">
        <v>5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">
      <c r="A53" s="221"/>
      <c r="B53" s="222"/>
      <c r="C53" s="257" t="s">
        <v>161</v>
      </c>
      <c r="D53" s="225"/>
      <c r="E53" s="226">
        <v>-8.7576000000000001</v>
      </c>
      <c r="F53" s="224"/>
      <c r="G53" s="224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129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">
      <c r="A54" s="237">
        <v>13</v>
      </c>
      <c r="B54" s="238" t="s">
        <v>174</v>
      </c>
      <c r="C54" s="256" t="s">
        <v>175</v>
      </c>
      <c r="D54" s="239" t="s">
        <v>138</v>
      </c>
      <c r="E54" s="240">
        <v>10.01</v>
      </c>
      <c r="F54" s="241"/>
      <c r="G54" s="242">
        <f>ROUND(E54*F54,2)</f>
        <v>0</v>
      </c>
      <c r="H54" s="241">
        <v>0</v>
      </c>
      <c r="I54" s="242">
        <f>ROUND(E54*H54,2)</f>
        <v>0</v>
      </c>
      <c r="J54" s="241">
        <v>946</v>
      </c>
      <c r="K54" s="242">
        <f>ROUND(E54*J54,2)</f>
        <v>9469.4599999999991</v>
      </c>
      <c r="L54" s="242">
        <v>21</v>
      </c>
      <c r="M54" s="242">
        <f>G54*(1+L54/100)</f>
        <v>0</v>
      </c>
      <c r="N54" s="240">
        <v>0</v>
      </c>
      <c r="O54" s="240">
        <f>ROUND(E54*N54,2)</f>
        <v>0</v>
      </c>
      <c r="P54" s="240">
        <v>0</v>
      </c>
      <c r="Q54" s="240">
        <f>ROUND(E54*P54,2)</f>
        <v>0</v>
      </c>
      <c r="R54" s="242"/>
      <c r="S54" s="242" t="s">
        <v>123</v>
      </c>
      <c r="T54" s="243" t="s">
        <v>124</v>
      </c>
      <c r="U54" s="224">
        <v>0</v>
      </c>
      <c r="V54" s="224">
        <f>ROUND(E54*U54,2)</f>
        <v>0</v>
      </c>
      <c r="W54" s="224"/>
      <c r="X54" s="224" t="s">
        <v>125</v>
      </c>
      <c r="Y54" s="224" t="s">
        <v>126</v>
      </c>
      <c r="Z54" s="214"/>
      <c r="AA54" s="214"/>
      <c r="AB54" s="214"/>
      <c r="AC54" s="214"/>
      <c r="AD54" s="214"/>
      <c r="AE54" s="214"/>
      <c r="AF54" s="214"/>
      <c r="AG54" s="214" t="s">
        <v>127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2" x14ac:dyDescent="0.2">
      <c r="A55" s="221"/>
      <c r="B55" s="222"/>
      <c r="C55" s="261" t="s">
        <v>176</v>
      </c>
      <c r="D55" s="253"/>
      <c r="E55" s="253"/>
      <c r="F55" s="253"/>
      <c r="G55" s="253"/>
      <c r="H55" s="224"/>
      <c r="I55" s="224"/>
      <c r="J55" s="224"/>
      <c r="K55" s="224"/>
      <c r="L55" s="224"/>
      <c r="M55" s="224"/>
      <c r="N55" s="223"/>
      <c r="O55" s="223"/>
      <c r="P55" s="223"/>
      <c r="Q55" s="223"/>
      <c r="R55" s="224"/>
      <c r="S55" s="224"/>
      <c r="T55" s="224"/>
      <c r="U55" s="224"/>
      <c r="V55" s="224"/>
      <c r="W55" s="224"/>
      <c r="X55" s="224"/>
      <c r="Y55" s="224"/>
      <c r="Z55" s="214"/>
      <c r="AA55" s="214"/>
      <c r="AB55" s="214"/>
      <c r="AC55" s="214"/>
      <c r="AD55" s="214"/>
      <c r="AE55" s="214"/>
      <c r="AF55" s="214"/>
      <c r="AG55" s="214" t="s">
        <v>152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ht="22.5" outlineLevel="2" x14ac:dyDescent="0.2">
      <c r="A56" s="221"/>
      <c r="B56" s="222"/>
      <c r="C56" s="257" t="s">
        <v>177</v>
      </c>
      <c r="D56" s="225"/>
      <c r="E56" s="226">
        <v>10.01</v>
      </c>
      <c r="F56" s="224"/>
      <c r="G56" s="224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129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ht="22.5" outlineLevel="1" x14ac:dyDescent="0.2">
      <c r="A57" s="237">
        <v>14</v>
      </c>
      <c r="B57" s="238" t="s">
        <v>178</v>
      </c>
      <c r="C57" s="256" t="s">
        <v>179</v>
      </c>
      <c r="D57" s="239" t="s">
        <v>121</v>
      </c>
      <c r="E57" s="240">
        <v>72.099999999999994</v>
      </c>
      <c r="F57" s="241"/>
      <c r="G57" s="242">
        <f>ROUND(E57*F57,2)</f>
        <v>0</v>
      </c>
      <c r="H57" s="241">
        <v>0</v>
      </c>
      <c r="I57" s="242">
        <f>ROUND(E57*H57,2)</f>
        <v>0</v>
      </c>
      <c r="J57" s="241">
        <v>266.75</v>
      </c>
      <c r="K57" s="242">
        <f>ROUND(E57*J57,2)</f>
        <v>19232.68</v>
      </c>
      <c r="L57" s="242">
        <v>21</v>
      </c>
      <c r="M57" s="242">
        <f>G57*(1+L57/100)</f>
        <v>0</v>
      </c>
      <c r="N57" s="240">
        <v>3.0000000000000001E-5</v>
      </c>
      <c r="O57" s="240">
        <f>ROUND(E57*N57,2)</f>
        <v>0</v>
      </c>
      <c r="P57" s="240">
        <v>0</v>
      </c>
      <c r="Q57" s="240">
        <f>ROUND(E57*P57,2)</f>
        <v>0</v>
      </c>
      <c r="R57" s="242"/>
      <c r="S57" s="242" t="s">
        <v>135</v>
      </c>
      <c r="T57" s="243" t="s">
        <v>124</v>
      </c>
      <c r="U57" s="224">
        <v>0</v>
      </c>
      <c r="V57" s="224">
        <f>ROUND(E57*U57,2)</f>
        <v>0</v>
      </c>
      <c r="W57" s="224"/>
      <c r="X57" s="224" t="s">
        <v>125</v>
      </c>
      <c r="Y57" s="224" t="s">
        <v>126</v>
      </c>
      <c r="Z57" s="214"/>
      <c r="AA57" s="214"/>
      <c r="AB57" s="214"/>
      <c r="AC57" s="214"/>
      <c r="AD57" s="214"/>
      <c r="AE57" s="214"/>
      <c r="AF57" s="214"/>
      <c r="AG57" s="214" t="s">
        <v>127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2" x14ac:dyDescent="0.2">
      <c r="A58" s="221"/>
      <c r="B58" s="222"/>
      <c r="C58" s="261" t="s">
        <v>180</v>
      </c>
      <c r="D58" s="253"/>
      <c r="E58" s="253"/>
      <c r="F58" s="253"/>
      <c r="G58" s="253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152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2" x14ac:dyDescent="0.2">
      <c r="A59" s="221"/>
      <c r="B59" s="222"/>
      <c r="C59" s="257" t="s">
        <v>181</v>
      </c>
      <c r="D59" s="225"/>
      <c r="E59" s="226">
        <v>72.099999999999994</v>
      </c>
      <c r="F59" s="224"/>
      <c r="G59" s="224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129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x14ac:dyDescent="0.2">
      <c r="A60" s="230" t="s">
        <v>117</v>
      </c>
      <c r="B60" s="231" t="s">
        <v>70</v>
      </c>
      <c r="C60" s="255" t="s">
        <v>71</v>
      </c>
      <c r="D60" s="232"/>
      <c r="E60" s="233"/>
      <c r="F60" s="234"/>
      <c r="G60" s="234">
        <f>SUMIF(AG61:AG69,"&lt;&gt;NOR",G61:G69)</f>
        <v>0</v>
      </c>
      <c r="H60" s="234"/>
      <c r="I60" s="234">
        <f>SUM(I61:I69)</f>
        <v>0</v>
      </c>
      <c r="J60" s="234"/>
      <c r="K60" s="234">
        <f>SUM(K61:K69)</f>
        <v>82234.03</v>
      </c>
      <c r="L60" s="234"/>
      <c r="M60" s="234">
        <f>SUM(M61:M69)</f>
        <v>0</v>
      </c>
      <c r="N60" s="233"/>
      <c r="O60" s="233">
        <f>SUM(O61:O69)</f>
        <v>56.230000000000004</v>
      </c>
      <c r="P60" s="233"/>
      <c r="Q60" s="233">
        <f>SUM(Q61:Q69)</f>
        <v>0</v>
      </c>
      <c r="R60" s="234"/>
      <c r="S60" s="234"/>
      <c r="T60" s="235"/>
      <c r="U60" s="229"/>
      <c r="V60" s="229">
        <f>SUM(V61:V69)</f>
        <v>57.190000000000005</v>
      </c>
      <c r="W60" s="229"/>
      <c r="X60" s="229"/>
      <c r="Y60" s="229"/>
      <c r="AG60" t="s">
        <v>118</v>
      </c>
    </row>
    <row r="61" spans="1:60" ht="22.5" outlineLevel="1" x14ac:dyDescent="0.2">
      <c r="A61" s="237">
        <v>15</v>
      </c>
      <c r="B61" s="238" t="s">
        <v>182</v>
      </c>
      <c r="C61" s="256" t="s">
        <v>183</v>
      </c>
      <c r="D61" s="239" t="s">
        <v>138</v>
      </c>
      <c r="E61" s="240">
        <v>20.05</v>
      </c>
      <c r="F61" s="241"/>
      <c r="G61" s="242">
        <f>ROUND(E61*F61,2)</f>
        <v>0</v>
      </c>
      <c r="H61" s="241">
        <v>0</v>
      </c>
      <c r="I61" s="242">
        <f>ROUND(E61*H61,2)</f>
        <v>0</v>
      </c>
      <c r="J61" s="241">
        <v>3385</v>
      </c>
      <c r="K61" s="242">
        <f>ROUND(E61*J61,2)</f>
        <v>67869.25</v>
      </c>
      <c r="L61" s="242">
        <v>21</v>
      </c>
      <c r="M61" s="242">
        <f>G61*(1+L61/100)</f>
        <v>0</v>
      </c>
      <c r="N61" s="240">
        <v>2.4777</v>
      </c>
      <c r="O61" s="240">
        <f>ROUND(E61*N61,2)</f>
        <v>49.68</v>
      </c>
      <c r="P61" s="240">
        <v>0</v>
      </c>
      <c r="Q61" s="240">
        <f>ROUND(E61*P61,2)</f>
        <v>0</v>
      </c>
      <c r="R61" s="242" t="s">
        <v>184</v>
      </c>
      <c r="S61" s="242" t="s">
        <v>123</v>
      </c>
      <c r="T61" s="243" t="s">
        <v>124</v>
      </c>
      <c r="U61" s="224">
        <v>2.62</v>
      </c>
      <c r="V61" s="224">
        <f>ROUND(E61*U61,2)</f>
        <v>52.53</v>
      </c>
      <c r="W61" s="224"/>
      <c r="X61" s="224" t="s">
        <v>125</v>
      </c>
      <c r="Y61" s="224" t="s">
        <v>126</v>
      </c>
      <c r="Z61" s="214"/>
      <c r="AA61" s="214"/>
      <c r="AB61" s="214"/>
      <c r="AC61" s="214"/>
      <c r="AD61" s="214"/>
      <c r="AE61" s="214"/>
      <c r="AF61" s="214"/>
      <c r="AG61" s="214" t="s">
        <v>127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2" x14ac:dyDescent="0.2">
      <c r="A62" s="221"/>
      <c r="B62" s="222"/>
      <c r="C62" s="259" t="s">
        <v>185</v>
      </c>
      <c r="D62" s="251"/>
      <c r="E62" s="251"/>
      <c r="F62" s="251"/>
      <c r="G62" s="251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141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2" x14ac:dyDescent="0.2">
      <c r="A63" s="221"/>
      <c r="B63" s="222"/>
      <c r="C63" s="260" t="s">
        <v>186</v>
      </c>
      <c r="D63" s="252"/>
      <c r="E63" s="252"/>
      <c r="F63" s="252"/>
      <c r="G63" s="252"/>
      <c r="H63" s="224"/>
      <c r="I63" s="224"/>
      <c r="J63" s="224"/>
      <c r="K63" s="224"/>
      <c r="L63" s="224"/>
      <c r="M63" s="224"/>
      <c r="N63" s="223"/>
      <c r="O63" s="223"/>
      <c r="P63" s="223"/>
      <c r="Q63" s="223"/>
      <c r="R63" s="224"/>
      <c r="S63" s="224"/>
      <c r="T63" s="224"/>
      <c r="U63" s="224"/>
      <c r="V63" s="224"/>
      <c r="W63" s="224"/>
      <c r="X63" s="224"/>
      <c r="Y63" s="224"/>
      <c r="Z63" s="214"/>
      <c r="AA63" s="214"/>
      <c r="AB63" s="214"/>
      <c r="AC63" s="214"/>
      <c r="AD63" s="214"/>
      <c r="AE63" s="214"/>
      <c r="AF63" s="214"/>
      <c r="AG63" s="214" t="s">
        <v>152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">
      <c r="A64" s="221"/>
      <c r="B64" s="222"/>
      <c r="C64" s="257" t="s">
        <v>187</v>
      </c>
      <c r="D64" s="225"/>
      <c r="E64" s="226">
        <v>20.05</v>
      </c>
      <c r="F64" s="224"/>
      <c r="G64" s="224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129</v>
      </c>
      <c r="AH64" s="214">
        <v>0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1" x14ac:dyDescent="0.2">
      <c r="A65" s="237">
        <v>16</v>
      </c>
      <c r="B65" s="238" t="s">
        <v>188</v>
      </c>
      <c r="C65" s="256" t="s">
        <v>189</v>
      </c>
      <c r="D65" s="239" t="s">
        <v>138</v>
      </c>
      <c r="E65" s="240">
        <v>2.5249999999999999</v>
      </c>
      <c r="F65" s="241"/>
      <c r="G65" s="242">
        <f>ROUND(E65*F65,2)</f>
        <v>0</v>
      </c>
      <c r="H65" s="241">
        <v>0</v>
      </c>
      <c r="I65" s="242">
        <f>ROUND(E65*H65,2)</f>
        <v>0</v>
      </c>
      <c r="J65" s="241">
        <v>3585</v>
      </c>
      <c r="K65" s="242">
        <f>ROUND(E65*J65,2)</f>
        <v>9052.1299999999992</v>
      </c>
      <c r="L65" s="242">
        <v>21</v>
      </c>
      <c r="M65" s="242">
        <f>G65*(1+L65/100)</f>
        <v>0</v>
      </c>
      <c r="N65" s="240">
        <v>2.5855999999999999</v>
      </c>
      <c r="O65" s="240">
        <f>ROUND(E65*N65,2)</f>
        <v>6.53</v>
      </c>
      <c r="P65" s="240">
        <v>0</v>
      </c>
      <c r="Q65" s="240">
        <f>ROUND(E65*P65,2)</f>
        <v>0</v>
      </c>
      <c r="R65" s="242" t="s">
        <v>190</v>
      </c>
      <c r="S65" s="242" t="s">
        <v>123</v>
      </c>
      <c r="T65" s="243" t="s">
        <v>124</v>
      </c>
      <c r="U65" s="224">
        <v>0.52900000000000003</v>
      </c>
      <c r="V65" s="224">
        <f>ROUND(E65*U65,2)</f>
        <v>1.34</v>
      </c>
      <c r="W65" s="224"/>
      <c r="X65" s="224" t="s">
        <v>125</v>
      </c>
      <c r="Y65" s="224" t="s">
        <v>126</v>
      </c>
      <c r="Z65" s="214"/>
      <c r="AA65" s="214"/>
      <c r="AB65" s="214"/>
      <c r="AC65" s="214"/>
      <c r="AD65" s="214"/>
      <c r="AE65" s="214"/>
      <c r="AF65" s="214"/>
      <c r="AG65" s="214" t="s">
        <v>127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2" x14ac:dyDescent="0.2">
      <c r="A66" s="221"/>
      <c r="B66" s="222"/>
      <c r="C66" s="259" t="s">
        <v>191</v>
      </c>
      <c r="D66" s="251"/>
      <c r="E66" s="251"/>
      <c r="F66" s="251"/>
      <c r="G66" s="251"/>
      <c r="H66" s="224"/>
      <c r="I66" s="224"/>
      <c r="J66" s="224"/>
      <c r="K66" s="224"/>
      <c r="L66" s="224"/>
      <c r="M66" s="224"/>
      <c r="N66" s="223"/>
      <c r="O66" s="223"/>
      <c r="P66" s="223"/>
      <c r="Q66" s="223"/>
      <c r="R66" s="224"/>
      <c r="S66" s="224"/>
      <c r="T66" s="224"/>
      <c r="U66" s="224"/>
      <c r="V66" s="224"/>
      <c r="W66" s="224"/>
      <c r="X66" s="224"/>
      <c r="Y66" s="224"/>
      <c r="Z66" s="214"/>
      <c r="AA66" s="214"/>
      <c r="AB66" s="214"/>
      <c r="AC66" s="214"/>
      <c r="AD66" s="214"/>
      <c r="AE66" s="214"/>
      <c r="AF66" s="214"/>
      <c r="AG66" s="214" t="s">
        <v>141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2" x14ac:dyDescent="0.2">
      <c r="A67" s="221"/>
      <c r="B67" s="222"/>
      <c r="C67" s="257" t="s">
        <v>192</v>
      </c>
      <c r="D67" s="225"/>
      <c r="E67" s="226">
        <v>2.5249999999999999</v>
      </c>
      <c r="F67" s="224"/>
      <c r="G67" s="224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129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1" x14ac:dyDescent="0.2">
      <c r="A68" s="237">
        <v>17</v>
      </c>
      <c r="B68" s="238" t="s">
        <v>193</v>
      </c>
      <c r="C68" s="256" t="s">
        <v>194</v>
      </c>
      <c r="D68" s="239" t="s">
        <v>121</v>
      </c>
      <c r="E68" s="240">
        <v>35.299999999999997</v>
      </c>
      <c r="F68" s="241"/>
      <c r="G68" s="242">
        <f>ROUND(E68*F68,2)</f>
        <v>0</v>
      </c>
      <c r="H68" s="241">
        <v>0</v>
      </c>
      <c r="I68" s="242">
        <f>ROUND(E68*H68,2)</f>
        <v>0</v>
      </c>
      <c r="J68" s="241">
        <v>150.5</v>
      </c>
      <c r="K68" s="242">
        <f>ROUND(E68*J68,2)</f>
        <v>5312.65</v>
      </c>
      <c r="L68" s="242">
        <v>21</v>
      </c>
      <c r="M68" s="242">
        <f>G68*(1+L68/100)</f>
        <v>0</v>
      </c>
      <c r="N68" s="240">
        <v>5.0000000000000001E-4</v>
      </c>
      <c r="O68" s="240">
        <f>ROUND(E68*N68,2)</f>
        <v>0.02</v>
      </c>
      <c r="P68" s="240">
        <v>0</v>
      </c>
      <c r="Q68" s="240">
        <f>ROUND(E68*P68,2)</f>
        <v>0</v>
      </c>
      <c r="R68" s="242" t="s">
        <v>195</v>
      </c>
      <c r="S68" s="242" t="s">
        <v>123</v>
      </c>
      <c r="T68" s="243" t="s">
        <v>124</v>
      </c>
      <c r="U68" s="224">
        <v>9.4E-2</v>
      </c>
      <c r="V68" s="224">
        <f>ROUND(E68*U68,2)</f>
        <v>3.32</v>
      </c>
      <c r="W68" s="224"/>
      <c r="X68" s="224" t="s">
        <v>125</v>
      </c>
      <c r="Y68" s="224" t="s">
        <v>126</v>
      </c>
      <c r="Z68" s="214"/>
      <c r="AA68" s="214"/>
      <c r="AB68" s="214"/>
      <c r="AC68" s="214"/>
      <c r="AD68" s="214"/>
      <c r="AE68" s="214"/>
      <c r="AF68" s="214"/>
      <c r="AG68" s="214" t="s">
        <v>127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2" x14ac:dyDescent="0.2">
      <c r="A69" s="221"/>
      <c r="B69" s="222"/>
      <c r="C69" s="257" t="s">
        <v>196</v>
      </c>
      <c r="D69" s="225"/>
      <c r="E69" s="226">
        <v>35.299999999999997</v>
      </c>
      <c r="F69" s="224"/>
      <c r="G69" s="224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4"/>
      <c r="AA69" s="214"/>
      <c r="AB69" s="214"/>
      <c r="AC69" s="214"/>
      <c r="AD69" s="214"/>
      <c r="AE69" s="214"/>
      <c r="AF69" s="214"/>
      <c r="AG69" s="214" t="s">
        <v>129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x14ac:dyDescent="0.2">
      <c r="A70" s="230" t="s">
        <v>117</v>
      </c>
      <c r="B70" s="231" t="s">
        <v>72</v>
      </c>
      <c r="C70" s="255" t="s">
        <v>73</v>
      </c>
      <c r="D70" s="232"/>
      <c r="E70" s="233"/>
      <c r="F70" s="234"/>
      <c r="G70" s="234">
        <f>SUMIF(AG71:AG78,"&lt;&gt;NOR",G71:G78)</f>
        <v>0</v>
      </c>
      <c r="H70" s="234"/>
      <c r="I70" s="234">
        <f>SUM(I71:I78)</f>
        <v>4589</v>
      </c>
      <c r="J70" s="234"/>
      <c r="K70" s="234">
        <f>SUM(K71:K78)</f>
        <v>652541</v>
      </c>
      <c r="L70" s="234"/>
      <c r="M70" s="234">
        <f>SUM(M71:M78)</f>
        <v>0</v>
      </c>
      <c r="N70" s="233"/>
      <c r="O70" s="233">
        <f>SUM(O71:O78)</f>
        <v>0.1</v>
      </c>
      <c r="P70" s="233"/>
      <c r="Q70" s="233">
        <f>SUM(Q71:Q78)</f>
        <v>0</v>
      </c>
      <c r="R70" s="234"/>
      <c r="S70" s="234"/>
      <c r="T70" s="235"/>
      <c r="U70" s="229"/>
      <c r="V70" s="229">
        <f>SUM(V71:V78)</f>
        <v>6.66</v>
      </c>
      <c r="W70" s="229"/>
      <c r="X70" s="229"/>
      <c r="Y70" s="229"/>
      <c r="AG70" t="s">
        <v>118</v>
      </c>
    </row>
    <row r="71" spans="1:60" outlineLevel="1" x14ac:dyDescent="0.2">
      <c r="A71" s="237">
        <v>18</v>
      </c>
      <c r="B71" s="238" t="s">
        <v>197</v>
      </c>
      <c r="C71" s="256" t="s">
        <v>198</v>
      </c>
      <c r="D71" s="239" t="s">
        <v>199</v>
      </c>
      <c r="E71" s="240">
        <v>1</v>
      </c>
      <c r="F71" s="241"/>
      <c r="G71" s="242">
        <f>ROUND(E71*F71,2)</f>
        <v>0</v>
      </c>
      <c r="H71" s="241">
        <v>4589</v>
      </c>
      <c r="I71" s="242">
        <f>ROUND(E71*H71,2)</f>
        <v>4589</v>
      </c>
      <c r="J71" s="241">
        <v>7541</v>
      </c>
      <c r="K71" s="242">
        <f>ROUND(E71*J71,2)</f>
        <v>7541</v>
      </c>
      <c r="L71" s="242">
        <v>21</v>
      </c>
      <c r="M71" s="242">
        <f>G71*(1+L71/100)</f>
        <v>0</v>
      </c>
      <c r="N71" s="240">
        <v>0.10458000000000001</v>
      </c>
      <c r="O71" s="240">
        <f>ROUND(E71*N71,2)</f>
        <v>0.1</v>
      </c>
      <c r="P71" s="240">
        <v>0</v>
      </c>
      <c r="Q71" s="240">
        <f>ROUND(E71*P71,2)</f>
        <v>0</v>
      </c>
      <c r="R71" s="242"/>
      <c r="S71" s="242" t="s">
        <v>135</v>
      </c>
      <c r="T71" s="243" t="s">
        <v>124</v>
      </c>
      <c r="U71" s="224">
        <v>6.66</v>
      </c>
      <c r="V71" s="224">
        <f>ROUND(E71*U71,2)</f>
        <v>6.66</v>
      </c>
      <c r="W71" s="224"/>
      <c r="X71" s="224" t="s">
        <v>125</v>
      </c>
      <c r="Y71" s="224" t="s">
        <v>126</v>
      </c>
      <c r="Z71" s="214"/>
      <c r="AA71" s="214"/>
      <c r="AB71" s="214"/>
      <c r="AC71" s="214"/>
      <c r="AD71" s="214"/>
      <c r="AE71" s="214"/>
      <c r="AF71" s="214"/>
      <c r="AG71" s="214" t="s">
        <v>127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2" x14ac:dyDescent="0.2">
      <c r="A72" s="221"/>
      <c r="B72" s="222"/>
      <c r="C72" s="261" t="s">
        <v>200</v>
      </c>
      <c r="D72" s="253"/>
      <c r="E72" s="253"/>
      <c r="F72" s="253"/>
      <c r="G72" s="253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152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 x14ac:dyDescent="0.2">
      <c r="A73" s="221"/>
      <c r="B73" s="222"/>
      <c r="C73" s="260" t="s">
        <v>201</v>
      </c>
      <c r="D73" s="252"/>
      <c r="E73" s="252"/>
      <c r="F73" s="252"/>
      <c r="G73" s="252"/>
      <c r="H73" s="224"/>
      <c r="I73" s="224"/>
      <c r="J73" s="224"/>
      <c r="K73" s="224"/>
      <c r="L73" s="224"/>
      <c r="M73" s="224"/>
      <c r="N73" s="223"/>
      <c r="O73" s="223"/>
      <c r="P73" s="223"/>
      <c r="Q73" s="223"/>
      <c r="R73" s="224"/>
      <c r="S73" s="224"/>
      <c r="T73" s="224"/>
      <c r="U73" s="224"/>
      <c r="V73" s="224"/>
      <c r="W73" s="224"/>
      <c r="X73" s="224"/>
      <c r="Y73" s="224"/>
      <c r="Z73" s="214"/>
      <c r="AA73" s="214"/>
      <c r="AB73" s="214"/>
      <c r="AC73" s="214"/>
      <c r="AD73" s="214"/>
      <c r="AE73" s="214"/>
      <c r="AF73" s="214"/>
      <c r="AG73" s="214" t="s">
        <v>152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 x14ac:dyDescent="0.2">
      <c r="A74" s="221"/>
      <c r="B74" s="222"/>
      <c r="C74" s="260" t="s">
        <v>202</v>
      </c>
      <c r="D74" s="252"/>
      <c r="E74" s="252"/>
      <c r="F74" s="252"/>
      <c r="G74" s="252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152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2" x14ac:dyDescent="0.2">
      <c r="A75" s="221"/>
      <c r="B75" s="222"/>
      <c r="C75" s="257" t="s">
        <v>203</v>
      </c>
      <c r="D75" s="225"/>
      <c r="E75" s="226">
        <v>1</v>
      </c>
      <c r="F75" s="224"/>
      <c r="G75" s="224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129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 x14ac:dyDescent="0.2">
      <c r="A76" s="237">
        <v>19</v>
      </c>
      <c r="B76" s="238" t="s">
        <v>204</v>
      </c>
      <c r="C76" s="256" t="s">
        <v>205</v>
      </c>
      <c r="D76" s="239" t="s">
        <v>206</v>
      </c>
      <c r="E76" s="240">
        <v>4</v>
      </c>
      <c r="F76" s="241"/>
      <c r="G76" s="242">
        <f>ROUND(E76*F76,2)</f>
        <v>0</v>
      </c>
      <c r="H76" s="241">
        <v>0</v>
      </c>
      <c r="I76" s="242">
        <f>ROUND(E76*H76,2)</f>
        <v>0</v>
      </c>
      <c r="J76" s="241">
        <v>161250</v>
      </c>
      <c r="K76" s="242">
        <f>ROUND(E76*J76,2)</f>
        <v>645000</v>
      </c>
      <c r="L76" s="242">
        <v>21</v>
      </c>
      <c r="M76" s="242">
        <f>G76*(1+L76/100)</f>
        <v>0</v>
      </c>
      <c r="N76" s="240">
        <v>0</v>
      </c>
      <c r="O76" s="240">
        <f>ROUND(E76*N76,2)</f>
        <v>0</v>
      </c>
      <c r="P76" s="240">
        <v>0</v>
      </c>
      <c r="Q76" s="240">
        <f>ROUND(E76*P76,2)</f>
        <v>0</v>
      </c>
      <c r="R76" s="242"/>
      <c r="S76" s="242" t="s">
        <v>135</v>
      </c>
      <c r="T76" s="243" t="s">
        <v>124</v>
      </c>
      <c r="U76" s="224">
        <v>0</v>
      </c>
      <c r="V76" s="224">
        <f>ROUND(E76*U76,2)</f>
        <v>0</v>
      </c>
      <c r="W76" s="224"/>
      <c r="X76" s="224" t="s">
        <v>125</v>
      </c>
      <c r="Y76" s="224" t="s">
        <v>126</v>
      </c>
      <c r="Z76" s="214"/>
      <c r="AA76" s="214"/>
      <c r="AB76" s="214"/>
      <c r="AC76" s="214"/>
      <c r="AD76" s="214"/>
      <c r="AE76" s="214"/>
      <c r="AF76" s="214"/>
      <c r="AG76" s="214" t="s">
        <v>127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2" x14ac:dyDescent="0.2">
      <c r="A77" s="221"/>
      <c r="B77" s="222"/>
      <c r="C77" s="261" t="s">
        <v>207</v>
      </c>
      <c r="D77" s="253"/>
      <c r="E77" s="253"/>
      <c r="F77" s="253"/>
      <c r="G77" s="253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152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21"/>
      <c r="B78" s="222"/>
      <c r="C78" s="260" t="s">
        <v>208</v>
      </c>
      <c r="D78" s="252"/>
      <c r="E78" s="252"/>
      <c r="F78" s="252"/>
      <c r="G78" s="252"/>
      <c r="H78" s="224"/>
      <c r="I78" s="224"/>
      <c r="J78" s="224"/>
      <c r="K78" s="224"/>
      <c r="L78" s="224"/>
      <c r="M78" s="224"/>
      <c r="N78" s="223"/>
      <c r="O78" s="223"/>
      <c r="P78" s="223"/>
      <c r="Q78" s="223"/>
      <c r="R78" s="224"/>
      <c r="S78" s="224"/>
      <c r="T78" s="224"/>
      <c r="U78" s="224"/>
      <c r="V78" s="224"/>
      <c r="W78" s="224"/>
      <c r="X78" s="224"/>
      <c r="Y78" s="224"/>
      <c r="Z78" s="214"/>
      <c r="AA78" s="214"/>
      <c r="AB78" s="214"/>
      <c r="AC78" s="214"/>
      <c r="AD78" s="214"/>
      <c r="AE78" s="214"/>
      <c r="AF78" s="214"/>
      <c r="AG78" s="214" t="s">
        <v>152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x14ac:dyDescent="0.2">
      <c r="A79" s="230" t="s">
        <v>117</v>
      </c>
      <c r="B79" s="231" t="s">
        <v>74</v>
      </c>
      <c r="C79" s="255" t="s">
        <v>75</v>
      </c>
      <c r="D79" s="232"/>
      <c r="E79" s="233"/>
      <c r="F79" s="234"/>
      <c r="G79" s="234">
        <f>SUMIF(AG80:AG89,"&lt;&gt;NOR",G80:G89)</f>
        <v>0</v>
      </c>
      <c r="H79" s="234"/>
      <c r="I79" s="234">
        <f>SUM(I80:I89)</f>
        <v>0</v>
      </c>
      <c r="J79" s="234"/>
      <c r="K79" s="234">
        <f>SUM(K80:K89)</f>
        <v>13271.3</v>
      </c>
      <c r="L79" s="234"/>
      <c r="M79" s="234">
        <f>SUM(M80:M89)</f>
        <v>0</v>
      </c>
      <c r="N79" s="233"/>
      <c r="O79" s="233">
        <f>SUM(O80:O89)</f>
        <v>15.64</v>
      </c>
      <c r="P79" s="233"/>
      <c r="Q79" s="233">
        <f>SUM(Q80:Q89)</f>
        <v>0</v>
      </c>
      <c r="R79" s="234"/>
      <c r="S79" s="234"/>
      <c r="T79" s="235"/>
      <c r="U79" s="229"/>
      <c r="V79" s="229">
        <f>SUM(V80:V89)</f>
        <v>7.8100000000000005</v>
      </c>
      <c r="W79" s="229"/>
      <c r="X79" s="229"/>
      <c r="Y79" s="229"/>
      <c r="AG79" t="s">
        <v>118</v>
      </c>
    </row>
    <row r="80" spans="1:60" outlineLevel="1" x14ac:dyDescent="0.2">
      <c r="A80" s="237">
        <v>20</v>
      </c>
      <c r="B80" s="238" t="s">
        <v>209</v>
      </c>
      <c r="C80" s="256" t="s">
        <v>210</v>
      </c>
      <c r="D80" s="239" t="s">
        <v>121</v>
      </c>
      <c r="E80" s="240">
        <v>33.4</v>
      </c>
      <c r="F80" s="241"/>
      <c r="G80" s="242">
        <f>ROUND(E80*F80,2)</f>
        <v>0</v>
      </c>
      <c r="H80" s="241">
        <v>0</v>
      </c>
      <c r="I80" s="242">
        <f>ROUND(E80*H80,2)</f>
        <v>0</v>
      </c>
      <c r="J80" s="241">
        <v>138.5</v>
      </c>
      <c r="K80" s="242">
        <f>ROUND(E80*J80,2)</f>
        <v>4625.8999999999996</v>
      </c>
      <c r="L80" s="242">
        <v>21</v>
      </c>
      <c r="M80" s="242">
        <f>G80*(1+L80/100)</f>
        <v>0</v>
      </c>
      <c r="N80" s="240">
        <v>0.20399999999999999</v>
      </c>
      <c r="O80" s="240">
        <f>ROUND(E80*N80,2)</f>
        <v>6.81</v>
      </c>
      <c r="P80" s="240">
        <v>0</v>
      </c>
      <c r="Q80" s="240">
        <f>ROUND(E80*P80,2)</f>
        <v>0</v>
      </c>
      <c r="R80" s="242" t="s">
        <v>122</v>
      </c>
      <c r="S80" s="242" t="s">
        <v>123</v>
      </c>
      <c r="T80" s="243" t="s">
        <v>124</v>
      </c>
      <c r="U80" s="224">
        <v>0.09</v>
      </c>
      <c r="V80" s="224">
        <f>ROUND(E80*U80,2)</f>
        <v>3.01</v>
      </c>
      <c r="W80" s="224"/>
      <c r="X80" s="224" t="s">
        <v>125</v>
      </c>
      <c r="Y80" s="224" t="s">
        <v>126</v>
      </c>
      <c r="Z80" s="214"/>
      <c r="AA80" s="214"/>
      <c r="AB80" s="214"/>
      <c r="AC80" s="214"/>
      <c r="AD80" s="214"/>
      <c r="AE80" s="214"/>
      <c r="AF80" s="214"/>
      <c r="AG80" s="214" t="s">
        <v>127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2" x14ac:dyDescent="0.2">
      <c r="A81" s="221"/>
      <c r="B81" s="222"/>
      <c r="C81" s="259" t="s">
        <v>211</v>
      </c>
      <c r="D81" s="251"/>
      <c r="E81" s="251"/>
      <c r="F81" s="251"/>
      <c r="G81" s="251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141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2" x14ac:dyDescent="0.2">
      <c r="A82" s="221"/>
      <c r="B82" s="222"/>
      <c r="C82" s="257" t="s">
        <v>212</v>
      </c>
      <c r="D82" s="225"/>
      <c r="E82" s="226">
        <v>33.4</v>
      </c>
      <c r="F82" s="224"/>
      <c r="G82" s="224"/>
      <c r="H82" s="224"/>
      <c r="I82" s="224"/>
      <c r="J82" s="224"/>
      <c r="K82" s="224"/>
      <c r="L82" s="224"/>
      <c r="M82" s="224"/>
      <c r="N82" s="223"/>
      <c r="O82" s="223"/>
      <c r="P82" s="223"/>
      <c r="Q82" s="223"/>
      <c r="R82" s="224"/>
      <c r="S82" s="224"/>
      <c r="T82" s="224"/>
      <c r="U82" s="224"/>
      <c r="V82" s="224"/>
      <c r="W82" s="224"/>
      <c r="X82" s="224"/>
      <c r="Y82" s="224"/>
      <c r="Z82" s="214"/>
      <c r="AA82" s="214"/>
      <c r="AB82" s="214"/>
      <c r="AC82" s="214"/>
      <c r="AD82" s="214"/>
      <c r="AE82" s="214"/>
      <c r="AF82" s="214"/>
      <c r="AG82" s="214" t="s">
        <v>129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 x14ac:dyDescent="0.2">
      <c r="A83" s="237">
        <v>21</v>
      </c>
      <c r="B83" s="238" t="s">
        <v>213</v>
      </c>
      <c r="C83" s="256" t="s">
        <v>214</v>
      </c>
      <c r="D83" s="239" t="s">
        <v>138</v>
      </c>
      <c r="E83" s="240">
        <v>3.75</v>
      </c>
      <c r="F83" s="241"/>
      <c r="G83" s="242">
        <f>ROUND(E83*F83,2)</f>
        <v>0</v>
      </c>
      <c r="H83" s="241">
        <v>0</v>
      </c>
      <c r="I83" s="242">
        <f>ROUND(E83*H83,2)</f>
        <v>0</v>
      </c>
      <c r="J83" s="241">
        <v>1958</v>
      </c>
      <c r="K83" s="242">
        <f>ROUND(E83*J83,2)</f>
        <v>7342.5</v>
      </c>
      <c r="L83" s="242">
        <v>21</v>
      </c>
      <c r="M83" s="242">
        <f>G83*(1+L83/100)</f>
        <v>0</v>
      </c>
      <c r="N83" s="240">
        <v>1.7875000000000001</v>
      </c>
      <c r="O83" s="240">
        <f>ROUND(E83*N83,2)</f>
        <v>6.7</v>
      </c>
      <c r="P83" s="240">
        <v>0</v>
      </c>
      <c r="Q83" s="240">
        <f>ROUND(E83*P83,2)</f>
        <v>0</v>
      </c>
      <c r="R83" s="242"/>
      <c r="S83" s="242" t="s">
        <v>123</v>
      </c>
      <c r="T83" s="243" t="s">
        <v>124</v>
      </c>
      <c r="U83" s="224">
        <v>1.1399999999999999</v>
      </c>
      <c r="V83" s="224">
        <f>ROUND(E83*U83,2)</f>
        <v>4.28</v>
      </c>
      <c r="W83" s="224"/>
      <c r="X83" s="224" t="s">
        <v>125</v>
      </c>
      <c r="Y83" s="224" t="s">
        <v>126</v>
      </c>
      <c r="Z83" s="214"/>
      <c r="AA83" s="214"/>
      <c r="AB83" s="214"/>
      <c r="AC83" s="214"/>
      <c r="AD83" s="214"/>
      <c r="AE83" s="214"/>
      <c r="AF83" s="214"/>
      <c r="AG83" s="214" t="s">
        <v>127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 x14ac:dyDescent="0.2">
      <c r="A84" s="221"/>
      <c r="B84" s="222"/>
      <c r="C84" s="257" t="s">
        <v>215</v>
      </c>
      <c r="D84" s="225"/>
      <c r="E84" s="226"/>
      <c r="F84" s="224"/>
      <c r="G84" s="224"/>
      <c r="H84" s="224"/>
      <c r="I84" s="224"/>
      <c r="J84" s="224"/>
      <c r="K84" s="224"/>
      <c r="L84" s="224"/>
      <c r="M84" s="224"/>
      <c r="N84" s="223"/>
      <c r="O84" s="223"/>
      <c r="P84" s="223"/>
      <c r="Q84" s="223"/>
      <c r="R84" s="224"/>
      <c r="S84" s="224"/>
      <c r="T84" s="224"/>
      <c r="U84" s="224"/>
      <c r="V84" s="224"/>
      <c r="W84" s="224"/>
      <c r="X84" s="224"/>
      <c r="Y84" s="224"/>
      <c r="Z84" s="214"/>
      <c r="AA84" s="214"/>
      <c r="AB84" s="214"/>
      <c r="AC84" s="214"/>
      <c r="AD84" s="214"/>
      <c r="AE84" s="214"/>
      <c r="AF84" s="214"/>
      <c r="AG84" s="214" t="s">
        <v>129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">
      <c r="A85" s="221"/>
      <c r="B85" s="222"/>
      <c r="C85" s="257" t="s">
        <v>216</v>
      </c>
      <c r="D85" s="225"/>
      <c r="E85" s="226"/>
      <c r="F85" s="224"/>
      <c r="G85" s="224"/>
      <c r="H85" s="224"/>
      <c r="I85" s="224"/>
      <c r="J85" s="224"/>
      <c r="K85" s="224"/>
      <c r="L85" s="224"/>
      <c r="M85" s="224"/>
      <c r="N85" s="223"/>
      <c r="O85" s="223"/>
      <c r="P85" s="223"/>
      <c r="Q85" s="223"/>
      <c r="R85" s="224"/>
      <c r="S85" s="224"/>
      <c r="T85" s="224"/>
      <c r="U85" s="224"/>
      <c r="V85" s="224"/>
      <c r="W85" s="224"/>
      <c r="X85" s="224"/>
      <c r="Y85" s="224"/>
      <c r="Z85" s="214"/>
      <c r="AA85" s="214"/>
      <c r="AB85" s="214"/>
      <c r="AC85" s="214"/>
      <c r="AD85" s="214"/>
      <c r="AE85" s="214"/>
      <c r="AF85" s="214"/>
      <c r="AG85" s="214" t="s">
        <v>129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 x14ac:dyDescent="0.2">
      <c r="A86" s="221"/>
      <c r="B86" s="222"/>
      <c r="C86" s="257" t="s">
        <v>217</v>
      </c>
      <c r="D86" s="225"/>
      <c r="E86" s="226"/>
      <c r="F86" s="224"/>
      <c r="G86" s="224"/>
      <c r="H86" s="224"/>
      <c r="I86" s="224"/>
      <c r="J86" s="224"/>
      <c r="K86" s="224"/>
      <c r="L86" s="224"/>
      <c r="M86" s="224"/>
      <c r="N86" s="223"/>
      <c r="O86" s="223"/>
      <c r="P86" s="223"/>
      <c r="Q86" s="223"/>
      <c r="R86" s="224"/>
      <c r="S86" s="224"/>
      <c r="T86" s="224"/>
      <c r="U86" s="224"/>
      <c r="V86" s="224"/>
      <c r="W86" s="224"/>
      <c r="X86" s="224"/>
      <c r="Y86" s="224"/>
      <c r="Z86" s="214"/>
      <c r="AA86" s="214"/>
      <c r="AB86" s="214"/>
      <c r="AC86" s="214"/>
      <c r="AD86" s="214"/>
      <c r="AE86" s="214"/>
      <c r="AF86" s="214"/>
      <c r="AG86" s="214" t="s">
        <v>129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 x14ac:dyDescent="0.2">
      <c r="A87" s="221"/>
      <c r="B87" s="222"/>
      <c r="C87" s="257" t="s">
        <v>218</v>
      </c>
      <c r="D87" s="225"/>
      <c r="E87" s="226">
        <v>3.75</v>
      </c>
      <c r="F87" s="224"/>
      <c r="G87" s="224"/>
      <c r="H87" s="224"/>
      <c r="I87" s="224"/>
      <c r="J87" s="224"/>
      <c r="K87" s="224"/>
      <c r="L87" s="224"/>
      <c r="M87" s="224"/>
      <c r="N87" s="223"/>
      <c r="O87" s="223"/>
      <c r="P87" s="223"/>
      <c r="Q87" s="223"/>
      <c r="R87" s="224"/>
      <c r="S87" s="224"/>
      <c r="T87" s="224"/>
      <c r="U87" s="224"/>
      <c r="V87" s="224"/>
      <c r="W87" s="224"/>
      <c r="X87" s="224"/>
      <c r="Y87" s="224"/>
      <c r="Z87" s="214"/>
      <c r="AA87" s="214"/>
      <c r="AB87" s="214"/>
      <c r="AC87" s="214"/>
      <c r="AD87" s="214"/>
      <c r="AE87" s="214"/>
      <c r="AF87" s="214"/>
      <c r="AG87" s="214" t="s">
        <v>129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37">
        <v>22</v>
      </c>
      <c r="B88" s="238" t="s">
        <v>219</v>
      </c>
      <c r="C88" s="256" t="s">
        <v>220</v>
      </c>
      <c r="D88" s="239" t="s">
        <v>138</v>
      </c>
      <c r="E88" s="240">
        <v>1.2625</v>
      </c>
      <c r="F88" s="241"/>
      <c r="G88" s="242">
        <f>ROUND(E88*F88,2)</f>
        <v>0</v>
      </c>
      <c r="H88" s="241">
        <v>0</v>
      </c>
      <c r="I88" s="242">
        <f>ROUND(E88*H88,2)</f>
        <v>0</v>
      </c>
      <c r="J88" s="241">
        <v>1032</v>
      </c>
      <c r="K88" s="242">
        <f>ROUND(E88*J88,2)</f>
        <v>1302.9000000000001</v>
      </c>
      <c r="L88" s="242">
        <v>21</v>
      </c>
      <c r="M88" s="242">
        <f>G88*(1+L88/100)</f>
        <v>0</v>
      </c>
      <c r="N88" s="240">
        <v>1.6859999999999999</v>
      </c>
      <c r="O88" s="240">
        <f>ROUND(E88*N88,2)</f>
        <v>2.13</v>
      </c>
      <c r="P88" s="240">
        <v>0</v>
      </c>
      <c r="Q88" s="240">
        <f>ROUND(E88*P88,2)</f>
        <v>0</v>
      </c>
      <c r="R88" s="242"/>
      <c r="S88" s="242" t="s">
        <v>123</v>
      </c>
      <c r="T88" s="243" t="s">
        <v>124</v>
      </c>
      <c r="U88" s="224">
        <v>0.41199999999999998</v>
      </c>
      <c r="V88" s="224">
        <f>ROUND(E88*U88,2)</f>
        <v>0.52</v>
      </c>
      <c r="W88" s="224"/>
      <c r="X88" s="224" t="s">
        <v>125</v>
      </c>
      <c r="Y88" s="224" t="s">
        <v>126</v>
      </c>
      <c r="Z88" s="214"/>
      <c r="AA88" s="214"/>
      <c r="AB88" s="214"/>
      <c r="AC88" s="214"/>
      <c r="AD88" s="214"/>
      <c r="AE88" s="214"/>
      <c r="AF88" s="214"/>
      <c r="AG88" s="214" t="s">
        <v>127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2" x14ac:dyDescent="0.2">
      <c r="A89" s="221"/>
      <c r="B89" s="222"/>
      <c r="C89" s="257" t="s">
        <v>221</v>
      </c>
      <c r="D89" s="225"/>
      <c r="E89" s="226">
        <v>1.2625</v>
      </c>
      <c r="F89" s="224"/>
      <c r="G89" s="224"/>
      <c r="H89" s="224"/>
      <c r="I89" s="224"/>
      <c r="J89" s="224"/>
      <c r="K89" s="224"/>
      <c r="L89" s="224"/>
      <c r="M89" s="224"/>
      <c r="N89" s="223"/>
      <c r="O89" s="223"/>
      <c r="P89" s="223"/>
      <c r="Q89" s="223"/>
      <c r="R89" s="224"/>
      <c r="S89" s="224"/>
      <c r="T89" s="224"/>
      <c r="U89" s="224"/>
      <c r="V89" s="224"/>
      <c r="W89" s="224"/>
      <c r="X89" s="224"/>
      <c r="Y89" s="224"/>
      <c r="Z89" s="214"/>
      <c r="AA89" s="214"/>
      <c r="AB89" s="214"/>
      <c r="AC89" s="214"/>
      <c r="AD89" s="214"/>
      <c r="AE89" s="214"/>
      <c r="AF89" s="214"/>
      <c r="AG89" s="214" t="s">
        <v>129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x14ac:dyDescent="0.2">
      <c r="A90" s="230" t="s">
        <v>117</v>
      </c>
      <c r="B90" s="231" t="s">
        <v>76</v>
      </c>
      <c r="C90" s="255" t="s">
        <v>77</v>
      </c>
      <c r="D90" s="232"/>
      <c r="E90" s="233"/>
      <c r="F90" s="234"/>
      <c r="G90" s="234">
        <f>SUMIF(AG91:AG104,"&lt;&gt;NOR",G91:G104)</f>
        <v>0</v>
      </c>
      <c r="H90" s="234"/>
      <c r="I90" s="234">
        <f>SUM(I91:I104)</f>
        <v>16937.14</v>
      </c>
      <c r="J90" s="234"/>
      <c r="K90" s="234">
        <f>SUM(K91:K104)</f>
        <v>36329.56</v>
      </c>
      <c r="L90" s="234"/>
      <c r="M90" s="234">
        <f>SUM(M91:M104)</f>
        <v>0</v>
      </c>
      <c r="N90" s="233"/>
      <c r="O90" s="233">
        <f>SUM(O91:O104)</f>
        <v>28.189999999999998</v>
      </c>
      <c r="P90" s="233"/>
      <c r="Q90" s="233">
        <f>SUM(Q91:Q104)</f>
        <v>0</v>
      </c>
      <c r="R90" s="234"/>
      <c r="S90" s="234"/>
      <c r="T90" s="235"/>
      <c r="U90" s="229"/>
      <c r="V90" s="229">
        <f>SUM(V91:V104)</f>
        <v>15.1</v>
      </c>
      <c r="W90" s="229"/>
      <c r="X90" s="229"/>
      <c r="Y90" s="229"/>
      <c r="AG90" t="s">
        <v>118</v>
      </c>
    </row>
    <row r="91" spans="1:60" outlineLevel="1" x14ac:dyDescent="0.2">
      <c r="A91" s="237">
        <v>23</v>
      </c>
      <c r="B91" s="238" t="s">
        <v>222</v>
      </c>
      <c r="C91" s="256" t="s">
        <v>223</v>
      </c>
      <c r="D91" s="239" t="s">
        <v>121</v>
      </c>
      <c r="E91" s="240">
        <v>18.8</v>
      </c>
      <c r="F91" s="241"/>
      <c r="G91" s="242">
        <f>ROUND(E91*F91,2)</f>
        <v>0</v>
      </c>
      <c r="H91" s="241">
        <v>0</v>
      </c>
      <c r="I91" s="242">
        <f>ROUND(E91*H91,2)</f>
        <v>0</v>
      </c>
      <c r="J91" s="241">
        <v>552.94000000000005</v>
      </c>
      <c r="K91" s="242">
        <f>ROUND(E91*J91,2)</f>
        <v>10395.27</v>
      </c>
      <c r="L91" s="242">
        <v>21</v>
      </c>
      <c r="M91" s="242">
        <f>G91*(1+L91/100)</f>
        <v>0</v>
      </c>
      <c r="N91" s="240">
        <v>0.1</v>
      </c>
      <c r="O91" s="240">
        <f>ROUND(E91*N91,2)</f>
        <v>1.88</v>
      </c>
      <c r="P91" s="240">
        <v>0</v>
      </c>
      <c r="Q91" s="240">
        <f>ROUND(E91*P91,2)</f>
        <v>0</v>
      </c>
      <c r="R91" s="242"/>
      <c r="S91" s="242" t="s">
        <v>135</v>
      </c>
      <c r="T91" s="243" t="s">
        <v>124</v>
      </c>
      <c r="U91" s="224">
        <v>0</v>
      </c>
      <c r="V91" s="224">
        <f>ROUND(E91*U91,2)</f>
        <v>0</v>
      </c>
      <c r="W91" s="224"/>
      <c r="X91" s="224" t="s">
        <v>125</v>
      </c>
      <c r="Y91" s="224" t="s">
        <v>126</v>
      </c>
      <c r="Z91" s="214"/>
      <c r="AA91" s="214"/>
      <c r="AB91" s="214"/>
      <c r="AC91" s="214"/>
      <c r="AD91" s="214"/>
      <c r="AE91" s="214"/>
      <c r="AF91" s="214"/>
      <c r="AG91" s="214" t="s">
        <v>127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2" x14ac:dyDescent="0.2">
      <c r="A92" s="221"/>
      <c r="B92" s="222"/>
      <c r="C92" s="257" t="s">
        <v>128</v>
      </c>
      <c r="D92" s="225"/>
      <c r="E92" s="226"/>
      <c r="F92" s="224"/>
      <c r="G92" s="224"/>
      <c r="H92" s="224"/>
      <c r="I92" s="224"/>
      <c r="J92" s="224"/>
      <c r="K92" s="224"/>
      <c r="L92" s="224"/>
      <c r="M92" s="224"/>
      <c r="N92" s="223"/>
      <c r="O92" s="223"/>
      <c r="P92" s="223"/>
      <c r="Q92" s="223"/>
      <c r="R92" s="224"/>
      <c r="S92" s="224"/>
      <c r="T92" s="224"/>
      <c r="U92" s="224"/>
      <c r="V92" s="224"/>
      <c r="W92" s="224"/>
      <c r="X92" s="224"/>
      <c r="Y92" s="224"/>
      <c r="Z92" s="214"/>
      <c r="AA92" s="214"/>
      <c r="AB92" s="214"/>
      <c r="AC92" s="214"/>
      <c r="AD92" s="214"/>
      <c r="AE92" s="214"/>
      <c r="AF92" s="214"/>
      <c r="AG92" s="214" t="s">
        <v>129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 x14ac:dyDescent="0.2">
      <c r="A93" s="221"/>
      <c r="B93" s="222"/>
      <c r="C93" s="257" t="s">
        <v>130</v>
      </c>
      <c r="D93" s="225"/>
      <c r="E93" s="226"/>
      <c r="F93" s="224"/>
      <c r="G93" s="224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129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 x14ac:dyDescent="0.2">
      <c r="A94" s="221"/>
      <c r="B94" s="222"/>
      <c r="C94" s="257" t="s">
        <v>131</v>
      </c>
      <c r="D94" s="225"/>
      <c r="E94" s="226">
        <v>18.8</v>
      </c>
      <c r="F94" s="224"/>
      <c r="G94" s="224"/>
      <c r="H94" s="224"/>
      <c r="I94" s="224"/>
      <c r="J94" s="224"/>
      <c r="K94" s="224"/>
      <c r="L94" s="224"/>
      <c r="M94" s="224"/>
      <c r="N94" s="223"/>
      <c r="O94" s="223"/>
      <c r="P94" s="223"/>
      <c r="Q94" s="223"/>
      <c r="R94" s="224"/>
      <c r="S94" s="224"/>
      <c r="T94" s="224"/>
      <c r="U94" s="224"/>
      <c r="V94" s="224"/>
      <c r="W94" s="224"/>
      <c r="X94" s="224"/>
      <c r="Y94" s="224"/>
      <c r="Z94" s="214"/>
      <c r="AA94" s="214"/>
      <c r="AB94" s="214"/>
      <c r="AC94" s="214"/>
      <c r="AD94" s="214"/>
      <c r="AE94" s="214"/>
      <c r="AF94" s="214"/>
      <c r="AG94" s="214" t="s">
        <v>129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">
      <c r="A95" s="237">
        <v>24</v>
      </c>
      <c r="B95" s="238" t="s">
        <v>224</v>
      </c>
      <c r="C95" s="256" t="s">
        <v>225</v>
      </c>
      <c r="D95" s="239" t="s">
        <v>121</v>
      </c>
      <c r="E95" s="240">
        <v>33.4</v>
      </c>
      <c r="F95" s="241"/>
      <c r="G95" s="242">
        <f>ROUND(E95*F95,2)</f>
        <v>0</v>
      </c>
      <c r="H95" s="241">
        <v>0</v>
      </c>
      <c r="I95" s="242">
        <f>ROUND(E95*H95,2)</f>
        <v>0</v>
      </c>
      <c r="J95" s="241">
        <v>373</v>
      </c>
      <c r="K95" s="242">
        <f>ROUND(E95*J95,2)</f>
        <v>12458.2</v>
      </c>
      <c r="L95" s="242">
        <v>21</v>
      </c>
      <c r="M95" s="242">
        <f>G95*(1+L95/100)</f>
        <v>0</v>
      </c>
      <c r="N95" s="240">
        <v>7.3899999999999993E-2</v>
      </c>
      <c r="O95" s="240">
        <f>ROUND(E95*N95,2)</f>
        <v>2.4700000000000002</v>
      </c>
      <c r="P95" s="240">
        <v>0</v>
      </c>
      <c r="Q95" s="240">
        <f>ROUND(E95*P95,2)</f>
        <v>0</v>
      </c>
      <c r="R95" s="242" t="s">
        <v>122</v>
      </c>
      <c r="S95" s="242" t="s">
        <v>123</v>
      </c>
      <c r="T95" s="243" t="s">
        <v>124</v>
      </c>
      <c r="U95" s="224">
        <v>0.45200000000000001</v>
      </c>
      <c r="V95" s="224">
        <f>ROUND(E95*U95,2)</f>
        <v>15.1</v>
      </c>
      <c r="W95" s="224"/>
      <c r="X95" s="224" t="s">
        <v>125</v>
      </c>
      <c r="Y95" s="224" t="s">
        <v>126</v>
      </c>
      <c r="Z95" s="214"/>
      <c r="AA95" s="214"/>
      <c r="AB95" s="214"/>
      <c r="AC95" s="214"/>
      <c r="AD95" s="214"/>
      <c r="AE95" s="214"/>
      <c r="AF95" s="214"/>
      <c r="AG95" s="214" t="s">
        <v>127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ht="22.5" outlineLevel="2" x14ac:dyDescent="0.2">
      <c r="A96" s="221"/>
      <c r="B96" s="222"/>
      <c r="C96" s="259" t="s">
        <v>226</v>
      </c>
      <c r="D96" s="251"/>
      <c r="E96" s="251"/>
      <c r="F96" s="251"/>
      <c r="G96" s="251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4"/>
      <c r="AA96" s="214"/>
      <c r="AB96" s="214"/>
      <c r="AC96" s="214"/>
      <c r="AD96" s="214"/>
      <c r="AE96" s="214"/>
      <c r="AF96" s="214"/>
      <c r="AG96" s="214" t="s">
        <v>141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54" t="str">
        <f>C96</f>
        <v>s provedením lože z kameniva drceného, s vyplněním spár, s dvojitým hutněním a se smetením přebytečného materiálu na krajnici. S dodáním hmot pro lože a výplň spár.</v>
      </c>
      <c r="BB96" s="214"/>
      <c r="BC96" s="214"/>
      <c r="BD96" s="214"/>
      <c r="BE96" s="214"/>
      <c r="BF96" s="214"/>
      <c r="BG96" s="214"/>
      <c r="BH96" s="214"/>
    </row>
    <row r="97" spans="1:60" outlineLevel="2" x14ac:dyDescent="0.2">
      <c r="A97" s="221"/>
      <c r="B97" s="222"/>
      <c r="C97" s="257" t="s">
        <v>227</v>
      </c>
      <c r="D97" s="225"/>
      <c r="E97" s="226">
        <v>33.4</v>
      </c>
      <c r="F97" s="224"/>
      <c r="G97" s="224"/>
      <c r="H97" s="224"/>
      <c r="I97" s="224"/>
      <c r="J97" s="224"/>
      <c r="K97" s="224"/>
      <c r="L97" s="224"/>
      <c r="M97" s="224"/>
      <c r="N97" s="223"/>
      <c r="O97" s="223"/>
      <c r="P97" s="223"/>
      <c r="Q97" s="223"/>
      <c r="R97" s="224"/>
      <c r="S97" s="224"/>
      <c r="T97" s="224"/>
      <c r="U97" s="224"/>
      <c r="V97" s="224"/>
      <c r="W97" s="224"/>
      <c r="X97" s="224"/>
      <c r="Y97" s="224"/>
      <c r="Z97" s="214"/>
      <c r="AA97" s="214"/>
      <c r="AB97" s="214"/>
      <c r="AC97" s="214"/>
      <c r="AD97" s="214"/>
      <c r="AE97" s="214"/>
      <c r="AF97" s="214"/>
      <c r="AG97" s="214" t="s">
        <v>129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">
      <c r="A98" s="237">
        <v>25</v>
      </c>
      <c r="B98" s="238" t="s">
        <v>228</v>
      </c>
      <c r="C98" s="256" t="s">
        <v>229</v>
      </c>
      <c r="D98" s="239" t="s">
        <v>230</v>
      </c>
      <c r="E98" s="240">
        <v>17.34375</v>
      </c>
      <c r="F98" s="241"/>
      <c r="G98" s="242">
        <f>ROUND(E98*F98,2)</f>
        <v>0</v>
      </c>
      <c r="H98" s="241">
        <v>0</v>
      </c>
      <c r="I98" s="242">
        <f>ROUND(E98*H98,2)</f>
        <v>0</v>
      </c>
      <c r="J98" s="241">
        <v>777</v>
      </c>
      <c r="K98" s="242">
        <f>ROUND(E98*J98,2)</f>
        <v>13476.09</v>
      </c>
      <c r="L98" s="242">
        <v>21</v>
      </c>
      <c r="M98" s="242">
        <f>G98*(1+L98/100)</f>
        <v>0</v>
      </c>
      <c r="N98" s="240">
        <v>1.1000000000000001</v>
      </c>
      <c r="O98" s="240">
        <f>ROUND(E98*N98,2)</f>
        <v>19.079999999999998</v>
      </c>
      <c r="P98" s="240">
        <v>0</v>
      </c>
      <c r="Q98" s="240">
        <f>ROUND(E98*P98,2)</f>
        <v>0</v>
      </c>
      <c r="R98" s="242"/>
      <c r="S98" s="242" t="s">
        <v>135</v>
      </c>
      <c r="T98" s="243" t="s">
        <v>124</v>
      </c>
      <c r="U98" s="224">
        <v>0</v>
      </c>
      <c r="V98" s="224">
        <f>ROUND(E98*U98,2)</f>
        <v>0</v>
      </c>
      <c r="W98" s="224"/>
      <c r="X98" s="224" t="s">
        <v>125</v>
      </c>
      <c r="Y98" s="224" t="s">
        <v>126</v>
      </c>
      <c r="Z98" s="214"/>
      <c r="AA98" s="214"/>
      <c r="AB98" s="214"/>
      <c r="AC98" s="214"/>
      <c r="AD98" s="214"/>
      <c r="AE98" s="214"/>
      <c r="AF98" s="214"/>
      <c r="AG98" s="214" t="s">
        <v>127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2" x14ac:dyDescent="0.2">
      <c r="A99" s="221"/>
      <c r="B99" s="222"/>
      <c r="C99" s="257" t="s">
        <v>231</v>
      </c>
      <c r="D99" s="225"/>
      <c r="E99" s="226"/>
      <c r="F99" s="224"/>
      <c r="G99" s="224"/>
      <c r="H99" s="224"/>
      <c r="I99" s="224"/>
      <c r="J99" s="224"/>
      <c r="K99" s="224"/>
      <c r="L99" s="224"/>
      <c r="M99" s="224"/>
      <c r="N99" s="223"/>
      <c r="O99" s="223"/>
      <c r="P99" s="223"/>
      <c r="Q99" s="223"/>
      <c r="R99" s="224"/>
      <c r="S99" s="224"/>
      <c r="T99" s="224"/>
      <c r="U99" s="224"/>
      <c r="V99" s="224"/>
      <c r="W99" s="224"/>
      <c r="X99" s="224"/>
      <c r="Y99" s="224"/>
      <c r="Z99" s="214"/>
      <c r="AA99" s="214"/>
      <c r="AB99" s="214"/>
      <c r="AC99" s="214"/>
      <c r="AD99" s="214"/>
      <c r="AE99" s="214"/>
      <c r="AF99" s="214"/>
      <c r="AG99" s="214" t="s">
        <v>129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 x14ac:dyDescent="0.2">
      <c r="A100" s="221"/>
      <c r="B100" s="222"/>
      <c r="C100" s="257" t="s">
        <v>232</v>
      </c>
      <c r="D100" s="225"/>
      <c r="E100" s="226"/>
      <c r="F100" s="224"/>
      <c r="G100" s="224"/>
      <c r="H100" s="224"/>
      <c r="I100" s="224"/>
      <c r="J100" s="224"/>
      <c r="K100" s="224"/>
      <c r="L100" s="224"/>
      <c r="M100" s="224"/>
      <c r="N100" s="223"/>
      <c r="O100" s="223"/>
      <c r="P100" s="223"/>
      <c r="Q100" s="223"/>
      <c r="R100" s="224"/>
      <c r="S100" s="224"/>
      <c r="T100" s="224"/>
      <c r="U100" s="224"/>
      <c r="V100" s="224"/>
      <c r="W100" s="224"/>
      <c r="X100" s="224"/>
      <c r="Y100" s="224"/>
      <c r="Z100" s="214"/>
      <c r="AA100" s="214"/>
      <c r="AB100" s="214"/>
      <c r="AC100" s="214"/>
      <c r="AD100" s="214"/>
      <c r="AE100" s="214"/>
      <c r="AF100" s="214"/>
      <c r="AG100" s="214" t="s">
        <v>129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3" x14ac:dyDescent="0.2">
      <c r="A101" s="221"/>
      <c r="B101" s="222"/>
      <c r="C101" s="257" t="s">
        <v>233</v>
      </c>
      <c r="D101" s="225"/>
      <c r="E101" s="226">
        <v>17.34</v>
      </c>
      <c r="F101" s="224"/>
      <c r="G101" s="224"/>
      <c r="H101" s="224"/>
      <c r="I101" s="224"/>
      <c r="J101" s="224"/>
      <c r="K101" s="224"/>
      <c r="L101" s="224"/>
      <c r="M101" s="224"/>
      <c r="N101" s="223"/>
      <c r="O101" s="223"/>
      <c r="P101" s="223"/>
      <c r="Q101" s="223"/>
      <c r="R101" s="224"/>
      <c r="S101" s="224"/>
      <c r="T101" s="224"/>
      <c r="U101" s="224"/>
      <c r="V101" s="224"/>
      <c r="W101" s="224"/>
      <c r="X101" s="224"/>
      <c r="Y101" s="224"/>
      <c r="Z101" s="214"/>
      <c r="AA101" s="214"/>
      <c r="AB101" s="214"/>
      <c r="AC101" s="214"/>
      <c r="AD101" s="214"/>
      <c r="AE101" s="214"/>
      <c r="AF101" s="214"/>
      <c r="AG101" s="214" t="s">
        <v>129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ht="22.5" outlineLevel="1" x14ac:dyDescent="0.2">
      <c r="A102" s="237">
        <v>26</v>
      </c>
      <c r="B102" s="238" t="s">
        <v>234</v>
      </c>
      <c r="C102" s="256" t="s">
        <v>235</v>
      </c>
      <c r="D102" s="239" t="s">
        <v>121</v>
      </c>
      <c r="E102" s="240">
        <v>36.74</v>
      </c>
      <c r="F102" s="241"/>
      <c r="G102" s="242">
        <f>ROUND(E102*F102,2)</f>
        <v>0</v>
      </c>
      <c r="H102" s="241">
        <v>461</v>
      </c>
      <c r="I102" s="242">
        <f>ROUND(E102*H102,2)</f>
        <v>16937.14</v>
      </c>
      <c r="J102" s="241">
        <v>0</v>
      </c>
      <c r="K102" s="242">
        <f>ROUND(E102*J102,2)</f>
        <v>0</v>
      </c>
      <c r="L102" s="242">
        <v>21</v>
      </c>
      <c r="M102" s="242">
        <f>G102*(1+L102/100)</f>
        <v>0</v>
      </c>
      <c r="N102" s="240">
        <v>0.12953999999999999</v>
      </c>
      <c r="O102" s="240">
        <f>ROUND(E102*N102,2)</f>
        <v>4.76</v>
      </c>
      <c r="P102" s="240">
        <v>0</v>
      </c>
      <c r="Q102" s="240">
        <f>ROUND(E102*P102,2)</f>
        <v>0</v>
      </c>
      <c r="R102" s="242" t="s">
        <v>236</v>
      </c>
      <c r="S102" s="242" t="s">
        <v>123</v>
      </c>
      <c r="T102" s="243" t="s">
        <v>124</v>
      </c>
      <c r="U102" s="224">
        <v>0</v>
      </c>
      <c r="V102" s="224">
        <f>ROUND(E102*U102,2)</f>
        <v>0</v>
      </c>
      <c r="W102" s="224"/>
      <c r="X102" s="224" t="s">
        <v>237</v>
      </c>
      <c r="Y102" s="224" t="s">
        <v>126</v>
      </c>
      <c r="Z102" s="214"/>
      <c r="AA102" s="214"/>
      <c r="AB102" s="214"/>
      <c r="AC102" s="214"/>
      <c r="AD102" s="214"/>
      <c r="AE102" s="214"/>
      <c r="AF102" s="214"/>
      <c r="AG102" s="214" t="s">
        <v>238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2" x14ac:dyDescent="0.2">
      <c r="A103" s="221"/>
      <c r="B103" s="222"/>
      <c r="C103" s="257" t="s">
        <v>227</v>
      </c>
      <c r="D103" s="225"/>
      <c r="E103" s="226">
        <v>33.4</v>
      </c>
      <c r="F103" s="224"/>
      <c r="G103" s="224"/>
      <c r="H103" s="224"/>
      <c r="I103" s="224"/>
      <c r="J103" s="224"/>
      <c r="K103" s="224"/>
      <c r="L103" s="224"/>
      <c r="M103" s="224"/>
      <c r="N103" s="223"/>
      <c r="O103" s="223"/>
      <c r="P103" s="223"/>
      <c r="Q103" s="223"/>
      <c r="R103" s="224"/>
      <c r="S103" s="224"/>
      <c r="T103" s="224"/>
      <c r="U103" s="224"/>
      <c r="V103" s="224"/>
      <c r="W103" s="224"/>
      <c r="X103" s="224"/>
      <c r="Y103" s="224"/>
      <c r="Z103" s="214"/>
      <c r="AA103" s="214"/>
      <c r="AB103" s="214"/>
      <c r="AC103" s="214"/>
      <c r="AD103" s="214"/>
      <c r="AE103" s="214"/>
      <c r="AF103" s="214"/>
      <c r="AG103" s="214" t="s">
        <v>129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3" x14ac:dyDescent="0.2">
      <c r="A104" s="221"/>
      <c r="B104" s="222"/>
      <c r="C104" s="262" t="s">
        <v>239</v>
      </c>
      <c r="D104" s="227"/>
      <c r="E104" s="228">
        <v>3.34</v>
      </c>
      <c r="F104" s="224"/>
      <c r="G104" s="224"/>
      <c r="H104" s="224"/>
      <c r="I104" s="224"/>
      <c r="J104" s="224"/>
      <c r="K104" s="224"/>
      <c r="L104" s="224"/>
      <c r="M104" s="224"/>
      <c r="N104" s="223"/>
      <c r="O104" s="223"/>
      <c r="P104" s="223"/>
      <c r="Q104" s="223"/>
      <c r="R104" s="224"/>
      <c r="S104" s="224"/>
      <c r="T104" s="224"/>
      <c r="U104" s="224"/>
      <c r="V104" s="224"/>
      <c r="W104" s="224"/>
      <c r="X104" s="224"/>
      <c r="Y104" s="224"/>
      <c r="Z104" s="214"/>
      <c r="AA104" s="214"/>
      <c r="AB104" s="214"/>
      <c r="AC104" s="214"/>
      <c r="AD104" s="214"/>
      <c r="AE104" s="214"/>
      <c r="AF104" s="214"/>
      <c r="AG104" s="214" t="s">
        <v>129</v>
      </c>
      <c r="AH104" s="214">
        <v>4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x14ac:dyDescent="0.2">
      <c r="A105" s="230" t="s">
        <v>117</v>
      </c>
      <c r="B105" s="231" t="s">
        <v>78</v>
      </c>
      <c r="C105" s="255" t="s">
        <v>79</v>
      </c>
      <c r="D105" s="232"/>
      <c r="E105" s="233"/>
      <c r="F105" s="234"/>
      <c r="G105" s="234">
        <f>SUMIF(AG106:AG113,"&lt;&gt;NOR",G106:G113)</f>
        <v>0</v>
      </c>
      <c r="H105" s="234"/>
      <c r="I105" s="234">
        <f>SUM(I106:I113)</f>
        <v>0</v>
      </c>
      <c r="J105" s="234"/>
      <c r="K105" s="234">
        <f>SUM(K106:K113)</f>
        <v>46789.96</v>
      </c>
      <c r="L105" s="234"/>
      <c r="M105" s="234">
        <f>SUM(M106:M113)</f>
        <v>0</v>
      </c>
      <c r="N105" s="233"/>
      <c r="O105" s="233">
        <f>SUM(O106:O113)</f>
        <v>22.54</v>
      </c>
      <c r="P105" s="233"/>
      <c r="Q105" s="233">
        <f>SUM(Q106:Q113)</f>
        <v>0</v>
      </c>
      <c r="R105" s="234"/>
      <c r="S105" s="234"/>
      <c r="T105" s="235"/>
      <c r="U105" s="229"/>
      <c r="V105" s="229">
        <f>SUM(V106:V113)</f>
        <v>18.29</v>
      </c>
      <c r="W105" s="229"/>
      <c r="X105" s="229"/>
      <c r="Y105" s="229"/>
      <c r="AG105" t="s">
        <v>118</v>
      </c>
    </row>
    <row r="106" spans="1:60" outlineLevel="1" x14ac:dyDescent="0.2">
      <c r="A106" s="237">
        <v>27</v>
      </c>
      <c r="B106" s="238" t="s">
        <v>240</v>
      </c>
      <c r="C106" s="256" t="s">
        <v>241</v>
      </c>
      <c r="D106" s="239" t="s">
        <v>138</v>
      </c>
      <c r="E106" s="240">
        <v>8.4480000000000004</v>
      </c>
      <c r="F106" s="241"/>
      <c r="G106" s="242">
        <f>ROUND(E106*F106,2)</f>
        <v>0</v>
      </c>
      <c r="H106" s="241">
        <v>0</v>
      </c>
      <c r="I106" s="242">
        <f>ROUND(E106*H106,2)</f>
        <v>0</v>
      </c>
      <c r="J106" s="241">
        <v>3895</v>
      </c>
      <c r="K106" s="242">
        <f>ROUND(E106*J106,2)</f>
        <v>32904.959999999999</v>
      </c>
      <c r="L106" s="242">
        <v>21</v>
      </c>
      <c r="M106" s="242">
        <f>G106*(1+L106/100)</f>
        <v>0</v>
      </c>
      <c r="N106" s="240">
        <v>2.5249999999999999</v>
      </c>
      <c r="O106" s="240">
        <f>ROUND(E106*N106,2)</f>
        <v>21.33</v>
      </c>
      <c r="P106" s="240">
        <v>0</v>
      </c>
      <c r="Q106" s="240">
        <f>ROUND(E106*P106,2)</f>
        <v>0</v>
      </c>
      <c r="R106" s="242" t="s">
        <v>242</v>
      </c>
      <c r="S106" s="242" t="s">
        <v>123</v>
      </c>
      <c r="T106" s="243" t="s">
        <v>124</v>
      </c>
      <c r="U106" s="224">
        <v>1.3029999999999999</v>
      </c>
      <c r="V106" s="224">
        <f>ROUND(E106*U106,2)</f>
        <v>11.01</v>
      </c>
      <c r="W106" s="224"/>
      <c r="X106" s="224" t="s">
        <v>125</v>
      </c>
      <c r="Y106" s="224" t="s">
        <v>126</v>
      </c>
      <c r="Z106" s="214"/>
      <c r="AA106" s="214"/>
      <c r="AB106" s="214"/>
      <c r="AC106" s="214"/>
      <c r="AD106" s="214"/>
      <c r="AE106" s="214"/>
      <c r="AF106" s="214"/>
      <c r="AG106" s="214" t="s">
        <v>127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2" x14ac:dyDescent="0.2">
      <c r="A107" s="221"/>
      <c r="B107" s="222"/>
      <c r="C107" s="259" t="s">
        <v>243</v>
      </c>
      <c r="D107" s="251"/>
      <c r="E107" s="251"/>
      <c r="F107" s="251"/>
      <c r="G107" s="251"/>
      <c r="H107" s="224"/>
      <c r="I107" s="224"/>
      <c r="J107" s="224"/>
      <c r="K107" s="224"/>
      <c r="L107" s="224"/>
      <c r="M107" s="224"/>
      <c r="N107" s="223"/>
      <c r="O107" s="223"/>
      <c r="P107" s="223"/>
      <c r="Q107" s="223"/>
      <c r="R107" s="224"/>
      <c r="S107" s="224"/>
      <c r="T107" s="224"/>
      <c r="U107" s="224"/>
      <c r="V107" s="224"/>
      <c r="W107" s="224"/>
      <c r="X107" s="224"/>
      <c r="Y107" s="224"/>
      <c r="Z107" s="214"/>
      <c r="AA107" s="214"/>
      <c r="AB107" s="214"/>
      <c r="AC107" s="214"/>
      <c r="AD107" s="214"/>
      <c r="AE107" s="214"/>
      <c r="AF107" s="214"/>
      <c r="AG107" s="214" t="s">
        <v>141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2" x14ac:dyDescent="0.2">
      <c r="A108" s="221"/>
      <c r="B108" s="222"/>
      <c r="C108" s="257" t="s">
        <v>244</v>
      </c>
      <c r="D108" s="225"/>
      <c r="E108" s="226">
        <v>8.4480000000000004</v>
      </c>
      <c r="F108" s="224"/>
      <c r="G108" s="224"/>
      <c r="H108" s="224"/>
      <c r="I108" s="224"/>
      <c r="J108" s="224"/>
      <c r="K108" s="224"/>
      <c r="L108" s="224"/>
      <c r="M108" s="224"/>
      <c r="N108" s="223"/>
      <c r="O108" s="223"/>
      <c r="P108" s="223"/>
      <c r="Q108" s="223"/>
      <c r="R108" s="224"/>
      <c r="S108" s="224"/>
      <c r="T108" s="224"/>
      <c r="U108" s="224"/>
      <c r="V108" s="224"/>
      <c r="W108" s="224"/>
      <c r="X108" s="224"/>
      <c r="Y108" s="224"/>
      <c r="Z108" s="214"/>
      <c r="AA108" s="214"/>
      <c r="AB108" s="214"/>
      <c r="AC108" s="214"/>
      <c r="AD108" s="214"/>
      <c r="AE108" s="214"/>
      <c r="AF108" s="214"/>
      <c r="AG108" s="214" t="s">
        <v>129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1" x14ac:dyDescent="0.2">
      <c r="A109" s="237">
        <v>28</v>
      </c>
      <c r="B109" s="238" t="s">
        <v>245</v>
      </c>
      <c r="C109" s="256" t="s">
        <v>246</v>
      </c>
      <c r="D109" s="239" t="s">
        <v>134</v>
      </c>
      <c r="E109" s="240">
        <v>2</v>
      </c>
      <c r="F109" s="241"/>
      <c r="G109" s="242">
        <f>ROUND(E109*F109,2)</f>
        <v>0</v>
      </c>
      <c r="H109" s="241">
        <v>0</v>
      </c>
      <c r="I109" s="242">
        <f>ROUND(E109*H109,2)</f>
        <v>0</v>
      </c>
      <c r="J109" s="241">
        <v>3050</v>
      </c>
      <c r="K109" s="242">
        <f>ROUND(E109*J109,2)</f>
        <v>6100</v>
      </c>
      <c r="L109" s="242">
        <v>21</v>
      </c>
      <c r="M109" s="242">
        <f>G109*(1+L109/100)</f>
        <v>0</v>
      </c>
      <c r="N109" s="240">
        <v>0.58614999999999995</v>
      </c>
      <c r="O109" s="240">
        <f>ROUND(E109*N109,2)</f>
        <v>1.17</v>
      </c>
      <c r="P109" s="240">
        <v>0</v>
      </c>
      <c r="Q109" s="240">
        <f>ROUND(E109*P109,2)</f>
        <v>0</v>
      </c>
      <c r="R109" s="242" t="s">
        <v>247</v>
      </c>
      <c r="S109" s="242" t="s">
        <v>123</v>
      </c>
      <c r="T109" s="243" t="s">
        <v>124</v>
      </c>
      <c r="U109" s="224">
        <v>3.6408900000000002</v>
      </c>
      <c r="V109" s="224">
        <f>ROUND(E109*U109,2)</f>
        <v>7.28</v>
      </c>
      <c r="W109" s="224"/>
      <c r="X109" s="224" t="s">
        <v>125</v>
      </c>
      <c r="Y109" s="224" t="s">
        <v>126</v>
      </c>
      <c r="Z109" s="214"/>
      <c r="AA109" s="214"/>
      <c r="AB109" s="214"/>
      <c r="AC109" s="214"/>
      <c r="AD109" s="214"/>
      <c r="AE109" s="214"/>
      <c r="AF109" s="214"/>
      <c r="AG109" s="214" t="s">
        <v>248</v>
      </c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2" x14ac:dyDescent="0.2">
      <c r="A110" s="221"/>
      <c r="B110" s="222"/>
      <c r="C110" s="261" t="s">
        <v>396</v>
      </c>
      <c r="D110" s="253"/>
      <c r="E110" s="253"/>
      <c r="F110" s="253"/>
      <c r="G110" s="253"/>
      <c r="H110" s="224"/>
      <c r="I110" s="224"/>
      <c r="J110" s="224"/>
      <c r="K110" s="224"/>
      <c r="L110" s="224"/>
      <c r="M110" s="224"/>
      <c r="N110" s="223"/>
      <c r="O110" s="223"/>
      <c r="P110" s="223"/>
      <c r="Q110" s="223"/>
      <c r="R110" s="224"/>
      <c r="S110" s="224"/>
      <c r="T110" s="224"/>
      <c r="U110" s="224"/>
      <c r="V110" s="224"/>
      <c r="W110" s="224"/>
      <c r="X110" s="224"/>
      <c r="Y110" s="224"/>
      <c r="Z110" s="214"/>
      <c r="AA110" s="214"/>
      <c r="AB110" s="214"/>
      <c r="AC110" s="214"/>
      <c r="AD110" s="214"/>
      <c r="AE110" s="214"/>
      <c r="AF110" s="214"/>
      <c r="AG110" s="214" t="s">
        <v>152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ht="33.75" outlineLevel="3" x14ac:dyDescent="0.2">
      <c r="A111" s="221"/>
      <c r="B111" s="222"/>
      <c r="C111" s="260" t="s">
        <v>249</v>
      </c>
      <c r="D111" s="252"/>
      <c r="E111" s="252"/>
      <c r="F111" s="252"/>
      <c r="G111" s="252"/>
      <c r="H111" s="224"/>
      <c r="I111" s="224"/>
      <c r="J111" s="224"/>
      <c r="K111" s="224"/>
      <c r="L111" s="224"/>
      <c r="M111" s="224"/>
      <c r="N111" s="223"/>
      <c r="O111" s="223"/>
      <c r="P111" s="223"/>
      <c r="Q111" s="223"/>
      <c r="R111" s="224"/>
      <c r="S111" s="224"/>
      <c r="T111" s="224"/>
      <c r="U111" s="224"/>
      <c r="V111" s="224"/>
      <c r="W111" s="224"/>
      <c r="X111" s="224"/>
      <c r="Y111" s="224"/>
      <c r="Z111" s="214"/>
      <c r="AA111" s="214"/>
      <c r="AB111" s="214"/>
      <c r="AC111" s="214"/>
      <c r="AD111" s="214"/>
      <c r="AE111" s="214"/>
      <c r="AF111" s="214"/>
      <c r="AG111" s="214" t="s">
        <v>152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54" t="str">
        <f>C111</f>
        <v>vyhloubení rýhy, svislé přemístění, naložení přebytku po zásypu na dopravní prostředek a odvoz do 10 km, lože pod potrubí z kameniva 4-8 mm, dodávku a montáž potrubí z trub PVC hrdlových vnějšího průměru podle popisu, dodávku a montáž PVC tvarovek, zkoušku těsnosti potrubí, obsyp potrubí z kameniva 4-8 mm, dosyp rýhy výkopkem se zhutněním.</v>
      </c>
      <c r="BB111" s="214"/>
      <c r="BC111" s="214"/>
      <c r="BD111" s="214"/>
      <c r="BE111" s="214"/>
      <c r="BF111" s="214"/>
      <c r="BG111" s="214"/>
      <c r="BH111" s="214"/>
    </row>
    <row r="112" spans="1:60" outlineLevel="1" x14ac:dyDescent="0.2">
      <c r="A112" s="237">
        <v>29</v>
      </c>
      <c r="B112" s="238" t="s">
        <v>250</v>
      </c>
      <c r="C112" s="256" t="s">
        <v>251</v>
      </c>
      <c r="D112" s="239" t="s">
        <v>199</v>
      </c>
      <c r="E112" s="240">
        <v>1</v>
      </c>
      <c r="F112" s="241"/>
      <c r="G112" s="242">
        <f>ROUND(E112*F112,2)</f>
        <v>0</v>
      </c>
      <c r="H112" s="241">
        <v>0</v>
      </c>
      <c r="I112" s="242">
        <f>ROUND(E112*H112,2)</f>
        <v>0</v>
      </c>
      <c r="J112" s="241">
        <v>7785</v>
      </c>
      <c r="K112" s="242">
        <f>ROUND(E112*J112,2)</f>
        <v>7785</v>
      </c>
      <c r="L112" s="242">
        <v>21</v>
      </c>
      <c r="M112" s="242">
        <f>G112*(1+L112/100)</f>
        <v>0</v>
      </c>
      <c r="N112" s="240">
        <v>4.3740000000000001E-2</v>
      </c>
      <c r="O112" s="240">
        <f>ROUND(E112*N112,2)</f>
        <v>0.04</v>
      </c>
      <c r="P112" s="240">
        <v>0</v>
      </c>
      <c r="Q112" s="240">
        <f>ROUND(E112*P112,2)</f>
        <v>0</v>
      </c>
      <c r="R112" s="242"/>
      <c r="S112" s="242" t="s">
        <v>135</v>
      </c>
      <c r="T112" s="243" t="s">
        <v>124</v>
      </c>
      <c r="U112" s="224">
        <v>0</v>
      </c>
      <c r="V112" s="224">
        <f>ROUND(E112*U112,2)</f>
        <v>0</v>
      </c>
      <c r="W112" s="224"/>
      <c r="X112" s="224" t="s">
        <v>125</v>
      </c>
      <c r="Y112" s="224" t="s">
        <v>126</v>
      </c>
      <c r="Z112" s="214"/>
      <c r="AA112" s="214"/>
      <c r="AB112" s="214"/>
      <c r="AC112" s="214"/>
      <c r="AD112" s="214"/>
      <c r="AE112" s="214"/>
      <c r="AF112" s="214"/>
      <c r="AG112" s="214" t="s">
        <v>127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2" x14ac:dyDescent="0.2">
      <c r="A113" s="221"/>
      <c r="B113" s="222"/>
      <c r="C113" s="261" t="s">
        <v>252</v>
      </c>
      <c r="D113" s="253"/>
      <c r="E113" s="253"/>
      <c r="F113" s="253"/>
      <c r="G113" s="253"/>
      <c r="H113" s="224"/>
      <c r="I113" s="224"/>
      <c r="J113" s="224"/>
      <c r="K113" s="224"/>
      <c r="L113" s="224"/>
      <c r="M113" s="224"/>
      <c r="N113" s="223"/>
      <c r="O113" s="223"/>
      <c r="P113" s="223"/>
      <c r="Q113" s="223"/>
      <c r="R113" s="224"/>
      <c r="S113" s="224"/>
      <c r="T113" s="224"/>
      <c r="U113" s="224"/>
      <c r="V113" s="224"/>
      <c r="W113" s="224"/>
      <c r="X113" s="224"/>
      <c r="Y113" s="224"/>
      <c r="Z113" s="214"/>
      <c r="AA113" s="214"/>
      <c r="AB113" s="214"/>
      <c r="AC113" s="214"/>
      <c r="AD113" s="214"/>
      <c r="AE113" s="214"/>
      <c r="AF113" s="214"/>
      <c r="AG113" s="214" t="s">
        <v>152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54" t="str">
        <f>C113</f>
        <v>Dno UV, šachta z korugované trouby, těsnění, šachtová roura teleskopická, čtvercový rám do teleskopické trouby, rám vč. mříže</v>
      </c>
      <c r="BB113" s="214"/>
      <c r="BC113" s="214"/>
      <c r="BD113" s="214"/>
      <c r="BE113" s="214"/>
      <c r="BF113" s="214"/>
      <c r="BG113" s="214"/>
      <c r="BH113" s="214"/>
    </row>
    <row r="114" spans="1:60" x14ac:dyDescent="0.2">
      <c r="A114" s="230" t="s">
        <v>117</v>
      </c>
      <c r="B114" s="231" t="s">
        <v>80</v>
      </c>
      <c r="C114" s="255" t="s">
        <v>81</v>
      </c>
      <c r="D114" s="232"/>
      <c r="E114" s="233"/>
      <c r="F114" s="234"/>
      <c r="G114" s="234">
        <f>SUMIF(AG115:AG166,"&lt;&gt;NOR",G115:G166)</f>
        <v>0</v>
      </c>
      <c r="H114" s="234"/>
      <c r="I114" s="234">
        <f>SUM(I115:I166)</f>
        <v>9353.7099999999991</v>
      </c>
      <c r="J114" s="234"/>
      <c r="K114" s="234">
        <f>SUM(K115:K166)</f>
        <v>75127.78</v>
      </c>
      <c r="L114" s="234"/>
      <c r="M114" s="234">
        <f>SUM(M115:M166)</f>
        <v>0</v>
      </c>
      <c r="N114" s="233"/>
      <c r="O114" s="233">
        <f>SUM(O115:O166)</f>
        <v>20.559999999999995</v>
      </c>
      <c r="P114" s="233"/>
      <c r="Q114" s="233">
        <f>SUM(Q115:Q166)</f>
        <v>0</v>
      </c>
      <c r="R114" s="234"/>
      <c r="S114" s="234"/>
      <c r="T114" s="235"/>
      <c r="U114" s="229"/>
      <c r="V114" s="229">
        <f>SUM(V115:V166)</f>
        <v>17.149999999999999</v>
      </c>
      <c r="W114" s="229"/>
      <c r="X114" s="229"/>
      <c r="Y114" s="229"/>
      <c r="AG114" t="s">
        <v>118</v>
      </c>
    </row>
    <row r="115" spans="1:60" ht="22.5" outlineLevel="1" x14ac:dyDescent="0.2">
      <c r="A115" s="237">
        <v>30</v>
      </c>
      <c r="B115" s="238" t="s">
        <v>253</v>
      </c>
      <c r="C115" s="256" t="s">
        <v>254</v>
      </c>
      <c r="D115" s="239" t="s">
        <v>134</v>
      </c>
      <c r="E115" s="240">
        <v>40.200000000000003</v>
      </c>
      <c r="F115" s="241"/>
      <c r="G115" s="242">
        <f>ROUND(E115*F115,2)</f>
        <v>0</v>
      </c>
      <c r="H115" s="241">
        <v>0</v>
      </c>
      <c r="I115" s="242">
        <f>ROUND(E115*H115,2)</f>
        <v>0</v>
      </c>
      <c r="J115" s="241">
        <v>452</v>
      </c>
      <c r="K115" s="242">
        <f>ROUND(E115*J115,2)</f>
        <v>18170.400000000001</v>
      </c>
      <c r="L115" s="242">
        <v>21</v>
      </c>
      <c r="M115" s="242">
        <f>G115*(1+L115/100)</f>
        <v>0</v>
      </c>
      <c r="N115" s="240">
        <v>0.188</v>
      </c>
      <c r="O115" s="240">
        <f>ROUND(E115*N115,2)</f>
        <v>7.56</v>
      </c>
      <c r="P115" s="240">
        <v>0</v>
      </c>
      <c r="Q115" s="240">
        <f>ROUND(E115*P115,2)</f>
        <v>0</v>
      </c>
      <c r="R115" s="242" t="s">
        <v>122</v>
      </c>
      <c r="S115" s="242" t="s">
        <v>123</v>
      </c>
      <c r="T115" s="243" t="s">
        <v>124</v>
      </c>
      <c r="U115" s="224">
        <v>0.27200000000000002</v>
      </c>
      <c r="V115" s="224">
        <f>ROUND(E115*U115,2)</f>
        <v>10.93</v>
      </c>
      <c r="W115" s="224"/>
      <c r="X115" s="224" t="s">
        <v>125</v>
      </c>
      <c r="Y115" s="224" t="s">
        <v>126</v>
      </c>
      <c r="Z115" s="214"/>
      <c r="AA115" s="214"/>
      <c r="AB115" s="214"/>
      <c r="AC115" s="214"/>
      <c r="AD115" s="214"/>
      <c r="AE115" s="214"/>
      <c r="AF115" s="214"/>
      <c r="AG115" s="214" t="s">
        <v>127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2" x14ac:dyDescent="0.2">
      <c r="A116" s="221"/>
      <c r="B116" s="222"/>
      <c r="C116" s="259" t="s">
        <v>255</v>
      </c>
      <c r="D116" s="251"/>
      <c r="E116" s="251"/>
      <c r="F116" s="251"/>
      <c r="G116" s="251"/>
      <c r="H116" s="224"/>
      <c r="I116" s="224"/>
      <c r="J116" s="224"/>
      <c r="K116" s="224"/>
      <c r="L116" s="224"/>
      <c r="M116" s="224"/>
      <c r="N116" s="223"/>
      <c r="O116" s="223"/>
      <c r="P116" s="223"/>
      <c r="Q116" s="223"/>
      <c r="R116" s="224"/>
      <c r="S116" s="224"/>
      <c r="T116" s="224"/>
      <c r="U116" s="224"/>
      <c r="V116" s="224"/>
      <c r="W116" s="224"/>
      <c r="X116" s="224"/>
      <c r="Y116" s="224"/>
      <c r="Z116" s="214"/>
      <c r="AA116" s="214"/>
      <c r="AB116" s="214"/>
      <c r="AC116" s="214"/>
      <c r="AD116" s="214"/>
      <c r="AE116" s="214"/>
      <c r="AF116" s="214"/>
      <c r="AG116" s="214" t="s">
        <v>141</v>
      </c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2" x14ac:dyDescent="0.2">
      <c r="A117" s="221"/>
      <c r="B117" s="222"/>
      <c r="C117" s="257" t="s">
        <v>256</v>
      </c>
      <c r="D117" s="225"/>
      <c r="E117" s="226"/>
      <c r="F117" s="224"/>
      <c r="G117" s="224"/>
      <c r="H117" s="224"/>
      <c r="I117" s="224"/>
      <c r="J117" s="224"/>
      <c r="K117" s="224"/>
      <c r="L117" s="224"/>
      <c r="M117" s="224"/>
      <c r="N117" s="223"/>
      <c r="O117" s="223"/>
      <c r="P117" s="223"/>
      <c r="Q117" s="223"/>
      <c r="R117" s="224"/>
      <c r="S117" s="224"/>
      <c r="T117" s="224"/>
      <c r="U117" s="224"/>
      <c r="V117" s="224"/>
      <c r="W117" s="224"/>
      <c r="X117" s="224"/>
      <c r="Y117" s="224"/>
      <c r="Z117" s="214"/>
      <c r="AA117" s="214"/>
      <c r="AB117" s="214"/>
      <c r="AC117" s="214"/>
      <c r="AD117" s="214"/>
      <c r="AE117" s="214"/>
      <c r="AF117" s="214"/>
      <c r="AG117" s="214" t="s">
        <v>129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 x14ac:dyDescent="0.2">
      <c r="A118" s="221"/>
      <c r="B118" s="222"/>
      <c r="C118" s="257" t="s">
        <v>257</v>
      </c>
      <c r="D118" s="225"/>
      <c r="E118" s="226"/>
      <c r="F118" s="224"/>
      <c r="G118" s="224"/>
      <c r="H118" s="224"/>
      <c r="I118" s="224"/>
      <c r="J118" s="224"/>
      <c r="K118" s="224"/>
      <c r="L118" s="224"/>
      <c r="M118" s="224"/>
      <c r="N118" s="223"/>
      <c r="O118" s="223"/>
      <c r="P118" s="223"/>
      <c r="Q118" s="223"/>
      <c r="R118" s="224"/>
      <c r="S118" s="224"/>
      <c r="T118" s="224"/>
      <c r="U118" s="224"/>
      <c r="V118" s="224"/>
      <c r="W118" s="224"/>
      <c r="X118" s="224"/>
      <c r="Y118" s="224"/>
      <c r="Z118" s="214"/>
      <c r="AA118" s="214"/>
      <c r="AB118" s="214"/>
      <c r="AC118" s="214"/>
      <c r="AD118" s="214"/>
      <c r="AE118" s="214"/>
      <c r="AF118" s="214"/>
      <c r="AG118" s="214" t="s">
        <v>129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3" x14ac:dyDescent="0.2">
      <c r="A119" s="221"/>
      <c r="B119" s="222"/>
      <c r="C119" s="257" t="s">
        <v>258</v>
      </c>
      <c r="D119" s="225"/>
      <c r="E119" s="226"/>
      <c r="F119" s="224"/>
      <c r="G119" s="224"/>
      <c r="H119" s="224"/>
      <c r="I119" s="224"/>
      <c r="J119" s="224"/>
      <c r="K119" s="224"/>
      <c r="L119" s="224"/>
      <c r="M119" s="224"/>
      <c r="N119" s="223"/>
      <c r="O119" s="223"/>
      <c r="P119" s="223"/>
      <c r="Q119" s="223"/>
      <c r="R119" s="224"/>
      <c r="S119" s="224"/>
      <c r="T119" s="224"/>
      <c r="U119" s="224"/>
      <c r="V119" s="224"/>
      <c r="W119" s="224"/>
      <c r="X119" s="224"/>
      <c r="Y119" s="224"/>
      <c r="Z119" s="214"/>
      <c r="AA119" s="214"/>
      <c r="AB119" s="214"/>
      <c r="AC119" s="214"/>
      <c r="AD119" s="214"/>
      <c r="AE119" s="214"/>
      <c r="AF119" s="214"/>
      <c r="AG119" s="214" t="s">
        <v>129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 x14ac:dyDescent="0.2">
      <c r="A120" s="221"/>
      <c r="B120" s="222"/>
      <c r="C120" s="257" t="s">
        <v>259</v>
      </c>
      <c r="D120" s="225"/>
      <c r="E120" s="226">
        <v>40.200000000000003</v>
      </c>
      <c r="F120" s="224"/>
      <c r="G120" s="224"/>
      <c r="H120" s="224"/>
      <c r="I120" s="224"/>
      <c r="J120" s="224"/>
      <c r="K120" s="224"/>
      <c r="L120" s="224"/>
      <c r="M120" s="224"/>
      <c r="N120" s="223"/>
      <c r="O120" s="223"/>
      <c r="P120" s="223"/>
      <c r="Q120" s="223"/>
      <c r="R120" s="224"/>
      <c r="S120" s="224"/>
      <c r="T120" s="224"/>
      <c r="U120" s="224"/>
      <c r="V120" s="224"/>
      <c r="W120" s="224"/>
      <c r="X120" s="224"/>
      <c r="Y120" s="224"/>
      <c r="Z120" s="214"/>
      <c r="AA120" s="214"/>
      <c r="AB120" s="214"/>
      <c r="AC120" s="214"/>
      <c r="AD120" s="214"/>
      <c r="AE120" s="214"/>
      <c r="AF120" s="214"/>
      <c r="AG120" s="214" t="s">
        <v>129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ht="22.5" outlineLevel="1" x14ac:dyDescent="0.2">
      <c r="A121" s="237">
        <v>31</v>
      </c>
      <c r="B121" s="238" t="s">
        <v>260</v>
      </c>
      <c r="C121" s="256" t="s">
        <v>261</v>
      </c>
      <c r="D121" s="239" t="s">
        <v>134</v>
      </c>
      <c r="E121" s="240">
        <v>18.2</v>
      </c>
      <c r="F121" s="241"/>
      <c r="G121" s="242">
        <f>ROUND(E121*F121,2)</f>
        <v>0</v>
      </c>
      <c r="H121" s="241">
        <v>0</v>
      </c>
      <c r="I121" s="242">
        <f>ROUND(E121*H121,2)</f>
        <v>0</v>
      </c>
      <c r="J121" s="241">
        <v>468.5</v>
      </c>
      <c r="K121" s="242">
        <f>ROUND(E121*J121,2)</f>
        <v>8526.7000000000007</v>
      </c>
      <c r="L121" s="242">
        <v>21</v>
      </c>
      <c r="M121" s="242">
        <f>G121*(1+L121/100)</f>
        <v>0</v>
      </c>
      <c r="N121" s="240">
        <v>0.11359</v>
      </c>
      <c r="O121" s="240">
        <f>ROUND(E121*N121,2)</f>
        <v>2.0699999999999998</v>
      </c>
      <c r="P121" s="240">
        <v>0</v>
      </c>
      <c r="Q121" s="240">
        <f>ROUND(E121*P121,2)</f>
        <v>0</v>
      </c>
      <c r="R121" s="242" t="s">
        <v>122</v>
      </c>
      <c r="S121" s="242" t="s">
        <v>123</v>
      </c>
      <c r="T121" s="243" t="s">
        <v>124</v>
      </c>
      <c r="U121" s="224">
        <v>0.26</v>
      </c>
      <c r="V121" s="224">
        <f>ROUND(E121*U121,2)</f>
        <v>4.7300000000000004</v>
      </c>
      <c r="W121" s="224"/>
      <c r="X121" s="224" t="s">
        <v>125</v>
      </c>
      <c r="Y121" s="224" t="s">
        <v>126</v>
      </c>
      <c r="Z121" s="214"/>
      <c r="AA121" s="214"/>
      <c r="AB121" s="214"/>
      <c r="AC121" s="214"/>
      <c r="AD121" s="214"/>
      <c r="AE121" s="214"/>
      <c r="AF121" s="214"/>
      <c r="AG121" s="214" t="s">
        <v>127</v>
      </c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2" x14ac:dyDescent="0.2">
      <c r="A122" s="221"/>
      <c r="B122" s="222"/>
      <c r="C122" s="261" t="s">
        <v>262</v>
      </c>
      <c r="D122" s="253"/>
      <c r="E122" s="253"/>
      <c r="F122" s="253"/>
      <c r="G122" s="253"/>
      <c r="H122" s="224"/>
      <c r="I122" s="224"/>
      <c r="J122" s="224"/>
      <c r="K122" s="224"/>
      <c r="L122" s="224"/>
      <c r="M122" s="224"/>
      <c r="N122" s="223"/>
      <c r="O122" s="223"/>
      <c r="P122" s="223"/>
      <c r="Q122" s="223"/>
      <c r="R122" s="224"/>
      <c r="S122" s="224"/>
      <c r="T122" s="224"/>
      <c r="U122" s="224"/>
      <c r="V122" s="224"/>
      <c r="W122" s="224"/>
      <c r="X122" s="224"/>
      <c r="Y122" s="224"/>
      <c r="Z122" s="214"/>
      <c r="AA122" s="214"/>
      <c r="AB122" s="214"/>
      <c r="AC122" s="214"/>
      <c r="AD122" s="214"/>
      <c r="AE122" s="214"/>
      <c r="AF122" s="214"/>
      <c r="AG122" s="214" t="s">
        <v>152</v>
      </c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54" t="str">
        <f>C122</f>
        <v>Osazení betonové přídlažby o rozměru 500x250x80 mm do betonového lože tl.100 mm. Včetně dodávky přídlažby.</v>
      </c>
      <c r="BB122" s="214"/>
      <c r="BC122" s="214"/>
      <c r="BD122" s="214"/>
      <c r="BE122" s="214"/>
      <c r="BF122" s="214"/>
      <c r="BG122" s="214"/>
      <c r="BH122" s="214"/>
    </row>
    <row r="123" spans="1:60" outlineLevel="2" x14ac:dyDescent="0.2">
      <c r="A123" s="221"/>
      <c r="B123" s="222"/>
      <c r="C123" s="257" t="s">
        <v>263</v>
      </c>
      <c r="D123" s="225"/>
      <c r="E123" s="226"/>
      <c r="F123" s="224"/>
      <c r="G123" s="224"/>
      <c r="H123" s="224"/>
      <c r="I123" s="224"/>
      <c r="J123" s="224"/>
      <c r="K123" s="224"/>
      <c r="L123" s="224"/>
      <c r="M123" s="224"/>
      <c r="N123" s="223"/>
      <c r="O123" s="223"/>
      <c r="P123" s="223"/>
      <c r="Q123" s="223"/>
      <c r="R123" s="224"/>
      <c r="S123" s="224"/>
      <c r="T123" s="224"/>
      <c r="U123" s="224"/>
      <c r="V123" s="224"/>
      <c r="W123" s="224"/>
      <c r="X123" s="224"/>
      <c r="Y123" s="224"/>
      <c r="Z123" s="214"/>
      <c r="AA123" s="214"/>
      <c r="AB123" s="214"/>
      <c r="AC123" s="214"/>
      <c r="AD123" s="214"/>
      <c r="AE123" s="214"/>
      <c r="AF123" s="214"/>
      <c r="AG123" s="214" t="s">
        <v>129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 x14ac:dyDescent="0.2">
      <c r="A124" s="221"/>
      <c r="B124" s="222"/>
      <c r="C124" s="257" t="s">
        <v>264</v>
      </c>
      <c r="D124" s="225"/>
      <c r="E124" s="226"/>
      <c r="F124" s="224"/>
      <c r="G124" s="224"/>
      <c r="H124" s="224"/>
      <c r="I124" s="224"/>
      <c r="J124" s="224"/>
      <c r="K124" s="224"/>
      <c r="L124" s="224"/>
      <c r="M124" s="224"/>
      <c r="N124" s="223"/>
      <c r="O124" s="223"/>
      <c r="P124" s="223"/>
      <c r="Q124" s="223"/>
      <c r="R124" s="224"/>
      <c r="S124" s="224"/>
      <c r="T124" s="224"/>
      <c r="U124" s="224"/>
      <c r="V124" s="224"/>
      <c r="W124" s="224"/>
      <c r="X124" s="224"/>
      <c r="Y124" s="224"/>
      <c r="Z124" s="214"/>
      <c r="AA124" s="214"/>
      <c r="AB124" s="214"/>
      <c r="AC124" s="214"/>
      <c r="AD124" s="214"/>
      <c r="AE124" s="214"/>
      <c r="AF124" s="214"/>
      <c r="AG124" s="214" t="s">
        <v>129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2">
      <c r="A125" s="221"/>
      <c r="B125" s="222"/>
      <c r="C125" s="257" t="s">
        <v>265</v>
      </c>
      <c r="D125" s="225"/>
      <c r="E125" s="226">
        <v>18.2</v>
      </c>
      <c r="F125" s="224"/>
      <c r="G125" s="224"/>
      <c r="H125" s="224"/>
      <c r="I125" s="224"/>
      <c r="J125" s="224"/>
      <c r="K125" s="224"/>
      <c r="L125" s="224"/>
      <c r="M125" s="224"/>
      <c r="N125" s="223"/>
      <c r="O125" s="223"/>
      <c r="P125" s="223"/>
      <c r="Q125" s="223"/>
      <c r="R125" s="224"/>
      <c r="S125" s="224"/>
      <c r="T125" s="224"/>
      <c r="U125" s="224"/>
      <c r="V125" s="224"/>
      <c r="W125" s="224"/>
      <c r="X125" s="224"/>
      <c r="Y125" s="224"/>
      <c r="Z125" s="214"/>
      <c r="AA125" s="214"/>
      <c r="AB125" s="214"/>
      <c r="AC125" s="214"/>
      <c r="AD125" s="214"/>
      <c r="AE125" s="214"/>
      <c r="AF125" s="214"/>
      <c r="AG125" s="214" t="s">
        <v>129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1" x14ac:dyDescent="0.2">
      <c r="A126" s="237">
        <v>32</v>
      </c>
      <c r="B126" s="238" t="s">
        <v>266</v>
      </c>
      <c r="C126" s="256" t="s">
        <v>267</v>
      </c>
      <c r="D126" s="239" t="s">
        <v>134</v>
      </c>
      <c r="E126" s="240">
        <v>40.200000000000003</v>
      </c>
      <c r="F126" s="241"/>
      <c r="G126" s="242">
        <f>ROUND(E126*F126,2)</f>
        <v>0</v>
      </c>
      <c r="H126" s="241">
        <v>0</v>
      </c>
      <c r="I126" s="242">
        <f>ROUND(E126*H126,2)</f>
        <v>0</v>
      </c>
      <c r="J126" s="241">
        <v>88.6</v>
      </c>
      <c r="K126" s="242">
        <f>ROUND(E126*J126,2)</f>
        <v>3561.72</v>
      </c>
      <c r="L126" s="242">
        <v>21</v>
      </c>
      <c r="M126" s="242">
        <f>G126*(1+L126/100)</f>
        <v>0</v>
      </c>
      <c r="N126" s="240">
        <v>0</v>
      </c>
      <c r="O126" s="240">
        <f>ROUND(E126*N126,2)</f>
        <v>0</v>
      </c>
      <c r="P126" s="240">
        <v>0</v>
      </c>
      <c r="Q126" s="240">
        <f>ROUND(E126*P126,2)</f>
        <v>0</v>
      </c>
      <c r="R126" s="242" t="s">
        <v>122</v>
      </c>
      <c r="S126" s="242" t="s">
        <v>123</v>
      </c>
      <c r="T126" s="243" t="s">
        <v>124</v>
      </c>
      <c r="U126" s="224">
        <v>3.6999999999999998E-2</v>
      </c>
      <c r="V126" s="224">
        <f>ROUND(E126*U126,2)</f>
        <v>1.49</v>
      </c>
      <c r="W126" s="224"/>
      <c r="X126" s="224" t="s">
        <v>125</v>
      </c>
      <c r="Y126" s="224" t="s">
        <v>126</v>
      </c>
      <c r="Z126" s="214"/>
      <c r="AA126" s="214"/>
      <c r="AB126" s="214"/>
      <c r="AC126" s="214"/>
      <c r="AD126" s="214"/>
      <c r="AE126" s="214"/>
      <c r="AF126" s="214"/>
      <c r="AG126" s="214" t="s">
        <v>127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2" x14ac:dyDescent="0.2">
      <c r="A127" s="221"/>
      <c r="B127" s="222"/>
      <c r="C127" s="259" t="s">
        <v>268</v>
      </c>
      <c r="D127" s="251"/>
      <c r="E127" s="251"/>
      <c r="F127" s="251"/>
      <c r="G127" s="251"/>
      <c r="H127" s="224"/>
      <c r="I127" s="224"/>
      <c r="J127" s="224"/>
      <c r="K127" s="224"/>
      <c r="L127" s="224"/>
      <c r="M127" s="224"/>
      <c r="N127" s="223"/>
      <c r="O127" s="223"/>
      <c r="P127" s="223"/>
      <c r="Q127" s="223"/>
      <c r="R127" s="224"/>
      <c r="S127" s="224"/>
      <c r="T127" s="224"/>
      <c r="U127" s="224"/>
      <c r="V127" s="224"/>
      <c r="W127" s="224"/>
      <c r="X127" s="224"/>
      <c r="Y127" s="224"/>
      <c r="Z127" s="214"/>
      <c r="AA127" s="214"/>
      <c r="AB127" s="214"/>
      <c r="AC127" s="214"/>
      <c r="AD127" s="214"/>
      <c r="AE127" s="214"/>
      <c r="AF127" s="214"/>
      <c r="AG127" s="214" t="s">
        <v>141</v>
      </c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2" x14ac:dyDescent="0.2">
      <c r="A128" s="221"/>
      <c r="B128" s="222"/>
      <c r="C128" s="257" t="s">
        <v>269</v>
      </c>
      <c r="D128" s="225"/>
      <c r="E128" s="226"/>
      <c r="F128" s="224"/>
      <c r="G128" s="224"/>
      <c r="H128" s="224"/>
      <c r="I128" s="224"/>
      <c r="J128" s="224"/>
      <c r="K128" s="224"/>
      <c r="L128" s="224"/>
      <c r="M128" s="224"/>
      <c r="N128" s="223"/>
      <c r="O128" s="223"/>
      <c r="P128" s="223"/>
      <c r="Q128" s="223"/>
      <c r="R128" s="224"/>
      <c r="S128" s="224"/>
      <c r="T128" s="224"/>
      <c r="U128" s="224"/>
      <c r="V128" s="224"/>
      <c r="W128" s="224"/>
      <c r="X128" s="224"/>
      <c r="Y128" s="224"/>
      <c r="Z128" s="214"/>
      <c r="AA128" s="214"/>
      <c r="AB128" s="214"/>
      <c r="AC128" s="214"/>
      <c r="AD128" s="214"/>
      <c r="AE128" s="214"/>
      <c r="AF128" s="214"/>
      <c r="AG128" s="214" t="s">
        <v>129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 x14ac:dyDescent="0.2">
      <c r="A129" s="221"/>
      <c r="B129" s="222"/>
      <c r="C129" s="257" t="s">
        <v>270</v>
      </c>
      <c r="D129" s="225"/>
      <c r="E129" s="226"/>
      <c r="F129" s="224"/>
      <c r="G129" s="224"/>
      <c r="H129" s="224"/>
      <c r="I129" s="224"/>
      <c r="J129" s="224"/>
      <c r="K129" s="224"/>
      <c r="L129" s="224"/>
      <c r="M129" s="224"/>
      <c r="N129" s="223"/>
      <c r="O129" s="223"/>
      <c r="P129" s="223"/>
      <c r="Q129" s="223"/>
      <c r="R129" s="224"/>
      <c r="S129" s="224"/>
      <c r="T129" s="224"/>
      <c r="U129" s="224"/>
      <c r="V129" s="224"/>
      <c r="W129" s="224"/>
      <c r="X129" s="224"/>
      <c r="Y129" s="224"/>
      <c r="Z129" s="214"/>
      <c r="AA129" s="214"/>
      <c r="AB129" s="214"/>
      <c r="AC129" s="214"/>
      <c r="AD129" s="214"/>
      <c r="AE129" s="214"/>
      <c r="AF129" s="214"/>
      <c r="AG129" s="214" t="s">
        <v>129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 x14ac:dyDescent="0.2">
      <c r="A130" s="221"/>
      <c r="B130" s="222"/>
      <c r="C130" s="257" t="s">
        <v>271</v>
      </c>
      <c r="D130" s="225"/>
      <c r="E130" s="226"/>
      <c r="F130" s="224"/>
      <c r="G130" s="224"/>
      <c r="H130" s="224"/>
      <c r="I130" s="224"/>
      <c r="J130" s="224"/>
      <c r="K130" s="224"/>
      <c r="L130" s="224"/>
      <c r="M130" s="224"/>
      <c r="N130" s="223"/>
      <c r="O130" s="223"/>
      <c r="P130" s="223"/>
      <c r="Q130" s="223"/>
      <c r="R130" s="224"/>
      <c r="S130" s="224"/>
      <c r="T130" s="224"/>
      <c r="U130" s="224"/>
      <c r="V130" s="224"/>
      <c r="W130" s="224"/>
      <c r="X130" s="224"/>
      <c r="Y130" s="224"/>
      <c r="Z130" s="214"/>
      <c r="AA130" s="214"/>
      <c r="AB130" s="214"/>
      <c r="AC130" s="214"/>
      <c r="AD130" s="214"/>
      <c r="AE130" s="214"/>
      <c r="AF130" s="214"/>
      <c r="AG130" s="214" t="s">
        <v>129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3" x14ac:dyDescent="0.2">
      <c r="A131" s="221"/>
      <c r="B131" s="222"/>
      <c r="C131" s="257" t="s">
        <v>272</v>
      </c>
      <c r="D131" s="225"/>
      <c r="E131" s="226">
        <v>40.200000000000003</v>
      </c>
      <c r="F131" s="224"/>
      <c r="G131" s="224"/>
      <c r="H131" s="224"/>
      <c r="I131" s="224"/>
      <c r="J131" s="224"/>
      <c r="K131" s="224"/>
      <c r="L131" s="224"/>
      <c r="M131" s="224"/>
      <c r="N131" s="223"/>
      <c r="O131" s="223"/>
      <c r="P131" s="223"/>
      <c r="Q131" s="223"/>
      <c r="R131" s="224"/>
      <c r="S131" s="224"/>
      <c r="T131" s="224"/>
      <c r="U131" s="224"/>
      <c r="V131" s="224"/>
      <c r="W131" s="224"/>
      <c r="X131" s="224"/>
      <c r="Y131" s="224"/>
      <c r="Z131" s="214"/>
      <c r="AA131" s="214"/>
      <c r="AB131" s="214"/>
      <c r="AC131" s="214"/>
      <c r="AD131" s="214"/>
      <c r="AE131" s="214"/>
      <c r="AF131" s="214"/>
      <c r="AG131" s="214" t="s">
        <v>129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ht="22.5" outlineLevel="1" x14ac:dyDescent="0.2">
      <c r="A132" s="237">
        <v>33</v>
      </c>
      <c r="B132" s="238" t="s">
        <v>273</v>
      </c>
      <c r="C132" s="256" t="s">
        <v>274</v>
      </c>
      <c r="D132" s="239" t="s">
        <v>199</v>
      </c>
      <c r="E132" s="240">
        <v>7</v>
      </c>
      <c r="F132" s="241"/>
      <c r="G132" s="242">
        <f>ROUND(E132*F132,2)</f>
        <v>0</v>
      </c>
      <c r="H132" s="241">
        <v>0</v>
      </c>
      <c r="I132" s="242">
        <f>ROUND(E132*H132,2)</f>
        <v>0</v>
      </c>
      <c r="J132" s="241">
        <v>2458</v>
      </c>
      <c r="K132" s="242">
        <f>ROUND(E132*J132,2)</f>
        <v>17206</v>
      </c>
      <c r="L132" s="242">
        <v>21</v>
      </c>
      <c r="M132" s="242">
        <f>G132*(1+L132/100)</f>
        <v>0</v>
      </c>
      <c r="N132" s="240">
        <v>0.1361</v>
      </c>
      <c r="O132" s="240">
        <f>ROUND(E132*N132,2)</f>
        <v>0.95</v>
      </c>
      <c r="P132" s="240">
        <v>0</v>
      </c>
      <c r="Q132" s="240">
        <f>ROUND(E132*P132,2)</f>
        <v>0</v>
      </c>
      <c r="R132" s="242"/>
      <c r="S132" s="242" t="s">
        <v>135</v>
      </c>
      <c r="T132" s="243" t="s">
        <v>124</v>
      </c>
      <c r="U132" s="224">
        <v>0</v>
      </c>
      <c r="V132" s="224">
        <f>ROUND(E132*U132,2)</f>
        <v>0</v>
      </c>
      <c r="W132" s="224"/>
      <c r="X132" s="224" t="s">
        <v>125</v>
      </c>
      <c r="Y132" s="224" t="s">
        <v>126</v>
      </c>
      <c r="Z132" s="214"/>
      <c r="AA132" s="214"/>
      <c r="AB132" s="214"/>
      <c r="AC132" s="214"/>
      <c r="AD132" s="214"/>
      <c r="AE132" s="214"/>
      <c r="AF132" s="214"/>
      <c r="AG132" s="214" t="s">
        <v>127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2" x14ac:dyDescent="0.2">
      <c r="A133" s="221"/>
      <c r="B133" s="222"/>
      <c r="C133" s="257" t="s">
        <v>275</v>
      </c>
      <c r="D133" s="225"/>
      <c r="E133" s="226"/>
      <c r="F133" s="224"/>
      <c r="G133" s="224"/>
      <c r="H133" s="224"/>
      <c r="I133" s="224"/>
      <c r="J133" s="224"/>
      <c r="K133" s="224"/>
      <c r="L133" s="224"/>
      <c r="M133" s="224"/>
      <c r="N133" s="223"/>
      <c r="O133" s="223"/>
      <c r="P133" s="223"/>
      <c r="Q133" s="223"/>
      <c r="R133" s="224"/>
      <c r="S133" s="224"/>
      <c r="T133" s="224"/>
      <c r="U133" s="224"/>
      <c r="V133" s="224"/>
      <c r="W133" s="224"/>
      <c r="X133" s="224"/>
      <c r="Y133" s="224"/>
      <c r="Z133" s="214"/>
      <c r="AA133" s="214"/>
      <c r="AB133" s="214"/>
      <c r="AC133" s="214"/>
      <c r="AD133" s="214"/>
      <c r="AE133" s="214"/>
      <c r="AF133" s="214"/>
      <c r="AG133" s="214" t="s">
        <v>129</v>
      </c>
      <c r="AH133" s="214">
        <v>0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 x14ac:dyDescent="0.2">
      <c r="A134" s="221"/>
      <c r="B134" s="222"/>
      <c r="C134" s="257" t="s">
        <v>276</v>
      </c>
      <c r="D134" s="225"/>
      <c r="E134" s="226"/>
      <c r="F134" s="224"/>
      <c r="G134" s="224"/>
      <c r="H134" s="224"/>
      <c r="I134" s="224"/>
      <c r="J134" s="224"/>
      <c r="K134" s="224"/>
      <c r="L134" s="224"/>
      <c r="M134" s="224"/>
      <c r="N134" s="223"/>
      <c r="O134" s="223"/>
      <c r="P134" s="223"/>
      <c r="Q134" s="223"/>
      <c r="R134" s="224"/>
      <c r="S134" s="224"/>
      <c r="T134" s="224"/>
      <c r="U134" s="224"/>
      <c r="V134" s="224"/>
      <c r="W134" s="224"/>
      <c r="X134" s="224"/>
      <c r="Y134" s="224"/>
      <c r="Z134" s="214"/>
      <c r="AA134" s="214"/>
      <c r="AB134" s="214"/>
      <c r="AC134" s="214"/>
      <c r="AD134" s="214"/>
      <c r="AE134" s="214"/>
      <c r="AF134" s="214"/>
      <c r="AG134" s="214" t="s">
        <v>129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 x14ac:dyDescent="0.2">
      <c r="A135" s="221"/>
      <c r="B135" s="222"/>
      <c r="C135" s="257" t="s">
        <v>277</v>
      </c>
      <c r="D135" s="225"/>
      <c r="E135" s="226"/>
      <c r="F135" s="224"/>
      <c r="G135" s="224"/>
      <c r="H135" s="224"/>
      <c r="I135" s="224"/>
      <c r="J135" s="224"/>
      <c r="K135" s="224"/>
      <c r="L135" s="224"/>
      <c r="M135" s="224"/>
      <c r="N135" s="223"/>
      <c r="O135" s="223"/>
      <c r="P135" s="223"/>
      <c r="Q135" s="223"/>
      <c r="R135" s="224"/>
      <c r="S135" s="224"/>
      <c r="T135" s="224"/>
      <c r="U135" s="224"/>
      <c r="V135" s="224"/>
      <c r="W135" s="224"/>
      <c r="X135" s="224"/>
      <c r="Y135" s="224"/>
      <c r="Z135" s="214"/>
      <c r="AA135" s="214"/>
      <c r="AB135" s="214"/>
      <c r="AC135" s="214"/>
      <c r="AD135" s="214"/>
      <c r="AE135" s="214"/>
      <c r="AF135" s="214"/>
      <c r="AG135" s="214" t="s">
        <v>129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 x14ac:dyDescent="0.2">
      <c r="A136" s="221"/>
      <c r="B136" s="222"/>
      <c r="C136" s="257" t="s">
        <v>278</v>
      </c>
      <c r="D136" s="225"/>
      <c r="E136" s="226"/>
      <c r="F136" s="224"/>
      <c r="G136" s="224"/>
      <c r="H136" s="224"/>
      <c r="I136" s="224"/>
      <c r="J136" s="224"/>
      <c r="K136" s="224"/>
      <c r="L136" s="224"/>
      <c r="M136" s="224"/>
      <c r="N136" s="223"/>
      <c r="O136" s="223"/>
      <c r="P136" s="223"/>
      <c r="Q136" s="223"/>
      <c r="R136" s="224"/>
      <c r="S136" s="224"/>
      <c r="T136" s="224"/>
      <c r="U136" s="224"/>
      <c r="V136" s="224"/>
      <c r="W136" s="224"/>
      <c r="X136" s="224"/>
      <c r="Y136" s="224"/>
      <c r="Z136" s="214"/>
      <c r="AA136" s="214"/>
      <c r="AB136" s="214"/>
      <c r="AC136" s="214"/>
      <c r="AD136" s="214"/>
      <c r="AE136" s="214"/>
      <c r="AF136" s="214"/>
      <c r="AG136" s="214" t="s">
        <v>129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3" x14ac:dyDescent="0.2">
      <c r="A137" s="221"/>
      <c r="B137" s="222"/>
      <c r="C137" s="257" t="s">
        <v>279</v>
      </c>
      <c r="D137" s="225"/>
      <c r="E137" s="226"/>
      <c r="F137" s="224"/>
      <c r="G137" s="224"/>
      <c r="H137" s="224"/>
      <c r="I137" s="224"/>
      <c r="J137" s="224"/>
      <c r="K137" s="224"/>
      <c r="L137" s="224"/>
      <c r="M137" s="224"/>
      <c r="N137" s="223"/>
      <c r="O137" s="223"/>
      <c r="P137" s="223"/>
      <c r="Q137" s="223"/>
      <c r="R137" s="224"/>
      <c r="S137" s="224"/>
      <c r="T137" s="224"/>
      <c r="U137" s="224"/>
      <c r="V137" s="224"/>
      <c r="W137" s="224"/>
      <c r="X137" s="224"/>
      <c r="Y137" s="224"/>
      <c r="Z137" s="214"/>
      <c r="AA137" s="214"/>
      <c r="AB137" s="214"/>
      <c r="AC137" s="214"/>
      <c r="AD137" s="214"/>
      <c r="AE137" s="214"/>
      <c r="AF137" s="214"/>
      <c r="AG137" s="214" t="s">
        <v>129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3" x14ac:dyDescent="0.2">
      <c r="A138" s="221"/>
      <c r="B138" s="222"/>
      <c r="C138" s="257" t="s">
        <v>280</v>
      </c>
      <c r="D138" s="225"/>
      <c r="E138" s="226">
        <v>7</v>
      </c>
      <c r="F138" s="224"/>
      <c r="G138" s="224"/>
      <c r="H138" s="224"/>
      <c r="I138" s="224"/>
      <c r="J138" s="224"/>
      <c r="K138" s="224"/>
      <c r="L138" s="224"/>
      <c r="M138" s="224"/>
      <c r="N138" s="223"/>
      <c r="O138" s="223"/>
      <c r="P138" s="223"/>
      <c r="Q138" s="223"/>
      <c r="R138" s="224"/>
      <c r="S138" s="224"/>
      <c r="T138" s="224"/>
      <c r="U138" s="224"/>
      <c r="V138" s="224"/>
      <c r="W138" s="224"/>
      <c r="X138" s="224"/>
      <c r="Y138" s="224"/>
      <c r="Z138" s="214"/>
      <c r="AA138" s="214"/>
      <c r="AB138" s="214"/>
      <c r="AC138" s="214"/>
      <c r="AD138" s="214"/>
      <c r="AE138" s="214"/>
      <c r="AF138" s="214"/>
      <c r="AG138" s="214" t="s">
        <v>129</v>
      </c>
      <c r="AH138" s="214">
        <v>0</v>
      </c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1" x14ac:dyDescent="0.2">
      <c r="A139" s="237">
        <v>34</v>
      </c>
      <c r="B139" s="238" t="s">
        <v>281</v>
      </c>
      <c r="C139" s="256" t="s">
        <v>282</v>
      </c>
      <c r="D139" s="239" t="s">
        <v>199</v>
      </c>
      <c r="E139" s="240">
        <v>3</v>
      </c>
      <c r="F139" s="241"/>
      <c r="G139" s="242">
        <f>ROUND(E139*F139,2)</f>
        <v>0</v>
      </c>
      <c r="H139" s="241">
        <v>0</v>
      </c>
      <c r="I139" s="242">
        <f>ROUND(E139*H139,2)</f>
        <v>0</v>
      </c>
      <c r="J139" s="241">
        <v>1985</v>
      </c>
      <c r="K139" s="242">
        <f>ROUND(E139*J139,2)</f>
        <v>5955</v>
      </c>
      <c r="L139" s="242">
        <v>21</v>
      </c>
      <c r="M139" s="242">
        <f>G139*(1+L139/100)</f>
        <v>0</v>
      </c>
      <c r="N139" s="240">
        <v>1.08E-3</v>
      </c>
      <c r="O139" s="240">
        <f>ROUND(E139*N139,2)</f>
        <v>0</v>
      </c>
      <c r="P139" s="240">
        <v>0</v>
      </c>
      <c r="Q139" s="240">
        <f>ROUND(E139*P139,2)</f>
        <v>0</v>
      </c>
      <c r="R139" s="242"/>
      <c r="S139" s="242" t="s">
        <v>135</v>
      </c>
      <c r="T139" s="243" t="s">
        <v>124</v>
      </c>
      <c r="U139" s="224">
        <v>0</v>
      </c>
      <c r="V139" s="224">
        <f>ROUND(E139*U139,2)</f>
        <v>0</v>
      </c>
      <c r="W139" s="224"/>
      <c r="X139" s="224" t="s">
        <v>125</v>
      </c>
      <c r="Y139" s="224" t="s">
        <v>126</v>
      </c>
      <c r="Z139" s="214"/>
      <c r="AA139" s="214"/>
      <c r="AB139" s="214"/>
      <c r="AC139" s="214"/>
      <c r="AD139" s="214"/>
      <c r="AE139" s="214"/>
      <c r="AF139" s="214"/>
      <c r="AG139" s="214" t="s">
        <v>127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2" x14ac:dyDescent="0.2">
      <c r="A140" s="221"/>
      <c r="B140" s="222"/>
      <c r="C140" s="257" t="s">
        <v>283</v>
      </c>
      <c r="D140" s="225"/>
      <c r="E140" s="226"/>
      <c r="F140" s="224"/>
      <c r="G140" s="224"/>
      <c r="H140" s="224"/>
      <c r="I140" s="224"/>
      <c r="J140" s="224"/>
      <c r="K140" s="224"/>
      <c r="L140" s="224"/>
      <c r="M140" s="224"/>
      <c r="N140" s="223"/>
      <c r="O140" s="223"/>
      <c r="P140" s="223"/>
      <c r="Q140" s="223"/>
      <c r="R140" s="224"/>
      <c r="S140" s="224"/>
      <c r="T140" s="224"/>
      <c r="U140" s="224"/>
      <c r="V140" s="224"/>
      <c r="W140" s="224"/>
      <c r="X140" s="224"/>
      <c r="Y140" s="224"/>
      <c r="Z140" s="214"/>
      <c r="AA140" s="214"/>
      <c r="AB140" s="214"/>
      <c r="AC140" s="214"/>
      <c r="AD140" s="214"/>
      <c r="AE140" s="214"/>
      <c r="AF140" s="214"/>
      <c r="AG140" s="214" t="s">
        <v>129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3" x14ac:dyDescent="0.2">
      <c r="A141" s="221"/>
      <c r="B141" s="222"/>
      <c r="C141" s="257" t="s">
        <v>284</v>
      </c>
      <c r="D141" s="225"/>
      <c r="E141" s="226"/>
      <c r="F141" s="224"/>
      <c r="G141" s="224"/>
      <c r="H141" s="224"/>
      <c r="I141" s="224"/>
      <c r="J141" s="224"/>
      <c r="K141" s="224"/>
      <c r="L141" s="224"/>
      <c r="M141" s="224"/>
      <c r="N141" s="223"/>
      <c r="O141" s="223"/>
      <c r="P141" s="223"/>
      <c r="Q141" s="223"/>
      <c r="R141" s="224"/>
      <c r="S141" s="224"/>
      <c r="T141" s="224"/>
      <c r="U141" s="224"/>
      <c r="V141" s="224"/>
      <c r="W141" s="224"/>
      <c r="X141" s="224"/>
      <c r="Y141" s="224"/>
      <c r="Z141" s="214"/>
      <c r="AA141" s="214"/>
      <c r="AB141" s="214"/>
      <c r="AC141" s="214"/>
      <c r="AD141" s="214"/>
      <c r="AE141" s="214"/>
      <c r="AF141" s="214"/>
      <c r="AG141" s="214" t="s">
        <v>129</v>
      </c>
      <c r="AH141" s="214">
        <v>0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3" x14ac:dyDescent="0.2">
      <c r="A142" s="221"/>
      <c r="B142" s="222"/>
      <c r="C142" s="257" t="s">
        <v>72</v>
      </c>
      <c r="D142" s="225"/>
      <c r="E142" s="226">
        <v>3</v>
      </c>
      <c r="F142" s="224"/>
      <c r="G142" s="224"/>
      <c r="H142" s="224"/>
      <c r="I142" s="224"/>
      <c r="J142" s="224"/>
      <c r="K142" s="224"/>
      <c r="L142" s="224"/>
      <c r="M142" s="224"/>
      <c r="N142" s="223"/>
      <c r="O142" s="223"/>
      <c r="P142" s="223"/>
      <c r="Q142" s="223"/>
      <c r="R142" s="224"/>
      <c r="S142" s="224"/>
      <c r="T142" s="224"/>
      <c r="U142" s="224"/>
      <c r="V142" s="224"/>
      <c r="W142" s="224"/>
      <c r="X142" s="224"/>
      <c r="Y142" s="224"/>
      <c r="Z142" s="214"/>
      <c r="AA142" s="214"/>
      <c r="AB142" s="214"/>
      <c r="AC142" s="214"/>
      <c r="AD142" s="214"/>
      <c r="AE142" s="214"/>
      <c r="AF142" s="214"/>
      <c r="AG142" s="214" t="s">
        <v>129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1" x14ac:dyDescent="0.2">
      <c r="A143" s="237">
        <v>35</v>
      </c>
      <c r="B143" s="238" t="s">
        <v>285</v>
      </c>
      <c r="C143" s="256" t="s">
        <v>286</v>
      </c>
      <c r="D143" s="239" t="s">
        <v>138</v>
      </c>
      <c r="E143" s="240">
        <v>2.9580000000000002</v>
      </c>
      <c r="F143" s="241"/>
      <c r="G143" s="242">
        <f>ROUND(E143*F143,2)</f>
        <v>0</v>
      </c>
      <c r="H143" s="241">
        <v>0</v>
      </c>
      <c r="I143" s="242">
        <f>ROUND(E143*H143,2)</f>
        <v>0</v>
      </c>
      <c r="J143" s="241">
        <v>4721.42</v>
      </c>
      <c r="K143" s="242">
        <f>ROUND(E143*J143,2)</f>
        <v>13965.96</v>
      </c>
      <c r="L143" s="242">
        <v>21</v>
      </c>
      <c r="M143" s="242">
        <f>G143*(1+L143/100)</f>
        <v>0</v>
      </c>
      <c r="N143" s="240">
        <v>2.5249999999999999</v>
      </c>
      <c r="O143" s="240">
        <f>ROUND(E143*N143,2)</f>
        <v>7.47</v>
      </c>
      <c r="P143" s="240">
        <v>0</v>
      </c>
      <c r="Q143" s="240">
        <f>ROUND(E143*P143,2)</f>
        <v>0</v>
      </c>
      <c r="R143" s="242"/>
      <c r="S143" s="242" t="s">
        <v>135</v>
      </c>
      <c r="T143" s="243" t="s">
        <v>124</v>
      </c>
      <c r="U143" s="224">
        <v>0</v>
      </c>
      <c r="V143" s="224">
        <f>ROUND(E143*U143,2)</f>
        <v>0</v>
      </c>
      <c r="W143" s="224"/>
      <c r="X143" s="224" t="s">
        <v>125</v>
      </c>
      <c r="Y143" s="224" t="s">
        <v>126</v>
      </c>
      <c r="Z143" s="214"/>
      <c r="AA143" s="214"/>
      <c r="AB143" s="214"/>
      <c r="AC143" s="214"/>
      <c r="AD143" s="214"/>
      <c r="AE143" s="214"/>
      <c r="AF143" s="214"/>
      <c r="AG143" s="214" t="s">
        <v>127</v>
      </c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2" x14ac:dyDescent="0.2">
      <c r="A144" s="221"/>
      <c r="B144" s="222"/>
      <c r="C144" s="257" t="s">
        <v>287</v>
      </c>
      <c r="D144" s="225"/>
      <c r="E144" s="226">
        <v>0.18</v>
      </c>
      <c r="F144" s="224"/>
      <c r="G144" s="224"/>
      <c r="H144" s="224"/>
      <c r="I144" s="224"/>
      <c r="J144" s="224"/>
      <c r="K144" s="224"/>
      <c r="L144" s="224"/>
      <c r="M144" s="224"/>
      <c r="N144" s="223"/>
      <c r="O144" s="223"/>
      <c r="P144" s="223"/>
      <c r="Q144" s="223"/>
      <c r="R144" s="224"/>
      <c r="S144" s="224"/>
      <c r="T144" s="224"/>
      <c r="U144" s="224"/>
      <c r="V144" s="224"/>
      <c r="W144" s="224"/>
      <c r="X144" s="224"/>
      <c r="Y144" s="224"/>
      <c r="Z144" s="214"/>
      <c r="AA144" s="214"/>
      <c r="AB144" s="214"/>
      <c r="AC144" s="214"/>
      <c r="AD144" s="214"/>
      <c r="AE144" s="214"/>
      <c r="AF144" s="214"/>
      <c r="AG144" s="214" t="s">
        <v>129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3" x14ac:dyDescent="0.2">
      <c r="A145" s="221"/>
      <c r="B145" s="222"/>
      <c r="C145" s="257" t="s">
        <v>288</v>
      </c>
      <c r="D145" s="225"/>
      <c r="E145" s="226">
        <v>1.458</v>
      </c>
      <c r="F145" s="224"/>
      <c r="G145" s="224"/>
      <c r="H145" s="224"/>
      <c r="I145" s="224"/>
      <c r="J145" s="224"/>
      <c r="K145" s="224"/>
      <c r="L145" s="224"/>
      <c r="M145" s="224"/>
      <c r="N145" s="223"/>
      <c r="O145" s="223"/>
      <c r="P145" s="223"/>
      <c r="Q145" s="223"/>
      <c r="R145" s="224"/>
      <c r="S145" s="224"/>
      <c r="T145" s="224"/>
      <c r="U145" s="224"/>
      <c r="V145" s="224"/>
      <c r="W145" s="224"/>
      <c r="X145" s="224"/>
      <c r="Y145" s="224"/>
      <c r="Z145" s="214"/>
      <c r="AA145" s="214"/>
      <c r="AB145" s="214"/>
      <c r="AC145" s="214"/>
      <c r="AD145" s="214"/>
      <c r="AE145" s="214"/>
      <c r="AF145" s="214"/>
      <c r="AG145" s="214" t="s">
        <v>129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3" x14ac:dyDescent="0.2">
      <c r="A146" s="221"/>
      <c r="B146" s="222"/>
      <c r="C146" s="257" t="s">
        <v>289</v>
      </c>
      <c r="D146" s="225"/>
      <c r="E146" s="226">
        <v>1.32</v>
      </c>
      <c r="F146" s="224"/>
      <c r="G146" s="224"/>
      <c r="H146" s="224"/>
      <c r="I146" s="224"/>
      <c r="J146" s="224"/>
      <c r="K146" s="224"/>
      <c r="L146" s="224"/>
      <c r="M146" s="224"/>
      <c r="N146" s="223"/>
      <c r="O146" s="223"/>
      <c r="P146" s="223"/>
      <c r="Q146" s="223"/>
      <c r="R146" s="224"/>
      <c r="S146" s="224"/>
      <c r="T146" s="224"/>
      <c r="U146" s="224"/>
      <c r="V146" s="224"/>
      <c r="W146" s="224"/>
      <c r="X146" s="224"/>
      <c r="Y146" s="224"/>
      <c r="Z146" s="214"/>
      <c r="AA146" s="214"/>
      <c r="AB146" s="214"/>
      <c r="AC146" s="214"/>
      <c r="AD146" s="214"/>
      <c r="AE146" s="214"/>
      <c r="AF146" s="214"/>
      <c r="AG146" s="214" t="s">
        <v>129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1" x14ac:dyDescent="0.2">
      <c r="A147" s="237">
        <v>36</v>
      </c>
      <c r="B147" s="238" t="s">
        <v>290</v>
      </c>
      <c r="C147" s="256" t="s">
        <v>291</v>
      </c>
      <c r="D147" s="239" t="s">
        <v>134</v>
      </c>
      <c r="E147" s="240">
        <v>22</v>
      </c>
      <c r="F147" s="241"/>
      <c r="G147" s="242">
        <f>ROUND(E147*F147,2)</f>
        <v>0</v>
      </c>
      <c r="H147" s="241">
        <v>0</v>
      </c>
      <c r="I147" s="242">
        <f>ROUND(E147*H147,2)</f>
        <v>0</v>
      </c>
      <c r="J147" s="241">
        <v>181</v>
      </c>
      <c r="K147" s="242">
        <f>ROUND(E147*J147,2)</f>
        <v>3982</v>
      </c>
      <c r="L147" s="242">
        <v>21</v>
      </c>
      <c r="M147" s="242">
        <f>G147*(1+L147/100)</f>
        <v>0</v>
      </c>
      <c r="N147" s="240">
        <v>1E-4</v>
      </c>
      <c r="O147" s="240">
        <f>ROUND(E147*N147,2)</f>
        <v>0</v>
      </c>
      <c r="P147" s="240">
        <v>0</v>
      </c>
      <c r="Q147" s="240">
        <f>ROUND(E147*P147,2)</f>
        <v>0</v>
      </c>
      <c r="R147" s="242"/>
      <c r="S147" s="242" t="s">
        <v>135</v>
      </c>
      <c r="T147" s="243" t="s">
        <v>124</v>
      </c>
      <c r="U147" s="224">
        <v>0</v>
      </c>
      <c r="V147" s="224">
        <f>ROUND(E147*U147,2)</f>
        <v>0</v>
      </c>
      <c r="W147" s="224"/>
      <c r="X147" s="224" t="s">
        <v>125</v>
      </c>
      <c r="Y147" s="224" t="s">
        <v>126</v>
      </c>
      <c r="Z147" s="214"/>
      <c r="AA147" s="214"/>
      <c r="AB147" s="214"/>
      <c r="AC147" s="214"/>
      <c r="AD147" s="214"/>
      <c r="AE147" s="214"/>
      <c r="AF147" s="214"/>
      <c r="AG147" s="214" t="s">
        <v>127</v>
      </c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2" x14ac:dyDescent="0.2">
      <c r="A148" s="221"/>
      <c r="B148" s="222"/>
      <c r="C148" s="261" t="s">
        <v>292</v>
      </c>
      <c r="D148" s="253"/>
      <c r="E148" s="253"/>
      <c r="F148" s="253"/>
      <c r="G148" s="253"/>
      <c r="H148" s="224"/>
      <c r="I148" s="224"/>
      <c r="J148" s="224"/>
      <c r="K148" s="224"/>
      <c r="L148" s="224"/>
      <c r="M148" s="224"/>
      <c r="N148" s="223"/>
      <c r="O148" s="223"/>
      <c r="P148" s="223"/>
      <c r="Q148" s="223"/>
      <c r="R148" s="224"/>
      <c r="S148" s="224"/>
      <c r="T148" s="224"/>
      <c r="U148" s="224"/>
      <c r="V148" s="224"/>
      <c r="W148" s="224"/>
      <c r="X148" s="224"/>
      <c r="Y148" s="224"/>
      <c r="Z148" s="214"/>
      <c r="AA148" s="214"/>
      <c r="AB148" s="214"/>
      <c r="AC148" s="214"/>
      <c r="AD148" s="214"/>
      <c r="AE148" s="214"/>
      <c r="AF148" s="214"/>
      <c r="AG148" s="214" t="s">
        <v>152</v>
      </c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2" x14ac:dyDescent="0.2">
      <c r="A149" s="221"/>
      <c r="B149" s="222"/>
      <c r="C149" s="257" t="s">
        <v>293</v>
      </c>
      <c r="D149" s="225"/>
      <c r="E149" s="226"/>
      <c r="F149" s="224"/>
      <c r="G149" s="224"/>
      <c r="H149" s="224"/>
      <c r="I149" s="224"/>
      <c r="J149" s="224"/>
      <c r="K149" s="224"/>
      <c r="L149" s="224"/>
      <c r="M149" s="224"/>
      <c r="N149" s="223"/>
      <c r="O149" s="223"/>
      <c r="P149" s="223"/>
      <c r="Q149" s="223"/>
      <c r="R149" s="224"/>
      <c r="S149" s="224"/>
      <c r="T149" s="224"/>
      <c r="U149" s="224"/>
      <c r="V149" s="224"/>
      <c r="W149" s="224"/>
      <c r="X149" s="224"/>
      <c r="Y149" s="224"/>
      <c r="Z149" s="214"/>
      <c r="AA149" s="214"/>
      <c r="AB149" s="214"/>
      <c r="AC149" s="214"/>
      <c r="AD149" s="214"/>
      <c r="AE149" s="214"/>
      <c r="AF149" s="214"/>
      <c r="AG149" s="214" t="s">
        <v>129</v>
      </c>
      <c r="AH149" s="214">
        <v>0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3" x14ac:dyDescent="0.2">
      <c r="A150" s="221"/>
      <c r="B150" s="222"/>
      <c r="C150" s="257" t="s">
        <v>294</v>
      </c>
      <c r="D150" s="225"/>
      <c r="E150" s="226"/>
      <c r="F150" s="224"/>
      <c r="G150" s="224"/>
      <c r="H150" s="224"/>
      <c r="I150" s="224"/>
      <c r="J150" s="224"/>
      <c r="K150" s="224"/>
      <c r="L150" s="224"/>
      <c r="M150" s="224"/>
      <c r="N150" s="223"/>
      <c r="O150" s="223"/>
      <c r="P150" s="223"/>
      <c r="Q150" s="223"/>
      <c r="R150" s="224"/>
      <c r="S150" s="224"/>
      <c r="T150" s="224"/>
      <c r="U150" s="224"/>
      <c r="V150" s="224"/>
      <c r="W150" s="224"/>
      <c r="X150" s="224"/>
      <c r="Y150" s="224"/>
      <c r="Z150" s="214"/>
      <c r="AA150" s="214"/>
      <c r="AB150" s="214"/>
      <c r="AC150" s="214"/>
      <c r="AD150" s="214"/>
      <c r="AE150" s="214"/>
      <c r="AF150" s="214"/>
      <c r="AG150" s="214" t="s">
        <v>129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3" x14ac:dyDescent="0.2">
      <c r="A151" s="221"/>
      <c r="B151" s="222"/>
      <c r="C151" s="257" t="s">
        <v>295</v>
      </c>
      <c r="D151" s="225"/>
      <c r="E151" s="226">
        <v>22</v>
      </c>
      <c r="F151" s="224"/>
      <c r="G151" s="224"/>
      <c r="H151" s="224"/>
      <c r="I151" s="224"/>
      <c r="J151" s="224"/>
      <c r="K151" s="224"/>
      <c r="L151" s="224"/>
      <c r="M151" s="224"/>
      <c r="N151" s="223"/>
      <c r="O151" s="223"/>
      <c r="P151" s="223"/>
      <c r="Q151" s="223"/>
      <c r="R151" s="224"/>
      <c r="S151" s="224"/>
      <c r="T151" s="224"/>
      <c r="U151" s="224"/>
      <c r="V151" s="224"/>
      <c r="W151" s="224"/>
      <c r="X151" s="224"/>
      <c r="Y151" s="224"/>
      <c r="Z151" s="214"/>
      <c r="AA151" s="214"/>
      <c r="AB151" s="214"/>
      <c r="AC151" s="214"/>
      <c r="AD151" s="214"/>
      <c r="AE151" s="214"/>
      <c r="AF151" s="214"/>
      <c r="AG151" s="214" t="s">
        <v>129</v>
      </c>
      <c r="AH151" s="214">
        <v>0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1" x14ac:dyDescent="0.2">
      <c r="A152" s="237">
        <v>37</v>
      </c>
      <c r="B152" s="238" t="s">
        <v>296</v>
      </c>
      <c r="C152" s="256" t="s">
        <v>297</v>
      </c>
      <c r="D152" s="239" t="s">
        <v>121</v>
      </c>
      <c r="E152" s="240">
        <v>7.52</v>
      </c>
      <c r="F152" s="241"/>
      <c r="G152" s="242">
        <f>ROUND(E152*F152,2)</f>
        <v>0</v>
      </c>
      <c r="H152" s="241">
        <v>0</v>
      </c>
      <c r="I152" s="242">
        <f>ROUND(E152*H152,2)</f>
        <v>0</v>
      </c>
      <c r="J152" s="241">
        <v>500</v>
      </c>
      <c r="K152" s="242">
        <f>ROUND(E152*J152,2)</f>
        <v>3760</v>
      </c>
      <c r="L152" s="242">
        <v>21</v>
      </c>
      <c r="M152" s="242">
        <f>G152*(1+L152/100)</f>
        <v>0</v>
      </c>
      <c r="N152" s="240">
        <v>0</v>
      </c>
      <c r="O152" s="240">
        <f>ROUND(E152*N152,2)</f>
        <v>0</v>
      </c>
      <c r="P152" s="240">
        <v>0</v>
      </c>
      <c r="Q152" s="240">
        <f>ROUND(E152*P152,2)</f>
        <v>0</v>
      </c>
      <c r="R152" s="242"/>
      <c r="S152" s="242" t="s">
        <v>135</v>
      </c>
      <c r="T152" s="243" t="s">
        <v>124</v>
      </c>
      <c r="U152" s="224">
        <v>0</v>
      </c>
      <c r="V152" s="224">
        <f>ROUND(E152*U152,2)</f>
        <v>0</v>
      </c>
      <c r="W152" s="224"/>
      <c r="X152" s="224" t="s">
        <v>125</v>
      </c>
      <c r="Y152" s="224" t="s">
        <v>126</v>
      </c>
      <c r="Z152" s="214"/>
      <c r="AA152" s="214"/>
      <c r="AB152" s="214"/>
      <c r="AC152" s="214"/>
      <c r="AD152" s="214"/>
      <c r="AE152" s="214"/>
      <c r="AF152" s="214"/>
      <c r="AG152" s="214" t="s">
        <v>127</v>
      </c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2" x14ac:dyDescent="0.2">
      <c r="A153" s="221"/>
      <c r="B153" s="222"/>
      <c r="C153" s="261" t="s">
        <v>298</v>
      </c>
      <c r="D153" s="253"/>
      <c r="E153" s="253"/>
      <c r="F153" s="253"/>
      <c r="G153" s="253"/>
      <c r="H153" s="224"/>
      <c r="I153" s="224"/>
      <c r="J153" s="224"/>
      <c r="K153" s="224"/>
      <c r="L153" s="224"/>
      <c r="M153" s="224"/>
      <c r="N153" s="223"/>
      <c r="O153" s="223"/>
      <c r="P153" s="223"/>
      <c r="Q153" s="223"/>
      <c r="R153" s="224"/>
      <c r="S153" s="224"/>
      <c r="T153" s="224"/>
      <c r="U153" s="224"/>
      <c r="V153" s="224"/>
      <c r="W153" s="224"/>
      <c r="X153" s="224"/>
      <c r="Y153" s="224"/>
      <c r="Z153" s="214"/>
      <c r="AA153" s="214"/>
      <c r="AB153" s="214"/>
      <c r="AC153" s="214"/>
      <c r="AD153" s="214"/>
      <c r="AE153" s="214"/>
      <c r="AF153" s="214"/>
      <c r="AG153" s="214" t="s">
        <v>152</v>
      </c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3" x14ac:dyDescent="0.2">
      <c r="A154" s="221"/>
      <c r="B154" s="222"/>
      <c r="C154" s="260" t="s">
        <v>299</v>
      </c>
      <c r="D154" s="252"/>
      <c r="E154" s="252"/>
      <c r="F154" s="252"/>
      <c r="G154" s="252"/>
      <c r="H154" s="224"/>
      <c r="I154" s="224"/>
      <c r="J154" s="224"/>
      <c r="K154" s="224"/>
      <c r="L154" s="224"/>
      <c r="M154" s="224"/>
      <c r="N154" s="223"/>
      <c r="O154" s="223"/>
      <c r="P154" s="223"/>
      <c r="Q154" s="223"/>
      <c r="R154" s="224"/>
      <c r="S154" s="224"/>
      <c r="T154" s="224"/>
      <c r="U154" s="224"/>
      <c r="V154" s="224"/>
      <c r="W154" s="224"/>
      <c r="X154" s="224"/>
      <c r="Y154" s="224"/>
      <c r="Z154" s="214"/>
      <c r="AA154" s="214"/>
      <c r="AB154" s="214"/>
      <c r="AC154" s="214"/>
      <c r="AD154" s="214"/>
      <c r="AE154" s="214"/>
      <c r="AF154" s="214"/>
      <c r="AG154" s="214" t="s">
        <v>152</v>
      </c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2" x14ac:dyDescent="0.2">
      <c r="A155" s="221"/>
      <c r="B155" s="222"/>
      <c r="C155" s="257" t="s">
        <v>300</v>
      </c>
      <c r="D155" s="225"/>
      <c r="E155" s="226"/>
      <c r="F155" s="224"/>
      <c r="G155" s="224"/>
      <c r="H155" s="224"/>
      <c r="I155" s="224"/>
      <c r="J155" s="224"/>
      <c r="K155" s="224"/>
      <c r="L155" s="224"/>
      <c r="M155" s="224"/>
      <c r="N155" s="223"/>
      <c r="O155" s="223"/>
      <c r="P155" s="223"/>
      <c r="Q155" s="223"/>
      <c r="R155" s="224"/>
      <c r="S155" s="224"/>
      <c r="T155" s="224"/>
      <c r="U155" s="224"/>
      <c r="V155" s="224"/>
      <c r="W155" s="224"/>
      <c r="X155" s="224"/>
      <c r="Y155" s="224"/>
      <c r="Z155" s="214"/>
      <c r="AA155" s="214"/>
      <c r="AB155" s="214"/>
      <c r="AC155" s="214"/>
      <c r="AD155" s="214"/>
      <c r="AE155" s="214"/>
      <c r="AF155" s="214"/>
      <c r="AG155" s="214" t="s">
        <v>129</v>
      </c>
      <c r="AH155" s="214">
        <v>0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3" x14ac:dyDescent="0.2">
      <c r="A156" s="221"/>
      <c r="B156" s="222"/>
      <c r="C156" s="257" t="s">
        <v>301</v>
      </c>
      <c r="D156" s="225"/>
      <c r="E156" s="226"/>
      <c r="F156" s="224"/>
      <c r="G156" s="224"/>
      <c r="H156" s="224"/>
      <c r="I156" s="224"/>
      <c r="J156" s="224"/>
      <c r="K156" s="224"/>
      <c r="L156" s="224"/>
      <c r="M156" s="224"/>
      <c r="N156" s="223"/>
      <c r="O156" s="223"/>
      <c r="P156" s="223"/>
      <c r="Q156" s="223"/>
      <c r="R156" s="224"/>
      <c r="S156" s="224"/>
      <c r="T156" s="224"/>
      <c r="U156" s="224"/>
      <c r="V156" s="224"/>
      <c r="W156" s="224"/>
      <c r="X156" s="224"/>
      <c r="Y156" s="224"/>
      <c r="Z156" s="214"/>
      <c r="AA156" s="214"/>
      <c r="AB156" s="214"/>
      <c r="AC156" s="214"/>
      <c r="AD156" s="214"/>
      <c r="AE156" s="214"/>
      <c r="AF156" s="214"/>
      <c r="AG156" s="214" t="s">
        <v>129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3" x14ac:dyDescent="0.2">
      <c r="A157" s="221"/>
      <c r="B157" s="222"/>
      <c r="C157" s="257" t="s">
        <v>302</v>
      </c>
      <c r="D157" s="225"/>
      <c r="E157" s="226">
        <v>7.52</v>
      </c>
      <c r="F157" s="224"/>
      <c r="G157" s="224"/>
      <c r="H157" s="224"/>
      <c r="I157" s="224"/>
      <c r="J157" s="224"/>
      <c r="K157" s="224"/>
      <c r="L157" s="224"/>
      <c r="M157" s="224"/>
      <c r="N157" s="223"/>
      <c r="O157" s="223"/>
      <c r="P157" s="223"/>
      <c r="Q157" s="223"/>
      <c r="R157" s="224"/>
      <c r="S157" s="224"/>
      <c r="T157" s="224"/>
      <c r="U157" s="224"/>
      <c r="V157" s="224"/>
      <c r="W157" s="224"/>
      <c r="X157" s="224"/>
      <c r="Y157" s="224"/>
      <c r="Z157" s="214"/>
      <c r="AA157" s="214"/>
      <c r="AB157" s="214"/>
      <c r="AC157" s="214"/>
      <c r="AD157" s="214"/>
      <c r="AE157" s="214"/>
      <c r="AF157" s="214"/>
      <c r="AG157" s="214" t="s">
        <v>129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ht="22.5" outlineLevel="1" x14ac:dyDescent="0.2">
      <c r="A158" s="237">
        <v>38</v>
      </c>
      <c r="B158" s="238" t="s">
        <v>303</v>
      </c>
      <c r="C158" s="256" t="s">
        <v>304</v>
      </c>
      <c r="D158" s="239" t="s">
        <v>199</v>
      </c>
      <c r="E158" s="240">
        <v>24.2</v>
      </c>
      <c r="F158" s="241"/>
      <c r="G158" s="242">
        <f>ROUND(E158*F158,2)</f>
        <v>0</v>
      </c>
      <c r="H158" s="241">
        <v>199.5</v>
      </c>
      <c r="I158" s="242">
        <f>ROUND(E158*H158,2)</f>
        <v>4827.8999999999996</v>
      </c>
      <c r="J158" s="241">
        <v>0</v>
      </c>
      <c r="K158" s="242">
        <f>ROUND(E158*J158,2)</f>
        <v>0</v>
      </c>
      <c r="L158" s="242">
        <v>21</v>
      </c>
      <c r="M158" s="242">
        <f>G158*(1+L158/100)</f>
        <v>0</v>
      </c>
      <c r="N158" s="240">
        <v>0.06</v>
      </c>
      <c r="O158" s="240">
        <f>ROUND(E158*N158,2)</f>
        <v>1.45</v>
      </c>
      <c r="P158" s="240">
        <v>0</v>
      </c>
      <c r="Q158" s="240">
        <f>ROUND(E158*P158,2)</f>
        <v>0</v>
      </c>
      <c r="R158" s="242" t="s">
        <v>236</v>
      </c>
      <c r="S158" s="242" t="s">
        <v>305</v>
      </c>
      <c r="T158" s="243" t="s">
        <v>124</v>
      </c>
      <c r="U158" s="224">
        <v>0</v>
      </c>
      <c r="V158" s="224">
        <f>ROUND(E158*U158,2)</f>
        <v>0</v>
      </c>
      <c r="W158" s="224"/>
      <c r="X158" s="224" t="s">
        <v>237</v>
      </c>
      <c r="Y158" s="224" t="s">
        <v>126</v>
      </c>
      <c r="Z158" s="214"/>
      <c r="AA158" s="214"/>
      <c r="AB158" s="214"/>
      <c r="AC158" s="214"/>
      <c r="AD158" s="214"/>
      <c r="AE158" s="214"/>
      <c r="AF158" s="214"/>
      <c r="AG158" s="214" t="s">
        <v>238</v>
      </c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2" x14ac:dyDescent="0.2">
      <c r="A159" s="221"/>
      <c r="B159" s="222"/>
      <c r="C159" s="257" t="s">
        <v>306</v>
      </c>
      <c r="D159" s="225"/>
      <c r="E159" s="226">
        <v>22</v>
      </c>
      <c r="F159" s="224"/>
      <c r="G159" s="224"/>
      <c r="H159" s="224"/>
      <c r="I159" s="224"/>
      <c r="J159" s="224"/>
      <c r="K159" s="224"/>
      <c r="L159" s="224"/>
      <c r="M159" s="224"/>
      <c r="N159" s="223"/>
      <c r="O159" s="223"/>
      <c r="P159" s="223"/>
      <c r="Q159" s="223"/>
      <c r="R159" s="224"/>
      <c r="S159" s="224"/>
      <c r="T159" s="224"/>
      <c r="U159" s="224"/>
      <c r="V159" s="224"/>
      <c r="W159" s="224"/>
      <c r="X159" s="224"/>
      <c r="Y159" s="224"/>
      <c r="Z159" s="214"/>
      <c r="AA159" s="214"/>
      <c r="AB159" s="214"/>
      <c r="AC159" s="214"/>
      <c r="AD159" s="214"/>
      <c r="AE159" s="214"/>
      <c r="AF159" s="214"/>
      <c r="AG159" s="214" t="s">
        <v>129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3" x14ac:dyDescent="0.2">
      <c r="A160" s="221"/>
      <c r="B160" s="222"/>
      <c r="C160" s="262" t="s">
        <v>239</v>
      </c>
      <c r="D160" s="227"/>
      <c r="E160" s="228">
        <v>2.2000000000000002</v>
      </c>
      <c r="F160" s="224"/>
      <c r="G160" s="224"/>
      <c r="H160" s="224"/>
      <c r="I160" s="224"/>
      <c r="J160" s="224"/>
      <c r="K160" s="224"/>
      <c r="L160" s="224"/>
      <c r="M160" s="224"/>
      <c r="N160" s="223"/>
      <c r="O160" s="223"/>
      <c r="P160" s="223"/>
      <c r="Q160" s="223"/>
      <c r="R160" s="224"/>
      <c r="S160" s="224"/>
      <c r="T160" s="224"/>
      <c r="U160" s="224"/>
      <c r="V160" s="224"/>
      <c r="W160" s="224"/>
      <c r="X160" s="224"/>
      <c r="Y160" s="224"/>
      <c r="Z160" s="214"/>
      <c r="AA160" s="214"/>
      <c r="AB160" s="214"/>
      <c r="AC160" s="214"/>
      <c r="AD160" s="214"/>
      <c r="AE160" s="214"/>
      <c r="AF160" s="214"/>
      <c r="AG160" s="214" t="s">
        <v>129</v>
      </c>
      <c r="AH160" s="214">
        <v>4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ht="22.5" outlineLevel="1" x14ac:dyDescent="0.2">
      <c r="A161" s="244">
        <v>39</v>
      </c>
      <c r="B161" s="245" t="s">
        <v>307</v>
      </c>
      <c r="C161" s="258" t="s">
        <v>308</v>
      </c>
      <c r="D161" s="246" t="s">
        <v>199</v>
      </c>
      <c r="E161" s="247">
        <v>2</v>
      </c>
      <c r="F161" s="248"/>
      <c r="G161" s="249">
        <f>ROUND(E161*F161,2)</f>
        <v>0</v>
      </c>
      <c r="H161" s="248">
        <v>521</v>
      </c>
      <c r="I161" s="249">
        <f>ROUND(E161*H161,2)</f>
        <v>1042</v>
      </c>
      <c r="J161" s="248">
        <v>0</v>
      </c>
      <c r="K161" s="249">
        <f>ROUND(E161*J161,2)</f>
        <v>0</v>
      </c>
      <c r="L161" s="249">
        <v>21</v>
      </c>
      <c r="M161" s="249">
        <f>G161*(1+L161/100)</f>
        <v>0</v>
      </c>
      <c r="N161" s="247">
        <v>6.7000000000000004E-2</v>
      </c>
      <c r="O161" s="247">
        <f>ROUND(E161*N161,2)</f>
        <v>0.13</v>
      </c>
      <c r="P161" s="247">
        <v>0</v>
      </c>
      <c r="Q161" s="247">
        <f>ROUND(E161*P161,2)</f>
        <v>0</v>
      </c>
      <c r="R161" s="249" t="s">
        <v>236</v>
      </c>
      <c r="S161" s="249" t="s">
        <v>305</v>
      </c>
      <c r="T161" s="250" t="s">
        <v>124</v>
      </c>
      <c r="U161" s="224">
        <v>0</v>
      </c>
      <c r="V161" s="224">
        <f>ROUND(E161*U161,2)</f>
        <v>0</v>
      </c>
      <c r="W161" s="224"/>
      <c r="X161" s="224" t="s">
        <v>237</v>
      </c>
      <c r="Y161" s="224" t="s">
        <v>126</v>
      </c>
      <c r="Z161" s="214"/>
      <c r="AA161" s="214"/>
      <c r="AB161" s="214"/>
      <c r="AC161" s="214"/>
      <c r="AD161" s="214"/>
      <c r="AE161" s="214"/>
      <c r="AF161" s="214"/>
      <c r="AG161" s="214" t="s">
        <v>238</v>
      </c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ht="22.5" outlineLevel="1" x14ac:dyDescent="0.2">
      <c r="A162" s="237">
        <v>40</v>
      </c>
      <c r="B162" s="238" t="s">
        <v>309</v>
      </c>
      <c r="C162" s="256" t="s">
        <v>310</v>
      </c>
      <c r="D162" s="239" t="s">
        <v>199</v>
      </c>
      <c r="E162" s="240">
        <v>17.82</v>
      </c>
      <c r="F162" s="241"/>
      <c r="G162" s="242">
        <f>ROUND(E162*F162,2)</f>
        <v>0</v>
      </c>
      <c r="H162" s="241">
        <v>195.5</v>
      </c>
      <c r="I162" s="242">
        <f>ROUND(E162*H162,2)</f>
        <v>3483.81</v>
      </c>
      <c r="J162" s="241">
        <v>0</v>
      </c>
      <c r="K162" s="242">
        <f>ROUND(E162*J162,2)</f>
        <v>0</v>
      </c>
      <c r="L162" s="242">
        <v>21</v>
      </c>
      <c r="M162" s="242">
        <f>G162*(1+L162/100)</f>
        <v>0</v>
      </c>
      <c r="N162" s="240">
        <v>5.1999999999999998E-2</v>
      </c>
      <c r="O162" s="240">
        <f>ROUND(E162*N162,2)</f>
        <v>0.93</v>
      </c>
      <c r="P162" s="240">
        <v>0</v>
      </c>
      <c r="Q162" s="240">
        <f>ROUND(E162*P162,2)</f>
        <v>0</v>
      </c>
      <c r="R162" s="242" t="s">
        <v>236</v>
      </c>
      <c r="S162" s="242" t="s">
        <v>305</v>
      </c>
      <c r="T162" s="243" t="s">
        <v>124</v>
      </c>
      <c r="U162" s="224">
        <v>0</v>
      </c>
      <c r="V162" s="224">
        <f>ROUND(E162*U162,2)</f>
        <v>0</v>
      </c>
      <c r="W162" s="224"/>
      <c r="X162" s="224" t="s">
        <v>237</v>
      </c>
      <c r="Y162" s="224" t="s">
        <v>126</v>
      </c>
      <c r="Z162" s="214"/>
      <c r="AA162" s="214"/>
      <c r="AB162" s="214"/>
      <c r="AC162" s="214"/>
      <c r="AD162" s="214"/>
      <c r="AE162" s="214"/>
      <c r="AF162" s="214"/>
      <c r="AG162" s="214" t="s">
        <v>238</v>
      </c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2" x14ac:dyDescent="0.2">
      <c r="A163" s="221"/>
      <c r="B163" s="222"/>
      <c r="C163" s="257" t="s">
        <v>311</v>
      </c>
      <c r="D163" s="225"/>
      <c r="E163" s="226"/>
      <c r="F163" s="224"/>
      <c r="G163" s="224"/>
      <c r="H163" s="224"/>
      <c r="I163" s="224"/>
      <c r="J163" s="224"/>
      <c r="K163" s="224"/>
      <c r="L163" s="224"/>
      <c r="M163" s="224"/>
      <c r="N163" s="223"/>
      <c r="O163" s="223"/>
      <c r="P163" s="223"/>
      <c r="Q163" s="223"/>
      <c r="R163" s="224"/>
      <c r="S163" s="224"/>
      <c r="T163" s="224"/>
      <c r="U163" s="224"/>
      <c r="V163" s="224"/>
      <c r="W163" s="224"/>
      <c r="X163" s="224"/>
      <c r="Y163" s="224"/>
      <c r="Z163" s="214"/>
      <c r="AA163" s="214"/>
      <c r="AB163" s="214"/>
      <c r="AC163" s="214"/>
      <c r="AD163" s="214"/>
      <c r="AE163" s="214"/>
      <c r="AF163" s="214"/>
      <c r="AG163" s="214" t="s">
        <v>129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3" x14ac:dyDescent="0.2">
      <c r="A164" s="221"/>
      <c r="B164" s="222"/>
      <c r="C164" s="257" t="s">
        <v>312</v>
      </c>
      <c r="D164" s="225"/>
      <c r="E164" s="226"/>
      <c r="F164" s="224"/>
      <c r="G164" s="224"/>
      <c r="H164" s="224"/>
      <c r="I164" s="224"/>
      <c r="J164" s="224"/>
      <c r="K164" s="224"/>
      <c r="L164" s="224"/>
      <c r="M164" s="224"/>
      <c r="N164" s="223"/>
      <c r="O164" s="223"/>
      <c r="P164" s="223"/>
      <c r="Q164" s="223"/>
      <c r="R164" s="224"/>
      <c r="S164" s="224"/>
      <c r="T164" s="224"/>
      <c r="U164" s="224"/>
      <c r="V164" s="224"/>
      <c r="W164" s="224"/>
      <c r="X164" s="224"/>
      <c r="Y164" s="224"/>
      <c r="Z164" s="214"/>
      <c r="AA164" s="214"/>
      <c r="AB164" s="214"/>
      <c r="AC164" s="214"/>
      <c r="AD164" s="214"/>
      <c r="AE164" s="214"/>
      <c r="AF164" s="214"/>
      <c r="AG164" s="214" t="s">
        <v>129</v>
      </c>
      <c r="AH164" s="214">
        <v>0</v>
      </c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3" x14ac:dyDescent="0.2">
      <c r="A165" s="221"/>
      <c r="B165" s="222"/>
      <c r="C165" s="257" t="s">
        <v>313</v>
      </c>
      <c r="D165" s="225"/>
      <c r="E165" s="226"/>
      <c r="F165" s="224"/>
      <c r="G165" s="224"/>
      <c r="H165" s="224"/>
      <c r="I165" s="224"/>
      <c r="J165" s="224"/>
      <c r="K165" s="224"/>
      <c r="L165" s="224"/>
      <c r="M165" s="224"/>
      <c r="N165" s="223"/>
      <c r="O165" s="223"/>
      <c r="P165" s="223"/>
      <c r="Q165" s="223"/>
      <c r="R165" s="224"/>
      <c r="S165" s="224"/>
      <c r="T165" s="224"/>
      <c r="U165" s="224"/>
      <c r="V165" s="224"/>
      <c r="W165" s="224"/>
      <c r="X165" s="224"/>
      <c r="Y165" s="224"/>
      <c r="Z165" s="214"/>
      <c r="AA165" s="214"/>
      <c r="AB165" s="214"/>
      <c r="AC165" s="214"/>
      <c r="AD165" s="214"/>
      <c r="AE165" s="214"/>
      <c r="AF165" s="214"/>
      <c r="AG165" s="214" t="s">
        <v>129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3" x14ac:dyDescent="0.2">
      <c r="A166" s="221"/>
      <c r="B166" s="222"/>
      <c r="C166" s="257" t="s">
        <v>314</v>
      </c>
      <c r="D166" s="225"/>
      <c r="E166" s="226">
        <v>17.82</v>
      </c>
      <c r="F166" s="224"/>
      <c r="G166" s="224"/>
      <c r="H166" s="224"/>
      <c r="I166" s="224"/>
      <c r="J166" s="224"/>
      <c r="K166" s="224"/>
      <c r="L166" s="224"/>
      <c r="M166" s="224"/>
      <c r="N166" s="223"/>
      <c r="O166" s="223"/>
      <c r="P166" s="223"/>
      <c r="Q166" s="223"/>
      <c r="R166" s="224"/>
      <c r="S166" s="224"/>
      <c r="T166" s="224"/>
      <c r="U166" s="224"/>
      <c r="V166" s="224"/>
      <c r="W166" s="224"/>
      <c r="X166" s="224"/>
      <c r="Y166" s="224"/>
      <c r="Z166" s="214"/>
      <c r="AA166" s="214"/>
      <c r="AB166" s="214"/>
      <c r="AC166" s="214"/>
      <c r="AD166" s="214"/>
      <c r="AE166" s="214"/>
      <c r="AF166" s="214"/>
      <c r="AG166" s="214" t="s">
        <v>129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x14ac:dyDescent="0.2">
      <c r="A167" s="230" t="s">
        <v>117</v>
      </c>
      <c r="B167" s="231" t="s">
        <v>82</v>
      </c>
      <c r="C167" s="255" t="s">
        <v>83</v>
      </c>
      <c r="D167" s="232"/>
      <c r="E167" s="233"/>
      <c r="F167" s="234"/>
      <c r="G167" s="234">
        <f>SUMIF(AG168:AG175,"&lt;&gt;NOR",G168:G175)</f>
        <v>0</v>
      </c>
      <c r="H167" s="234"/>
      <c r="I167" s="234">
        <f>SUM(I168:I175)</f>
        <v>0</v>
      </c>
      <c r="J167" s="234"/>
      <c r="K167" s="234">
        <f>SUM(K168:K175)</f>
        <v>3669.06</v>
      </c>
      <c r="L167" s="234"/>
      <c r="M167" s="234">
        <f>SUM(M168:M175)</f>
        <v>0</v>
      </c>
      <c r="N167" s="233"/>
      <c r="O167" s="233">
        <f>SUM(O168:O175)</f>
        <v>0</v>
      </c>
      <c r="P167" s="233"/>
      <c r="Q167" s="233">
        <f>SUM(Q168:Q175)</f>
        <v>0.25</v>
      </c>
      <c r="R167" s="234"/>
      <c r="S167" s="234"/>
      <c r="T167" s="235"/>
      <c r="U167" s="229"/>
      <c r="V167" s="229">
        <f>SUM(V168:V175)</f>
        <v>1.76</v>
      </c>
      <c r="W167" s="229"/>
      <c r="X167" s="229"/>
      <c r="Y167" s="229"/>
      <c r="AG167" t="s">
        <v>118</v>
      </c>
    </row>
    <row r="168" spans="1:60" ht="22.5" outlineLevel="1" x14ac:dyDescent="0.2">
      <c r="A168" s="237">
        <v>41</v>
      </c>
      <c r="B168" s="238" t="s">
        <v>315</v>
      </c>
      <c r="C168" s="256" t="s">
        <v>316</v>
      </c>
      <c r="D168" s="239" t="s">
        <v>199</v>
      </c>
      <c r="E168" s="240">
        <v>3</v>
      </c>
      <c r="F168" s="241"/>
      <c r="G168" s="242">
        <f>ROUND(E168*F168,2)</f>
        <v>0</v>
      </c>
      <c r="H168" s="241">
        <v>0</v>
      </c>
      <c r="I168" s="242">
        <f>ROUND(E168*H168,2)</f>
        <v>0</v>
      </c>
      <c r="J168" s="241">
        <v>458.5</v>
      </c>
      <c r="K168" s="242">
        <f>ROUND(E168*J168,2)</f>
        <v>1375.5</v>
      </c>
      <c r="L168" s="242">
        <v>21</v>
      </c>
      <c r="M168" s="242">
        <f>G168*(1+L168/100)</f>
        <v>0</v>
      </c>
      <c r="N168" s="240">
        <v>0</v>
      </c>
      <c r="O168" s="240">
        <f>ROUND(E168*N168,2)</f>
        <v>0</v>
      </c>
      <c r="P168" s="240">
        <v>8.2000000000000003E-2</v>
      </c>
      <c r="Q168" s="240">
        <f>ROUND(E168*P168,2)</f>
        <v>0.25</v>
      </c>
      <c r="R168" s="242" t="s">
        <v>122</v>
      </c>
      <c r="S168" s="242" t="s">
        <v>123</v>
      </c>
      <c r="T168" s="243" t="s">
        <v>124</v>
      </c>
      <c r="U168" s="224">
        <v>0.58799999999999997</v>
      </c>
      <c r="V168" s="224">
        <f>ROUND(E168*U168,2)</f>
        <v>1.76</v>
      </c>
      <c r="W168" s="224"/>
      <c r="X168" s="224" t="s">
        <v>125</v>
      </c>
      <c r="Y168" s="224" t="s">
        <v>126</v>
      </c>
      <c r="Z168" s="214"/>
      <c r="AA168" s="214"/>
      <c r="AB168" s="214"/>
      <c r="AC168" s="214"/>
      <c r="AD168" s="214"/>
      <c r="AE168" s="214"/>
      <c r="AF168" s="214"/>
      <c r="AG168" s="214" t="s">
        <v>127</v>
      </c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2" x14ac:dyDescent="0.2">
      <c r="A169" s="221"/>
      <c r="B169" s="222"/>
      <c r="C169" s="259" t="s">
        <v>317</v>
      </c>
      <c r="D169" s="251"/>
      <c r="E169" s="251"/>
      <c r="F169" s="251"/>
      <c r="G169" s="251"/>
      <c r="H169" s="224"/>
      <c r="I169" s="224"/>
      <c r="J169" s="224"/>
      <c r="K169" s="224"/>
      <c r="L169" s="224"/>
      <c r="M169" s="224"/>
      <c r="N169" s="223"/>
      <c r="O169" s="223"/>
      <c r="P169" s="223"/>
      <c r="Q169" s="223"/>
      <c r="R169" s="224"/>
      <c r="S169" s="224"/>
      <c r="T169" s="224"/>
      <c r="U169" s="224"/>
      <c r="V169" s="224"/>
      <c r="W169" s="224"/>
      <c r="X169" s="224"/>
      <c r="Y169" s="224"/>
      <c r="Z169" s="214"/>
      <c r="AA169" s="214"/>
      <c r="AB169" s="214"/>
      <c r="AC169" s="214"/>
      <c r="AD169" s="214"/>
      <c r="AE169" s="214"/>
      <c r="AF169" s="214"/>
      <c r="AG169" s="214" t="s">
        <v>141</v>
      </c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54" t="str">
        <f>C169</f>
        <v>s uložením hmot na skládku na vzdálenost do 3 m nebo s naložením na dopravní prostředek, se zásypem jam a jeho zhutněním</v>
      </c>
      <c r="BB169" s="214"/>
      <c r="BC169" s="214"/>
      <c r="BD169" s="214"/>
      <c r="BE169" s="214"/>
      <c r="BF169" s="214"/>
      <c r="BG169" s="214"/>
      <c r="BH169" s="214"/>
    </row>
    <row r="170" spans="1:60" outlineLevel="2" x14ac:dyDescent="0.2">
      <c r="A170" s="221"/>
      <c r="B170" s="222"/>
      <c r="C170" s="257" t="s">
        <v>318</v>
      </c>
      <c r="D170" s="225"/>
      <c r="E170" s="226"/>
      <c r="F170" s="224"/>
      <c r="G170" s="224"/>
      <c r="H170" s="224"/>
      <c r="I170" s="224"/>
      <c r="J170" s="224"/>
      <c r="K170" s="224"/>
      <c r="L170" s="224"/>
      <c r="M170" s="224"/>
      <c r="N170" s="223"/>
      <c r="O170" s="223"/>
      <c r="P170" s="223"/>
      <c r="Q170" s="223"/>
      <c r="R170" s="224"/>
      <c r="S170" s="224"/>
      <c r="T170" s="224"/>
      <c r="U170" s="224"/>
      <c r="V170" s="224"/>
      <c r="W170" s="224"/>
      <c r="X170" s="224"/>
      <c r="Y170" s="224"/>
      <c r="Z170" s="214"/>
      <c r="AA170" s="214"/>
      <c r="AB170" s="214"/>
      <c r="AC170" s="214"/>
      <c r="AD170" s="214"/>
      <c r="AE170" s="214"/>
      <c r="AF170" s="214"/>
      <c r="AG170" s="214" t="s">
        <v>129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 x14ac:dyDescent="0.2">
      <c r="A171" s="221"/>
      <c r="B171" s="222"/>
      <c r="C171" s="257" t="s">
        <v>319</v>
      </c>
      <c r="D171" s="225"/>
      <c r="E171" s="226"/>
      <c r="F171" s="224"/>
      <c r="G171" s="224"/>
      <c r="H171" s="224"/>
      <c r="I171" s="224"/>
      <c r="J171" s="224"/>
      <c r="K171" s="224"/>
      <c r="L171" s="224"/>
      <c r="M171" s="224"/>
      <c r="N171" s="223"/>
      <c r="O171" s="223"/>
      <c r="P171" s="223"/>
      <c r="Q171" s="223"/>
      <c r="R171" s="224"/>
      <c r="S171" s="224"/>
      <c r="T171" s="224"/>
      <c r="U171" s="224"/>
      <c r="V171" s="224"/>
      <c r="W171" s="224"/>
      <c r="X171" s="224"/>
      <c r="Y171" s="224"/>
      <c r="Z171" s="214"/>
      <c r="AA171" s="214"/>
      <c r="AB171" s="214"/>
      <c r="AC171" s="214"/>
      <c r="AD171" s="214"/>
      <c r="AE171" s="214"/>
      <c r="AF171" s="214"/>
      <c r="AG171" s="214" t="s">
        <v>129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3" x14ac:dyDescent="0.2">
      <c r="A172" s="221"/>
      <c r="B172" s="222"/>
      <c r="C172" s="257" t="s">
        <v>320</v>
      </c>
      <c r="D172" s="225"/>
      <c r="E172" s="226"/>
      <c r="F172" s="224"/>
      <c r="G172" s="224"/>
      <c r="H172" s="224"/>
      <c r="I172" s="224"/>
      <c r="J172" s="224"/>
      <c r="K172" s="224"/>
      <c r="L172" s="224"/>
      <c r="M172" s="224"/>
      <c r="N172" s="223"/>
      <c r="O172" s="223"/>
      <c r="P172" s="223"/>
      <c r="Q172" s="223"/>
      <c r="R172" s="224"/>
      <c r="S172" s="224"/>
      <c r="T172" s="224"/>
      <c r="U172" s="224"/>
      <c r="V172" s="224"/>
      <c r="W172" s="224"/>
      <c r="X172" s="224"/>
      <c r="Y172" s="224"/>
      <c r="Z172" s="214"/>
      <c r="AA172" s="214"/>
      <c r="AB172" s="214"/>
      <c r="AC172" s="214"/>
      <c r="AD172" s="214"/>
      <c r="AE172" s="214"/>
      <c r="AF172" s="214"/>
      <c r="AG172" s="214" t="s">
        <v>129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3" x14ac:dyDescent="0.2">
      <c r="A173" s="221"/>
      <c r="B173" s="222"/>
      <c r="C173" s="257" t="s">
        <v>284</v>
      </c>
      <c r="D173" s="225"/>
      <c r="E173" s="226"/>
      <c r="F173" s="224"/>
      <c r="G173" s="224"/>
      <c r="H173" s="224"/>
      <c r="I173" s="224"/>
      <c r="J173" s="224"/>
      <c r="K173" s="224"/>
      <c r="L173" s="224"/>
      <c r="M173" s="224"/>
      <c r="N173" s="223"/>
      <c r="O173" s="223"/>
      <c r="P173" s="223"/>
      <c r="Q173" s="223"/>
      <c r="R173" s="224"/>
      <c r="S173" s="224"/>
      <c r="T173" s="224"/>
      <c r="U173" s="224"/>
      <c r="V173" s="224"/>
      <c r="W173" s="224"/>
      <c r="X173" s="224"/>
      <c r="Y173" s="224"/>
      <c r="Z173" s="214"/>
      <c r="AA173" s="214"/>
      <c r="AB173" s="214"/>
      <c r="AC173" s="214"/>
      <c r="AD173" s="214"/>
      <c r="AE173" s="214"/>
      <c r="AF173" s="214"/>
      <c r="AG173" s="214" t="s">
        <v>129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 x14ac:dyDescent="0.2">
      <c r="A174" s="221"/>
      <c r="B174" s="222"/>
      <c r="C174" s="257" t="s">
        <v>72</v>
      </c>
      <c r="D174" s="225"/>
      <c r="E174" s="226">
        <v>3</v>
      </c>
      <c r="F174" s="224"/>
      <c r="G174" s="224"/>
      <c r="H174" s="224"/>
      <c r="I174" s="224"/>
      <c r="J174" s="224"/>
      <c r="K174" s="224"/>
      <c r="L174" s="224"/>
      <c r="M174" s="224"/>
      <c r="N174" s="223"/>
      <c r="O174" s="223"/>
      <c r="P174" s="223"/>
      <c r="Q174" s="223"/>
      <c r="R174" s="224"/>
      <c r="S174" s="224"/>
      <c r="T174" s="224"/>
      <c r="U174" s="224"/>
      <c r="V174" s="224"/>
      <c r="W174" s="224"/>
      <c r="X174" s="224"/>
      <c r="Y174" s="224"/>
      <c r="Z174" s="214"/>
      <c r="AA174" s="214"/>
      <c r="AB174" s="214"/>
      <c r="AC174" s="214"/>
      <c r="AD174" s="214"/>
      <c r="AE174" s="214"/>
      <c r="AF174" s="214"/>
      <c r="AG174" s="214" t="s">
        <v>129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1" x14ac:dyDescent="0.2">
      <c r="A175" s="244">
        <v>42</v>
      </c>
      <c r="B175" s="245" t="s">
        <v>321</v>
      </c>
      <c r="C175" s="258" t="s">
        <v>322</v>
      </c>
      <c r="D175" s="246" t="s">
        <v>199</v>
      </c>
      <c r="E175" s="247">
        <v>1</v>
      </c>
      <c r="F175" s="248"/>
      <c r="G175" s="249">
        <f>ROUND(E175*F175,2)</f>
        <v>0</v>
      </c>
      <c r="H175" s="248">
        <v>0</v>
      </c>
      <c r="I175" s="249">
        <f>ROUND(E175*H175,2)</f>
        <v>0</v>
      </c>
      <c r="J175" s="248">
        <v>2293.56</v>
      </c>
      <c r="K175" s="249">
        <f>ROUND(E175*J175,2)</f>
        <v>2293.56</v>
      </c>
      <c r="L175" s="249">
        <v>21</v>
      </c>
      <c r="M175" s="249">
        <f>G175*(1+L175/100)</f>
        <v>0</v>
      </c>
      <c r="N175" s="247">
        <v>0</v>
      </c>
      <c r="O175" s="247">
        <f>ROUND(E175*N175,2)</f>
        <v>0</v>
      </c>
      <c r="P175" s="247">
        <v>0</v>
      </c>
      <c r="Q175" s="247">
        <f>ROUND(E175*P175,2)</f>
        <v>0</v>
      </c>
      <c r="R175" s="249"/>
      <c r="S175" s="249" t="s">
        <v>135</v>
      </c>
      <c r="T175" s="250" t="s">
        <v>124</v>
      </c>
      <c r="U175" s="224">
        <v>0</v>
      </c>
      <c r="V175" s="224">
        <f>ROUND(E175*U175,2)</f>
        <v>0</v>
      </c>
      <c r="W175" s="224"/>
      <c r="X175" s="224" t="s">
        <v>125</v>
      </c>
      <c r="Y175" s="224" t="s">
        <v>126</v>
      </c>
      <c r="Z175" s="214"/>
      <c r="AA175" s="214"/>
      <c r="AB175" s="214"/>
      <c r="AC175" s="214"/>
      <c r="AD175" s="214"/>
      <c r="AE175" s="214"/>
      <c r="AF175" s="214"/>
      <c r="AG175" s="214" t="s">
        <v>127</v>
      </c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x14ac:dyDescent="0.2">
      <c r="A176" s="230" t="s">
        <v>117</v>
      </c>
      <c r="B176" s="231" t="s">
        <v>84</v>
      </c>
      <c r="C176" s="255" t="s">
        <v>85</v>
      </c>
      <c r="D176" s="232"/>
      <c r="E176" s="233"/>
      <c r="F176" s="234"/>
      <c r="G176" s="234">
        <f>SUMIF(AG177:AG178,"&lt;&gt;NOR",G177:G178)</f>
        <v>0</v>
      </c>
      <c r="H176" s="234"/>
      <c r="I176" s="234">
        <f>SUM(I177:I178)</f>
        <v>0</v>
      </c>
      <c r="J176" s="234"/>
      <c r="K176" s="234">
        <f>SUM(K177:K178)</f>
        <v>49715.9</v>
      </c>
      <c r="L176" s="234"/>
      <c r="M176" s="234">
        <f>SUM(M177:M178)</f>
        <v>0</v>
      </c>
      <c r="N176" s="233"/>
      <c r="O176" s="233">
        <f>SUM(O177:O178)</f>
        <v>0</v>
      </c>
      <c r="P176" s="233"/>
      <c r="Q176" s="233">
        <f>SUM(Q177:Q178)</f>
        <v>0</v>
      </c>
      <c r="R176" s="234"/>
      <c r="S176" s="234"/>
      <c r="T176" s="235"/>
      <c r="U176" s="229"/>
      <c r="V176" s="229">
        <f>SUM(V177:V178)</f>
        <v>55.88</v>
      </c>
      <c r="W176" s="229"/>
      <c r="X176" s="229"/>
      <c r="Y176" s="229"/>
      <c r="AG176" t="s">
        <v>118</v>
      </c>
    </row>
    <row r="177" spans="1:60" outlineLevel="1" x14ac:dyDescent="0.2">
      <c r="A177" s="237">
        <v>43</v>
      </c>
      <c r="B177" s="238" t="s">
        <v>323</v>
      </c>
      <c r="C177" s="256" t="s">
        <v>324</v>
      </c>
      <c r="D177" s="239" t="s">
        <v>230</v>
      </c>
      <c r="E177" s="240">
        <v>143.27350000000001</v>
      </c>
      <c r="F177" s="241"/>
      <c r="G177" s="242">
        <f>ROUND(E177*F177,2)</f>
        <v>0</v>
      </c>
      <c r="H177" s="241">
        <v>0</v>
      </c>
      <c r="I177" s="242">
        <f>ROUND(E177*H177,2)</f>
        <v>0</v>
      </c>
      <c r="J177" s="241">
        <v>347</v>
      </c>
      <c r="K177" s="242">
        <f>ROUND(E177*J177,2)</f>
        <v>49715.9</v>
      </c>
      <c r="L177" s="242">
        <v>21</v>
      </c>
      <c r="M177" s="242">
        <f>G177*(1+L177/100)</f>
        <v>0</v>
      </c>
      <c r="N177" s="240">
        <v>0</v>
      </c>
      <c r="O177" s="240">
        <f>ROUND(E177*N177,2)</f>
        <v>0</v>
      </c>
      <c r="P177" s="240">
        <v>0</v>
      </c>
      <c r="Q177" s="240">
        <f>ROUND(E177*P177,2)</f>
        <v>0</v>
      </c>
      <c r="R177" s="242" t="s">
        <v>122</v>
      </c>
      <c r="S177" s="242" t="s">
        <v>123</v>
      </c>
      <c r="T177" s="243" t="s">
        <v>123</v>
      </c>
      <c r="U177" s="224">
        <v>0.39</v>
      </c>
      <c r="V177" s="224">
        <f>ROUND(E177*U177,2)</f>
        <v>55.88</v>
      </c>
      <c r="W177" s="224"/>
      <c r="X177" s="224" t="s">
        <v>125</v>
      </c>
      <c r="Y177" s="224" t="s">
        <v>126</v>
      </c>
      <c r="Z177" s="214"/>
      <c r="AA177" s="214"/>
      <c r="AB177" s="214"/>
      <c r="AC177" s="214"/>
      <c r="AD177" s="214"/>
      <c r="AE177" s="214"/>
      <c r="AF177" s="214"/>
      <c r="AG177" s="214" t="s">
        <v>325</v>
      </c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2" x14ac:dyDescent="0.2">
      <c r="A178" s="221"/>
      <c r="B178" s="222"/>
      <c r="C178" s="259" t="s">
        <v>326</v>
      </c>
      <c r="D178" s="251"/>
      <c r="E178" s="251"/>
      <c r="F178" s="251"/>
      <c r="G178" s="251"/>
      <c r="H178" s="224"/>
      <c r="I178" s="224"/>
      <c r="J178" s="224"/>
      <c r="K178" s="224"/>
      <c r="L178" s="224"/>
      <c r="M178" s="224"/>
      <c r="N178" s="223"/>
      <c r="O178" s="223"/>
      <c r="P178" s="223"/>
      <c r="Q178" s="223"/>
      <c r="R178" s="224"/>
      <c r="S178" s="224"/>
      <c r="T178" s="224"/>
      <c r="U178" s="224"/>
      <c r="V178" s="224"/>
      <c r="W178" s="224"/>
      <c r="X178" s="224"/>
      <c r="Y178" s="224"/>
      <c r="Z178" s="214"/>
      <c r="AA178" s="214"/>
      <c r="AB178" s="214"/>
      <c r="AC178" s="214"/>
      <c r="AD178" s="214"/>
      <c r="AE178" s="214"/>
      <c r="AF178" s="214"/>
      <c r="AG178" s="214" t="s">
        <v>141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x14ac:dyDescent="0.2">
      <c r="A179" s="230" t="s">
        <v>117</v>
      </c>
      <c r="B179" s="231" t="s">
        <v>86</v>
      </c>
      <c r="C179" s="255" t="s">
        <v>87</v>
      </c>
      <c r="D179" s="232"/>
      <c r="E179" s="233"/>
      <c r="F179" s="234"/>
      <c r="G179" s="234">
        <f>SUMIF(AG180:AG187,"&lt;&gt;NOR",G180:G187)</f>
        <v>0</v>
      </c>
      <c r="H179" s="234"/>
      <c r="I179" s="234">
        <f>SUM(I180:I187)</f>
        <v>0</v>
      </c>
      <c r="J179" s="234"/>
      <c r="K179" s="234">
        <f>SUM(K180:K187)</f>
        <v>15706.89</v>
      </c>
      <c r="L179" s="234"/>
      <c r="M179" s="234">
        <f>SUM(M180:M187)</f>
        <v>0</v>
      </c>
      <c r="N179" s="233"/>
      <c r="O179" s="233">
        <f>SUM(O180:O187)</f>
        <v>0</v>
      </c>
      <c r="P179" s="233"/>
      <c r="Q179" s="233">
        <f>SUM(Q180:Q187)</f>
        <v>0</v>
      </c>
      <c r="R179" s="234"/>
      <c r="S179" s="234"/>
      <c r="T179" s="235"/>
      <c r="U179" s="229"/>
      <c r="V179" s="229">
        <f>SUM(V180:V187)</f>
        <v>7.7599999999999989</v>
      </c>
      <c r="W179" s="229"/>
      <c r="X179" s="229"/>
      <c r="Y179" s="229"/>
      <c r="AG179" t="s">
        <v>118</v>
      </c>
    </row>
    <row r="180" spans="1:60" ht="22.5" outlineLevel="1" x14ac:dyDescent="0.2">
      <c r="A180" s="237">
        <v>44</v>
      </c>
      <c r="B180" s="238" t="s">
        <v>327</v>
      </c>
      <c r="C180" s="256" t="s">
        <v>328</v>
      </c>
      <c r="D180" s="239" t="s">
        <v>230</v>
      </c>
      <c r="E180" s="240">
        <v>10.0402</v>
      </c>
      <c r="F180" s="241"/>
      <c r="G180" s="242">
        <f>ROUND(E180*F180,2)</f>
        <v>0</v>
      </c>
      <c r="H180" s="241">
        <v>0</v>
      </c>
      <c r="I180" s="242">
        <f>ROUND(E180*H180,2)</f>
        <v>0</v>
      </c>
      <c r="J180" s="241">
        <v>258.5</v>
      </c>
      <c r="K180" s="242">
        <f>ROUND(E180*J180,2)</f>
        <v>2595.39</v>
      </c>
      <c r="L180" s="242">
        <v>21</v>
      </c>
      <c r="M180" s="242">
        <f>G180*(1+L180/100)</f>
        <v>0</v>
      </c>
      <c r="N180" s="240">
        <v>0</v>
      </c>
      <c r="O180" s="240">
        <f>ROUND(E180*N180,2)</f>
        <v>0</v>
      </c>
      <c r="P180" s="240">
        <v>0</v>
      </c>
      <c r="Q180" s="240">
        <f>ROUND(E180*P180,2)</f>
        <v>0</v>
      </c>
      <c r="R180" s="242" t="s">
        <v>329</v>
      </c>
      <c r="S180" s="242" t="s">
        <v>123</v>
      </c>
      <c r="T180" s="243" t="s">
        <v>123</v>
      </c>
      <c r="U180" s="224">
        <v>0.27700000000000002</v>
      </c>
      <c r="V180" s="224">
        <f>ROUND(E180*U180,2)</f>
        <v>2.78</v>
      </c>
      <c r="W180" s="224"/>
      <c r="X180" s="224" t="s">
        <v>125</v>
      </c>
      <c r="Y180" s="224" t="s">
        <v>126</v>
      </c>
      <c r="Z180" s="214"/>
      <c r="AA180" s="214"/>
      <c r="AB180" s="214"/>
      <c r="AC180" s="214"/>
      <c r="AD180" s="214"/>
      <c r="AE180" s="214"/>
      <c r="AF180" s="214"/>
      <c r="AG180" s="214" t="s">
        <v>325</v>
      </c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2" x14ac:dyDescent="0.2">
      <c r="A181" s="221"/>
      <c r="B181" s="222"/>
      <c r="C181" s="259" t="s">
        <v>330</v>
      </c>
      <c r="D181" s="251"/>
      <c r="E181" s="251"/>
      <c r="F181" s="251"/>
      <c r="G181" s="251"/>
      <c r="H181" s="224"/>
      <c r="I181" s="224"/>
      <c r="J181" s="224"/>
      <c r="K181" s="224"/>
      <c r="L181" s="224"/>
      <c r="M181" s="224"/>
      <c r="N181" s="223"/>
      <c r="O181" s="223"/>
      <c r="P181" s="223"/>
      <c r="Q181" s="223"/>
      <c r="R181" s="224"/>
      <c r="S181" s="224"/>
      <c r="T181" s="224"/>
      <c r="U181" s="224"/>
      <c r="V181" s="224"/>
      <c r="W181" s="224"/>
      <c r="X181" s="224"/>
      <c r="Y181" s="224"/>
      <c r="Z181" s="214"/>
      <c r="AA181" s="214"/>
      <c r="AB181" s="214"/>
      <c r="AC181" s="214"/>
      <c r="AD181" s="214"/>
      <c r="AE181" s="214"/>
      <c r="AF181" s="214"/>
      <c r="AG181" s="214" t="s">
        <v>141</v>
      </c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ht="22.5" outlineLevel="1" x14ac:dyDescent="0.2">
      <c r="A182" s="244">
        <v>45</v>
      </c>
      <c r="B182" s="245" t="s">
        <v>331</v>
      </c>
      <c r="C182" s="258" t="s">
        <v>332</v>
      </c>
      <c r="D182" s="246" t="s">
        <v>230</v>
      </c>
      <c r="E182" s="247">
        <v>190.7638</v>
      </c>
      <c r="F182" s="248"/>
      <c r="G182" s="249">
        <f>ROUND(E182*F182,2)</f>
        <v>0</v>
      </c>
      <c r="H182" s="248">
        <v>0</v>
      </c>
      <c r="I182" s="249">
        <f>ROUND(E182*H182,2)</f>
        <v>0</v>
      </c>
      <c r="J182" s="248">
        <v>14.2</v>
      </c>
      <c r="K182" s="249">
        <f>ROUND(E182*J182,2)</f>
        <v>2708.85</v>
      </c>
      <c r="L182" s="249">
        <v>21</v>
      </c>
      <c r="M182" s="249">
        <f>G182*(1+L182/100)</f>
        <v>0</v>
      </c>
      <c r="N182" s="247">
        <v>0</v>
      </c>
      <c r="O182" s="247">
        <f>ROUND(E182*N182,2)</f>
        <v>0</v>
      </c>
      <c r="P182" s="247">
        <v>0</v>
      </c>
      <c r="Q182" s="247">
        <f>ROUND(E182*P182,2)</f>
        <v>0</v>
      </c>
      <c r="R182" s="249" t="s">
        <v>122</v>
      </c>
      <c r="S182" s="249" t="s">
        <v>123</v>
      </c>
      <c r="T182" s="250" t="s">
        <v>123</v>
      </c>
      <c r="U182" s="224">
        <v>0</v>
      </c>
      <c r="V182" s="224">
        <f>ROUND(E182*U182,2)</f>
        <v>0</v>
      </c>
      <c r="W182" s="224"/>
      <c r="X182" s="224" t="s">
        <v>125</v>
      </c>
      <c r="Y182" s="224" t="s">
        <v>126</v>
      </c>
      <c r="Z182" s="214"/>
      <c r="AA182" s="214"/>
      <c r="AB182" s="214"/>
      <c r="AC182" s="214"/>
      <c r="AD182" s="214"/>
      <c r="AE182" s="214"/>
      <c r="AF182" s="214"/>
      <c r="AG182" s="214" t="s">
        <v>325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1" x14ac:dyDescent="0.2">
      <c r="A183" s="244">
        <v>46</v>
      </c>
      <c r="B183" s="245" t="s">
        <v>333</v>
      </c>
      <c r="C183" s="258" t="s">
        <v>334</v>
      </c>
      <c r="D183" s="246" t="s">
        <v>230</v>
      </c>
      <c r="E183" s="247">
        <v>10.0402</v>
      </c>
      <c r="F183" s="248"/>
      <c r="G183" s="249">
        <f>ROUND(E183*F183,2)</f>
        <v>0</v>
      </c>
      <c r="H183" s="248">
        <v>0</v>
      </c>
      <c r="I183" s="249">
        <f>ROUND(E183*H183,2)</f>
        <v>0</v>
      </c>
      <c r="J183" s="248">
        <v>371</v>
      </c>
      <c r="K183" s="249">
        <f>ROUND(E183*J183,2)</f>
        <v>3724.91</v>
      </c>
      <c r="L183" s="249">
        <v>21</v>
      </c>
      <c r="M183" s="249">
        <f>G183*(1+L183/100)</f>
        <v>0</v>
      </c>
      <c r="N183" s="247">
        <v>0</v>
      </c>
      <c r="O183" s="247">
        <f>ROUND(E183*N183,2)</f>
        <v>0</v>
      </c>
      <c r="P183" s="247">
        <v>0</v>
      </c>
      <c r="Q183" s="247">
        <f>ROUND(E183*P183,2)</f>
        <v>0</v>
      </c>
      <c r="R183" s="249" t="s">
        <v>335</v>
      </c>
      <c r="S183" s="249" t="s">
        <v>123</v>
      </c>
      <c r="T183" s="250" t="s">
        <v>123</v>
      </c>
      <c r="U183" s="224">
        <v>0.49</v>
      </c>
      <c r="V183" s="224">
        <f>ROUND(E183*U183,2)</f>
        <v>4.92</v>
      </c>
      <c r="W183" s="224"/>
      <c r="X183" s="224" t="s">
        <v>125</v>
      </c>
      <c r="Y183" s="224" t="s">
        <v>126</v>
      </c>
      <c r="Z183" s="214"/>
      <c r="AA183" s="214"/>
      <c r="AB183" s="214"/>
      <c r="AC183" s="214"/>
      <c r="AD183" s="214"/>
      <c r="AE183" s="214"/>
      <c r="AF183" s="214"/>
      <c r="AG183" s="214" t="s">
        <v>325</v>
      </c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ht="22.5" outlineLevel="1" x14ac:dyDescent="0.2">
      <c r="A184" s="237">
        <v>47</v>
      </c>
      <c r="B184" s="238" t="s">
        <v>336</v>
      </c>
      <c r="C184" s="256" t="s">
        <v>337</v>
      </c>
      <c r="D184" s="239" t="s">
        <v>230</v>
      </c>
      <c r="E184" s="240">
        <v>10.0402</v>
      </c>
      <c r="F184" s="241"/>
      <c r="G184" s="242">
        <f>ROUND(E184*F184,2)</f>
        <v>0</v>
      </c>
      <c r="H184" s="241">
        <v>0</v>
      </c>
      <c r="I184" s="242">
        <f>ROUND(E184*H184,2)</f>
        <v>0</v>
      </c>
      <c r="J184" s="241">
        <v>650</v>
      </c>
      <c r="K184" s="242">
        <f>ROUND(E184*J184,2)</f>
        <v>6526.13</v>
      </c>
      <c r="L184" s="242">
        <v>21</v>
      </c>
      <c r="M184" s="242">
        <f>G184*(1+L184/100)</f>
        <v>0</v>
      </c>
      <c r="N184" s="240">
        <v>0</v>
      </c>
      <c r="O184" s="240">
        <f>ROUND(E184*N184,2)</f>
        <v>0</v>
      </c>
      <c r="P184" s="240">
        <v>0</v>
      </c>
      <c r="Q184" s="240">
        <f>ROUND(E184*P184,2)</f>
        <v>0</v>
      </c>
      <c r="R184" s="242" t="s">
        <v>335</v>
      </c>
      <c r="S184" s="242" t="s">
        <v>123</v>
      </c>
      <c r="T184" s="243" t="s">
        <v>123</v>
      </c>
      <c r="U184" s="224">
        <v>0</v>
      </c>
      <c r="V184" s="224">
        <f>ROUND(E184*U184,2)</f>
        <v>0</v>
      </c>
      <c r="W184" s="224"/>
      <c r="X184" s="224" t="s">
        <v>125</v>
      </c>
      <c r="Y184" s="224" t="s">
        <v>126</v>
      </c>
      <c r="Z184" s="214"/>
      <c r="AA184" s="214"/>
      <c r="AB184" s="214"/>
      <c r="AC184" s="214"/>
      <c r="AD184" s="214"/>
      <c r="AE184" s="214"/>
      <c r="AF184" s="214"/>
      <c r="AG184" s="214" t="s">
        <v>325</v>
      </c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2" x14ac:dyDescent="0.2">
      <c r="A185" s="221"/>
      <c r="B185" s="222"/>
      <c r="C185" s="261" t="s">
        <v>338</v>
      </c>
      <c r="D185" s="253"/>
      <c r="E185" s="253"/>
      <c r="F185" s="253"/>
      <c r="G185" s="253"/>
      <c r="H185" s="224"/>
      <c r="I185" s="224"/>
      <c r="J185" s="224"/>
      <c r="K185" s="224"/>
      <c r="L185" s="224"/>
      <c r="M185" s="224"/>
      <c r="N185" s="223"/>
      <c r="O185" s="223"/>
      <c r="P185" s="223"/>
      <c r="Q185" s="223"/>
      <c r="R185" s="224"/>
      <c r="S185" s="224"/>
      <c r="T185" s="224"/>
      <c r="U185" s="224"/>
      <c r="V185" s="224"/>
      <c r="W185" s="224"/>
      <c r="X185" s="224"/>
      <c r="Y185" s="224"/>
      <c r="Z185" s="214"/>
      <c r="AA185" s="214"/>
      <c r="AB185" s="214"/>
      <c r="AC185" s="214"/>
      <c r="AD185" s="214"/>
      <c r="AE185" s="214"/>
      <c r="AF185" s="214"/>
      <c r="AG185" s="214" t="s">
        <v>152</v>
      </c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1" x14ac:dyDescent="0.2">
      <c r="A186" s="237">
        <v>48</v>
      </c>
      <c r="B186" s="238" t="s">
        <v>339</v>
      </c>
      <c r="C186" s="256" t="s">
        <v>340</v>
      </c>
      <c r="D186" s="239" t="s">
        <v>230</v>
      </c>
      <c r="E186" s="240">
        <v>10.0402</v>
      </c>
      <c r="F186" s="241"/>
      <c r="G186" s="242">
        <f>ROUND(E186*F186,2)</f>
        <v>0</v>
      </c>
      <c r="H186" s="241">
        <v>0</v>
      </c>
      <c r="I186" s="242">
        <f>ROUND(E186*H186,2)</f>
        <v>0</v>
      </c>
      <c r="J186" s="241">
        <v>15.1</v>
      </c>
      <c r="K186" s="242">
        <f>ROUND(E186*J186,2)</f>
        <v>151.61000000000001</v>
      </c>
      <c r="L186" s="242">
        <v>21</v>
      </c>
      <c r="M186" s="242">
        <f>G186*(1+L186/100)</f>
        <v>0</v>
      </c>
      <c r="N186" s="240">
        <v>0</v>
      </c>
      <c r="O186" s="240">
        <f>ROUND(E186*N186,2)</f>
        <v>0</v>
      </c>
      <c r="P186" s="240">
        <v>0</v>
      </c>
      <c r="Q186" s="240">
        <f>ROUND(E186*P186,2)</f>
        <v>0</v>
      </c>
      <c r="R186" s="242" t="s">
        <v>341</v>
      </c>
      <c r="S186" s="242" t="s">
        <v>123</v>
      </c>
      <c r="T186" s="243" t="s">
        <v>123</v>
      </c>
      <c r="U186" s="224">
        <v>6.0000000000000001E-3</v>
      </c>
      <c r="V186" s="224">
        <f>ROUND(E186*U186,2)</f>
        <v>0.06</v>
      </c>
      <c r="W186" s="224"/>
      <c r="X186" s="224" t="s">
        <v>125</v>
      </c>
      <c r="Y186" s="224" t="s">
        <v>126</v>
      </c>
      <c r="Z186" s="214"/>
      <c r="AA186" s="214"/>
      <c r="AB186" s="214"/>
      <c r="AC186" s="214"/>
      <c r="AD186" s="214"/>
      <c r="AE186" s="214"/>
      <c r="AF186" s="214"/>
      <c r="AG186" s="214" t="s">
        <v>325</v>
      </c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2" x14ac:dyDescent="0.2">
      <c r="A187" s="221"/>
      <c r="B187" s="222"/>
      <c r="C187" s="259" t="s">
        <v>342</v>
      </c>
      <c r="D187" s="251"/>
      <c r="E187" s="251"/>
      <c r="F187" s="251"/>
      <c r="G187" s="251"/>
      <c r="H187" s="224"/>
      <c r="I187" s="224"/>
      <c r="J187" s="224"/>
      <c r="K187" s="224"/>
      <c r="L187" s="224"/>
      <c r="M187" s="224"/>
      <c r="N187" s="223"/>
      <c r="O187" s="223"/>
      <c r="P187" s="223"/>
      <c r="Q187" s="223"/>
      <c r="R187" s="224"/>
      <c r="S187" s="224"/>
      <c r="T187" s="224"/>
      <c r="U187" s="224"/>
      <c r="V187" s="224"/>
      <c r="W187" s="224"/>
      <c r="X187" s="224"/>
      <c r="Y187" s="224"/>
      <c r="Z187" s="214"/>
      <c r="AA187" s="214"/>
      <c r="AB187" s="214"/>
      <c r="AC187" s="214"/>
      <c r="AD187" s="214"/>
      <c r="AE187" s="214"/>
      <c r="AF187" s="214"/>
      <c r="AG187" s="214" t="s">
        <v>141</v>
      </c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x14ac:dyDescent="0.2">
      <c r="A188" s="230" t="s">
        <v>117</v>
      </c>
      <c r="B188" s="231" t="s">
        <v>89</v>
      </c>
      <c r="C188" s="255" t="s">
        <v>27</v>
      </c>
      <c r="D188" s="232"/>
      <c r="E188" s="233"/>
      <c r="F188" s="234"/>
      <c r="G188" s="234">
        <f>SUMIF(AG189:AG190,"&lt;&gt;NOR",G189:G190)</f>
        <v>0</v>
      </c>
      <c r="H188" s="234"/>
      <c r="I188" s="234">
        <f>SUM(I189:I190)</f>
        <v>23576.04</v>
      </c>
      <c r="J188" s="234"/>
      <c r="K188" s="234">
        <f>SUM(K189:K190)</f>
        <v>0</v>
      </c>
      <c r="L188" s="234"/>
      <c r="M188" s="234">
        <f>SUM(M189:M190)</f>
        <v>0</v>
      </c>
      <c r="N188" s="233"/>
      <c r="O188" s="233">
        <f>SUM(O189:O190)</f>
        <v>0</v>
      </c>
      <c r="P188" s="233"/>
      <c r="Q188" s="233">
        <f>SUM(Q189:Q190)</f>
        <v>0</v>
      </c>
      <c r="R188" s="234"/>
      <c r="S188" s="234"/>
      <c r="T188" s="235"/>
      <c r="U188" s="229"/>
      <c r="V188" s="229">
        <f>SUM(V189:V190)</f>
        <v>0</v>
      </c>
      <c r="W188" s="229"/>
      <c r="X188" s="229"/>
      <c r="Y188" s="229"/>
      <c r="AG188" t="s">
        <v>118</v>
      </c>
    </row>
    <row r="189" spans="1:60" outlineLevel="1" x14ac:dyDescent="0.2">
      <c r="A189" s="237">
        <v>49</v>
      </c>
      <c r="B189" s="238" t="s">
        <v>343</v>
      </c>
      <c r="C189" s="256" t="s">
        <v>344</v>
      </c>
      <c r="D189" s="239" t="s">
        <v>345</v>
      </c>
      <c r="E189" s="240">
        <v>1</v>
      </c>
      <c r="F189" s="241"/>
      <c r="G189" s="242">
        <f>ROUND(E189*F189,2)</f>
        <v>0</v>
      </c>
      <c r="H189" s="241">
        <v>23576.04</v>
      </c>
      <c r="I189" s="242">
        <f>ROUND(E189*H189,2)</f>
        <v>23576.04</v>
      </c>
      <c r="J189" s="241">
        <v>0</v>
      </c>
      <c r="K189" s="242">
        <f>ROUND(E189*J189,2)</f>
        <v>0</v>
      </c>
      <c r="L189" s="242">
        <v>21</v>
      </c>
      <c r="M189" s="242">
        <f>G189*(1+L189/100)</f>
        <v>0</v>
      </c>
      <c r="N189" s="240">
        <v>0</v>
      </c>
      <c r="O189" s="240">
        <f>ROUND(E189*N189,2)</f>
        <v>0</v>
      </c>
      <c r="P189" s="240">
        <v>0</v>
      </c>
      <c r="Q189" s="240">
        <f>ROUND(E189*P189,2)</f>
        <v>0</v>
      </c>
      <c r="R189" s="242"/>
      <c r="S189" s="242" t="s">
        <v>123</v>
      </c>
      <c r="T189" s="243" t="s">
        <v>124</v>
      </c>
      <c r="U189" s="224">
        <v>0</v>
      </c>
      <c r="V189" s="224">
        <f>ROUND(E189*U189,2)</f>
        <v>0</v>
      </c>
      <c r="W189" s="224"/>
      <c r="X189" s="224" t="s">
        <v>237</v>
      </c>
      <c r="Y189" s="224" t="s">
        <v>126</v>
      </c>
      <c r="Z189" s="214"/>
      <c r="AA189" s="214"/>
      <c r="AB189" s="214"/>
      <c r="AC189" s="214"/>
      <c r="AD189" s="214"/>
      <c r="AE189" s="214"/>
      <c r="AF189" s="214"/>
      <c r="AG189" s="214" t="s">
        <v>346</v>
      </c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2" x14ac:dyDescent="0.2">
      <c r="A190" s="221"/>
      <c r="B190" s="222"/>
      <c r="C190" s="261" t="s">
        <v>347</v>
      </c>
      <c r="D190" s="253"/>
      <c r="E190" s="253"/>
      <c r="F190" s="253"/>
      <c r="G190" s="253"/>
      <c r="H190" s="224"/>
      <c r="I190" s="224"/>
      <c r="J190" s="224"/>
      <c r="K190" s="224"/>
      <c r="L190" s="224"/>
      <c r="M190" s="224"/>
      <c r="N190" s="223"/>
      <c r="O190" s="223"/>
      <c r="P190" s="223"/>
      <c r="Q190" s="223"/>
      <c r="R190" s="224"/>
      <c r="S190" s="224"/>
      <c r="T190" s="224"/>
      <c r="U190" s="224"/>
      <c r="V190" s="224"/>
      <c r="W190" s="224"/>
      <c r="X190" s="224"/>
      <c r="Y190" s="224"/>
      <c r="Z190" s="214"/>
      <c r="AA190" s="214"/>
      <c r="AB190" s="214"/>
      <c r="AC190" s="214"/>
      <c r="AD190" s="214"/>
      <c r="AE190" s="214"/>
      <c r="AF190" s="214"/>
      <c r="AG190" s="214" t="s">
        <v>152</v>
      </c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x14ac:dyDescent="0.2">
      <c r="A191" s="230" t="s">
        <v>117</v>
      </c>
      <c r="B191" s="231" t="s">
        <v>88</v>
      </c>
      <c r="C191" s="255" t="s">
        <v>28</v>
      </c>
      <c r="D191" s="232"/>
      <c r="E191" s="233"/>
      <c r="F191" s="234"/>
      <c r="G191" s="234">
        <f>SUMIF(AG192:AG220,"&lt;&gt;NOR",G192:G220)</f>
        <v>0</v>
      </c>
      <c r="H191" s="234"/>
      <c r="I191" s="234">
        <f>SUM(I192:I220)</f>
        <v>105788.02</v>
      </c>
      <c r="J191" s="234"/>
      <c r="K191" s="234">
        <f>SUM(K192:K220)</f>
        <v>100558.06999999999</v>
      </c>
      <c r="L191" s="234"/>
      <c r="M191" s="234">
        <f>SUM(M192:M220)</f>
        <v>0</v>
      </c>
      <c r="N191" s="233"/>
      <c r="O191" s="233">
        <f>SUM(O192:O220)</f>
        <v>0</v>
      </c>
      <c r="P191" s="233"/>
      <c r="Q191" s="233">
        <f>SUM(Q192:Q220)</f>
        <v>0</v>
      </c>
      <c r="R191" s="234"/>
      <c r="S191" s="234"/>
      <c r="T191" s="235"/>
      <c r="U191" s="229"/>
      <c r="V191" s="229">
        <f>SUM(V192:V220)</f>
        <v>0</v>
      </c>
      <c r="W191" s="229"/>
      <c r="X191" s="229"/>
      <c r="Y191" s="229"/>
      <c r="AG191" t="s">
        <v>118</v>
      </c>
    </row>
    <row r="192" spans="1:60" outlineLevel="1" x14ac:dyDescent="0.2">
      <c r="A192" s="237">
        <v>50</v>
      </c>
      <c r="B192" s="238" t="s">
        <v>348</v>
      </c>
      <c r="C192" s="256" t="s">
        <v>349</v>
      </c>
      <c r="D192" s="239" t="s">
        <v>345</v>
      </c>
      <c r="E192" s="240">
        <v>1</v>
      </c>
      <c r="F192" s="241"/>
      <c r="G192" s="242">
        <f>ROUND(E192*F192,2)</f>
        <v>0</v>
      </c>
      <c r="H192" s="241">
        <v>0</v>
      </c>
      <c r="I192" s="242">
        <f>ROUND(E192*H192,2)</f>
        <v>0</v>
      </c>
      <c r="J192" s="241">
        <v>7072.81</v>
      </c>
      <c r="K192" s="242">
        <f>ROUND(E192*J192,2)</f>
        <v>7072.81</v>
      </c>
      <c r="L192" s="242">
        <v>21</v>
      </c>
      <c r="M192" s="242">
        <f>G192*(1+L192/100)</f>
        <v>0</v>
      </c>
      <c r="N192" s="240">
        <v>0</v>
      </c>
      <c r="O192" s="240">
        <f>ROUND(E192*N192,2)</f>
        <v>0</v>
      </c>
      <c r="P192" s="240">
        <v>0</v>
      </c>
      <c r="Q192" s="240">
        <f>ROUND(E192*P192,2)</f>
        <v>0</v>
      </c>
      <c r="R192" s="242"/>
      <c r="S192" s="242" t="s">
        <v>123</v>
      </c>
      <c r="T192" s="243" t="s">
        <v>124</v>
      </c>
      <c r="U192" s="224">
        <v>0</v>
      </c>
      <c r="V192" s="224">
        <f>ROUND(E192*U192,2)</f>
        <v>0</v>
      </c>
      <c r="W192" s="224"/>
      <c r="X192" s="224" t="s">
        <v>350</v>
      </c>
      <c r="Y192" s="224" t="s">
        <v>126</v>
      </c>
      <c r="Z192" s="214"/>
      <c r="AA192" s="214"/>
      <c r="AB192" s="214"/>
      <c r="AC192" s="214"/>
      <c r="AD192" s="214"/>
      <c r="AE192" s="214"/>
      <c r="AF192" s="214"/>
      <c r="AG192" s="214" t="s">
        <v>346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ht="22.5" outlineLevel="2" x14ac:dyDescent="0.2">
      <c r="A193" s="221"/>
      <c r="B193" s="222"/>
      <c r="C193" s="261" t="s">
        <v>351</v>
      </c>
      <c r="D193" s="253"/>
      <c r="E193" s="253"/>
      <c r="F193" s="253"/>
      <c r="G193" s="253"/>
      <c r="H193" s="224"/>
      <c r="I193" s="224"/>
      <c r="J193" s="224"/>
      <c r="K193" s="224"/>
      <c r="L193" s="224"/>
      <c r="M193" s="224"/>
      <c r="N193" s="223"/>
      <c r="O193" s="223"/>
      <c r="P193" s="223"/>
      <c r="Q193" s="223"/>
      <c r="R193" s="224"/>
      <c r="S193" s="224"/>
      <c r="T193" s="224"/>
      <c r="U193" s="224"/>
      <c r="V193" s="224"/>
      <c r="W193" s="224"/>
      <c r="X193" s="224"/>
      <c r="Y193" s="224"/>
      <c r="Z193" s="214"/>
      <c r="AA193" s="214"/>
      <c r="AB193" s="214"/>
      <c r="AC193" s="214"/>
      <c r="AD193" s="214"/>
      <c r="AE193" s="214"/>
      <c r="AF193" s="214"/>
      <c r="AG193" s="214" t="s">
        <v>152</v>
      </c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54" t="str">
        <f>C193</f>
        <v>Geodetické práce související s výstavbou: prostorové vytyčení stavby (body podélného profilu, příčné řezy), zaměření výšek jednotlivých částí stavby pro kontrolní dny stavby, prostorové zaměření dokončené stavby, apod</v>
      </c>
      <c r="BB193" s="214"/>
      <c r="BC193" s="214"/>
      <c r="BD193" s="214"/>
      <c r="BE193" s="214"/>
      <c r="BF193" s="214"/>
      <c r="BG193" s="214"/>
      <c r="BH193" s="214"/>
    </row>
    <row r="194" spans="1:60" outlineLevel="1" x14ac:dyDescent="0.2">
      <c r="A194" s="237">
        <v>51</v>
      </c>
      <c r="B194" s="238" t="s">
        <v>352</v>
      </c>
      <c r="C194" s="256" t="s">
        <v>353</v>
      </c>
      <c r="D194" s="239" t="s">
        <v>345</v>
      </c>
      <c r="E194" s="240">
        <v>1</v>
      </c>
      <c r="F194" s="241"/>
      <c r="G194" s="242">
        <f>ROUND(E194*F194,2)</f>
        <v>0</v>
      </c>
      <c r="H194" s="241">
        <v>0</v>
      </c>
      <c r="I194" s="242">
        <f>ROUND(E194*H194,2)</f>
        <v>0</v>
      </c>
      <c r="J194" s="241">
        <v>20000</v>
      </c>
      <c r="K194" s="242">
        <f>ROUND(E194*J194,2)</f>
        <v>20000</v>
      </c>
      <c r="L194" s="242">
        <v>21</v>
      </c>
      <c r="M194" s="242">
        <f>G194*(1+L194/100)</f>
        <v>0</v>
      </c>
      <c r="N194" s="240">
        <v>0</v>
      </c>
      <c r="O194" s="240">
        <f>ROUND(E194*N194,2)</f>
        <v>0</v>
      </c>
      <c r="P194" s="240">
        <v>0</v>
      </c>
      <c r="Q194" s="240">
        <f>ROUND(E194*P194,2)</f>
        <v>0</v>
      </c>
      <c r="R194" s="242"/>
      <c r="S194" s="242" t="s">
        <v>123</v>
      </c>
      <c r="T194" s="243" t="s">
        <v>124</v>
      </c>
      <c r="U194" s="224">
        <v>0</v>
      </c>
      <c r="V194" s="224">
        <f>ROUND(E194*U194,2)</f>
        <v>0</v>
      </c>
      <c r="W194" s="224"/>
      <c r="X194" s="224" t="s">
        <v>350</v>
      </c>
      <c r="Y194" s="224" t="s">
        <v>126</v>
      </c>
      <c r="Z194" s="214"/>
      <c r="AA194" s="214"/>
      <c r="AB194" s="214"/>
      <c r="AC194" s="214"/>
      <c r="AD194" s="214"/>
      <c r="AE194" s="214"/>
      <c r="AF194" s="214"/>
      <c r="AG194" s="214" t="s">
        <v>346</v>
      </c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2" x14ac:dyDescent="0.2">
      <c r="A195" s="221"/>
      <c r="B195" s="222"/>
      <c r="C195" s="261" t="s">
        <v>354</v>
      </c>
      <c r="D195" s="253"/>
      <c r="E195" s="253"/>
      <c r="F195" s="253"/>
      <c r="G195" s="253"/>
      <c r="H195" s="224"/>
      <c r="I195" s="224"/>
      <c r="J195" s="224"/>
      <c r="K195" s="224"/>
      <c r="L195" s="224"/>
      <c r="M195" s="224"/>
      <c r="N195" s="223"/>
      <c r="O195" s="223"/>
      <c r="P195" s="223"/>
      <c r="Q195" s="223"/>
      <c r="R195" s="224"/>
      <c r="S195" s="224"/>
      <c r="T195" s="224"/>
      <c r="U195" s="224"/>
      <c r="V195" s="224"/>
      <c r="W195" s="224"/>
      <c r="X195" s="224"/>
      <c r="Y195" s="224"/>
      <c r="Z195" s="214"/>
      <c r="AA195" s="214"/>
      <c r="AB195" s="214"/>
      <c r="AC195" s="214"/>
      <c r="AD195" s="214"/>
      <c r="AE195" s="214"/>
      <c r="AF195" s="214"/>
      <c r="AG195" s="214" t="s">
        <v>152</v>
      </c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54" t="str">
        <f>C195</f>
        <v>Náklady na vyhotovení dokumentace skutečného provedení stavby a její předání objednateli v požadované formě a požadovaném počtu.</v>
      </c>
      <c r="BB195" s="214"/>
      <c r="BC195" s="214"/>
      <c r="BD195" s="214"/>
      <c r="BE195" s="214"/>
      <c r="BF195" s="214"/>
      <c r="BG195" s="214"/>
      <c r="BH195" s="214"/>
    </row>
    <row r="196" spans="1:60" outlineLevel="1" x14ac:dyDescent="0.2">
      <c r="A196" s="237">
        <v>52</v>
      </c>
      <c r="B196" s="238" t="s">
        <v>355</v>
      </c>
      <c r="C196" s="256" t="s">
        <v>356</v>
      </c>
      <c r="D196" s="239" t="s">
        <v>345</v>
      </c>
      <c r="E196" s="240">
        <v>1</v>
      </c>
      <c r="F196" s="241"/>
      <c r="G196" s="242">
        <f>ROUND(E196*F196,2)</f>
        <v>0</v>
      </c>
      <c r="H196" s="241">
        <v>11788.02</v>
      </c>
      <c r="I196" s="242">
        <f>ROUND(E196*H196,2)</f>
        <v>11788.02</v>
      </c>
      <c r="J196" s="241">
        <v>0</v>
      </c>
      <c r="K196" s="242">
        <f>ROUND(E196*J196,2)</f>
        <v>0</v>
      </c>
      <c r="L196" s="242">
        <v>21</v>
      </c>
      <c r="M196" s="242">
        <f>G196*(1+L196/100)</f>
        <v>0</v>
      </c>
      <c r="N196" s="240">
        <v>0</v>
      </c>
      <c r="O196" s="240">
        <f>ROUND(E196*N196,2)</f>
        <v>0</v>
      </c>
      <c r="P196" s="240">
        <v>0</v>
      </c>
      <c r="Q196" s="240">
        <f>ROUND(E196*P196,2)</f>
        <v>0</v>
      </c>
      <c r="R196" s="242"/>
      <c r="S196" s="242" t="s">
        <v>123</v>
      </c>
      <c r="T196" s="243" t="s">
        <v>124</v>
      </c>
      <c r="U196" s="224">
        <v>0</v>
      </c>
      <c r="V196" s="224">
        <f>ROUND(E196*U196,2)</f>
        <v>0</v>
      </c>
      <c r="W196" s="224"/>
      <c r="X196" s="224" t="s">
        <v>237</v>
      </c>
      <c r="Y196" s="224" t="s">
        <v>126</v>
      </c>
      <c r="Z196" s="214"/>
      <c r="AA196" s="214"/>
      <c r="AB196" s="214"/>
      <c r="AC196" s="214"/>
      <c r="AD196" s="214"/>
      <c r="AE196" s="214"/>
      <c r="AF196" s="214"/>
      <c r="AG196" s="214" t="s">
        <v>346</v>
      </c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ht="33.75" outlineLevel="2" x14ac:dyDescent="0.2">
      <c r="A197" s="221"/>
      <c r="B197" s="222"/>
      <c r="C197" s="261" t="s">
        <v>357</v>
      </c>
      <c r="D197" s="253"/>
      <c r="E197" s="253"/>
      <c r="F197" s="253"/>
      <c r="G197" s="253"/>
      <c r="H197" s="224"/>
      <c r="I197" s="224"/>
      <c r="J197" s="224"/>
      <c r="K197" s="224"/>
      <c r="L197" s="224"/>
      <c r="M197" s="224"/>
      <c r="N197" s="223"/>
      <c r="O197" s="223"/>
      <c r="P197" s="223"/>
      <c r="Q197" s="223"/>
      <c r="R197" s="224"/>
      <c r="S197" s="224"/>
      <c r="T197" s="224"/>
      <c r="U197" s="224"/>
      <c r="V197" s="224"/>
      <c r="W197" s="224"/>
      <c r="X197" s="224"/>
      <c r="Y197" s="224"/>
      <c r="Z197" s="214"/>
      <c r="AA197" s="214"/>
      <c r="AB197" s="214"/>
      <c r="AC197" s="214"/>
      <c r="AD197" s="214"/>
      <c r="AE197" s="214"/>
      <c r="AF197" s="214"/>
      <c r="AG197" s="214" t="s">
        <v>152</v>
      </c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54" t="str">
        <f>C197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97" s="214"/>
      <c r="BC197" s="214"/>
      <c r="BD197" s="214"/>
      <c r="BE197" s="214"/>
      <c r="BF197" s="214"/>
      <c r="BG197" s="214"/>
      <c r="BH197" s="214"/>
    </row>
    <row r="198" spans="1:60" outlineLevel="1" x14ac:dyDescent="0.2">
      <c r="A198" s="237">
        <v>53</v>
      </c>
      <c r="B198" s="238" t="s">
        <v>358</v>
      </c>
      <c r="C198" s="256" t="s">
        <v>359</v>
      </c>
      <c r="D198" s="239" t="s">
        <v>206</v>
      </c>
      <c r="E198" s="240">
        <v>1</v>
      </c>
      <c r="F198" s="241"/>
      <c r="G198" s="242">
        <f>ROUND(E198*F198,2)</f>
        <v>0</v>
      </c>
      <c r="H198" s="241">
        <v>10000</v>
      </c>
      <c r="I198" s="242">
        <f>ROUND(E198*H198,2)</f>
        <v>10000</v>
      </c>
      <c r="J198" s="241">
        <v>0</v>
      </c>
      <c r="K198" s="242">
        <f>ROUND(E198*J198,2)</f>
        <v>0</v>
      </c>
      <c r="L198" s="242">
        <v>21</v>
      </c>
      <c r="M198" s="242">
        <f>G198*(1+L198/100)</f>
        <v>0</v>
      </c>
      <c r="N198" s="240">
        <v>0</v>
      </c>
      <c r="O198" s="240">
        <f>ROUND(E198*N198,2)</f>
        <v>0</v>
      </c>
      <c r="P198" s="240">
        <v>0</v>
      </c>
      <c r="Q198" s="240">
        <f>ROUND(E198*P198,2)</f>
        <v>0</v>
      </c>
      <c r="R198" s="242"/>
      <c r="S198" s="242" t="s">
        <v>123</v>
      </c>
      <c r="T198" s="243" t="s">
        <v>124</v>
      </c>
      <c r="U198" s="224">
        <v>0</v>
      </c>
      <c r="V198" s="224">
        <f>ROUND(E198*U198,2)</f>
        <v>0</v>
      </c>
      <c r="W198" s="224"/>
      <c r="X198" s="224" t="s">
        <v>237</v>
      </c>
      <c r="Y198" s="224" t="s">
        <v>126</v>
      </c>
      <c r="Z198" s="214"/>
      <c r="AA198" s="214"/>
      <c r="AB198" s="214"/>
      <c r="AC198" s="214"/>
      <c r="AD198" s="214"/>
      <c r="AE198" s="214"/>
      <c r="AF198" s="214"/>
      <c r="AG198" s="214" t="s">
        <v>346</v>
      </c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ht="22.5" outlineLevel="2" x14ac:dyDescent="0.2">
      <c r="A199" s="221"/>
      <c r="B199" s="222"/>
      <c r="C199" s="261" t="s">
        <v>360</v>
      </c>
      <c r="D199" s="253"/>
      <c r="E199" s="253"/>
      <c r="F199" s="253"/>
      <c r="G199" s="253"/>
      <c r="H199" s="224"/>
      <c r="I199" s="224"/>
      <c r="J199" s="224"/>
      <c r="K199" s="224"/>
      <c r="L199" s="224"/>
      <c r="M199" s="224"/>
      <c r="N199" s="223"/>
      <c r="O199" s="223"/>
      <c r="P199" s="223"/>
      <c r="Q199" s="223"/>
      <c r="R199" s="224"/>
      <c r="S199" s="224"/>
      <c r="T199" s="224"/>
      <c r="U199" s="224"/>
      <c r="V199" s="224"/>
      <c r="W199" s="224"/>
      <c r="X199" s="224"/>
      <c r="Y199" s="224"/>
      <c r="Z199" s="214"/>
      <c r="AA199" s="214"/>
      <c r="AB199" s="214"/>
      <c r="AC199" s="214"/>
      <c r="AD199" s="214"/>
      <c r="AE199" s="214"/>
      <c r="AF199" s="214"/>
      <c r="AG199" s="214" t="s">
        <v>152</v>
      </c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54" t="str">
        <f>C199</f>
        <v>Náplň činnosti: technická zpráva, geodetické zaměření objektů dokumentace základní prostorové situace Digitální technické mapy kraje ve formátu JVF, seznam souřadnic, náčrt ve formátu PDF, protokol ověření homogenity GAD DTM.</v>
      </c>
      <c r="BB199" s="214"/>
      <c r="BC199" s="214"/>
      <c r="BD199" s="214"/>
      <c r="BE199" s="214"/>
      <c r="BF199" s="214"/>
      <c r="BG199" s="214"/>
      <c r="BH199" s="214"/>
    </row>
    <row r="200" spans="1:60" outlineLevel="1" x14ac:dyDescent="0.2">
      <c r="A200" s="237">
        <v>54</v>
      </c>
      <c r="B200" s="238" t="s">
        <v>361</v>
      </c>
      <c r="C200" s="256" t="s">
        <v>362</v>
      </c>
      <c r="D200" s="239" t="s">
        <v>345</v>
      </c>
      <c r="E200" s="240">
        <v>1</v>
      </c>
      <c r="F200" s="241"/>
      <c r="G200" s="242">
        <f>ROUND(E200*F200,2)</f>
        <v>0</v>
      </c>
      <c r="H200" s="241">
        <v>3000</v>
      </c>
      <c r="I200" s="242">
        <f>ROUND(E200*H200,2)</f>
        <v>3000</v>
      </c>
      <c r="J200" s="241">
        <v>0</v>
      </c>
      <c r="K200" s="242">
        <f>ROUND(E200*J200,2)</f>
        <v>0</v>
      </c>
      <c r="L200" s="242">
        <v>21</v>
      </c>
      <c r="M200" s="242">
        <f>G200*(1+L200/100)</f>
        <v>0</v>
      </c>
      <c r="N200" s="240">
        <v>0</v>
      </c>
      <c r="O200" s="240">
        <f>ROUND(E200*N200,2)</f>
        <v>0</v>
      </c>
      <c r="P200" s="240">
        <v>0</v>
      </c>
      <c r="Q200" s="240">
        <f>ROUND(E200*P200,2)</f>
        <v>0</v>
      </c>
      <c r="R200" s="242"/>
      <c r="S200" s="242" t="s">
        <v>135</v>
      </c>
      <c r="T200" s="243" t="s">
        <v>124</v>
      </c>
      <c r="U200" s="224">
        <v>0</v>
      </c>
      <c r="V200" s="224">
        <f>ROUND(E200*U200,2)</f>
        <v>0</v>
      </c>
      <c r="W200" s="224"/>
      <c r="X200" s="224" t="s">
        <v>237</v>
      </c>
      <c r="Y200" s="224" t="s">
        <v>126</v>
      </c>
      <c r="Z200" s="214"/>
      <c r="AA200" s="214"/>
      <c r="AB200" s="214"/>
      <c r="AC200" s="214"/>
      <c r="AD200" s="214"/>
      <c r="AE200" s="214"/>
      <c r="AF200" s="214"/>
      <c r="AG200" s="214" t="s">
        <v>238</v>
      </c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ht="33.75" outlineLevel="2" x14ac:dyDescent="0.2">
      <c r="A201" s="221"/>
      <c r="B201" s="222"/>
      <c r="C201" s="261" t="s">
        <v>363</v>
      </c>
      <c r="D201" s="253"/>
      <c r="E201" s="253"/>
      <c r="F201" s="253"/>
      <c r="G201" s="253"/>
      <c r="H201" s="224"/>
      <c r="I201" s="224"/>
      <c r="J201" s="224"/>
      <c r="K201" s="224"/>
      <c r="L201" s="224"/>
      <c r="M201" s="224"/>
      <c r="N201" s="223"/>
      <c r="O201" s="223"/>
      <c r="P201" s="223"/>
      <c r="Q201" s="223"/>
      <c r="R201" s="224"/>
      <c r="S201" s="224"/>
      <c r="T201" s="224"/>
      <c r="U201" s="224"/>
      <c r="V201" s="224"/>
      <c r="W201" s="224"/>
      <c r="X201" s="224"/>
      <c r="Y201" s="224"/>
      <c r="Z201" s="214"/>
      <c r="AA201" s="214"/>
      <c r="AB201" s="214"/>
      <c r="AC201" s="214"/>
      <c r="AD201" s="214"/>
      <c r="AE201" s="214"/>
      <c r="AF201" s="214"/>
      <c r="AG201" s="214" t="s">
        <v>152</v>
      </c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54" t="str">
        <f>C201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01" s="214"/>
      <c r="BC201" s="214"/>
      <c r="BD201" s="214"/>
      <c r="BE201" s="214"/>
      <c r="BF201" s="214"/>
      <c r="BG201" s="214"/>
      <c r="BH201" s="214"/>
    </row>
    <row r="202" spans="1:60" ht="22.5" outlineLevel="1" x14ac:dyDescent="0.2">
      <c r="A202" s="244">
        <v>55</v>
      </c>
      <c r="B202" s="245" t="s">
        <v>364</v>
      </c>
      <c r="C202" s="258" t="s">
        <v>365</v>
      </c>
      <c r="D202" s="246" t="s">
        <v>206</v>
      </c>
      <c r="E202" s="247">
        <v>1</v>
      </c>
      <c r="F202" s="248"/>
      <c r="G202" s="249">
        <f>ROUND(E202*F202,2)</f>
        <v>0</v>
      </c>
      <c r="H202" s="248">
        <v>20000</v>
      </c>
      <c r="I202" s="249">
        <f>ROUND(E202*H202,2)</f>
        <v>20000</v>
      </c>
      <c r="J202" s="248">
        <v>0</v>
      </c>
      <c r="K202" s="249">
        <f>ROUND(E202*J202,2)</f>
        <v>0</v>
      </c>
      <c r="L202" s="249">
        <v>21</v>
      </c>
      <c r="M202" s="249">
        <f>G202*(1+L202/100)</f>
        <v>0</v>
      </c>
      <c r="N202" s="247">
        <v>0</v>
      </c>
      <c r="O202" s="247">
        <f>ROUND(E202*N202,2)</f>
        <v>0</v>
      </c>
      <c r="P202" s="247">
        <v>0</v>
      </c>
      <c r="Q202" s="247">
        <f>ROUND(E202*P202,2)</f>
        <v>0</v>
      </c>
      <c r="R202" s="249"/>
      <c r="S202" s="249" t="s">
        <v>135</v>
      </c>
      <c r="T202" s="250" t="s">
        <v>124</v>
      </c>
      <c r="U202" s="224">
        <v>0</v>
      </c>
      <c r="V202" s="224">
        <f>ROUND(E202*U202,2)</f>
        <v>0</v>
      </c>
      <c r="W202" s="224"/>
      <c r="X202" s="224" t="s">
        <v>237</v>
      </c>
      <c r="Y202" s="224" t="s">
        <v>126</v>
      </c>
      <c r="Z202" s="214"/>
      <c r="AA202" s="214"/>
      <c r="AB202" s="214"/>
      <c r="AC202" s="214"/>
      <c r="AD202" s="214"/>
      <c r="AE202" s="214"/>
      <c r="AF202" s="214"/>
      <c r="AG202" s="214" t="s">
        <v>238</v>
      </c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1" x14ac:dyDescent="0.2">
      <c r="A203" s="244">
        <v>56</v>
      </c>
      <c r="B203" s="245" t="s">
        <v>366</v>
      </c>
      <c r="C203" s="258" t="s">
        <v>367</v>
      </c>
      <c r="D203" s="246" t="s">
        <v>345</v>
      </c>
      <c r="E203" s="247">
        <v>1</v>
      </c>
      <c r="F203" s="248"/>
      <c r="G203" s="249">
        <f>ROUND(E203*F203,2)</f>
        <v>0</v>
      </c>
      <c r="H203" s="248">
        <v>15000</v>
      </c>
      <c r="I203" s="249">
        <f>ROUND(E203*H203,2)</f>
        <v>15000</v>
      </c>
      <c r="J203" s="248">
        <v>0</v>
      </c>
      <c r="K203" s="249">
        <f>ROUND(E203*J203,2)</f>
        <v>0</v>
      </c>
      <c r="L203" s="249">
        <v>21</v>
      </c>
      <c r="M203" s="249">
        <f>G203*(1+L203/100)</f>
        <v>0</v>
      </c>
      <c r="N203" s="247">
        <v>0</v>
      </c>
      <c r="O203" s="247">
        <f>ROUND(E203*N203,2)</f>
        <v>0</v>
      </c>
      <c r="P203" s="247">
        <v>0</v>
      </c>
      <c r="Q203" s="247">
        <f>ROUND(E203*P203,2)</f>
        <v>0</v>
      </c>
      <c r="R203" s="249"/>
      <c r="S203" s="249" t="s">
        <v>135</v>
      </c>
      <c r="T203" s="250" t="s">
        <v>124</v>
      </c>
      <c r="U203" s="224">
        <v>0</v>
      </c>
      <c r="V203" s="224">
        <f>ROUND(E203*U203,2)</f>
        <v>0</v>
      </c>
      <c r="W203" s="224"/>
      <c r="X203" s="224" t="s">
        <v>237</v>
      </c>
      <c r="Y203" s="224" t="s">
        <v>126</v>
      </c>
      <c r="Z203" s="214"/>
      <c r="AA203" s="214"/>
      <c r="AB203" s="214"/>
      <c r="AC203" s="214"/>
      <c r="AD203" s="214"/>
      <c r="AE203" s="214"/>
      <c r="AF203" s="214"/>
      <c r="AG203" s="214" t="s">
        <v>238</v>
      </c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1" x14ac:dyDescent="0.2">
      <c r="A204" s="237">
        <v>57</v>
      </c>
      <c r="B204" s="238" t="s">
        <v>368</v>
      </c>
      <c r="C204" s="256" t="s">
        <v>369</v>
      </c>
      <c r="D204" s="239" t="s">
        <v>206</v>
      </c>
      <c r="E204" s="240">
        <v>1</v>
      </c>
      <c r="F204" s="241"/>
      <c r="G204" s="242">
        <f>ROUND(E204*F204,2)</f>
        <v>0</v>
      </c>
      <c r="H204" s="241">
        <v>22000</v>
      </c>
      <c r="I204" s="242">
        <f>ROUND(E204*H204,2)</f>
        <v>22000</v>
      </c>
      <c r="J204" s="241">
        <v>0</v>
      </c>
      <c r="K204" s="242">
        <f>ROUND(E204*J204,2)</f>
        <v>0</v>
      </c>
      <c r="L204" s="242">
        <v>21</v>
      </c>
      <c r="M204" s="242">
        <f>G204*(1+L204/100)</f>
        <v>0</v>
      </c>
      <c r="N204" s="240">
        <v>0</v>
      </c>
      <c r="O204" s="240">
        <f>ROUND(E204*N204,2)</f>
        <v>0</v>
      </c>
      <c r="P204" s="240">
        <v>0</v>
      </c>
      <c r="Q204" s="240">
        <f>ROUND(E204*P204,2)</f>
        <v>0</v>
      </c>
      <c r="R204" s="242"/>
      <c r="S204" s="242" t="s">
        <v>135</v>
      </c>
      <c r="T204" s="243" t="s">
        <v>124</v>
      </c>
      <c r="U204" s="224">
        <v>0</v>
      </c>
      <c r="V204" s="224">
        <f>ROUND(E204*U204,2)</f>
        <v>0</v>
      </c>
      <c r="W204" s="224"/>
      <c r="X204" s="224" t="s">
        <v>237</v>
      </c>
      <c r="Y204" s="224" t="s">
        <v>126</v>
      </c>
      <c r="Z204" s="214"/>
      <c r="AA204" s="214"/>
      <c r="AB204" s="214"/>
      <c r="AC204" s="214"/>
      <c r="AD204" s="214"/>
      <c r="AE204" s="214"/>
      <c r="AF204" s="214"/>
      <c r="AG204" s="214" t="s">
        <v>238</v>
      </c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ht="22.5" outlineLevel="2" x14ac:dyDescent="0.2">
      <c r="A205" s="221"/>
      <c r="B205" s="222"/>
      <c r="C205" s="261" t="s">
        <v>370</v>
      </c>
      <c r="D205" s="253"/>
      <c r="E205" s="253"/>
      <c r="F205" s="253"/>
      <c r="G205" s="253"/>
      <c r="H205" s="224"/>
      <c r="I205" s="224"/>
      <c r="J205" s="224"/>
      <c r="K205" s="224"/>
      <c r="L205" s="224"/>
      <c r="M205" s="224"/>
      <c r="N205" s="223"/>
      <c r="O205" s="223"/>
      <c r="P205" s="223"/>
      <c r="Q205" s="223"/>
      <c r="R205" s="224"/>
      <c r="S205" s="224"/>
      <c r="T205" s="224"/>
      <c r="U205" s="224"/>
      <c r="V205" s="224"/>
      <c r="W205" s="224"/>
      <c r="X205" s="224"/>
      <c r="Y205" s="224"/>
      <c r="Z205" s="214"/>
      <c r="AA205" s="214"/>
      <c r="AB205" s="214"/>
      <c r="AC205" s="214"/>
      <c r="AD205" s="214"/>
      <c r="AE205" s="214"/>
      <c r="AF205" s="214"/>
      <c r="AG205" s="214" t="s">
        <v>152</v>
      </c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54" t="str">
        <f>C205</f>
        <v>Náplň činnosti: vyhotovení geometrického plánu jako součásti právních listin, podle nichž má být proveden zápis do katastru nemovitostí, je-li třeba předmět zápisu nově zobrazit do katastrální mapy.</v>
      </c>
      <c r="BB205" s="214"/>
      <c r="BC205" s="214"/>
      <c r="BD205" s="214"/>
      <c r="BE205" s="214"/>
      <c r="BF205" s="214"/>
      <c r="BG205" s="214"/>
      <c r="BH205" s="214"/>
    </row>
    <row r="206" spans="1:60" outlineLevel="3" x14ac:dyDescent="0.2">
      <c r="A206" s="221"/>
      <c r="B206" s="222"/>
      <c r="C206" s="260" t="s">
        <v>371</v>
      </c>
      <c r="D206" s="252"/>
      <c r="E206" s="252"/>
      <c r="F206" s="252"/>
      <c r="G206" s="252"/>
      <c r="H206" s="224"/>
      <c r="I206" s="224"/>
      <c r="J206" s="224"/>
      <c r="K206" s="224"/>
      <c r="L206" s="224"/>
      <c r="M206" s="224"/>
      <c r="N206" s="223"/>
      <c r="O206" s="223"/>
      <c r="P206" s="223"/>
      <c r="Q206" s="223"/>
      <c r="R206" s="224"/>
      <c r="S206" s="224"/>
      <c r="T206" s="224"/>
      <c r="U206" s="224"/>
      <c r="V206" s="224"/>
      <c r="W206" s="224"/>
      <c r="X206" s="224"/>
      <c r="Y206" s="224"/>
      <c r="Z206" s="214"/>
      <c r="AA206" s="214"/>
      <c r="AB206" s="214"/>
      <c r="AC206" s="214"/>
      <c r="AD206" s="214"/>
      <c r="AE206" s="214"/>
      <c r="AF206" s="214"/>
      <c r="AG206" s="214" t="s">
        <v>152</v>
      </c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1" x14ac:dyDescent="0.2">
      <c r="A207" s="244">
        <v>58</v>
      </c>
      <c r="B207" s="245" t="s">
        <v>372</v>
      </c>
      <c r="C207" s="258" t="s">
        <v>373</v>
      </c>
      <c r="D207" s="246" t="s">
        <v>199</v>
      </c>
      <c r="E207" s="247">
        <v>2</v>
      </c>
      <c r="F207" s="248"/>
      <c r="G207" s="249">
        <f>ROUND(E207*F207,2)</f>
        <v>0</v>
      </c>
      <c r="H207" s="248">
        <v>0</v>
      </c>
      <c r="I207" s="249">
        <f>ROUND(E207*H207,2)</f>
        <v>0</v>
      </c>
      <c r="J207" s="248">
        <v>4400</v>
      </c>
      <c r="K207" s="249">
        <f>ROUND(E207*J207,2)</f>
        <v>8800</v>
      </c>
      <c r="L207" s="249">
        <v>21</v>
      </c>
      <c r="M207" s="249">
        <f>G207*(1+L207/100)</f>
        <v>0</v>
      </c>
      <c r="N207" s="247">
        <v>0</v>
      </c>
      <c r="O207" s="247">
        <f>ROUND(E207*N207,2)</f>
        <v>0</v>
      </c>
      <c r="P207" s="247">
        <v>0</v>
      </c>
      <c r="Q207" s="247">
        <f>ROUND(E207*P207,2)</f>
        <v>0</v>
      </c>
      <c r="R207" s="249"/>
      <c r="S207" s="249" t="s">
        <v>135</v>
      </c>
      <c r="T207" s="250" t="s">
        <v>124</v>
      </c>
      <c r="U207" s="224">
        <v>0</v>
      </c>
      <c r="V207" s="224">
        <f>ROUND(E207*U207,2)</f>
        <v>0</v>
      </c>
      <c r="W207" s="224"/>
      <c r="X207" s="224" t="s">
        <v>125</v>
      </c>
      <c r="Y207" s="224" t="s">
        <v>126</v>
      </c>
      <c r="Z207" s="214"/>
      <c r="AA207" s="214"/>
      <c r="AB207" s="214"/>
      <c r="AC207" s="214"/>
      <c r="AD207" s="214"/>
      <c r="AE207" s="214"/>
      <c r="AF207" s="214"/>
      <c r="AG207" s="214" t="s">
        <v>127</v>
      </c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1" x14ac:dyDescent="0.2">
      <c r="A208" s="237">
        <v>59</v>
      </c>
      <c r="B208" s="238" t="s">
        <v>374</v>
      </c>
      <c r="C208" s="256" t="s">
        <v>375</v>
      </c>
      <c r="D208" s="239" t="s">
        <v>345</v>
      </c>
      <c r="E208" s="240">
        <v>1</v>
      </c>
      <c r="F208" s="241"/>
      <c r="G208" s="242">
        <f>ROUND(E208*F208,2)</f>
        <v>0</v>
      </c>
      <c r="H208" s="241">
        <v>0</v>
      </c>
      <c r="I208" s="242">
        <f>ROUND(E208*H208,2)</f>
        <v>0</v>
      </c>
      <c r="J208" s="241">
        <v>6500</v>
      </c>
      <c r="K208" s="242">
        <f>ROUND(E208*J208,2)</f>
        <v>6500</v>
      </c>
      <c r="L208" s="242">
        <v>21</v>
      </c>
      <c r="M208" s="242">
        <f>G208*(1+L208/100)</f>
        <v>0</v>
      </c>
      <c r="N208" s="240">
        <v>0</v>
      </c>
      <c r="O208" s="240">
        <f>ROUND(E208*N208,2)</f>
        <v>0</v>
      </c>
      <c r="P208" s="240">
        <v>0</v>
      </c>
      <c r="Q208" s="240">
        <f>ROUND(E208*P208,2)</f>
        <v>0</v>
      </c>
      <c r="R208" s="242"/>
      <c r="S208" s="242" t="s">
        <v>135</v>
      </c>
      <c r="T208" s="243" t="s">
        <v>124</v>
      </c>
      <c r="U208" s="224">
        <v>0</v>
      </c>
      <c r="V208" s="224">
        <f>ROUND(E208*U208,2)</f>
        <v>0</v>
      </c>
      <c r="W208" s="224"/>
      <c r="X208" s="224" t="s">
        <v>125</v>
      </c>
      <c r="Y208" s="224" t="s">
        <v>126</v>
      </c>
      <c r="Z208" s="214"/>
      <c r="AA208" s="214"/>
      <c r="AB208" s="214"/>
      <c r="AC208" s="214"/>
      <c r="AD208" s="214"/>
      <c r="AE208" s="214"/>
      <c r="AF208" s="214"/>
      <c r="AG208" s="214" t="s">
        <v>127</v>
      </c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ht="33.75" outlineLevel="2" x14ac:dyDescent="0.2">
      <c r="A209" s="221"/>
      <c r="B209" s="222"/>
      <c r="C209" s="261" t="s">
        <v>376</v>
      </c>
      <c r="D209" s="253"/>
      <c r="E209" s="253"/>
      <c r="F209" s="253"/>
      <c r="G209" s="253"/>
      <c r="H209" s="224"/>
      <c r="I209" s="224"/>
      <c r="J209" s="224"/>
      <c r="K209" s="224"/>
      <c r="L209" s="224"/>
      <c r="M209" s="224"/>
      <c r="N209" s="223"/>
      <c r="O209" s="223"/>
      <c r="P209" s="223"/>
      <c r="Q209" s="223"/>
      <c r="R209" s="224"/>
      <c r="S209" s="224"/>
      <c r="T209" s="224"/>
      <c r="U209" s="224"/>
      <c r="V209" s="224"/>
      <c r="W209" s="224"/>
      <c r="X209" s="224"/>
      <c r="Y209" s="224"/>
      <c r="Z209" s="214"/>
      <c r="AA209" s="214"/>
      <c r="AB209" s="214"/>
      <c r="AC209" s="214"/>
      <c r="AD209" s="214"/>
      <c r="AE209" s="214"/>
      <c r="AF209" s="214"/>
      <c r="AG209" s="214" t="s">
        <v>152</v>
      </c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54" t="str">
        <f>C209</f>
        <v>laboratorní zkoušky zemin(zkoušky zhutnitelnosti a únosnosti zemin Proctor standard a CBR (California Bearing Ratio) vč. IBI,zkoušky relativní ulehlosti nesoudržných zemin, stanovení receptur pro zlepšení vlastností zemin (např. hydraulickými pojivy), zatřídění zeminy a její vhodnosti do násypů</v>
      </c>
      <c r="BB209" s="214"/>
      <c r="BC209" s="214"/>
      <c r="BD209" s="214"/>
      <c r="BE209" s="214"/>
      <c r="BF209" s="214"/>
      <c r="BG209" s="214"/>
      <c r="BH209" s="214"/>
    </row>
    <row r="210" spans="1:60" ht="22.5" outlineLevel="1" x14ac:dyDescent="0.2">
      <c r="A210" s="244">
        <v>60</v>
      </c>
      <c r="B210" s="245" t="s">
        <v>377</v>
      </c>
      <c r="C210" s="258" t="s">
        <v>378</v>
      </c>
      <c r="D210" s="246" t="s">
        <v>345</v>
      </c>
      <c r="E210" s="247">
        <v>1</v>
      </c>
      <c r="F210" s="248"/>
      <c r="G210" s="249">
        <f>ROUND(E210*F210,2)</f>
        <v>0</v>
      </c>
      <c r="H210" s="248">
        <v>0</v>
      </c>
      <c r="I210" s="249">
        <f>ROUND(E210*H210,2)</f>
        <v>0</v>
      </c>
      <c r="J210" s="248">
        <v>12000</v>
      </c>
      <c r="K210" s="249">
        <f>ROUND(E210*J210,2)</f>
        <v>12000</v>
      </c>
      <c r="L210" s="249">
        <v>21</v>
      </c>
      <c r="M210" s="249">
        <f>G210*(1+L210/100)</f>
        <v>0</v>
      </c>
      <c r="N210" s="247">
        <v>0</v>
      </c>
      <c r="O210" s="247">
        <f>ROUND(E210*N210,2)</f>
        <v>0</v>
      </c>
      <c r="P210" s="247">
        <v>0</v>
      </c>
      <c r="Q210" s="247">
        <f>ROUND(E210*P210,2)</f>
        <v>0</v>
      </c>
      <c r="R210" s="249"/>
      <c r="S210" s="249" t="s">
        <v>135</v>
      </c>
      <c r="T210" s="250" t="s">
        <v>124</v>
      </c>
      <c r="U210" s="224">
        <v>0</v>
      </c>
      <c r="V210" s="224">
        <f>ROUND(E210*U210,2)</f>
        <v>0</v>
      </c>
      <c r="W210" s="224"/>
      <c r="X210" s="224" t="s">
        <v>125</v>
      </c>
      <c r="Y210" s="224" t="s">
        <v>126</v>
      </c>
      <c r="Z210" s="214"/>
      <c r="AA210" s="214"/>
      <c r="AB210" s="214"/>
      <c r="AC210" s="214"/>
      <c r="AD210" s="214"/>
      <c r="AE210" s="214"/>
      <c r="AF210" s="214"/>
      <c r="AG210" s="214" t="s">
        <v>127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1" x14ac:dyDescent="0.2">
      <c r="A211" s="244">
        <v>61</v>
      </c>
      <c r="B211" s="245" t="s">
        <v>379</v>
      </c>
      <c r="C211" s="258" t="s">
        <v>380</v>
      </c>
      <c r="D211" s="246" t="s">
        <v>206</v>
      </c>
      <c r="E211" s="247">
        <v>1</v>
      </c>
      <c r="F211" s="248"/>
      <c r="G211" s="249">
        <f>ROUND(E211*F211,2)</f>
        <v>0</v>
      </c>
      <c r="H211" s="248">
        <v>6000</v>
      </c>
      <c r="I211" s="249">
        <f>ROUND(E211*H211,2)</f>
        <v>6000</v>
      </c>
      <c r="J211" s="248">
        <v>0</v>
      </c>
      <c r="K211" s="249">
        <f>ROUND(E211*J211,2)</f>
        <v>0</v>
      </c>
      <c r="L211" s="249">
        <v>21</v>
      </c>
      <c r="M211" s="249">
        <f>G211*(1+L211/100)</f>
        <v>0</v>
      </c>
      <c r="N211" s="247">
        <v>0</v>
      </c>
      <c r="O211" s="247">
        <f>ROUND(E211*N211,2)</f>
        <v>0</v>
      </c>
      <c r="P211" s="247">
        <v>0</v>
      </c>
      <c r="Q211" s="247">
        <f>ROUND(E211*P211,2)</f>
        <v>0</v>
      </c>
      <c r="R211" s="249"/>
      <c r="S211" s="249" t="s">
        <v>135</v>
      </c>
      <c r="T211" s="250" t="s">
        <v>124</v>
      </c>
      <c r="U211" s="224">
        <v>0</v>
      </c>
      <c r="V211" s="224">
        <f>ROUND(E211*U211,2)</f>
        <v>0</v>
      </c>
      <c r="W211" s="224"/>
      <c r="X211" s="224" t="s">
        <v>237</v>
      </c>
      <c r="Y211" s="224" t="s">
        <v>126</v>
      </c>
      <c r="Z211" s="214"/>
      <c r="AA211" s="214"/>
      <c r="AB211" s="214"/>
      <c r="AC211" s="214"/>
      <c r="AD211" s="214"/>
      <c r="AE211" s="214"/>
      <c r="AF211" s="214"/>
      <c r="AG211" s="214" t="s">
        <v>238</v>
      </c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1" x14ac:dyDescent="0.2">
      <c r="A212" s="237">
        <v>62</v>
      </c>
      <c r="B212" s="238" t="s">
        <v>381</v>
      </c>
      <c r="C212" s="256" t="s">
        <v>382</v>
      </c>
      <c r="D212" s="239" t="s">
        <v>345</v>
      </c>
      <c r="E212" s="240">
        <v>1</v>
      </c>
      <c r="F212" s="241"/>
      <c r="G212" s="242">
        <f>ROUND(E212*F212,2)</f>
        <v>0</v>
      </c>
      <c r="H212" s="241">
        <v>8000</v>
      </c>
      <c r="I212" s="242">
        <f>ROUND(E212*H212,2)</f>
        <v>8000</v>
      </c>
      <c r="J212" s="241">
        <v>0</v>
      </c>
      <c r="K212" s="242">
        <f>ROUND(E212*J212,2)</f>
        <v>0</v>
      </c>
      <c r="L212" s="242">
        <v>21</v>
      </c>
      <c r="M212" s="242">
        <f>G212*(1+L212/100)</f>
        <v>0</v>
      </c>
      <c r="N212" s="240">
        <v>0</v>
      </c>
      <c r="O212" s="240">
        <f>ROUND(E212*N212,2)</f>
        <v>0</v>
      </c>
      <c r="P212" s="240">
        <v>0</v>
      </c>
      <c r="Q212" s="240">
        <f>ROUND(E212*P212,2)</f>
        <v>0</v>
      </c>
      <c r="R212" s="242"/>
      <c r="S212" s="242" t="s">
        <v>123</v>
      </c>
      <c r="T212" s="243" t="s">
        <v>124</v>
      </c>
      <c r="U212" s="224">
        <v>0</v>
      </c>
      <c r="V212" s="224">
        <f>ROUND(E212*U212,2)</f>
        <v>0</v>
      </c>
      <c r="W212" s="224"/>
      <c r="X212" s="224" t="s">
        <v>237</v>
      </c>
      <c r="Y212" s="224" t="s">
        <v>126</v>
      </c>
      <c r="Z212" s="214"/>
      <c r="AA212" s="214"/>
      <c r="AB212" s="214"/>
      <c r="AC212" s="214"/>
      <c r="AD212" s="214"/>
      <c r="AE212" s="214"/>
      <c r="AF212" s="214"/>
      <c r="AG212" s="214" t="s">
        <v>346</v>
      </c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outlineLevel="2" x14ac:dyDescent="0.2">
      <c r="A213" s="221"/>
      <c r="B213" s="222"/>
      <c r="C213" s="261" t="s">
        <v>383</v>
      </c>
      <c r="D213" s="253"/>
      <c r="E213" s="253"/>
      <c r="F213" s="253"/>
      <c r="G213" s="253"/>
      <c r="H213" s="224"/>
      <c r="I213" s="224"/>
      <c r="J213" s="224"/>
      <c r="K213" s="224"/>
      <c r="L213" s="224"/>
      <c r="M213" s="224"/>
      <c r="N213" s="223"/>
      <c r="O213" s="223"/>
      <c r="P213" s="223"/>
      <c r="Q213" s="223"/>
      <c r="R213" s="224"/>
      <c r="S213" s="224"/>
      <c r="T213" s="224"/>
      <c r="U213" s="224"/>
      <c r="V213" s="224"/>
      <c r="W213" s="224"/>
      <c r="X213" s="224"/>
      <c r="Y213" s="224"/>
      <c r="Z213" s="214"/>
      <c r="AA213" s="214"/>
      <c r="AB213" s="214"/>
      <c r="AC213" s="214"/>
      <c r="AD213" s="214"/>
      <c r="AE213" s="214"/>
      <c r="AF213" s="214"/>
      <c r="AG213" s="214" t="s">
        <v>152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54" t="str">
        <f>C213</f>
        <v>Náklady spojené s povinným pojištěním dodavatele nebo stavebního díla či jeho části, v rozsahu obchodních podmínek.</v>
      </c>
      <c r="BB213" s="214"/>
      <c r="BC213" s="214"/>
      <c r="BD213" s="214"/>
      <c r="BE213" s="214"/>
      <c r="BF213" s="214"/>
      <c r="BG213" s="214"/>
      <c r="BH213" s="214"/>
    </row>
    <row r="214" spans="1:60" outlineLevel="1" x14ac:dyDescent="0.2">
      <c r="A214" s="244">
        <v>63</v>
      </c>
      <c r="B214" s="245" t="s">
        <v>384</v>
      </c>
      <c r="C214" s="258" t="s">
        <v>385</v>
      </c>
      <c r="D214" s="246" t="s">
        <v>345</v>
      </c>
      <c r="E214" s="247">
        <v>1</v>
      </c>
      <c r="F214" s="248"/>
      <c r="G214" s="249">
        <f>ROUND(E214*F214,2)</f>
        <v>0</v>
      </c>
      <c r="H214" s="248">
        <v>10000</v>
      </c>
      <c r="I214" s="249">
        <f>ROUND(E214*H214,2)</f>
        <v>10000</v>
      </c>
      <c r="J214" s="248">
        <v>0</v>
      </c>
      <c r="K214" s="249">
        <f>ROUND(E214*J214,2)</f>
        <v>0</v>
      </c>
      <c r="L214" s="249">
        <v>21</v>
      </c>
      <c r="M214" s="249">
        <f>G214*(1+L214/100)</f>
        <v>0</v>
      </c>
      <c r="N214" s="247">
        <v>0</v>
      </c>
      <c r="O214" s="247">
        <f>ROUND(E214*N214,2)</f>
        <v>0</v>
      </c>
      <c r="P214" s="247">
        <v>0</v>
      </c>
      <c r="Q214" s="247">
        <f>ROUND(E214*P214,2)</f>
        <v>0</v>
      </c>
      <c r="R214" s="249"/>
      <c r="S214" s="249" t="s">
        <v>135</v>
      </c>
      <c r="T214" s="250" t="s">
        <v>124</v>
      </c>
      <c r="U214" s="224">
        <v>0</v>
      </c>
      <c r="V214" s="224">
        <f>ROUND(E214*U214,2)</f>
        <v>0</v>
      </c>
      <c r="W214" s="224"/>
      <c r="X214" s="224" t="s">
        <v>237</v>
      </c>
      <c r="Y214" s="224" t="s">
        <v>126</v>
      </c>
      <c r="Z214" s="214"/>
      <c r="AA214" s="214"/>
      <c r="AB214" s="214"/>
      <c r="AC214" s="214"/>
      <c r="AD214" s="214"/>
      <c r="AE214" s="214"/>
      <c r="AF214" s="214"/>
      <c r="AG214" s="214" t="s">
        <v>238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1" x14ac:dyDescent="0.2">
      <c r="A215" s="237">
        <v>64</v>
      </c>
      <c r="B215" s="238" t="s">
        <v>386</v>
      </c>
      <c r="C215" s="256" t="s">
        <v>387</v>
      </c>
      <c r="D215" s="239" t="s">
        <v>206</v>
      </c>
      <c r="E215" s="240">
        <v>1</v>
      </c>
      <c r="F215" s="241"/>
      <c r="G215" s="242">
        <f>ROUND(E215*F215,2)</f>
        <v>0</v>
      </c>
      <c r="H215" s="241">
        <v>0</v>
      </c>
      <c r="I215" s="242">
        <f>ROUND(E215*H215,2)</f>
        <v>0</v>
      </c>
      <c r="J215" s="241">
        <v>12000</v>
      </c>
      <c r="K215" s="242">
        <f>ROUND(E215*J215,2)</f>
        <v>12000</v>
      </c>
      <c r="L215" s="242">
        <v>21</v>
      </c>
      <c r="M215" s="242">
        <f>G215*(1+L215/100)</f>
        <v>0</v>
      </c>
      <c r="N215" s="240">
        <v>0</v>
      </c>
      <c r="O215" s="240">
        <f>ROUND(E215*N215,2)</f>
        <v>0</v>
      </c>
      <c r="P215" s="240">
        <v>0</v>
      </c>
      <c r="Q215" s="240">
        <f>ROUND(E215*P215,2)</f>
        <v>0</v>
      </c>
      <c r="R215" s="242"/>
      <c r="S215" s="242" t="s">
        <v>123</v>
      </c>
      <c r="T215" s="243" t="s">
        <v>124</v>
      </c>
      <c r="U215" s="224">
        <v>0</v>
      </c>
      <c r="V215" s="224">
        <f>ROUND(E215*U215,2)</f>
        <v>0</v>
      </c>
      <c r="W215" s="224"/>
      <c r="X215" s="224" t="s">
        <v>350</v>
      </c>
      <c r="Y215" s="224" t="s">
        <v>126</v>
      </c>
      <c r="Z215" s="214"/>
      <c r="AA215" s="214"/>
      <c r="AB215" s="214"/>
      <c r="AC215" s="214"/>
      <c r="AD215" s="214"/>
      <c r="AE215" s="214"/>
      <c r="AF215" s="214"/>
      <c r="AG215" s="214" t="s">
        <v>346</v>
      </c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ht="22.5" outlineLevel="2" x14ac:dyDescent="0.2">
      <c r="A216" s="221"/>
      <c r="B216" s="222"/>
      <c r="C216" s="261" t="s">
        <v>388</v>
      </c>
      <c r="D216" s="253"/>
      <c r="E216" s="253"/>
      <c r="F216" s="253"/>
      <c r="G216" s="253"/>
      <c r="H216" s="224"/>
      <c r="I216" s="224"/>
      <c r="J216" s="224"/>
      <c r="K216" s="224"/>
      <c r="L216" s="224"/>
      <c r="M216" s="224"/>
      <c r="N216" s="223"/>
      <c r="O216" s="223"/>
      <c r="P216" s="223"/>
      <c r="Q216" s="223"/>
      <c r="R216" s="224"/>
      <c r="S216" s="224"/>
      <c r="T216" s="224"/>
      <c r="U216" s="224"/>
      <c r="V216" s="224"/>
      <c r="W216" s="224"/>
      <c r="X216" s="224"/>
      <c r="Y216" s="224"/>
      <c r="Z216" s="214"/>
      <c r="AA216" s="214"/>
      <c r="AB216" s="214"/>
      <c r="AC216" s="214"/>
      <c r="AD216" s="214"/>
      <c r="AE216" s="214"/>
      <c r="AF216" s="214"/>
      <c r="AG216" s="214" t="s">
        <v>152</v>
      </c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54" t="str">
        <f>C216</f>
        <v>Náplň činnosti: technická zpráva, geodetické zaměření objektů stavby v rozsahu a přesnosti dle předpisů investora nebo budoucího správce těchto objektů.</v>
      </c>
      <c r="BB216" s="214"/>
      <c r="BC216" s="214"/>
      <c r="BD216" s="214"/>
      <c r="BE216" s="214"/>
      <c r="BF216" s="214"/>
      <c r="BG216" s="214"/>
      <c r="BH216" s="214"/>
    </row>
    <row r="217" spans="1:60" outlineLevel="1" x14ac:dyDescent="0.2">
      <c r="A217" s="237">
        <v>65</v>
      </c>
      <c r="B217" s="238" t="s">
        <v>389</v>
      </c>
      <c r="C217" s="256" t="s">
        <v>390</v>
      </c>
      <c r="D217" s="239" t="s">
        <v>345</v>
      </c>
      <c r="E217" s="240">
        <v>1</v>
      </c>
      <c r="F217" s="241"/>
      <c r="G217" s="242">
        <f>ROUND(E217*F217,2)</f>
        <v>0</v>
      </c>
      <c r="H217" s="241">
        <v>0</v>
      </c>
      <c r="I217" s="242">
        <f>ROUND(E217*H217,2)</f>
        <v>0</v>
      </c>
      <c r="J217" s="241">
        <v>28291.25</v>
      </c>
      <c r="K217" s="242">
        <f>ROUND(E217*J217,2)</f>
        <v>28291.25</v>
      </c>
      <c r="L217" s="242">
        <v>21</v>
      </c>
      <c r="M217" s="242">
        <f>G217*(1+L217/100)</f>
        <v>0</v>
      </c>
      <c r="N217" s="240">
        <v>0</v>
      </c>
      <c r="O217" s="240">
        <f>ROUND(E217*N217,2)</f>
        <v>0</v>
      </c>
      <c r="P217" s="240">
        <v>0</v>
      </c>
      <c r="Q217" s="240">
        <f>ROUND(E217*P217,2)</f>
        <v>0</v>
      </c>
      <c r="R217" s="242"/>
      <c r="S217" s="242" t="s">
        <v>123</v>
      </c>
      <c r="T217" s="243" t="s">
        <v>124</v>
      </c>
      <c r="U217" s="224">
        <v>0</v>
      </c>
      <c r="V217" s="224">
        <f>ROUND(E217*U217,2)</f>
        <v>0</v>
      </c>
      <c r="W217" s="224"/>
      <c r="X217" s="224" t="s">
        <v>125</v>
      </c>
      <c r="Y217" s="224" t="s">
        <v>126</v>
      </c>
      <c r="Z217" s="214"/>
      <c r="AA217" s="214"/>
      <c r="AB217" s="214"/>
      <c r="AC217" s="214"/>
      <c r="AD217" s="214"/>
      <c r="AE217" s="214"/>
      <c r="AF217" s="214"/>
      <c r="AG217" s="214" t="s">
        <v>346</v>
      </c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2" x14ac:dyDescent="0.2">
      <c r="A218" s="221"/>
      <c r="B218" s="222"/>
      <c r="C218" s="261" t="s">
        <v>391</v>
      </c>
      <c r="D218" s="253"/>
      <c r="E218" s="253"/>
      <c r="F218" s="253"/>
      <c r="G218" s="253"/>
      <c r="H218" s="224"/>
      <c r="I218" s="224"/>
      <c r="J218" s="224"/>
      <c r="K218" s="224"/>
      <c r="L218" s="224"/>
      <c r="M218" s="224"/>
      <c r="N218" s="223"/>
      <c r="O218" s="223"/>
      <c r="P218" s="223"/>
      <c r="Q218" s="223"/>
      <c r="R218" s="224"/>
      <c r="S218" s="224"/>
      <c r="T218" s="224"/>
      <c r="U218" s="224"/>
      <c r="V218" s="224"/>
      <c r="W218" s="224"/>
      <c r="X218" s="224"/>
      <c r="Y218" s="224"/>
      <c r="Z218" s="214"/>
      <c r="AA218" s="214"/>
      <c r="AB218" s="214"/>
      <c r="AC218" s="214"/>
      <c r="AD218" s="214"/>
      <c r="AE218" s="214"/>
      <c r="AF218" s="214"/>
      <c r="AG218" s="214" t="s">
        <v>152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1" x14ac:dyDescent="0.2">
      <c r="A219" s="237">
        <v>66</v>
      </c>
      <c r="B219" s="238" t="s">
        <v>392</v>
      </c>
      <c r="C219" s="256" t="s">
        <v>393</v>
      </c>
      <c r="D219" s="239" t="s">
        <v>345</v>
      </c>
      <c r="E219" s="240">
        <v>1</v>
      </c>
      <c r="F219" s="241"/>
      <c r="G219" s="242">
        <f>ROUND(E219*F219,2)</f>
        <v>0</v>
      </c>
      <c r="H219" s="241">
        <v>0</v>
      </c>
      <c r="I219" s="242">
        <f>ROUND(E219*H219,2)</f>
        <v>0</v>
      </c>
      <c r="J219" s="241">
        <v>5894.01</v>
      </c>
      <c r="K219" s="242">
        <f>ROUND(E219*J219,2)</f>
        <v>5894.01</v>
      </c>
      <c r="L219" s="242">
        <v>21</v>
      </c>
      <c r="M219" s="242">
        <f>G219*(1+L219/100)</f>
        <v>0</v>
      </c>
      <c r="N219" s="240">
        <v>0</v>
      </c>
      <c r="O219" s="240">
        <f>ROUND(E219*N219,2)</f>
        <v>0</v>
      </c>
      <c r="P219" s="240">
        <v>0</v>
      </c>
      <c r="Q219" s="240">
        <f>ROUND(E219*P219,2)</f>
        <v>0</v>
      </c>
      <c r="R219" s="242"/>
      <c r="S219" s="242" t="s">
        <v>123</v>
      </c>
      <c r="T219" s="243" t="s">
        <v>124</v>
      </c>
      <c r="U219" s="224">
        <v>0</v>
      </c>
      <c r="V219" s="224">
        <f>ROUND(E219*U219,2)</f>
        <v>0</v>
      </c>
      <c r="W219" s="224"/>
      <c r="X219" s="224" t="s">
        <v>125</v>
      </c>
      <c r="Y219" s="224" t="s">
        <v>126</v>
      </c>
      <c r="Z219" s="214"/>
      <c r="AA219" s="214"/>
      <c r="AB219" s="214"/>
      <c r="AC219" s="214"/>
      <c r="AD219" s="214"/>
      <c r="AE219" s="214"/>
      <c r="AF219" s="214"/>
      <c r="AG219" s="214" t="s">
        <v>346</v>
      </c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ht="22.5" outlineLevel="2" x14ac:dyDescent="0.2">
      <c r="A220" s="221"/>
      <c r="B220" s="222"/>
      <c r="C220" s="261" t="s">
        <v>394</v>
      </c>
      <c r="D220" s="253"/>
      <c r="E220" s="253"/>
      <c r="F220" s="253"/>
      <c r="G220" s="253"/>
      <c r="H220" s="224"/>
      <c r="I220" s="224"/>
      <c r="J220" s="224"/>
      <c r="K220" s="224"/>
      <c r="L220" s="224"/>
      <c r="M220" s="224"/>
      <c r="N220" s="223"/>
      <c r="O220" s="223"/>
      <c r="P220" s="223"/>
      <c r="Q220" s="223"/>
      <c r="R220" s="224"/>
      <c r="S220" s="224"/>
      <c r="T220" s="224"/>
      <c r="U220" s="224"/>
      <c r="V220" s="224"/>
      <c r="W220" s="224"/>
      <c r="X220" s="224"/>
      <c r="Y220" s="224"/>
      <c r="Z220" s="214"/>
      <c r="AA220" s="214"/>
      <c r="AB220" s="214"/>
      <c r="AC220" s="214"/>
      <c r="AD220" s="214"/>
      <c r="AE220" s="214"/>
      <c r="AF220" s="214"/>
      <c r="AG220" s="214" t="s">
        <v>152</v>
      </c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54" t="str">
        <f>C220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20" s="214"/>
      <c r="BC220" s="214"/>
      <c r="BD220" s="214"/>
      <c r="BE220" s="214"/>
      <c r="BF220" s="214"/>
      <c r="BG220" s="214"/>
      <c r="BH220" s="214"/>
    </row>
    <row r="221" spans="1:60" x14ac:dyDescent="0.2">
      <c r="A221" s="3"/>
      <c r="B221" s="4"/>
      <c r="C221" s="263"/>
      <c r="D221" s="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AE221">
        <v>12</v>
      </c>
      <c r="AF221">
        <v>21</v>
      </c>
      <c r="AG221" t="s">
        <v>103</v>
      </c>
    </row>
    <row r="222" spans="1:60" x14ac:dyDescent="0.2">
      <c r="A222" s="217"/>
      <c r="B222" s="218" t="s">
        <v>29</v>
      </c>
      <c r="C222" s="264"/>
      <c r="D222" s="219"/>
      <c r="E222" s="220"/>
      <c r="F222" s="220"/>
      <c r="G222" s="236">
        <f>G8+G60+G70+G79+G90+G105+G114+G167+G176+G179+G188+G191</f>
        <v>0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AE222">
        <f>SUMIF(L7:L220,AE221,G7:G220)</f>
        <v>0</v>
      </c>
      <c r="AF222">
        <f>SUMIF(L7:L220,AF221,G7:G220)</f>
        <v>0</v>
      </c>
      <c r="AG222" t="s">
        <v>395</v>
      </c>
    </row>
    <row r="223" spans="1:60" x14ac:dyDescent="0.2">
      <c r="C223" s="265"/>
      <c r="D223" s="10"/>
      <c r="AG223" t="s">
        <v>397</v>
      </c>
    </row>
    <row r="224" spans="1:60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CWs9jDn59PXroZBHuxApd/hD+THlpKSH6ZmlqOlRHAYex2TBw2V/JFpQTaS06j4lL7xnzElG4AiRYw6sZwq7A==" saltValue="ocZ+IIM2ASFN66OUUEsY0w==" spinCount="100000" sheet="1" formatRows="0"/>
  <mergeCells count="52">
    <mergeCell ref="C213:G213"/>
    <mergeCell ref="C216:G216"/>
    <mergeCell ref="C218:G218"/>
    <mergeCell ref="C220:G220"/>
    <mergeCell ref="C197:G197"/>
    <mergeCell ref="C199:G199"/>
    <mergeCell ref="C201:G201"/>
    <mergeCell ref="C205:G205"/>
    <mergeCell ref="C206:G206"/>
    <mergeCell ref="C209:G209"/>
    <mergeCell ref="C181:G181"/>
    <mergeCell ref="C185:G185"/>
    <mergeCell ref="C187:G187"/>
    <mergeCell ref="C190:G190"/>
    <mergeCell ref="C193:G193"/>
    <mergeCell ref="C195:G195"/>
    <mergeCell ref="C127:G127"/>
    <mergeCell ref="C148:G148"/>
    <mergeCell ref="C153:G153"/>
    <mergeCell ref="C154:G154"/>
    <mergeCell ref="C169:G169"/>
    <mergeCell ref="C178:G178"/>
    <mergeCell ref="C107:G107"/>
    <mergeCell ref="C110:G110"/>
    <mergeCell ref="C111:G111"/>
    <mergeCell ref="C113:G113"/>
    <mergeCell ref="C116:G116"/>
    <mergeCell ref="C122:G122"/>
    <mergeCell ref="C73:G73"/>
    <mergeCell ref="C74:G74"/>
    <mergeCell ref="C77:G77"/>
    <mergeCell ref="C78:G78"/>
    <mergeCell ref="C81:G81"/>
    <mergeCell ref="C96:G96"/>
    <mergeCell ref="C55:G55"/>
    <mergeCell ref="C58:G58"/>
    <mergeCell ref="C62:G62"/>
    <mergeCell ref="C63:G63"/>
    <mergeCell ref="C66:G66"/>
    <mergeCell ref="C72:G72"/>
    <mergeCell ref="C21:G21"/>
    <mergeCell ref="C23:G23"/>
    <mergeCell ref="C24:G24"/>
    <mergeCell ref="C28:G28"/>
    <mergeCell ref="C32:G32"/>
    <mergeCell ref="C42:G42"/>
    <mergeCell ref="A1:G1"/>
    <mergeCell ref="C2:G2"/>
    <mergeCell ref="C3:G3"/>
    <mergeCell ref="C4:G4"/>
    <mergeCell ref="C15:G15"/>
    <mergeCell ref="C18:G1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701 SO 701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701 SO 701 Pol'!Názvy_tisku</vt:lpstr>
      <vt:lpstr>oadresa</vt:lpstr>
      <vt:lpstr>Stavba!Objednatel</vt:lpstr>
      <vt:lpstr>Stavba!Objekt</vt:lpstr>
      <vt:lpstr>'SO 701 SO 701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Vavřík</dc:creator>
  <cp:lastModifiedBy>Jan Vavřík</cp:lastModifiedBy>
  <cp:lastPrinted>2026-03-31T12:43:58Z</cp:lastPrinted>
  <dcterms:created xsi:type="dcterms:W3CDTF">2009-04-08T07:15:50Z</dcterms:created>
  <dcterms:modified xsi:type="dcterms:W3CDTF">2026-03-31T12:44:37Z</dcterms:modified>
</cp:coreProperties>
</file>