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VO-2016-06 - Vyměna sadov..." sheetId="2" r:id="rId2"/>
    <sheet name="Pokyny pro vyplnění" sheetId="3" r:id="rId3"/>
  </sheets>
  <definedNames>
    <definedName name="_xlnm._FilterDatabase" localSheetId="1" hidden="1">'VO-2016-06 - Vyměna sadov...'!$C$74:$K$74</definedName>
    <definedName name="_xlnm.Print_Titles" localSheetId="0">'Rekapitulace stavby'!$49:$49</definedName>
    <definedName name="_xlnm.Print_Titles" localSheetId="1">'VO-2016-06 - Vyměna sadov...'!$74:$74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'VO-2016-06 - Vyměna sadov...'!$C$4:$J$34,'VO-2016-06 - Vyměna sadov...'!$C$40:$J$58,'VO-2016-06 - Vyměna sadov...'!$C$64:$K$241</definedName>
  </definedNames>
  <calcPr fullCalcOnLoad="1"/>
</workbook>
</file>

<file path=xl/sharedStrings.xml><?xml version="1.0" encoding="utf-8"?>
<sst xmlns="http://schemas.openxmlformats.org/spreadsheetml/2006/main" count="2238" uniqueCount="642">
  <si>
    <t>Export VZ</t>
  </si>
  <si>
    <t>List obsahuje:</t>
  </si>
  <si>
    <t>3.0</t>
  </si>
  <si>
    <t>ZAMOK</t>
  </si>
  <si>
    <t>False</t>
  </si>
  <si>
    <t>{5ece10bf-5bf4-4750-97b2-2b804efde594}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</si>
  <si>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</si>
  <si>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</si>
  <si>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</si>
  <si>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</si>
  <si>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</si>
  <si>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</si>
  <si>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</si>
  <si>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</si>
  <si>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VO-2016-06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</si>
  <si>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</si>
  <si>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</si>
  <si>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Vyměna sadových stožárků včetně svítidel + přemístění 2ks  a doplnění 1ks stožárků</t>
  </si>
  <si>
    <t>0,1</t>
  </si>
  <si>
    <t>KSO:</t>
  </si>
  <si>
    <t/>
  </si>
  <si>
    <t>CC-CZ:</t>
  </si>
  <si>
    <t>1</t>
  </si>
  <si>
    <t>Místo:</t>
  </si>
  <si>
    <t>park za Schola Viva, Šumperk</t>
  </si>
  <si>
    <t>Datum:</t>
  </si>
  <si>
    <t>1. 4. 2016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</si>
  <si>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</si>
  <si>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</si>
  <si>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</si>
  <si>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</si>
  <si>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</si>
  <si>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</si>
  <si>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</si>
  <si>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</si>
  <si>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</si>
  <si>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</si>
  <si>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</si>
  <si>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</si>
  <si>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</si>
  <si>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</si>
  <si>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</si>
  <si>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</si>
  <si>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</si>
  <si>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</si>
  <si>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</si>
  <si>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</si>
  <si>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</si>
  <si>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</si>
  <si>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</si>
  <si>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</si>
  <si>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</si>
  <si>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</si>
  <si>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</si>
  <si>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</si>
  <si>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</si>
  <si>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</si>
  <si>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</si>
  <si>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</si>
  <si>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</si>
  <si>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</si>
  <si>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</si>
  <si>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</si>
  <si>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</si>
  <si>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</si>
  <si>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</si>
  <si>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</si>
  <si>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</si>
  <si>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</si>
  <si>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</si>
  <si>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</si>
  <si>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</si>
  <si>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</si>
  <si>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</si>
  <si>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</si>
  <si>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</si>
  <si>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</si>
  <si>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</si>
  <si>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sv</t>
  </si>
  <si>
    <t>svítidla</t>
  </si>
  <si>
    <t>ks</t>
  </si>
  <si>
    <t>7</t>
  </si>
  <si>
    <t>3</t>
  </si>
  <si>
    <t>2</t>
  </si>
  <si>
    <t>st</t>
  </si>
  <si>
    <t>stožár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</si>
  <si>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</si>
  <si>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</si>
  <si>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</si>
  <si>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</si>
  <si>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</si>
  <si>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</si>
  <si>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</si>
  <si>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</si>
  <si>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</si>
  <si>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</si>
  <si>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</si>
  <si>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</si>
  <si>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</si>
  <si>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</si>
  <si>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</si>
  <si>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</si>
  <si>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</si>
  <si>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</si>
  <si>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</si>
  <si>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</si>
  <si>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</si>
  <si>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</si>
  <si>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</si>
  <si>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</si>
  <si>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</si>
  <si>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</t>
  </si>
  <si>
    <t>Práce a dodávky M</t>
  </si>
  <si>
    <t>ROZPOCET</t>
  </si>
  <si>
    <t>21-M</t>
  </si>
  <si>
    <t>Elektromontáže</t>
  </si>
  <si>
    <t>K</t>
  </si>
  <si>
    <t>210010138</t>
  </si>
  <si>
    <t>Montáž trubek ochranných plastových tuhých D do 152 mm uložených pevně - stož. pouzdro VO</t>
  </si>
  <si>
    <t>m</t>
  </si>
  <si>
    <t>CS ÚRS 2016 01</t>
  </si>
  <si>
    <t>64</t>
  </si>
  <si>
    <t>-418556367</t>
  </si>
  <si>
    <t>PP</t>
  </si>
  <si>
    <t>Montáž trubek ochranných s nasunutím nebo našroubováním do krabic plastových tuhých, uložených pevně, vnitřního průměru přes 133 do 152 mm</t>
  </si>
  <si>
    <t>VV</t>
  </si>
  <si>
    <t>st*0,8</t>
  </si>
  <si>
    <t>286111200</t>
  </si>
  <si>
    <t>trubka kanalizační hladká hrdlovaná D 160 x 3,6 x 5000 mm do zákl. VO</t>
  </si>
  <si>
    <t>kus</t>
  </si>
  <si>
    <t>128</t>
  </si>
  <si>
    <t>-1122486902</t>
  </si>
  <si>
    <t>Trubky z polyvinylchloridu kanalizační trubky hladké ČSN EN 13476, hladké hrdlované, SN 4 DN 150 D 160 x 3,6 x 5000 mm</t>
  </si>
  <si>
    <t>5,6/5</t>
  </si>
  <si>
    <t>210030931</t>
  </si>
  <si>
    <t>Montáž tabulky výstražné na stožár</t>
  </si>
  <si>
    <t>1460902848</t>
  </si>
  <si>
    <t>Montáž trakčního vedení pro městskou dopravu, průmyslové dráhy a jeřáby stožárů pro trolejové vedení, ocelové včetně základního nátěru tabulky výstražné na stožár</t>
  </si>
  <si>
    <t>4</t>
  </si>
  <si>
    <t>735345500.1</t>
  </si>
  <si>
    <t>tabulka bezpečnostní s tiskem 2 barvy samolepící</t>
  </si>
  <si>
    <t>44259365</t>
  </si>
  <si>
    <t>Tiskoviny pro propagaci, obchodně technickou dokumentaci, informaci a výstavnictví tabulky bezpečnostní s tiskem, na samolepce A5  148 x 210 mm</t>
  </si>
  <si>
    <t>5</t>
  </si>
  <si>
    <t>210100001</t>
  </si>
  <si>
    <t>Ukončení vodičů v rozváděči nebo na přístroji včetně zapojení průřezu žíly do 2,5 mm2</t>
  </si>
  <si>
    <t>-2041838541</t>
  </si>
  <si>
    <t>Ukončení vodičů izolovaných s označením a zapojením v rozváděči nebo na přístroji průřezu žíly do 2,5 mm2</t>
  </si>
  <si>
    <t>st*3</t>
  </si>
  <si>
    <t>6</t>
  </si>
  <si>
    <t>210100001-D</t>
  </si>
  <si>
    <t>Odpojení vodičů v rozváděči nebo na přístroji včetně zapojení průřezu žíly do 2,5 mm2</t>
  </si>
  <si>
    <t>-449404609</t>
  </si>
  <si>
    <t>(st-1)*3</t>
  </si>
  <si>
    <t>210100004-D</t>
  </si>
  <si>
    <t>Demontáž - Ukončení vodičů v rozváděči nebo na přístroji včetně zapojení průřezu žíly do 25 mm2</t>
  </si>
  <si>
    <t>1537275315</t>
  </si>
  <si>
    <t>Demontáž - Ukončení vodičů izolovaných s označením a zapojením v rozváděči nebo na přístroji průřezu žíly do 25 mm2</t>
  </si>
  <si>
    <t>(st-1)*4*2</t>
  </si>
  <si>
    <t>8</t>
  </si>
  <si>
    <t>210100252</t>
  </si>
  <si>
    <t>Ukončení kabelů smršťovací záklopkou nebo páskou se zapojením bez letování žíly do 4x25 mm2</t>
  </si>
  <si>
    <t>339103324</t>
  </si>
  <si>
    <t>Ukončení kabelů smršťovací záklopkou nebo páskou se zapojením bez letování počtu a průřezu žil do 4 x 25 mm2</t>
  </si>
  <si>
    <t>st*2+2</t>
  </si>
  <si>
    <t>9</t>
  </si>
  <si>
    <t>354x00008</t>
  </si>
  <si>
    <t>Smršťovací a rozdělovací hlava 4x4-35mm2 1kV</t>
  </si>
  <si>
    <t>767956697</t>
  </si>
  <si>
    <t>210101234</t>
  </si>
  <si>
    <t>Propojení kabelů celoplastových spojkou do 1 kV venkovní smršťovací SVCZ 1až5 žíly do 4x25až35 mm2</t>
  </si>
  <si>
    <t>-1942260320</t>
  </si>
  <si>
    <t>Propojení kabelů nebo vodičů spojkou do 1 kV venkovní smršťovací typ SVCZ 1 až 5 kabelů celoplastových, počtu a průřezu žil do 4 x 25 až 35 mm2</t>
  </si>
  <si>
    <t>st*2+1</t>
  </si>
  <si>
    <t>11</t>
  </si>
  <si>
    <t>354360230.1</t>
  </si>
  <si>
    <t>spojka kabelová smršťovaná přímé do 1kV kompletní</t>
  </si>
  <si>
    <t>256</t>
  </si>
  <si>
    <t>1204390490</t>
  </si>
  <si>
    <t>Soubory kabelové silové a sdělovací teplem smršťované přímé spojky do 1kV pro nestíněné a nepancéřované plastové kabely soupravy pro lisovací konektory 91ah-22s 4 x 16 - 50mm</t>
  </si>
  <si>
    <t>12</t>
  </si>
  <si>
    <t>354x00009</t>
  </si>
  <si>
    <t>chránička HPDE 63</t>
  </si>
  <si>
    <t>1237751740</t>
  </si>
  <si>
    <t>13</t>
  </si>
  <si>
    <t>354x00010</t>
  </si>
  <si>
    <t>spojka násuvná na HPDE 63</t>
  </si>
  <si>
    <t>-978375907</t>
  </si>
  <si>
    <t>14</t>
  </si>
  <si>
    <t>210120101</t>
  </si>
  <si>
    <t>Montáž pojistkových patron do 60 A se styčným kroužkem</t>
  </si>
  <si>
    <t>1557375746</t>
  </si>
  <si>
    <t>Montáž pojistek se zapojením vodičů závitových kompletních pojistkových částí pojistkových patron do 60 A se styčným kroužkem</t>
  </si>
  <si>
    <t>345234160</t>
  </si>
  <si>
    <t>vložka pojistková E27 normální 2410 10A</t>
  </si>
  <si>
    <t>-1093474642</t>
  </si>
  <si>
    <t>Části pojistek E 27, 25 A vložky pojistkové normální 2410  10 A</t>
  </si>
  <si>
    <t>16</t>
  </si>
  <si>
    <t>210202016.1</t>
  </si>
  <si>
    <t>Montáž svítidel parkových typ Špk1 70W</t>
  </si>
  <si>
    <t>-1282426414</t>
  </si>
  <si>
    <t>Montáž svítidel výbojkových se zapojením vodičů průmyslových nebo venkovních závěsných na oku na sloupek parkových</t>
  </si>
  <si>
    <t>17</t>
  </si>
  <si>
    <t>348444540.1</t>
  </si>
  <si>
    <t>svítidlo parkové typ Špk1 70W</t>
  </si>
  <si>
    <t>1961908799</t>
  </si>
  <si>
    <t>Svítidla venkovní výbojková výložníková s vysokotlakou sodíkovou výbojkou IP 54 - zdrojový prostor horní montáž typ 4431 BSG čirý kryt  1 x 70 W</t>
  </si>
  <si>
    <t>18</t>
  </si>
  <si>
    <t>347605800</t>
  </si>
  <si>
    <t xml:space="preserve">výbojka sodíková 70W </t>
  </si>
  <si>
    <t>864063470</t>
  </si>
  <si>
    <t>Výbojky sodíkové vysokotlaké Philips-náhrada za SHC SON Pro   70 W    E 27</t>
  </si>
  <si>
    <t>19</t>
  </si>
  <si>
    <t>Demontáž svítidel parkových na sloupku</t>
  </si>
  <si>
    <t>1075867383</t>
  </si>
  <si>
    <t>Demontáž svítidel výbojkových se zapojením vodičů průmyslových nebo venkovních závěsných na oku na sloupek parkových</t>
  </si>
  <si>
    <t>sv-1</t>
  </si>
  <si>
    <t>20</t>
  </si>
  <si>
    <t>210204002</t>
  </si>
  <si>
    <t>Montáž stožárů osvětlení parkových ocelových</t>
  </si>
  <si>
    <t>-2083483193</t>
  </si>
  <si>
    <t>Montáž stožárů osvětlení, bez zemních prací parkových ocelových</t>
  </si>
  <si>
    <t>316740650</t>
  </si>
  <si>
    <t>stožár osvětlovací K 5 - 133/89/60 žárově zinkovaný - sadový</t>
  </si>
  <si>
    <t>1978683062</t>
  </si>
  <si>
    <t>Stožáry osvětlovací silniční typ K bezpaticový žárově zinkovaný typ K K 5 - 133/89/60 - sadový</t>
  </si>
  <si>
    <t>22</t>
  </si>
  <si>
    <t>210204002-D</t>
  </si>
  <si>
    <t>Demontáž stožárů osvětlení parkových ocelových</t>
  </si>
  <si>
    <t>-319662443</t>
  </si>
  <si>
    <t>Demontáž stožárů osvětlení, bez zemních prací parkových ocelových</t>
  </si>
  <si>
    <t>st-1</t>
  </si>
  <si>
    <t>23</t>
  </si>
  <si>
    <t>210204201</t>
  </si>
  <si>
    <t>Montáž elektrovýzbroje stožárů osvětlení 1 okruh</t>
  </si>
  <si>
    <t>148920039</t>
  </si>
  <si>
    <t>24</t>
  </si>
  <si>
    <t>354x00100</t>
  </si>
  <si>
    <t>svorkovnice stožárová 1 pojistka 3x4x16, IP43</t>
  </si>
  <si>
    <t>-436621285</t>
  </si>
  <si>
    <t>Rozvody přípojnicové přípojnicový prachotěsný rozvod - PPR alkydový lak, odstín RAL 1015 dílec rovný s odbočkami v Al R51-250/1   proudová řada 250 A</t>
  </si>
  <si>
    <t>25</t>
  </si>
  <si>
    <t>210204201-D</t>
  </si>
  <si>
    <t>Demontáž elektrovýzbroje stožárů osvětlení 1 okruh</t>
  </si>
  <si>
    <t>-511348746</t>
  </si>
  <si>
    <t>26</t>
  </si>
  <si>
    <t>210220020</t>
  </si>
  <si>
    <t>Montáž uzemňovacího vedení vodičů FeZn pomocí svorek v zemi páskou do 120 mm2 ve městské zástavbě</t>
  </si>
  <si>
    <t>1368821484</t>
  </si>
  <si>
    <t>Montáž uzemňovacího vedení s upevněním, propojením a připojením pomocí svorek v zemi s izolací spojů vodičů FeZn páskou průřezu do 120 mm2 v městské zástavbě</t>
  </si>
  <si>
    <t>27</t>
  </si>
  <si>
    <t>354420620</t>
  </si>
  <si>
    <t>pás zemnící 30 x 4 mm FeZn</t>
  </si>
  <si>
    <t>kg</t>
  </si>
  <si>
    <t>1528487116</t>
  </si>
  <si>
    <t>Součásti pro hromosvody a uzemňování zemniče pásy zemnící 30 x 4 mm FeZn</t>
  </si>
  <si>
    <t>28</t>
  </si>
  <si>
    <t>210220002</t>
  </si>
  <si>
    <t>Montáž uzemňovacích vedení vodičů FeZn pomocí svorek na povrchu drátem nebo lanem do 10 mm</t>
  </si>
  <si>
    <t>-1695330807</t>
  </si>
  <si>
    <t>Montáž uzemňovacího vedení s upevněním, propojením a připojením pomocí svorek na povrchu vodičů FeZn drátem nebo lanem průměru do 10 mm</t>
  </si>
  <si>
    <t>st*1,5</t>
  </si>
  <si>
    <t>29</t>
  </si>
  <si>
    <t>156141350.1</t>
  </si>
  <si>
    <t>drát kruhový pozinkovaný měkký 11343 D1,00 mm</t>
  </si>
  <si>
    <t>181154863</t>
  </si>
  <si>
    <t>Drát tažený nepatentovaný z neušlechtilých ocelí pozinkovaný kruhový dráty vázací pozinkované D   1,00 mm</t>
  </si>
  <si>
    <t>P</t>
  </si>
  <si>
    <t>Poznámka k položce:
Hmotnost: 0,00616 kg/m</t>
  </si>
  <si>
    <t>30</t>
  </si>
  <si>
    <t>343432010.1</t>
  </si>
  <si>
    <t>trubka smršťovací střední tl  19/6 protikorozní ochrana 1 metr</t>
  </si>
  <si>
    <t>-482762284</t>
  </si>
  <si>
    <t>Hadice izolační smrštitelné trubky smršťovací tenkostěnné MDT-A se střední tloušťkou stěny s lepidlem čísla uvádí rozsah smrštění a tloušťku stěny po smrštění v mm - barva černá MDT-A  19/6       3,3</t>
  </si>
  <si>
    <t>31</t>
  </si>
  <si>
    <t>210220302</t>
  </si>
  <si>
    <t>Montáž svorek hromosvodných typu ST, SJ, SK, SZ, SR 01, 02 se 3 a více šrouby</t>
  </si>
  <si>
    <t>-1020976721</t>
  </si>
  <si>
    <t>Montáž hromosvodného vedení svorek se 3 a vícešrouby, typ ST, SJ, SK, SZ, SR 01, 02</t>
  </si>
  <si>
    <t>32</t>
  </si>
  <si>
    <t>354418950</t>
  </si>
  <si>
    <t>svorka připojovací SP1 k připojení kovových částí</t>
  </si>
  <si>
    <t>2123464831</t>
  </si>
  <si>
    <t>Součásti pro hromosvody a uzemňování svorky FeZn připojovací, ČSN  35 7633 SP 1   k připojení kovových částí</t>
  </si>
  <si>
    <t>33</t>
  </si>
  <si>
    <t>111633460.1</t>
  </si>
  <si>
    <t>ochranná suspenze asfaltová</t>
  </si>
  <si>
    <t>631097145</t>
  </si>
  <si>
    <t>Výrobky asfaltové izolační a zálivkové hmoty suspenze asfaltové bentonitové údržba asfaltových pásů ochranné nátěry betonových nadstřešních částí PND 23-074-96 GUMOASFALT SA 12/ 10 kg</t>
  </si>
  <si>
    <t>Poznámka k položce:
Spotřeba: 0,75 kg/m2</t>
  </si>
  <si>
    <t>34</t>
  </si>
  <si>
    <t>354419960</t>
  </si>
  <si>
    <t>svorka odbočovací a spojovací SR 3a pro spojování kruhových a páskových vodičů    FeZn</t>
  </si>
  <si>
    <t>1389843451</t>
  </si>
  <si>
    <t>Součásti pro hromosvody a uzemňování svorky FeZn odbočovací a spojovací, ČSN  35 7636 SR 3a pro spoje kruh. a páskových  vodičů</t>
  </si>
  <si>
    <t>35</t>
  </si>
  <si>
    <t>354419860</t>
  </si>
  <si>
    <t>svorka odbočovací a spojovací SR 2a pro pásek 30x4 mm    FeZn</t>
  </si>
  <si>
    <t>-678813483</t>
  </si>
  <si>
    <t>Součásti pro hromosvody a uzemňování svorky FeZn odbočovací a spojovací, ČSN  35 7636 SR 2B  pro pásek    30 x 4 mm</t>
  </si>
  <si>
    <t>36</t>
  </si>
  <si>
    <t>210280002</t>
  </si>
  <si>
    <t>Zkoušky a prohlídky el rozvodů a zařízení celková prohlídka pro objem mtž prací do 500 000 Kč</t>
  </si>
  <si>
    <t>-509129622</t>
  </si>
  <si>
    <t>Zkoušky a prohlídky elektrických rozvodů a zařízení celková prohlídka, zkoušení, měření a vyhotovení revizní zprávy pro objem montážních prací přes 100 do 500 tisíc Kč</t>
  </si>
  <si>
    <t>37</t>
  </si>
  <si>
    <t>210292011</t>
  </si>
  <si>
    <t>Změření zemního odporu zkušební svorky</t>
  </si>
  <si>
    <t>-1885551051</t>
  </si>
  <si>
    <t>Manipulace na stávajícím vedení změření zemního odporu s demontáží proměřením a opětovným smontováním svorky zkušební svorky</t>
  </si>
  <si>
    <t>38</t>
  </si>
  <si>
    <t>210292012</t>
  </si>
  <si>
    <t>Zjištění izolačního stavu zemních kabelů a vedení jedno měření</t>
  </si>
  <si>
    <t>-2011786993</t>
  </si>
  <si>
    <t>Manipulace na stávajícím vedení zjištění izolačního stavu měřícím přístrojem zemních kabelů a vedení jedno měření</t>
  </si>
  <si>
    <t>39</t>
  </si>
  <si>
    <t>210292021</t>
  </si>
  <si>
    <t>Sfázovaní žil kabelů a vedení do 4 žil</t>
  </si>
  <si>
    <t>240669253</t>
  </si>
  <si>
    <t>Manipulace na stávajícím vedení sfázování žil kabelů a vedení určení sledů fází při různých napájecích zdrojích s prozvoněním a vzájemným sesouhlasením a označením vodičů vedení nebo žil kabelů před odměřováním a formováním vodičů, opětovným prozvoněním a přezkoušením do 4 žil</t>
  </si>
  <si>
    <t>40</t>
  </si>
  <si>
    <t>210292022</t>
  </si>
  <si>
    <t>Vypnutí vedení se zajištěním proti nedovolenému zapnutí, vyzkoušením a s opětovným zapnutím</t>
  </si>
  <si>
    <t>-1874145686</t>
  </si>
  <si>
    <t>Manipulace na stávajícím vedení vypnutí vedení (hlavním spínačem) se zajištěním proti nedovolenému zapnutí, s vyzkoušením vypnutého stavu vedení, zavěšením výstražné tabulky na zapínací mechanizmus (přístroj) s pozdějším opětovným zapnutím</t>
  </si>
  <si>
    <t>41</t>
  </si>
  <si>
    <t>210810045</t>
  </si>
  <si>
    <t>Montáž měděných kabelů CYKY, CYKYD, CYKYDY, NYM, NYY, YSLY 750 V 3x1,5 mm2 uložených pevně</t>
  </si>
  <si>
    <t>-916250874</t>
  </si>
  <si>
    <t>Montáž izolovaných kabelů měděných bez ukončení do 1 kV uložených pevně CYKY, CYKYD, CYKYDY, NYM, NYY, YSLY, 750 V, počtu a průřezu žil 3 x 1,5 mm2</t>
  </si>
  <si>
    <t>st*5</t>
  </si>
  <si>
    <t>42</t>
  </si>
  <si>
    <t>341110300</t>
  </si>
  <si>
    <t>kabel silový s Cu jádrem CYKY 3x1,5 mm2</t>
  </si>
  <si>
    <t>-136882471</t>
  </si>
  <si>
    <t>Kabely silové s měděným jádrem pro jmenovité napětí 750 V CYKY   PN-KV-061-00 3 x 1,5</t>
  </si>
  <si>
    <t>Poznámka k položce:
obsah kovu [kg/m], Cu =0,044, Al =0</t>
  </si>
  <si>
    <t>43</t>
  </si>
  <si>
    <t>210810045-D</t>
  </si>
  <si>
    <t>Demontáž měděných kabelů CYKY, CYKYD, CYKYDY, NYM, NYY, YSLY 750 V 3x1,5 mm2 uložených pevně</t>
  </si>
  <si>
    <t>-1264431182</t>
  </si>
  <si>
    <t>Demontáž izolovaných kabelů měděných bez ukončení do 1 kV uložených pevně CYKY, CYKYD, CYKYDY, NYM, NYY, YSLY, 750 V, počtu a průřezu žil 3 x 1,5 mm2</t>
  </si>
  <si>
    <t>(st-1)*5</t>
  </si>
  <si>
    <t>44</t>
  </si>
  <si>
    <t>210901090.1</t>
  </si>
  <si>
    <t>Montáž hliníkových kabelů AYKY, AMCMK, TFSP, NAYY-J-RE(-O-SM) 1kV 4x25 mm2 pevně uložených</t>
  </si>
  <si>
    <t>1705235354</t>
  </si>
  <si>
    <t>Montáž kabelů hliníkových bez ukončení do 1 kV uložených pevně AMCMK, AYKY, NAYY-J-RE (-O-SM), TFSP, 1 kV, počtu a průřezu žil 4 x 25 mm2</t>
  </si>
  <si>
    <t>st*1,5*2+3</t>
  </si>
  <si>
    <t>45</t>
  </si>
  <si>
    <t>341131200</t>
  </si>
  <si>
    <t>kabel silový s Al jádrem 1-AYKY 4x25/S mm2</t>
  </si>
  <si>
    <t>719512760</t>
  </si>
  <si>
    <t>Kabely silové s hliníkovým jádrem pro jmenovité napětí 1kV 1-AYKY,  TP-KK-133/01 4 x 25 RE</t>
  </si>
  <si>
    <t>Poznámka k položce:
obsah kovu [kg/m], Cu =0, Al =0,3</t>
  </si>
  <si>
    <t>46</t>
  </si>
  <si>
    <t>210950201</t>
  </si>
  <si>
    <t>Příplatek na zatahování kabelů hmotnosti do 0,75 kg do tvárnicových tras a kolektorů</t>
  </si>
  <si>
    <t>-1744352760</t>
  </si>
  <si>
    <t>Ostatní práce při montáži vodičů, šňůr a kabelů Příplatek k cenám za zatahování kabelů do tvárnicových tras s komorami nebo do kolektorů hmotnosti kabelů do 0,75 kg</t>
  </si>
  <si>
    <t>47</t>
  </si>
  <si>
    <t>210950202</t>
  </si>
  <si>
    <t>Příplatek na zatahování kabelů hmotnosti do 2 kg do tvárnicových tras a kolektorů</t>
  </si>
  <si>
    <t>743362354</t>
  </si>
  <si>
    <t>Ostatní práce při montáži vodičů, šňůr a kabelů Příplatek k cenám za zatahování kabelů do tvárnicových tras s komorami nebo do kolektorů hmotnosti kabelů do 2 kg</t>
  </si>
  <si>
    <t>48</t>
  </si>
  <si>
    <t>999 99-9910</t>
  </si>
  <si>
    <t>Přirážka na podružný materiál 3%</t>
  </si>
  <si>
    <t>%</t>
  </si>
  <si>
    <t>855799625</t>
  </si>
  <si>
    <t>49</t>
  </si>
  <si>
    <t>999 99-9911</t>
  </si>
  <si>
    <t>Prořez materiálu 5%</t>
  </si>
  <si>
    <t>-880478182</t>
  </si>
  <si>
    <t>50</t>
  </si>
  <si>
    <t>999 99-9912</t>
  </si>
  <si>
    <t>Dopravné 3,6%</t>
  </si>
  <si>
    <t>-909394165</t>
  </si>
  <si>
    <t>51</t>
  </si>
  <si>
    <t>999 99-9913</t>
  </si>
  <si>
    <t>Přesun hmot 1%</t>
  </si>
  <si>
    <t>-621621341</t>
  </si>
  <si>
    <t>46-M</t>
  </si>
  <si>
    <t>Zemní práce při extr.mont.pracích</t>
  </si>
  <si>
    <t>52</t>
  </si>
  <si>
    <t>460010024</t>
  </si>
  <si>
    <t>Vytyčení trasy vedení kabelového podzemního v zastavěném prostoru</t>
  </si>
  <si>
    <t>km</t>
  </si>
  <si>
    <t>-1867858666</t>
  </si>
  <si>
    <t>Vytyčení trasy vedení kabelového (podzemního) v zastavěném prostoru</t>
  </si>
  <si>
    <t>53</t>
  </si>
  <si>
    <t>460030011</t>
  </si>
  <si>
    <t>Sejmutí drnu jakékoliv tloušťky</t>
  </si>
  <si>
    <t>m2</t>
  </si>
  <si>
    <t>-1411235990</t>
  </si>
  <si>
    <t>Přípravné terénní práce sejmutí drnu včetně nařezání a uložení na hromady nebo naložení na dopravní prostředek jakékoliv tloušťky</t>
  </si>
  <si>
    <t>3*0,35</t>
  </si>
  <si>
    <t>54</t>
  </si>
  <si>
    <t>460050813</t>
  </si>
  <si>
    <t>Hloubení nezapažených jam pro stožáry strojně v hornině tř 3</t>
  </si>
  <si>
    <t>m3</t>
  </si>
  <si>
    <t>706877427</t>
  </si>
  <si>
    <t>Hloubení nezapažených jam strojně pro stožáry v hornině třídy 3</t>
  </si>
  <si>
    <t>st*0,34</t>
  </si>
  <si>
    <t>55</t>
  </si>
  <si>
    <t>460080013</t>
  </si>
  <si>
    <t>Základové konstrukce z monolitického betonu C 12/15 bez bednění</t>
  </si>
  <si>
    <t>-1927396508</t>
  </si>
  <si>
    <t>Základové konstrukce základ bez bednění do rostlé zeminy z monolitického betonu tř. C 12/15</t>
  </si>
  <si>
    <t>st*0,55*0,55*1,2</t>
  </si>
  <si>
    <t>56</t>
  </si>
  <si>
    <t>460080112.1</t>
  </si>
  <si>
    <t>Bourání základu betonového</t>
  </si>
  <si>
    <t>-467323678</t>
  </si>
  <si>
    <t>Základové konstrukce bourání základu včetně záhozu jámy sypaninou, zhutnění a urovnání betonového</t>
  </si>
  <si>
    <t>57</t>
  </si>
  <si>
    <t>460202163</t>
  </si>
  <si>
    <t>Hloubení kabelových nezapažených rýh strojně š 35 cm, hl 80 cm, v hornině tř 3</t>
  </si>
  <si>
    <t>475723283</t>
  </si>
  <si>
    <t>Hloubení nezapažených kabelových rýh strojně zarovnání kabelových rýh po výkopu strojně, šířka rýhy bez zarovnání rýh šířky 35 cm, hloubky 80 cm, v hornině třídy 3</t>
  </si>
  <si>
    <t>58</t>
  </si>
  <si>
    <t>460230414</t>
  </si>
  <si>
    <t>Odkop zeminy ručně s vodorovným přemístěním do 50 m na skládku v hornině tř 3 a 4</t>
  </si>
  <si>
    <t>-149544366</t>
  </si>
  <si>
    <t>Ostatní vykopávky ručně odkop zeminy včetně přemístění výkopku do 50 m na dočasnou či trvalou skládku nebo na hromadu v místě upotřebení v hornině třídy 3 a 4</t>
  </si>
  <si>
    <t>0,55*0,55*0,3</t>
  </si>
  <si>
    <t>59</t>
  </si>
  <si>
    <t>460300002</t>
  </si>
  <si>
    <t>Zásyp jam nebo rýh strojně včetně zhutnění ve volném terénu</t>
  </si>
  <si>
    <t>198120064</t>
  </si>
  <si>
    <t>Zásyp jam strojně včetně hutnění horniny ve volném terénu</t>
  </si>
  <si>
    <t>st*0,34+3*0,35*0,8</t>
  </si>
  <si>
    <t>60</t>
  </si>
  <si>
    <t>460421101</t>
  </si>
  <si>
    <t>Lože kabelů z písku nebo štěrkopísku tl 10 cm nad kabel, bez zakrytí, šířky lože do 65 cm</t>
  </si>
  <si>
    <t>1991917255</t>
  </si>
  <si>
    <t>Kabelové lože včetně podsypu, zhutnění a urovnání povrchu z písku nebo štěrkopísku tloušťky 10 cm nad kabel bez zakrytí, šířky do 65 cm</t>
  </si>
  <si>
    <t>61</t>
  </si>
  <si>
    <t>460490013</t>
  </si>
  <si>
    <t>Krytí kabelů výstražnou fólií šířky 34 cm</t>
  </si>
  <si>
    <t>-92028975</t>
  </si>
  <si>
    <t>Krytí kabelů, spojek, koncovek a odbočnic kabelů výstražnou fólií z PVC včetně vyrovnání povrchu rýhy, rozvinutí a uložení fólie do rýhy, fólie šířky do 34cm</t>
  </si>
  <si>
    <t>62</t>
  </si>
  <si>
    <t>460620002</t>
  </si>
  <si>
    <t>Položení drnu včetně zalití vodou na rovině</t>
  </si>
  <si>
    <t>-1069080068</t>
  </si>
  <si>
    <t>Úprava terénu položení drnu, včetně zalití vodou na rovině</t>
  </si>
  <si>
    <t>0,55*0,55*(st+1)+3*0,35</t>
  </si>
  <si>
    <t>VRN</t>
  </si>
  <si>
    <t>Vedlejší rozpočtové náklady</t>
  </si>
  <si>
    <t>VRN1</t>
  </si>
  <si>
    <t>Průzkumné, geodetické a projektové práce</t>
  </si>
  <si>
    <t>63</t>
  </si>
  <si>
    <t>012403000.1</t>
  </si>
  <si>
    <t>Dokumentace skutečného provedení</t>
  </si>
  <si>
    <t>kpl</t>
  </si>
  <si>
    <t>1024</t>
  </si>
  <si>
    <t>2065005582</t>
  </si>
  <si>
    <t>Průzkumné, geodetické a projektové práce geodetické práce kartografické práce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</si>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</sst>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48" fillId="3" borderId="0" applyNumberFormat="0" applyBorder="0" applyAlignment="0" applyProtection="0"/>
    <xf numFmtId="0" fontId="43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23" borderId="5" applyNumberFormat="0" applyAlignment="0" applyProtection="0"/>
    <xf numFmtId="0" fontId="41" fillId="7" borderId="1" applyNumberFormat="0" applyAlignment="0" applyProtection="0"/>
    <xf numFmtId="0" fontId="44" fillId="23" borderId="5" applyNumberFormat="0" applyAlignment="0" applyProtection="0"/>
    <xf numFmtId="0" fontId="45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2" fillId="22" borderId="11" applyNumberFormat="0" applyAlignment="0" applyProtection="0"/>
    <xf numFmtId="0" fontId="0" fillId="8" borderId="10" applyNumberFormat="0" applyFont="0" applyAlignment="0" applyProtection="0"/>
    <xf numFmtId="0" fontId="62" fillId="0" borderId="12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1" fillId="7" borderId="1" applyNumberFormat="0" applyAlignment="0" applyProtection="0"/>
    <xf numFmtId="0" fontId="64" fillId="24" borderId="1" applyNumberFormat="0" applyAlignment="0" applyProtection="0"/>
    <xf numFmtId="0" fontId="42" fillId="24" borderId="11" applyNumberFormat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4" fontId="25" fillId="0" borderId="37" xfId="0" applyNumberFormat="1" applyFont="1" applyBorder="1" applyAlignment="1">
      <alignment vertical="center"/>
    </xf>
    <xf numFmtId="174" fontId="25" fillId="0" borderId="37" xfId="0" applyNumberFormat="1" applyFont="1" applyBorder="1" applyAlignment="1">
      <alignment vertical="center"/>
    </xf>
    <xf numFmtId="4" fontId="25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8" fillId="0" borderId="27" xfId="0" applyNumberFormat="1" applyFont="1" applyBorder="1" applyAlignment="1">
      <alignment/>
    </xf>
    <xf numFmtId="0" fontId="4" fillId="0" borderId="0" xfId="0" applyFont="1" applyAlignment="1">
      <alignment vertical="center"/>
    </xf>
    <xf numFmtId="174" fontId="28" fillId="0" borderId="28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2" fillId="0" borderId="41" xfId="0" applyFont="1" applyBorder="1" applyAlignment="1" applyProtection="1">
      <alignment horizontal="center" vertical="center"/>
      <protection/>
    </xf>
    <xf numFmtId="49" fontId="32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center" vertical="center" wrapText="1"/>
      <protection/>
    </xf>
    <xf numFmtId="175" fontId="32" fillId="0" borderId="41" xfId="0" applyNumberFormat="1" applyFont="1" applyBorder="1" applyAlignment="1" applyProtection="1">
      <alignment vertical="center"/>
      <protection/>
    </xf>
    <xf numFmtId="4" fontId="32" fillId="8" borderId="41" xfId="0" applyNumberFormat="1" applyFont="1" applyFill="1" applyBorder="1" applyAlignment="1" applyProtection="1">
      <alignment vertical="center"/>
      <protection locked="0"/>
    </xf>
    <xf numFmtId="4" fontId="32" fillId="0" borderId="41" xfId="0" applyNumberFormat="1" applyFont="1" applyBorder="1" applyAlignment="1" applyProtection="1">
      <alignment vertical="center"/>
      <protection/>
    </xf>
    <xf numFmtId="0" fontId="32" fillId="0" borderId="18" xfId="0" applyFont="1" applyBorder="1" applyAlignment="1">
      <alignment vertical="center"/>
    </xf>
    <xf numFmtId="0" fontId="32" fillId="8" borderId="41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175" fontId="0" fillId="8" borderId="4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4" fontId="18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4" fillId="13" borderId="0" xfId="68" applyFill="1" applyAlignment="1">
      <alignment/>
    </xf>
    <xf numFmtId="0" fontId="53" fillId="0" borderId="0" xfId="68" applyFont="1" applyAlignment="1">
      <alignment horizontal="center" vertical="center"/>
    </xf>
    <xf numFmtId="0" fontId="54" fillId="13" borderId="0" xfId="0" applyFont="1" applyFill="1" applyAlignment="1">
      <alignment horizontal="left" vertical="center"/>
    </xf>
    <xf numFmtId="0" fontId="55" fillId="13" borderId="0" xfId="0" applyFont="1" applyFill="1" applyAlignment="1">
      <alignment vertical="center"/>
    </xf>
    <xf numFmtId="0" fontId="56" fillId="13" borderId="0" xfId="68" applyFont="1" applyFill="1" applyAlignment="1">
      <alignment vertical="center"/>
    </xf>
    <xf numFmtId="0" fontId="12" fillId="13" borderId="0" xfId="0" applyFont="1" applyFill="1" applyAlignment="1" applyProtection="1">
      <alignment horizontal="left" vertical="center"/>
      <protection/>
    </xf>
    <xf numFmtId="0" fontId="55" fillId="13" borderId="0" xfId="0" applyFont="1" applyFill="1" applyAlignment="1" applyProtection="1">
      <alignment vertical="center"/>
      <protection/>
    </xf>
    <xf numFmtId="0" fontId="54" fillId="13" borderId="0" xfId="0" applyFont="1" applyFill="1" applyAlignment="1" applyProtection="1">
      <alignment horizontal="left" vertical="center"/>
      <protection/>
    </xf>
    <xf numFmtId="0" fontId="56" fillId="13" borderId="0" xfId="68" applyFont="1" applyFill="1" applyAlignment="1" applyProtection="1">
      <alignment vertical="center"/>
      <protection/>
    </xf>
    <xf numFmtId="0" fontId="56" fillId="13" borderId="0" xfId="68" applyFont="1" applyFill="1" applyAlignment="1">
      <alignment vertical="center"/>
    </xf>
    <xf numFmtId="0" fontId="55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3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4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4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5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3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4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4" fillId="0" borderId="47" xfId="81" applyFont="1" applyBorder="1" applyAlignment="1">
      <alignment horizontal="left" vertical="center"/>
      <protection locked="0"/>
    </xf>
    <xf numFmtId="0" fontId="24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19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5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5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4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4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4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4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F767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9" t="s">
        <v>0</v>
      </c>
      <c r="B1" s="240"/>
      <c r="C1" s="240"/>
      <c r="D1" s="241" t="s">
        <v>1</v>
      </c>
      <c r="E1" s="240"/>
      <c r="F1" s="240"/>
      <c r="G1" s="240"/>
      <c r="H1" s="240"/>
      <c r="I1" s="240"/>
      <c r="J1" s="240"/>
      <c r="K1" s="242" t="s">
        <v>459</v>
      </c>
      <c r="L1" s="242"/>
      <c r="M1" s="242"/>
      <c r="N1" s="242"/>
      <c r="O1" s="242"/>
      <c r="P1" s="242"/>
      <c r="Q1" s="242"/>
      <c r="R1" s="242"/>
      <c r="S1" s="242"/>
      <c r="T1" s="240"/>
      <c r="U1" s="240"/>
      <c r="V1" s="240"/>
      <c r="W1" s="242" t="s">
        <v>460</v>
      </c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34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105" t="s">
        <v>14</v>
      </c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20"/>
      <c r="AQ5" s="22"/>
      <c r="BE5" s="202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107" t="s">
        <v>17</v>
      </c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20"/>
      <c r="AQ6" s="22"/>
      <c r="BE6" s="203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03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03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3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20</v>
      </c>
      <c r="AO10" s="20"/>
      <c r="AP10" s="20"/>
      <c r="AQ10" s="22"/>
      <c r="BE10" s="203"/>
      <c r="BS10" s="15" t="s">
        <v>18</v>
      </c>
    </row>
    <row r="11" spans="2:71" ht="18" customHeight="1">
      <c r="B11" s="19"/>
      <c r="C11" s="20"/>
      <c r="D11" s="20"/>
      <c r="E11" s="26" t="s">
        <v>31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32</v>
      </c>
      <c r="AL11" s="20"/>
      <c r="AM11" s="20"/>
      <c r="AN11" s="26" t="s">
        <v>20</v>
      </c>
      <c r="AO11" s="20"/>
      <c r="AP11" s="20"/>
      <c r="AQ11" s="22"/>
      <c r="BE11" s="203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3"/>
      <c r="BS12" s="15" t="s">
        <v>18</v>
      </c>
    </row>
    <row r="13" spans="2:71" ht="14.25" customHeight="1">
      <c r="B13" s="19"/>
      <c r="C13" s="20"/>
      <c r="D13" s="28" t="s">
        <v>33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34</v>
      </c>
      <c r="AO13" s="20"/>
      <c r="AP13" s="20"/>
      <c r="AQ13" s="22"/>
      <c r="BE13" s="203"/>
      <c r="BS13" s="15" t="s">
        <v>18</v>
      </c>
    </row>
    <row r="14" spans="2:71" ht="15">
      <c r="B14" s="19"/>
      <c r="C14" s="20"/>
      <c r="D14" s="20"/>
      <c r="E14" s="108" t="s">
        <v>34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28" t="s">
        <v>32</v>
      </c>
      <c r="AL14" s="20"/>
      <c r="AM14" s="20"/>
      <c r="AN14" s="30" t="s">
        <v>34</v>
      </c>
      <c r="AO14" s="20"/>
      <c r="AP14" s="20"/>
      <c r="AQ14" s="22"/>
      <c r="BE14" s="203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3"/>
      <c r="BS15" s="15" t="s">
        <v>4</v>
      </c>
    </row>
    <row r="16" spans="2:71" ht="14.25" customHeight="1">
      <c r="B16" s="19"/>
      <c r="C16" s="20"/>
      <c r="D16" s="28" t="s">
        <v>35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03"/>
      <c r="BS16" s="15" t="s">
        <v>4</v>
      </c>
    </row>
    <row r="17" spans="2:71" ht="18" customHeight="1">
      <c r="B17" s="19"/>
      <c r="C17" s="20"/>
      <c r="D17" s="20"/>
      <c r="E17" s="26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32</v>
      </c>
      <c r="AL17" s="20"/>
      <c r="AM17" s="20"/>
      <c r="AN17" s="26" t="s">
        <v>20</v>
      </c>
      <c r="AO17" s="20"/>
      <c r="AP17" s="20"/>
      <c r="AQ17" s="22"/>
      <c r="BE17" s="203"/>
      <c r="BS17" s="15" t="s">
        <v>36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3"/>
      <c r="BS18" s="15" t="s">
        <v>6</v>
      </c>
    </row>
    <row r="19" spans="2:71" ht="14.25" customHeight="1">
      <c r="B19" s="19"/>
      <c r="C19" s="20"/>
      <c r="D19" s="28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3"/>
      <c r="BS19" s="15" t="s">
        <v>6</v>
      </c>
    </row>
    <row r="20" spans="2:71" ht="22.5" customHeight="1">
      <c r="B20" s="19"/>
      <c r="C20" s="20"/>
      <c r="D20" s="20"/>
      <c r="E20" s="205" t="s">
        <v>20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20"/>
      <c r="AP20" s="20"/>
      <c r="AQ20" s="22"/>
      <c r="BE20" s="203"/>
      <c r="BS20" s="15" t="s">
        <v>4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3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3"/>
    </row>
    <row r="23" spans="2:57" s="1" customFormat="1" ht="25.5" customHeight="1">
      <c r="B23" s="32"/>
      <c r="C23" s="33"/>
      <c r="D23" s="34" t="s">
        <v>38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06">
        <f>ROUND(AG51,2)</f>
        <v>0</v>
      </c>
      <c r="AL23" s="207"/>
      <c r="AM23" s="207"/>
      <c r="AN23" s="207"/>
      <c r="AO23" s="207"/>
      <c r="AP23" s="33"/>
      <c r="AQ23" s="36"/>
      <c r="BE23" s="204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4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08" t="s">
        <v>39</v>
      </c>
      <c r="M25" s="209"/>
      <c r="N25" s="209"/>
      <c r="O25" s="209"/>
      <c r="P25" s="33"/>
      <c r="Q25" s="33"/>
      <c r="R25" s="33"/>
      <c r="S25" s="33"/>
      <c r="T25" s="33"/>
      <c r="U25" s="33"/>
      <c r="V25" s="33"/>
      <c r="W25" s="208" t="s">
        <v>40</v>
      </c>
      <c r="X25" s="209"/>
      <c r="Y25" s="209"/>
      <c r="Z25" s="209"/>
      <c r="AA25" s="209"/>
      <c r="AB25" s="209"/>
      <c r="AC25" s="209"/>
      <c r="AD25" s="209"/>
      <c r="AE25" s="209"/>
      <c r="AF25" s="33"/>
      <c r="AG25" s="33"/>
      <c r="AH25" s="33"/>
      <c r="AI25" s="33"/>
      <c r="AJ25" s="33"/>
      <c r="AK25" s="208" t="s">
        <v>41</v>
      </c>
      <c r="AL25" s="209"/>
      <c r="AM25" s="209"/>
      <c r="AN25" s="209"/>
      <c r="AO25" s="209"/>
      <c r="AP25" s="33"/>
      <c r="AQ25" s="36"/>
      <c r="BE25" s="204"/>
    </row>
    <row r="26" spans="2:57" s="2" customFormat="1" ht="14.25" customHeight="1">
      <c r="B26" s="38"/>
      <c r="C26" s="39"/>
      <c r="D26" s="40" t="s">
        <v>42</v>
      </c>
      <c r="E26" s="39"/>
      <c r="F26" s="40" t="s">
        <v>43</v>
      </c>
      <c r="G26" s="39"/>
      <c r="H26" s="39"/>
      <c r="I26" s="39"/>
      <c r="J26" s="39"/>
      <c r="K26" s="39"/>
      <c r="L26" s="210">
        <v>0.21</v>
      </c>
      <c r="M26" s="211"/>
      <c r="N26" s="211"/>
      <c r="O26" s="211"/>
      <c r="P26" s="39"/>
      <c r="Q26" s="39"/>
      <c r="R26" s="39"/>
      <c r="S26" s="39"/>
      <c r="T26" s="39"/>
      <c r="U26" s="39"/>
      <c r="V26" s="39"/>
      <c r="W26" s="212">
        <f>ROUND(AZ51,2)</f>
        <v>0</v>
      </c>
      <c r="X26" s="211"/>
      <c r="Y26" s="211"/>
      <c r="Z26" s="211"/>
      <c r="AA26" s="211"/>
      <c r="AB26" s="211"/>
      <c r="AC26" s="211"/>
      <c r="AD26" s="211"/>
      <c r="AE26" s="211"/>
      <c r="AF26" s="39"/>
      <c r="AG26" s="39"/>
      <c r="AH26" s="39"/>
      <c r="AI26" s="39"/>
      <c r="AJ26" s="39"/>
      <c r="AK26" s="212">
        <f>ROUND(AV51,2)</f>
        <v>0</v>
      </c>
      <c r="AL26" s="211"/>
      <c r="AM26" s="211"/>
      <c r="AN26" s="211"/>
      <c r="AO26" s="211"/>
      <c r="AP26" s="39"/>
      <c r="AQ26" s="41"/>
      <c r="BE26" s="140"/>
    </row>
    <row r="27" spans="2:57" s="2" customFormat="1" ht="14.25" customHeight="1">
      <c r="B27" s="38"/>
      <c r="C27" s="39"/>
      <c r="D27" s="39"/>
      <c r="E27" s="39"/>
      <c r="F27" s="40" t="s">
        <v>44</v>
      </c>
      <c r="G27" s="39"/>
      <c r="H27" s="39"/>
      <c r="I27" s="39"/>
      <c r="J27" s="39"/>
      <c r="K27" s="39"/>
      <c r="L27" s="210">
        <v>0.15</v>
      </c>
      <c r="M27" s="211"/>
      <c r="N27" s="211"/>
      <c r="O27" s="211"/>
      <c r="P27" s="39"/>
      <c r="Q27" s="39"/>
      <c r="R27" s="39"/>
      <c r="S27" s="39"/>
      <c r="T27" s="39"/>
      <c r="U27" s="39"/>
      <c r="V27" s="39"/>
      <c r="W27" s="212">
        <f>ROUND(BA51,2)</f>
        <v>0</v>
      </c>
      <c r="X27" s="211"/>
      <c r="Y27" s="211"/>
      <c r="Z27" s="211"/>
      <c r="AA27" s="211"/>
      <c r="AB27" s="211"/>
      <c r="AC27" s="211"/>
      <c r="AD27" s="211"/>
      <c r="AE27" s="211"/>
      <c r="AF27" s="39"/>
      <c r="AG27" s="39"/>
      <c r="AH27" s="39"/>
      <c r="AI27" s="39"/>
      <c r="AJ27" s="39"/>
      <c r="AK27" s="212">
        <f>ROUND(AW51,2)</f>
        <v>0</v>
      </c>
      <c r="AL27" s="211"/>
      <c r="AM27" s="211"/>
      <c r="AN27" s="211"/>
      <c r="AO27" s="211"/>
      <c r="AP27" s="39"/>
      <c r="AQ27" s="41"/>
      <c r="BE27" s="140"/>
    </row>
    <row r="28" spans="2:57" s="2" customFormat="1" ht="14.25" customHeight="1" hidden="1">
      <c r="B28" s="38"/>
      <c r="C28" s="39"/>
      <c r="D28" s="39"/>
      <c r="E28" s="39"/>
      <c r="F28" s="40" t="s">
        <v>45</v>
      </c>
      <c r="G28" s="39"/>
      <c r="H28" s="39"/>
      <c r="I28" s="39"/>
      <c r="J28" s="39"/>
      <c r="K28" s="39"/>
      <c r="L28" s="210">
        <v>0.21</v>
      </c>
      <c r="M28" s="211"/>
      <c r="N28" s="211"/>
      <c r="O28" s="211"/>
      <c r="P28" s="39"/>
      <c r="Q28" s="39"/>
      <c r="R28" s="39"/>
      <c r="S28" s="39"/>
      <c r="T28" s="39"/>
      <c r="U28" s="39"/>
      <c r="V28" s="39"/>
      <c r="W28" s="212">
        <f>ROUND(BB51,2)</f>
        <v>0</v>
      </c>
      <c r="X28" s="211"/>
      <c r="Y28" s="211"/>
      <c r="Z28" s="211"/>
      <c r="AA28" s="211"/>
      <c r="AB28" s="211"/>
      <c r="AC28" s="211"/>
      <c r="AD28" s="211"/>
      <c r="AE28" s="211"/>
      <c r="AF28" s="39"/>
      <c r="AG28" s="39"/>
      <c r="AH28" s="39"/>
      <c r="AI28" s="39"/>
      <c r="AJ28" s="39"/>
      <c r="AK28" s="212">
        <v>0</v>
      </c>
      <c r="AL28" s="211"/>
      <c r="AM28" s="211"/>
      <c r="AN28" s="211"/>
      <c r="AO28" s="211"/>
      <c r="AP28" s="39"/>
      <c r="AQ28" s="41"/>
      <c r="BE28" s="140"/>
    </row>
    <row r="29" spans="2:57" s="2" customFormat="1" ht="14.25" customHeight="1" hidden="1">
      <c r="B29" s="38"/>
      <c r="C29" s="39"/>
      <c r="D29" s="39"/>
      <c r="E29" s="39"/>
      <c r="F29" s="40" t="s">
        <v>46</v>
      </c>
      <c r="G29" s="39"/>
      <c r="H29" s="39"/>
      <c r="I29" s="39"/>
      <c r="J29" s="39"/>
      <c r="K29" s="39"/>
      <c r="L29" s="210">
        <v>0.15</v>
      </c>
      <c r="M29" s="211"/>
      <c r="N29" s="211"/>
      <c r="O29" s="211"/>
      <c r="P29" s="39"/>
      <c r="Q29" s="39"/>
      <c r="R29" s="39"/>
      <c r="S29" s="39"/>
      <c r="T29" s="39"/>
      <c r="U29" s="39"/>
      <c r="V29" s="39"/>
      <c r="W29" s="212">
        <f>ROUND(BC51,2)</f>
        <v>0</v>
      </c>
      <c r="X29" s="211"/>
      <c r="Y29" s="211"/>
      <c r="Z29" s="211"/>
      <c r="AA29" s="211"/>
      <c r="AB29" s="211"/>
      <c r="AC29" s="211"/>
      <c r="AD29" s="211"/>
      <c r="AE29" s="211"/>
      <c r="AF29" s="39"/>
      <c r="AG29" s="39"/>
      <c r="AH29" s="39"/>
      <c r="AI29" s="39"/>
      <c r="AJ29" s="39"/>
      <c r="AK29" s="212">
        <v>0</v>
      </c>
      <c r="AL29" s="211"/>
      <c r="AM29" s="211"/>
      <c r="AN29" s="211"/>
      <c r="AO29" s="211"/>
      <c r="AP29" s="39"/>
      <c r="AQ29" s="41"/>
      <c r="BE29" s="140"/>
    </row>
    <row r="30" spans="2:57" s="2" customFormat="1" ht="14.25" customHeight="1" hidden="1">
      <c r="B30" s="38"/>
      <c r="C30" s="39"/>
      <c r="D30" s="39"/>
      <c r="E30" s="39"/>
      <c r="F30" s="40" t="s">
        <v>47</v>
      </c>
      <c r="G30" s="39"/>
      <c r="H30" s="39"/>
      <c r="I30" s="39"/>
      <c r="J30" s="39"/>
      <c r="K30" s="39"/>
      <c r="L30" s="210">
        <v>0</v>
      </c>
      <c r="M30" s="211"/>
      <c r="N30" s="211"/>
      <c r="O30" s="211"/>
      <c r="P30" s="39"/>
      <c r="Q30" s="39"/>
      <c r="R30" s="39"/>
      <c r="S30" s="39"/>
      <c r="T30" s="39"/>
      <c r="U30" s="39"/>
      <c r="V30" s="39"/>
      <c r="W30" s="212">
        <f>ROUND(BD51,2)</f>
        <v>0</v>
      </c>
      <c r="X30" s="211"/>
      <c r="Y30" s="211"/>
      <c r="Z30" s="211"/>
      <c r="AA30" s="211"/>
      <c r="AB30" s="211"/>
      <c r="AC30" s="211"/>
      <c r="AD30" s="211"/>
      <c r="AE30" s="211"/>
      <c r="AF30" s="39"/>
      <c r="AG30" s="39"/>
      <c r="AH30" s="39"/>
      <c r="AI30" s="39"/>
      <c r="AJ30" s="39"/>
      <c r="AK30" s="212">
        <v>0</v>
      </c>
      <c r="AL30" s="211"/>
      <c r="AM30" s="211"/>
      <c r="AN30" s="211"/>
      <c r="AO30" s="211"/>
      <c r="AP30" s="39"/>
      <c r="AQ30" s="41"/>
      <c r="BE30" s="140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4"/>
    </row>
    <row r="32" spans="2:57" s="1" customFormat="1" ht="25.5" customHeight="1">
      <c r="B32" s="32"/>
      <c r="C32" s="42"/>
      <c r="D32" s="43" t="s">
        <v>48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49</v>
      </c>
      <c r="U32" s="44"/>
      <c r="V32" s="44"/>
      <c r="W32" s="44"/>
      <c r="X32" s="213" t="s">
        <v>50</v>
      </c>
      <c r="Y32" s="214"/>
      <c r="Z32" s="214"/>
      <c r="AA32" s="214"/>
      <c r="AB32" s="214"/>
      <c r="AC32" s="44"/>
      <c r="AD32" s="44"/>
      <c r="AE32" s="44"/>
      <c r="AF32" s="44"/>
      <c r="AG32" s="44"/>
      <c r="AH32" s="44"/>
      <c r="AI32" s="44"/>
      <c r="AJ32" s="44"/>
      <c r="AK32" s="215">
        <f>SUM(AK23:AK30)</f>
        <v>0</v>
      </c>
      <c r="AL32" s="214"/>
      <c r="AM32" s="214"/>
      <c r="AN32" s="214"/>
      <c r="AO32" s="216"/>
      <c r="AP32" s="42"/>
      <c r="AQ32" s="47"/>
      <c r="BE32" s="204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2"/>
    </row>
    <row r="39" spans="2:44" s="1" customFormat="1" ht="36.75" customHeight="1">
      <c r="B39" s="32"/>
      <c r="C39" s="53" t="s">
        <v>51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4"/>
      <c r="C41" s="55" t="s">
        <v>13</v>
      </c>
      <c r="L41" s="3" t="str">
        <f>K5</f>
        <v>VO-2016-06</v>
      </c>
      <c r="AR41" s="54"/>
    </row>
    <row r="42" spans="2:44" s="4" customFormat="1" ht="36.75" customHeight="1">
      <c r="B42" s="56"/>
      <c r="C42" s="57" t="s">
        <v>16</v>
      </c>
      <c r="L42" s="217" t="str">
        <f>K6</f>
        <v>Vyměna sadových stožárků včetně svítidel + přemístění 2ks  a doplnění 1ks stožárků</v>
      </c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R42" s="56"/>
    </row>
    <row r="43" spans="2:44" s="1" customFormat="1" ht="6.75" customHeight="1">
      <c r="B43" s="32"/>
      <c r="AR43" s="32"/>
    </row>
    <row r="44" spans="2:44" s="1" customFormat="1" ht="15">
      <c r="B44" s="32"/>
      <c r="C44" s="55" t="s">
        <v>23</v>
      </c>
      <c r="L44" s="58" t="str">
        <f>IF(K8="","",K8)</f>
        <v>park za Schola Viva, Šumperk</v>
      </c>
      <c r="AI44" s="55" t="s">
        <v>25</v>
      </c>
      <c r="AM44" s="219" t="str">
        <f>IF(AN8="","",AN8)</f>
        <v>1. 4. 2016</v>
      </c>
      <c r="AN44" s="204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5" t="s">
        <v>29</v>
      </c>
      <c r="L46" s="3" t="str">
        <f>IF(E11="","",E11)</f>
        <v> </v>
      </c>
      <c r="AI46" s="55" t="s">
        <v>35</v>
      </c>
      <c r="AM46" s="220" t="str">
        <f>IF(E17="","",E17)</f>
        <v> </v>
      </c>
      <c r="AN46" s="204"/>
      <c r="AO46" s="204"/>
      <c r="AP46" s="204"/>
      <c r="AR46" s="32"/>
      <c r="AS46" s="221" t="s">
        <v>52</v>
      </c>
      <c r="AT46" s="222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2"/>
      <c r="C47" s="55" t="s">
        <v>33</v>
      </c>
      <c r="L47" s="3">
        <f>IF(E14="Vyplň údaj","",E14)</f>
      </c>
      <c r="AR47" s="32"/>
      <c r="AS47" s="223"/>
      <c r="AT47" s="209"/>
      <c r="AU47" s="33"/>
      <c r="AV47" s="33"/>
      <c r="AW47" s="33"/>
      <c r="AX47" s="33"/>
      <c r="AY47" s="33"/>
      <c r="AZ47" s="33"/>
      <c r="BA47" s="33"/>
      <c r="BB47" s="33"/>
      <c r="BC47" s="33"/>
      <c r="BD47" s="63"/>
    </row>
    <row r="48" spans="2:56" s="1" customFormat="1" ht="10.5" customHeight="1">
      <c r="B48" s="32"/>
      <c r="AR48" s="32"/>
      <c r="AS48" s="223"/>
      <c r="AT48" s="209"/>
      <c r="AU48" s="33"/>
      <c r="AV48" s="33"/>
      <c r="AW48" s="33"/>
      <c r="AX48" s="33"/>
      <c r="AY48" s="33"/>
      <c r="AZ48" s="33"/>
      <c r="BA48" s="33"/>
      <c r="BB48" s="33"/>
      <c r="BC48" s="33"/>
      <c r="BD48" s="63"/>
    </row>
    <row r="49" spans="2:56" s="1" customFormat="1" ht="29.25" customHeight="1">
      <c r="B49" s="32"/>
      <c r="C49" s="224" t="s">
        <v>53</v>
      </c>
      <c r="D49" s="214"/>
      <c r="E49" s="214"/>
      <c r="F49" s="214"/>
      <c r="G49" s="214"/>
      <c r="H49" s="44"/>
      <c r="I49" s="225" t="s">
        <v>54</v>
      </c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26" t="s">
        <v>55</v>
      </c>
      <c r="AH49" s="214"/>
      <c r="AI49" s="214"/>
      <c r="AJ49" s="214"/>
      <c r="AK49" s="214"/>
      <c r="AL49" s="214"/>
      <c r="AM49" s="214"/>
      <c r="AN49" s="225" t="s">
        <v>56</v>
      </c>
      <c r="AO49" s="214"/>
      <c r="AP49" s="214"/>
      <c r="AQ49" s="64" t="s">
        <v>57</v>
      </c>
      <c r="AR49" s="32"/>
      <c r="AS49" s="65" t="s">
        <v>58</v>
      </c>
      <c r="AT49" s="66" t="s">
        <v>59</v>
      </c>
      <c r="AU49" s="66" t="s">
        <v>60</v>
      </c>
      <c r="AV49" s="66" t="s">
        <v>61</v>
      </c>
      <c r="AW49" s="66" t="s">
        <v>62</v>
      </c>
      <c r="AX49" s="66" t="s">
        <v>63</v>
      </c>
      <c r="AY49" s="66" t="s">
        <v>64</v>
      </c>
      <c r="AZ49" s="66" t="s">
        <v>65</v>
      </c>
      <c r="BA49" s="66" t="s">
        <v>66</v>
      </c>
      <c r="BB49" s="66" t="s">
        <v>67</v>
      </c>
      <c r="BC49" s="66" t="s">
        <v>68</v>
      </c>
      <c r="BD49" s="67" t="s">
        <v>69</v>
      </c>
    </row>
    <row r="50" spans="2:56" s="1" customFormat="1" ht="10.5" customHeight="1">
      <c r="B50" s="32"/>
      <c r="AR50" s="32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30">
        <f>ROUND(AG52,2)</f>
        <v>0</v>
      </c>
      <c r="AH51" s="230"/>
      <c r="AI51" s="230"/>
      <c r="AJ51" s="230"/>
      <c r="AK51" s="230"/>
      <c r="AL51" s="230"/>
      <c r="AM51" s="230"/>
      <c r="AN51" s="231">
        <f>SUM(AG51,AT51)</f>
        <v>0</v>
      </c>
      <c r="AO51" s="231"/>
      <c r="AP51" s="231"/>
      <c r="AQ51" s="71" t="s">
        <v>20</v>
      </c>
      <c r="AR51" s="56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7" t="s">
        <v>71</v>
      </c>
      <c r="BT51" s="57" t="s">
        <v>72</v>
      </c>
      <c r="BV51" s="57" t="s">
        <v>73</v>
      </c>
      <c r="BW51" s="57" t="s">
        <v>5</v>
      </c>
      <c r="BX51" s="57" t="s">
        <v>74</v>
      </c>
      <c r="CL51" s="57" t="s">
        <v>20</v>
      </c>
    </row>
    <row r="52" spans="1:90" s="5" customFormat="1" ht="27" customHeight="1">
      <c r="A52" s="235" t="s">
        <v>461</v>
      </c>
      <c r="B52" s="76"/>
      <c r="C52" s="77"/>
      <c r="D52" s="229" t="s">
        <v>14</v>
      </c>
      <c r="E52" s="228"/>
      <c r="F52" s="228"/>
      <c r="G52" s="228"/>
      <c r="H52" s="228"/>
      <c r="I52" s="78"/>
      <c r="J52" s="229" t="s">
        <v>17</v>
      </c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7">
        <f>'VO-2016-06 - Vyměna sadov...'!J25</f>
        <v>0</v>
      </c>
      <c r="AH52" s="228"/>
      <c r="AI52" s="228"/>
      <c r="AJ52" s="228"/>
      <c r="AK52" s="228"/>
      <c r="AL52" s="228"/>
      <c r="AM52" s="228"/>
      <c r="AN52" s="227">
        <f>SUM(AG52,AT52)</f>
        <v>0</v>
      </c>
      <c r="AO52" s="228"/>
      <c r="AP52" s="228"/>
      <c r="AQ52" s="79" t="s">
        <v>75</v>
      </c>
      <c r="AR52" s="76"/>
      <c r="AS52" s="80">
        <v>0</v>
      </c>
      <c r="AT52" s="81">
        <f>ROUND(SUM(AV52:AW52),2)</f>
        <v>0</v>
      </c>
      <c r="AU52" s="82">
        <f>'VO-2016-06 - Vyměna sadov...'!P75</f>
        <v>0</v>
      </c>
      <c r="AV52" s="81">
        <f>'VO-2016-06 - Vyměna sadov...'!J28</f>
        <v>0</v>
      </c>
      <c r="AW52" s="81">
        <f>'VO-2016-06 - Vyměna sadov...'!J29</f>
        <v>0</v>
      </c>
      <c r="AX52" s="81">
        <f>'VO-2016-06 - Vyměna sadov...'!J30</f>
        <v>0</v>
      </c>
      <c r="AY52" s="81">
        <f>'VO-2016-06 - Vyměna sadov...'!J31</f>
        <v>0</v>
      </c>
      <c r="AZ52" s="81">
        <f>'VO-2016-06 - Vyměna sadov...'!F28</f>
        <v>0</v>
      </c>
      <c r="BA52" s="81">
        <f>'VO-2016-06 - Vyměna sadov...'!F29</f>
        <v>0</v>
      </c>
      <c r="BB52" s="81">
        <f>'VO-2016-06 - Vyměna sadov...'!F30</f>
        <v>0</v>
      </c>
      <c r="BC52" s="81">
        <f>'VO-2016-06 - Vyměna sadov...'!F31</f>
        <v>0</v>
      </c>
      <c r="BD52" s="83">
        <f>'VO-2016-06 - Vyměna sadov...'!F32</f>
        <v>0</v>
      </c>
      <c r="BT52" s="84" t="s">
        <v>22</v>
      </c>
      <c r="BU52" s="84" t="s">
        <v>76</v>
      </c>
      <c r="BV52" s="84" t="s">
        <v>73</v>
      </c>
      <c r="BW52" s="84" t="s">
        <v>5</v>
      </c>
      <c r="BX52" s="84" t="s">
        <v>74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2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VO-2016-06 - Vyměna sadov...'!C2" tooltip="VO-2016-06 - Vyměna sadov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3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37"/>
      <c r="C1" s="237"/>
      <c r="D1" s="236" t="s">
        <v>1</v>
      </c>
      <c r="E1" s="237"/>
      <c r="F1" s="238" t="s">
        <v>462</v>
      </c>
      <c r="G1" s="243" t="s">
        <v>463</v>
      </c>
      <c r="H1" s="243"/>
      <c r="I1" s="244"/>
      <c r="J1" s="238" t="s">
        <v>464</v>
      </c>
      <c r="K1" s="236" t="s">
        <v>77</v>
      </c>
      <c r="L1" s="238" t="s">
        <v>465</v>
      </c>
      <c r="M1" s="238"/>
      <c r="N1" s="238"/>
      <c r="O1" s="238"/>
      <c r="P1" s="238"/>
      <c r="Q1" s="238"/>
      <c r="R1" s="238"/>
      <c r="S1" s="238"/>
      <c r="T1" s="238"/>
      <c r="U1" s="234"/>
      <c r="V1" s="234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56" ht="36.75" customHeight="1"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5" t="s">
        <v>5</v>
      </c>
      <c r="AZ2" s="15" t="s">
        <v>78</v>
      </c>
      <c r="BA2" s="15" t="s">
        <v>79</v>
      </c>
      <c r="BB2" s="15" t="s">
        <v>80</v>
      </c>
      <c r="BC2" s="15" t="s">
        <v>81</v>
      </c>
      <c r="BD2" s="15" t="s">
        <v>82</v>
      </c>
    </row>
    <row r="3" spans="2:5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83</v>
      </c>
      <c r="AZ3" s="15" t="s">
        <v>84</v>
      </c>
      <c r="BA3" s="15" t="s">
        <v>85</v>
      </c>
      <c r="BB3" s="15" t="s">
        <v>80</v>
      </c>
      <c r="BC3" s="15" t="s">
        <v>81</v>
      </c>
      <c r="BD3" s="15" t="s">
        <v>82</v>
      </c>
    </row>
    <row r="4" spans="2:46" ht="36.75" customHeight="1">
      <c r="B4" s="19"/>
      <c r="C4" s="20"/>
      <c r="D4" s="21" t="s">
        <v>86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32" t="s">
        <v>17</v>
      </c>
      <c r="F7" s="209"/>
      <c r="G7" s="209"/>
      <c r="H7" s="209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20</v>
      </c>
      <c r="K9" s="36"/>
    </row>
    <row r="10" spans="2:11" s="1" customFormat="1" ht="14.25" customHeight="1">
      <c r="B10" s="32"/>
      <c r="C10" s="33"/>
      <c r="D10" s="28" t="s">
        <v>23</v>
      </c>
      <c r="E10" s="33"/>
      <c r="F10" s="26" t="s">
        <v>24</v>
      </c>
      <c r="G10" s="33"/>
      <c r="H10" s="33"/>
      <c r="I10" s="89" t="s">
        <v>25</v>
      </c>
      <c r="J10" s="90" t="str">
        <f>'Rekapitulace stavby'!AN8</f>
        <v>1. 4. 2016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29</v>
      </c>
      <c r="E12" s="33"/>
      <c r="F12" s="33"/>
      <c r="G12" s="33"/>
      <c r="H12" s="33"/>
      <c r="I12" s="89" t="s">
        <v>30</v>
      </c>
      <c r="J12" s="26">
        <f>IF('Rekapitulace stavby'!AN10="","",'Rekapitulace stavby'!AN10)</f>
      </c>
      <c r="K12" s="36"/>
    </row>
    <row r="13" spans="2:11" s="1" customFormat="1" ht="18" customHeight="1">
      <c r="B13" s="32"/>
      <c r="C13" s="33"/>
      <c r="D13" s="33"/>
      <c r="E13" s="26" t="str">
        <f>IF('Rekapitulace stavby'!E11="","",'Rekapitulace stavby'!E11)</f>
        <v> </v>
      </c>
      <c r="F13" s="33"/>
      <c r="G13" s="33"/>
      <c r="H13" s="33"/>
      <c r="I13" s="89" t="s">
        <v>32</v>
      </c>
      <c r="J13" s="26">
        <f>IF('Rekapitulace stavby'!AN11="","",'Rekapitulace stavby'!AN11)</f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33</v>
      </c>
      <c r="E15" s="33"/>
      <c r="F15" s="33"/>
      <c r="G15" s="33"/>
      <c r="H15" s="33"/>
      <c r="I15" s="89" t="s">
        <v>30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32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35</v>
      </c>
      <c r="E18" s="33"/>
      <c r="F18" s="33"/>
      <c r="G18" s="33"/>
      <c r="H18" s="33"/>
      <c r="I18" s="89" t="s">
        <v>30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32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37</v>
      </c>
      <c r="E21" s="33"/>
      <c r="F21" s="33"/>
      <c r="G21" s="33"/>
      <c r="H21" s="33"/>
      <c r="I21" s="88"/>
      <c r="J21" s="33"/>
      <c r="K21" s="36"/>
    </row>
    <row r="22" spans="2:11" s="6" customFormat="1" ht="22.5" customHeight="1">
      <c r="B22" s="91"/>
      <c r="C22" s="92"/>
      <c r="D22" s="92"/>
      <c r="E22" s="205" t="s">
        <v>20</v>
      </c>
      <c r="F22" s="233"/>
      <c r="G22" s="233"/>
      <c r="H22" s="233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60"/>
      <c r="E24" s="60"/>
      <c r="F24" s="60"/>
      <c r="G24" s="60"/>
      <c r="H24" s="60"/>
      <c r="I24" s="95"/>
      <c r="J24" s="60"/>
      <c r="K24" s="96"/>
    </row>
    <row r="25" spans="2:11" s="1" customFormat="1" ht="24.75" customHeight="1">
      <c r="B25" s="32"/>
      <c r="C25" s="33"/>
      <c r="D25" s="97" t="s">
        <v>38</v>
      </c>
      <c r="E25" s="33"/>
      <c r="F25" s="33"/>
      <c r="G25" s="33"/>
      <c r="H25" s="33"/>
      <c r="I25" s="88"/>
      <c r="J25" s="98">
        <f>ROUND(J75,2)</f>
        <v>0</v>
      </c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95"/>
      <c r="J26" s="60"/>
      <c r="K26" s="96"/>
    </row>
    <row r="27" spans="2:11" s="1" customFormat="1" ht="14.25" customHeight="1">
      <c r="B27" s="32"/>
      <c r="C27" s="33"/>
      <c r="D27" s="33"/>
      <c r="E27" s="33"/>
      <c r="F27" s="37" t="s">
        <v>40</v>
      </c>
      <c r="G27" s="33"/>
      <c r="H27" s="33"/>
      <c r="I27" s="99" t="s">
        <v>39</v>
      </c>
      <c r="J27" s="37" t="s">
        <v>41</v>
      </c>
      <c r="K27" s="36"/>
    </row>
    <row r="28" spans="2:11" s="1" customFormat="1" ht="14.25" customHeight="1">
      <c r="B28" s="32"/>
      <c r="C28" s="33"/>
      <c r="D28" s="40" t="s">
        <v>42</v>
      </c>
      <c r="E28" s="40" t="s">
        <v>43</v>
      </c>
      <c r="F28" s="100">
        <f>ROUND(SUM(BE75:BE241),2)</f>
        <v>0</v>
      </c>
      <c r="G28" s="33"/>
      <c r="H28" s="33"/>
      <c r="I28" s="101">
        <v>0.21</v>
      </c>
      <c r="J28" s="100">
        <f>ROUND(ROUND((SUM(BE75:BE241)),2)*I28,2)</f>
        <v>0</v>
      </c>
      <c r="K28" s="36"/>
    </row>
    <row r="29" spans="2:11" s="1" customFormat="1" ht="14.25" customHeight="1">
      <c r="B29" s="32"/>
      <c r="C29" s="33"/>
      <c r="D29" s="33"/>
      <c r="E29" s="40" t="s">
        <v>44</v>
      </c>
      <c r="F29" s="100">
        <f>ROUND(SUM(BF75:BF241),2)</f>
        <v>0</v>
      </c>
      <c r="G29" s="33"/>
      <c r="H29" s="33"/>
      <c r="I29" s="101">
        <v>0.15</v>
      </c>
      <c r="J29" s="100">
        <f>ROUND(ROUND((SUM(BF75:BF241)),2)*I29,2)</f>
        <v>0</v>
      </c>
      <c r="K29" s="36"/>
    </row>
    <row r="30" spans="2:11" s="1" customFormat="1" ht="14.25" customHeight="1" hidden="1">
      <c r="B30" s="32"/>
      <c r="C30" s="33"/>
      <c r="D30" s="33"/>
      <c r="E30" s="40" t="s">
        <v>45</v>
      </c>
      <c r="F30" s="100">
        <f>ROUND(SUM(BG75:BG241),2)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 hidden="1">
      <c r="B31" s="32"/>
      <c r="C31" s="33"/>
      <c r="D31" s="33"/>
      <c r="E31" s="40" t="s">
        <v>46</v>
      </c>
      <c r="F31" s="100">
        <f>ROUND(SUM(BH75:BH241),2)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47</v>
      </c>
      <c r="F32" s="100">
        <f>ROUND(SUM(BI75:BI241),2)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42"/>
      <c r="D34" s="43" t="s">
        <v>48</v>
      </c>
      <c r="E34" s="44"/>
      <c r="F34" s="44"/>
      <c r="G34" s="102" t="s">
        <v>49</v>
      </c>
      <c r="H34" s="45" t="s">
        <v>50</v>
      </c>
      <c r="I34" s="103"/>
      <c r="J34" s="46">
        <f>SUM(J25:J32)</f>
        <v>0</v>
      </c>
      <c r="K34" s="104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09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0"/>
      <c r="J39" s="52"/>
      <c r="K39" s="111"/>
    </row>
    <row r="40" spans="2:11" s="1" customFormat="1" ht="36.75" customHeight="1">
      <c r="B40" s="32"/>
      <c r="C40" s="21" t="s">
        <v>87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32" t="str">
        <f>E7</f>
        <v>Vyměna sadových stožárků včetně svítidel + přemístění 2ks  a doplnění 1ks stožárků</v>
      </c>
      <c r="F43" s="209"/>
      <c r="G43" s="209"/>
      <c r="H43" s="209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23</v>
      </c>
      <c r="D45" s="33"/>
      <c r="E45" s="33"/>
      <c r="F45" s="26" t="str">
        <f>F10</f>
        <v>park za Schola Viva, Šumperk</v>
      </c>
      <c r="G45" s="33"/>
      <c r="H45" s="33"/>
      <c r="I45" s="89" t="s">
        <v>25</v>
      </c>
      <c r="J45" s="90" t="str">
        <f>IF(J10="","",J10)</f>
        <v>1. 4. 2016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29</v>
      </c>
      <c r="D47" s="33"/>
      <c r="E47" s="33"/>
      <c r="F47" s="26" t="str">
        <f>E13</f>
        <v> </v>
      </c>
      <c r="G47" s="33"/>
      <c r="H47" s="33"/>
      <c r="I47" s="89" t="s">
        <v>35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33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88</v>
      </c>
      <c r="D50" s="42"/>
      <c r="E50" s="42"/>
      <c r="F50" s="42"/>
      <c r="G50" s="42"/>
      <c r="H50" s="42"/>
      <c r="I50" s="113"/>
      <c r="J50" s="114" t="s">
        <v>89</v>
      </c>
      <c r="K50" s="47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5" t="s">
        <v>90</v>
      </c>
      <c r="D52" s="33"/>
      <c r="E52" s="33"/>
      <c r="F52" s="33"/>
      <c r="G52" s="33"/>
      <c r="H52" s="33"/>
      <c r="I52" s="88"/>
      <c r="J52" s="98">
        <f>J75</f>
        <v>0</v>
      </c>
      <c r="K52" s="36"/>
      <c r="AU52" s="15" t="s">
        <v>91</v>
      </c>
    </row>
    <row r="53" spans="2:11" s="7" customFormat="1" ht="24.75" customHeight="1">
      <c r="B53" s="116"/>
      <c r="C53" s="117"/>
      <c r="D53" s="118" t="s">
        <v>92</v>
      </c>
      <c r="E53" s="119"/>
      <c r="F53" s="119"/>
      <c r="G53" s="119"/>
      <c r="H53" s="119"/>
      <c r="I53" s="120"/>
      <c r="J53" s="121">
        <f>J76</f>
        <v>0</v>
      </c>
      <c r="K53" s="122"/>
    </row>
    <row r="54" spans="2:11" s="8" customFormat="1" ht="19.5" customHeight="1">
      <c r="B54" s="123"/>
      <c r="C54" s="124"/>
      <c r="D54" s="125" t="s">
        <v>93</v>
      </c>
      <c r="E54" s="126"/>
      <c r="F54" s="126"/>
      <c r="G54" s="126"/>
      <c r="H54" s="126"/>
      <c r="I54" s="127"/>
      <c r="J54" s="128">
        <f>J77</f>
        <v>0</v>
      </c>
      <c r="K54" s="129"/>
    </row>
    <row r="55" spans="2:11" s="8" customFormat="1" ht="19.5" customHeight="1">
      <c r="B55" s="123"/>
      <c r="C55" s="124"/>
      <c r="D55" s="125" t="s">
        <v>94</v>
      </c>
      <c r="E55" s="126"/>
      <c r="F55" s="126"/>
      <c r="G55" s="126"/>
      <c r="H55" s="126"/>
      <c r="I55" s="127"/>
      <c r="J55" s="128">
        <f>J208</f>
        <v>0</v>
      </c>
      <c r="K55" s="129"/>
    </row>
    <row r="56" spans="2:11" s="7" customFormat="1" ht="24.75" customHeight="1">
      <c r="B56" s="116"/>
      <c r="C56" s="117"/>
      <c r="D56" s="118" t="s">
        <v>95</v>
      </c>
      <c r="E56" s="119"/>
      <c r="F56" s="119"/>
      <c r="G56" s="119"/>
      <c r="H56" s="119"/>
      <c r="I56" s="120"/>
      <c r="J56" s="121">
        <f>J238</f>
        <v>0</v>
      </c>
      <c r="K56" s="122"/>
    </row>
    <row r="57" spans="2:11" s="8" customFormat="1" ht="19.5" customHeight="1">
      <c r="B57" s="123"/>
      <c r="C57" s="124"/>
      <c r="D57" s="125" t="s">
        <v>96</v>
      </c>
      <c r="E57" s="126"/>
      <c r="F57" s="126"/>
      <c r="G57" s="126"/>
      <c r="H57" s="126"/>
      <c r="I57" s="127"/>
      <c r="J57" s="128">
        <f>J239</f>
        <v>0</v>
      </c>
      <c r="K57" s="129"/>
    </row>
    <row r="58" spans="2:11" s="1" customFormat="1" ht="21.75" customHeight="1">
      <c r="B58" s="32"/>
      <c r="C58" s="33"/>
      <c r="D58" s="33"/>
      <c r="E58" s="33"/>
      <c r="F58" s="33"/>
      <c r="G58" s="33"/>
      <c r="H58" s="33"/>
      <c r="I58" s="88"/>
      <c r="J58" s="33"/>
      <c r="K58" s="36"/>
    </row>
    <row r="59" spans="2:11" s="1" customFormat="1" ht="6.75" customHeight="1">
      <c r="B59" s="48"/>
      <c r="C59" s="49"/>
      <c r="D59" s="49"/>
      <c r="E59" s="49"/>
      <c r="F59" s="49"/>
      <c r="G59" s="49"/>
      <c r="H59" s="49"/>
      <c r="I59" s="109"/>
      <c r="J59" s="49"/>
      <c r="K59" s="50"/>
    </row>
    <row r="63" spans="2:12" s="1" customFormat="1" ht="6.75" customHeight="1">
      <c r="B63" s="51"/>
      <c r="C63" s="52"/>
      <c r="D63" s="52"/>
      <c r="E63" s="52"/>
      <c r="F63" s="52"/>
      <c r="G63" s="52"/>
      <c r="H63" s="52"/>
      <c r="I63" s="110"/>
      <c r="J63" s="52"/>
      <c r="K63" s="52"/>
      <c r="L63" s="32"/>
    </row>
    <row r="64" spans="2:12" s="1" customFormat="1" ht="36.75" customHeight="1">
      <c r="B64" s="32"/>
      <c r="C64" s="53" t="s">
        <v>97</v>
      </c>
      <c r="I64" s="130"/>
      <c r="L64" s="32"/>
    </row>
    <row r="65" spans="2:12" s="1" customFormat="1" ht="6.75" customHeight="1">
      <c r="B65" s="32"/>
      <c r="I65" s="130"/>
      <c r="L65" s="32"/>
    </row>
    <row r="66" spans="2:12" s="1" customFormat="1" ht="14.25" customHeight="1">
      <c r="B66" s="32"/>
      <c r="C66" s="55" t="s">
        <v>16</v>
      </c>
      <c r="I66" s="130"/>
      <c r="L66" s="32"/>
    </row>
    <row r="67" spans="2:12" s="1" customFormat="1" ht="23.25" customHeight="1">
      <c r="B67" s="32"/>
      <c r="E67" s="217" t="str">
        <f>E7</f>
        <v>Vyměna sadových stožárků včetně svítidel + přemístění 2ks  a doplnění 1ks stožárků</v>
      </c>
      <c r="F67" s="204"/>
      <c r="G67" s="204"/>
      <c r="H67" s="204"/>
      <c r="I67" s="130"/>
      <c r="L67" s="32"/>
    </row>
    <row r="68" spans="2:12" s="1" customFormat="1" ht="6.75" customHeight="1">
      <c r="B68" s="32"/>
      <c r="I68" s="130"/>
      <c r="L68" s="32"/>
    </row>
    <row r="69" spans="2:12" s="1" customFormat="1" ht="18" customHeight="1">
      <c r="B69" s="32"/>
      <c r="C69" s="55" t="s">
        <v>23</v>
      </c>
      <c r="F69" s="131" t="str">
        <f>F10</f>
        <v>park za Schola Viva, Šumperk</v>
      </c>
      <c r="I69" s="132" t="s">
        <v>25</v>
      </c>
      <c r="J69" s="59" t="str">
        <f>IF(J10="","",J10)</f>
        <v>1. 4. 2016</v>
      </c>
      <c r="L69" s="32"/>
    </row>
    <row r="70" spans="2:12" s="1" customFormat="1" ht="6.75" customHeight="1">
      <c r="B70" s="32"/>
      <c r="I70" s="130"/>
      <c r="L70" s="32"/>
    </row>
    <row r="71" spans="2:12" s="1" customFormat="1" ht="15">
      <c r="B71" s="32"/>
      <c r="C71" s="55" t="s">
        <v>29</v>
      </c>
      <c r="F71" s="131" t="str">
        <f>E13</f>
        <v> </v>
      </c>
      <c r="I71" s="132" t="s">
        <v>35</v>
      </c>
      <c r="J71" s="131" t="str">
        <f>E19</f>
        <v> </v>
      </c>
      <c r="L71" s="32"/>
    </row>
    <row r="72" spans="2:12" s="1" customFormat="1" ht="14.25" customHeight="1">
      <c r="B72" s="32"/>
      <c r="C72" s="55" t="s">
        <v>33</v>
      </c>
      <c r="F72" s="131">
        <f>IF(E16="","",E16)</f>
      </c>
      <c r="I72" s="130"/>
      <c r="L72" s="32"/>
    </row>
    <row r="73" spans="2:12" s="1" customFormat="1" ht="9.75" customHeight="1">
      <c r="B73" s="32"/>
      <c r="I73" s="130"/>
      <c r="L73" s="32"/>
    </row>
    <row r="74" spans="2:20" s="9" customFormat="1" ht="29.25" customHeight="1">
      <c r="B74" s="133"/>
      <c r="C74" s="134" t="s">
        <v>98</v>
      </c>
      <c r="D74" s="135" t="s">
        <v>57</v>
      </c>
      <c r="E74" s="135" t="s">
        <v>53</v>
      </c>
      <c r="F74" s="135" t="s">
        <v>99</v>
      </c>
      <c r="G74" s="135" t="s">
        <v>100</v>
      </c>
      <c r="H74" s="135" t="s">
        <v>101</v>
      </c>
      <c r="I74" s="136" t="s">
        <v>102</v>
      </c>
      <c r="J74" s="135" t="s">
        <v>89</v>
      </c>
      <c r="K74" s="137" t="s">
        <v>103</v>
      </c>
      <c r="L74" s="133"/>
      <c r="M74" s="65" t="s">
        <v>104</v>
      </c>
      <c r="N74" s="66" t="s">
        <v>42</v>
      </c>
      <c r="O74" s="66" t="s">
        <v>105</v>
      </c>
      <c r="P74" s="66" t="s">
        <v>106</v>
      </c>
      <c r="Q74" s="66" t="s">
        <v>107</v>
      </c>
      <c r="R74" s="66" t="s">
        <v>108</v>
      </c>
      <c r="S74" s="66" t="s">
        <v>109</v>
      </c>
      <c r="T74" s="67" t="s">
        <v>110</v>
      </c>
    </row>
    <row r="75" spans="2:63" s="1" customFormat="1" ht="29.25" customHeight="1">
      <c r="B75" s="32"/>
      <c r="C75" s="69" t="s">
        <v>90</v>
      </c>
      <c r="I75" s="130"/>
      <c r="J75" s="138">
        <f>BK75</f>
        <v>0</v>
      </c>
      <c r="L75" s="32"/>
      <c r="M75" s="68"/>
      <c r="N75" s="60"/>
      <c r="O75" s="60"/>
      <c r="P75" s="139">
        <f>P76+P238</f>
        <v>0</v>
      </c>
      <c r="Q75" s="60"/>
      <c r="R75" s="139">
        <f>R76+R238</f>
        <v>7.991121939999999</v>
      </c>
      <c r="S75" s="60"/>
      <c r="T75" s="141">
        <f>T76+T238</f>
        <v>0</v>
      </c>
      <c r="AT75" s="15" t="s">
        <v>71</v>
      </c>
      <c r="AU75" s="15" t="s">
        <v>91</v>
      </c>
      <c r="BK75" s="142">
        <f>BK76+BK238</f>
        <v>0</v>
      </c>
    </row>
    <row r="76" spans="2:63" s="10" customFormat="1" ht="36.75" customHeight="1">
      <c r="B76" s="143"/>
      <c r="D76" s="144" t="s">
        <v>71</v>
      </c>
      <c r="E76" s="145" t="s">
        <v>111</v>
      </c>
      <c r="F76" s="145" t="s">
        <v>112</v>
      </c>
      <c r="I76" s="146"/>
      <c r="J76" s="147">
        <f>BK76</f>
        <v>0</v>
      </c>
      <c r="L76" s="143"/>
      <c r="M76" s="148"/>
      <c r="N76" s="149"/>
      <c r="O76" s="149"/>
      <c r="P76" s="150">
        <f>P77+P208</f>
        <v>0</v>
      </c>
      <c r="Q76" s="149"/>
      <c r="R76" s="150">
        <f>R77+R208</f>
        <v>7.991121939999999</v>
      </c>
      <c r="S76" s="149"/>
      <c r="T76" s="151">
        <f>T77+T208</f>
        <v>0</v>
      </c>
      <c r="AR76" s="144" t="s">
        <v>82</v>
      </c>
      <c r="AT76" s="152" t="s">
        <v>71</v>
      </c>
      <c r="AU76" s="152" t="s">
        <v>72</v>
      </c>
      <c r="AY76" s="144" t="s">
        <v>113</v>
      </c>
      <c r="BK76" s="153">
        <f>BK77+BK208</f>
        <v>0</v>
      </c>
    </row>
    <row r="77" spans="2:63" s="10" customFormat="1" ht="19.5" customHeight="1">
      <c r="B77" s="143"/>
      <c r="D77" s="154" t="s">
        <v>71</v>
      </c>
      <c r="E77" s="155" t="s">
        <v>114</v>
      </c>
      <c r="F77" s="155" t="s">
        <v>115</v>
      </c>
      <c r="I77" s="146"/>
      <c r="J77" s="156">
        <f>BK77</f>
        <v>0</v>
      </c>
      <c r="L77" s="143"/>
      <c r="M77" s="148"/>
      <c r="N77" s="149"/>
      <c r="O77" s="149"/>
      <c r="P77" s="150">
        <f>SUM(P78:P207)</f>
        <v>0</v>
      </c>
      <c r="Q77" s="149"/>
      <c r="R77" s="150">
        <f>SUM(R78:R207)</f>
        <v>1.647258</v>
      </c>
      <c r="S77" s="149"/>
      <c r="T77" s="151">
        <f>SUM(T78:T207)</f>
        <v>0</v>
      </c>
      <c r="AR77" s="144" t="s">
        <v>82</v>
      </c>
      <c r="AT77" s="152" t="s">
        <v>71</v>
      </c>
      <c r="AU77" s="152" t="s">
        <v>22</v>
      </c>
      <c r="AY77" s="144" t="s">
        <v>113</v>
      </c>
      <c r="BK77" s="153">
        <f>SUM(BK78:BK207)</f>
        <v>0</v>
      </c>
    </row>
    <row r="78" spans="2:65" s="1" customFormat="1" ht="31.5" customHeight="1">
      <c r="B78" s="157"/>
      <c r="C78" s="158" t="s">
        <v>22</v>
      </c>
      <c r="D78" s="158" t="s">
        <v>116</v>
      </c>
      <c r="E78" s="159" t="s">
        <v>117</v>
      </c>
      <c r="F78" s="160" t="s">
        <v>118</v>
      </c>
      <c r="G78" s="161" t="s">
        <v>119</v>
      </c>
      <c r="H78" s="162">
        <v>5.6</v>
      </c>
      <c r="I78" s="163"/>
      <c r="J78" s="164">
        <f>ROUND(I78*H78,2)</f>
        <v>0</v>
      </c>
      <c r="K78" s="160" t="s">
        <v>120</v>
      </c>
      <c r="L78" s="32"/>
      <c r="M78" s="165" t="s">
        <v>20</v>
      </c>
      <c r="N78" s="166" t="s">
        <v>43</v>
      </c>
      <c r="O78" s="33"/>
      <c r="P78" s="167">
        <f>O78*H78</f>
        <v>0</v>
      </c>
      <c r="Q78" s="167">
        <v>0</v>
      </c>
      <c r="R78" s="167">
        <f>Q78*H78</f>
        <v>0</v>
      </c>
      <c r="S78" s="167">
        <v>0</v>
      </c>
      <c r="T78" s="168">
        <f>S78*H78</f>
        <v>0</v>
      </c>
      <c r="AR78" s="15" t="s">
        <v>121</v>
      </c>
      <c r="AT78" s="15" t="s">
        <v>116</v>
      </c>
      <c r="AU78" s="15" t="s">
        <v>83</v>
      </c>
      <c r="AY78" s="15" t="s">
        <v>113</v>
      </c>
      <c r="BE78" s="169">
        <f>IF(N78="základní",J78,0)</f>
        <v>0</v>
      </c>
      <c r="BF78" s="169">
        <f>IF(N78="snížená",J78,0)</f>
        <v>0</v>
      </c>
      <c r="BG78" s="169">
        <f>IF(N78="zákl. přenesená",J78,0)</f>
        <v>0</v>
      </c>
      <c r="BH78" s="169">
        <f>IF(N78="sníž. přenesená",J78,0)</f>
        <v>0</v>
      </c>
      <c r="BI78" s="169">
        <f>IF(N78="nulová",J78,0)</f>
        <v>0</v>
      </c>
      <c r="BJ78" s="15" t="s">
        <v>22</v>
      </c>
      <c r="BK78" s="169">
        <f>ROUND(I78*H78,2)</f>
        <v>0</v>
      </c>
      <c r="BL78" s="15" t="s">
        <v>121</v>
      </c>
      <c r="BM78" s="15" t="s">
        <v>122</v>
      </c>
    </row>
    <row r="79" spans="2:47" s="1" customFormat="1" ht="27">
      <c r="B79" s="32"/>
      <c r="D79" s="170" t="s">
        <v>123</v>
      </c>
      <c r="F79" s="171" t="s">
        <v>124</v>
      </c>
      <c r="I79" s="130"/>
      <c r="L79" s="32"/>
      <c r="M79" s="62"/>
      <c r="N79" s="33"/>
      <c r="O79" s="33"/>
      <c r="P79" s="33"/>
      <c r="Q79" s="33"/>
      <c r="R79" s="33"/>
      <c r="S79" s="33"/>
      <c r="T79" s="63"/>
      <c r="AT79" s="15" t="s">
        <v>123</v>
      </c>
      <c r="AU79" s="15" t="s">
        <v>83</v>
      </c>
    </row>
    <row r="80" spans="2:51" s="11" customFormat="1" ht="13.5">
      <c r="B80" s="172"/>
      <c r="D80" s="173" t="s">
        <v>125</v>
      </c>
      <c r="E80" s="174" t="s">
        <v>20</v>
      </c>
      <c r="F80" s="175" t="s">
        <v>126</v>
      </c>
      <c r="H80" s="176">
        <v>5.6</v>
      </c>
      <c r="I80" s="177"/>
      <c r="L80" s="172"/>
      <c r="M80" s="178"/>
      <c r="N80" s="179"/>
      <c r="O80" s="179"/>
      <c r="P80" s="179"/>
      <c r="Q80" s="179"/>
      <c r="R80" s="179"/>
      <c r="S80" s="179"/>
      <c r="T80" s="180"/>
      <c r="AT80" s="181" t="s">
        <v>125</v>
      </c>
      <c r="AU80" s="181" t="s">
        <v>83</v>
      </c>
      <c r="AV80" s="11" t="s">
        <v>83</v>
      </c>
      <c r="AW80" s="11" t="s">
        <v>36</v>
      </c>
      <c r="AX80" s="11" t="s">
        <v>22</v>
      </c>
      <c r="AY80" s="181" t="s">
        <v>113</v>
      </c>
    </row>
    <row r="81" spans="2:65" s="1" customFormat="1" ht="22.5" customHeight="1">
      <c r="B81" s="157"/>
      <c r="C81" s="182" t="s">
        <v>83</v>
      </c>
      <c r="D81" s="182" t="s">
        <v>111</v>
      </c>
      <c r="E81" s="183" t="s">
        <v>127</v>
      </c>
      <c r="F81" s="184" t="s">
        <v>128</v>
      </c>
      <c r="G81" s="185" t="s">
        <v>129</v>
      </c>
      <c r="H81" s="186">
        <v>1.12</v>
      </c>
      <c r="I81" s="187"/>
      <c r="J81" s="188">
        <f>ROUND(I81*H81,2)</f>
        <v>0</v>
      </c>
      <c r="K81" s="184" t="s">
        <v>120</v>
      </c>
      <c r="L81" s="189"/>
      <c r="M81" s="190" t="s">
        <v>20</v>
      </c>
      <c r="N81" s="191" t="s">
        <v>43</v>
      </c>
      <c r="O81" s="33"/>
      <c r="P81" s="167">
        <f>O81*H81</f>
        <v>0</v>
      </c>
      <c r="Q81" s="167">
        <v>0.013</v>
      </c>
      <c r="R81" s="167">
        <f>Q81*H81</f>
        <v>0.01456</v>
      </c>
      <c r="S81" s="167">
        <v>0</v>
      </c>
      <c r="T81" s="168">
        <f>S81*H81</f>
        <v>0</v>
      </c>
      <c r="AR81" s="15" t="s">
        <v>130</v>
      </c>
      <c r="AT81" s="15" t="s">
        <v>111</v>
      </c>
      <c r="AU81" s="15" t="s">
        <v>83</v>
      </c>
      <c r="AY81" s="15" t="s">
        <v>113</v>
      </c>
      <c r="BE81" s="169">
        <f>IF(N81="základní",J81,0)</f>
        <v>0</v>
      </c>
      <c r="BF81" s="169">
        <f>IF(N81="snížená",J81,0)</f>
        <v>0</v>
      </c>
      <c r="BG81" s="169">
        <f>IF(N81="zákl. přenesená",J81,0)</f>
        <v>0</v>
      </c>
      <c r="BH81" s="169">
        <f>IF(N81="sníž. přenesená",J81,0)</f>
        <v>0</v>
      </c>
      <c r="BI81" s="169">
        <f>IF(N81="nulová",J81,0)</f>
        <v>0</v>
      </c>
      <c r="BJ81" s="15" t="s">
        <v>22</v>
      </c>
      <c r="BK81" s="169">
        <f>ROUND(I81*H81,2)</f>
        <v>0</v>
      </c>
      <c r="BL81" s="15" t="s">
        <v>130</v>
      </c>
      <c r="BM81" s="15" t="s">
        <v>131</v>
      </c>
    </row>
    <row r="82" spans="2:47" s="1" customFormat="1" ht="27">
      <c r="B82" s="32"/>
      <c r="D82" s="170" t="s">
        <v>123</v>
      </c>
      <c r="F82" s="171" t="s">
        <v>132</v>
      </c>
      <c r="I82" s="130"/>
      <c r="L82" s="32"/>
      <c r="M82" s="62"/>
      <c r="N82" s="33"/>
      <c r="O82" s="33"/>
      <c r="P82" s="33"/>
      <c r="Q82" s="33"/>
      <c r="R82" s="33"/>
      <c r="S82" s="33"/>
      <c r="T82" s="63"/>
      <c r="AT82" s="15" t="s">
        <v>123</v>
      </c>
      <c r="AU82" s="15" t="s">
        <v>83</v>
      </c>
    </row>
    <row r="83" spans="2:51" s="11" customFormat="1" ht="13.5">
      <c r="B83" s="172"/>
      <c r="D83" s="173" t="s">
        <v>125</v>
      </c>
      <c r="E83" s="174" t="s">
        <v>20</v>
      </c>
      <c r="F83" s="175" t="s">
        <v>133</v>
      </c>
      <c r="H83" s="176">
        <v>1.12</v>
      </c>
      <c r="I83" s="177"/>
      <c r="L83" s="172"/>
      <c r="M83" s="178"/>
      <c r="N83" s="179"/>
      <c r="O83" s="179"/>
      <c r="P83" s="179"/>
      <c r="Q83" s="179"/>
      <c r="R83" s="179"/>
      <c r="S83" s="179"/>
      <c r="T83" s="180"/>
      <c r="AT83" s="181" t="s">
        <v>125</v>
      </c>
      <c r="AU83" s="181" t="s">
        <v>83</v>
      </c>
      <c r="AV83" s="11" t="s">
        <v>83</v>
      </c>
      <c r="AW83" s="11" t="s">
        <v>36</v>
      </c>
      <c r="AX83" s="11" t="s">
        <v>22</v>
      </c>
      <c r="AY83" s="181" t="s">
        <v>113</v>
      </c>
    </row>
    <row r="84" spans="2:65" s="1" customFormat="1" ht="22.5" customHeight="1">
      <c r="B84" s="157"/>
      <c r="C84" s="158" t="s">
        <v>82</v>
      </c>
      <c r="D84" s="158" t="s">
        <v>116</v>
      </c>
      <c r="E84" s="159" t="s">
        <v>134</v>
      </c>
      <c r="F84" s="160" t="s">
        <v>135</v>
      </c>
      <c r="G84" s="161" t="s">
        <v>129</v>
      </c>
      <c r="H84" s="162">
        <v>7</v>
      </c>
      <c r="I84" s="163"/>
      <c r="J84" s="164">
        <f>ROUND(I84*H84,2)</f>
        <v>0</v>
      </c>
      <c r="K84" s="160" t="s">
        <v>120</v>
      </c>
      <c r="L84" s="32"/>
      <c r="M84" s="165" t="s">
        <v>20</v>
      </c>
      <c r="N84" s="166" t="s">
        <v>43</v>
      </c>
      <c r="O84" s="33"/>
      <c r="P84" s="167">
        <f>O84*H84</f>
        <v>0</v>
      </c>
      <c r="Q84" s="167">
        <v>0</v>
      </c>
      <c r="R84" s="167">
        <f>Q84*H84</f>
        <v>0</v>
      </c>
      <c r="S84" s="167">
        <v>0</v>
      </c>
      <c r="T84" s="168">
        <f>S84*H84</f>
        <v>0</v>
      </c>
      <c r="AR84" s="15" t="s">
        <v>121</v>
      </c>
      <c r="AT84" s="15" t="s">
        <v>116</v>
      </c>
      <c r="AU84" s="15" t="s">
        <v>83</v>
      </c>
      <c r="AY84" s="15" t="s">
        <v>113</v>
      </c>
      <c r="BE84" s="169">
        <f>IF(N84="základní",J84,0)</f>
        <v>0</v>
      </c>
      <c r="BF84" s="169">
        <f>IF(N84="snížená",J84,0)</f>
        <v>0</v>
      </c>
      <c r="BG84" s="169">
        <f>IF(N84="zákl. přenesená",J84,0)</f>
        <v>0</v>
      </c>
      <c r="BH84" s="169">
        <f>IF(N84="sníž. přenesená",J84,0)</f>
        <v>0</v>
      </c>
      <c r="BI84" s="169">
        <f>IF(N84="nulová",J84,0)</f>
        <v>0</v>
      </c>
      <c r="BJ84" s="15" t="s">
        <v>22</v>
      </c>
      <c r="BK84" s="169">
        <f>ROUND(I84*H84,2)</f>
        <v>0</v>
      </c>
      <c r="BL84" s="15" t="s">
        <v>121</v>
      </c>
      <c r="BM84" s="15" t="s">
        <v>136</v>
      </c>
    </row>
    <row r="85" spans="2:47" s="1" customFormat="1" ht="27">
      <c r="B85" s="32"/>
      <c r="D85" s="170" t="s">
        <v>123</v>
      </c>
      <c r="F85" s="171" t="s">
        <v>137</v>
      </c>
      <c r="I85" s="130"/>
      <c r="L85" s="32"/>
      <c r="M85" s="62"/>
      <c r="N85" s="33"/>
      <c r="O85" s="33"/>
      <c r="P85" s="33"/>
      <c r="Q85" s="33"/>
      <c r="R85" s="33"/>
      <c r="S85" s="33"/>
      <c r="T85" s="63"/>
      <c r="AT85" s="15" t="s">
        <v>123</v>
      </c>
      <c r="AU85" s="15" t="s">
        <v>83</v>
      </c>
    </row>
    <row r="86" spans="2:51" s="11" customFormat="1" ht="13.5">
      <c r="B86" s="172"/>
      <c r="D86" s="173" t="s">
        <v>125</v>
      </c>
      <c r="E86" s="174" t="s">
        <v>20</v>
      </c>
      <c r="F86" s="175" t="s">
        <v>84</v>
      </c>
      <c r="H86" s="176">
        <v>7</v>
      </c>
      <c r="I86" s="177"/>
      <c r="L86" s="172"/>
      <c r="M86" s="178"/>
      <c r="N86" s="179"/>
      <c r="O86" s="179"/>
      <c r="P86" s="179"/>
      <c r="Q86" s="179"/>
      <c r="R86" s="179"/>
      <c r="S86" s="179"/>
      <c r="T86" s="180"/>
      <c r="AT86" s="181" t="s">
        <v>125</v>
      </c>
      <c r="AU86" s="181" t="s">
        <v>83</v>
      </c>
      <c r="AV86" s="11" t="s">
        <v>83</v>
      </c>
      <c r="AW86" s="11" t="s">
        <v>36</v>
      </c>
      <c r="AX86" s="11" t="s">
        <v>22</v>
      </c>
      <c r="AY86" s="181" t="s">
        <v>113</v>
      </c>
    </row>
    <row r="87" spans="2:65" s="1" customFormat="1" ht="22.5" customHeight="1">
      <c r="B87" s="157"/>
      <c r="C87" s="182" t="s">
        <v>138</v>
      </c>
      <c r="D87" s="182" t="s">
        <v>111</v>
      </c>
      <c r="E87" s="183" t="s">
        <v>139</v>
      </c>
      <c r="F87" s="184" t="s">
        <v>140</v>
      </c>
      <c r="G87" s="185" t="s">
        <v>129</v>
      </c>
      <c r="H87" s="186">
        <v>7</v>
      </c>
      <c r="I87" s="187"/>
      <c r="J87" s="188">
        <f>ROUND(I87*H87,2)</f>
        <v>0</v>
      </c>
      <c r="K87" s="184" t="s">
        <v>20</v>
      </c>
      <c r="L87" s="189"/>
      <c r="M87" s="190" t="s">
        <v>20</v>
      </c>
      <c r="N87" s="191" t="s">
        <v>43</v>
      </c>
      <c r="O87" s="33"/>
      <c r="P87" s="167">
        <f>O87*H87</f>
        <v>0</v>
      </c>
      <c r="Q87" s="167">
        <v>1E-05</v>
      </c>
      <c r="R87" s="167">
        <f>Q87*H87</f>
        <v>7.000000000000001E-05</v>
      </c>
      <c r="S87" s="167">
        <v>0</v>
      </c>
      <c r="T87" s="168">
        <f>S87*H87</f>
        <v>0</v>
      </c>
      <c r="AR87" s="15" t="s">
        <v>130</v>
      </c>
      <c r="AT87" s="15" t="s">
        <v>111</v>
      </c>
      <c r="AU87" s="15" t="s">
        <v>83</v>
      </c>
      <c r="AY87" s="15" t="s">
        <v>113</v>
      </c>
      <c r="BE87" s="169">
        <f>IF(N87="základní",J87,0)</f>
        <v>0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5" t="s">
        <v>22</v>
      </c>
      <c r="BK87" s="169">
        <f>ROUND(I87*H87,2)</f>
        <v>0</v>
      </c>
      <c r="BL87" s="15" t="s">
        <v>130</v>
      </c>
      <c r="BM87" s="15" t="s">
        <v>141</v>
      </c>
    </row>
    <row r="88" spans="2:47" s="1" customFormat="1" ht="27">
      <c r="B88" s="32"/>
      <c r="D88" s="173" t="s">
        <v>123</v>
      </c>
      <c r="F88" s="192" t="s">
        <v>142</v>
      </c>
      <c r="I88" s="130"/>
      <c r="L88" s="32"/>
      <c r="M88" s="62"/>
      <c r="N88" s="33"/>
      <c r="O88" s="33"/>
      <c r="P88" s="33"/>
      <c r="Q88" s="33"/>
      <c r="R88" s="33"/>
      <c r="S88" s="33"/>
      <c r="T88" s="63"/>
      <c r="AT88" s="15" t="s">
        <v>123</v>
      </c>
      <c r="AU88" s="15" t="s">
        <v>83</v>
      </c>
    </row>
    <row r="89" spans="2:65" s="1" customFormat="1" ht="22.5" customHeight="1">
      <c r="B89" s="157"/>
      <c r="C89" s="158" t="s">
        <v>143</v>
      </c>
      <c r="D89" s="158" t="s">
        <v>116</v>
      </c>
      <c r="E89" s="159" t="s">
        <v>144</v>
      </c>
      <c r="F89" s="160" t="s">
        <v>145</v>
      </c>
      <c r="G89" s="161" t="s">
        <v>129</v>
      </c>
      <c r="H89" s="162">
        <v>21</v>
      </c>
      <c r="I89" s="163"/>
      <c r="J89" s="164">
        <f>ROUND(I89*H89,2)</f>
        <v>0</v>
      </c>
      <c r="K89" s="160" t="s">
        <v>120</v>
      </c>
      <c r="L89" s="32"/>
      <c r="M89" s="165" t="s">
        <v>20</v>
      </c>
      <c r="N89" s="166" t="s">
        <v>43</v>
      </c>
      <c r="O89" s="33"/>
      <c r="P89" s="167">
        <f>O89*H89</f>
        <v>0</v>
      </c>
      <c r="Q89" s="167">
        <v>0</v>
      </c>
      <c r="R89" s="167">
        <f>Q89*H89</f>
        <v>0</v>
      </c>
      <c r="S89" s="167">
        <v>0</v>
      </c>
      <c r="T89" s="168">
        <f>S89*H89</f>
        <v>0</v>
      </c>
      <c r="AR89" s="15" t="s">
        <v>121</v>
      </c>
      <c r="AT89" s="15" t="s">
        <v>116</v>
      </c>
      <c r="AU89" s="15" t="s">
        <v>83</v>
      </c>
      <c r="AY89" s="15" t="s">
        <v>113</v>
      </c>
      <c r="BE89" s="169">
        <f>IF(N89="základní",J89,0)</f>
        <v>0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5" t="s">
        <v>22</v>
      </c>
      <c r="BK89" s="169">
        <f>ROUND(I89*H89,2)</f>
        <v>0</v>
      </c>
      <c r="BL89" s="15" t="s">
        <v>121</v>
      </c>
      <c r="BM89" s="15" t="s">
        <v>146</v>
      </c>
    </row>
    <row r="90" spans="2:47" s="1" customFormat="1" ht="27">
      <c r="B90" s="32"/>
      <c r="D90" s="170" t="s">
        <v>123</v>
      </c>
      <c r="F90" s="171" t="s">
        <v>147</v>
      </c>
      <c r="I90" s="130"/>
      <c r="L90" s="32"/>
      <c r="M90" s="62"/>
      <c r="N90" s="33"/>
      <c r="O90" s="33"/>
      <c r="P90" s="33"/>
      <c r="Q90" s="33"/>
      <c r="R90" s="33"/>
      <c r="S90" s="33"/>
      <c r="T90" s="63"/>
      <c r="AT90" s="15" t="s">
        <v>123</v>
      </c>
      <c r="AU90" s="15" t="s">
        <v>83</v>
      </c>
    </row>
    <row r="91" spans="2:51" s="11" customFormat="1" ht="13.5">
      <c r="B91" s="172"/>
      <c r="D91" s="173" t="s">
        <v>125</v>
      </c>
      <c r="E91" s="174" t="s">
        <v>20</v>
      </c>
      <c r="F91" s="175" t="s">
        <v>148</v>
      </c>
      <c r="H91" s="176">
        <v>21</v>
      </c>
      <c r="I91" s="177"/>
      <c r="L91" s="172"/>
      <c r="M91" s="178"/>
      <c r="N91" s="179"/>
      <c r="O91" s="179"/>
      <c r="P91" s="179"/>
      <c r="Q91" s="179"/>
      <c r="R91" s="179"/>
      <c r="S91" s="179"/>
      <c r="T91" s="180"/>
      <c r="AT91" s="181" t="s">
        <v>125</v>
      </c>
      <c r="AU91" s="181" t="s">
        <v>83</v>
      </c>
      <c r="AV91" s="11" t="s">
        <v>83</v>
      </c>
      <c r="AW91" s="11" t="s">
        <v>36</v>
      </c>
      <c r="AX91" s="11" t="s">
        <v>22</v>
      </c>
      <c r="AY91" s="181" t="s">
        <v>113</v>
      </c>
    </row>
    <row r="92" spans="2:65" s="1" customFormat="1" ht="22.5" customHeight="1">
      <c r="B92" s="157"/>
      <c r="C92" s="158" t="s">
        <v>149</v>
      </c>
      <c r="D92" s="158" t="s">
        <v>116</v>
      </c>
      <c r="E92" s="159" t="s">
        <v>150</v>
      </c>
      <c r="F92" s="160" t="s">
        <v>151</v>
      </c>
      <c r="G92" s="161" t="s">
        <v>129</v>
      </c>
      <c r="H92" s="162">
        <v>18</v>
      </c>
      <c r="I92" s="163"/>
      <c r="J92" s="164">
        <f>ROUND(I92*H92,2)</f>
        <v>0</v>
      </c>
      <c r="K92" s="160" t="s">
        <v>20</v>
      </c>
      <c r="L92" s="32"/>
      <c r="M92" s="165" t="s">
        <v>20</v>
      </c>
      <c r="N92" s="166" t="s">
        <v>43</v>
      </c>
      <c r="O92" s="33"/>
      <c r="P92" s="167">
        <f>O92*H92</f>
        <v>0</v>
      </c>
      <c r="Q92" s="167">
        <v>0</v>
      </c>
      <c r="R92" s="167">
        <f>Q92*H92</f>
        <v>0</v>
      </c>
      <c r="S92" s="167">
        <v>0</v>
      </c>
      <c r="T92" s="168">
        <f>S92*H92</f>
        <v>0</v>
      </c>
      <c r="AR92" s="15" t="s">
        <v>121</v>
      </c>
      <c r="AT92" s="15" t="s">
        <v>116</v>
      </c>
      <c r="AU92" s="15" t="s">
        <v>83</v>
      </c>
      <c r="AY92" s="15" t="s">
        <v>113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5" t="s">
        <v>22</v>
      </c>
      <c r="BK92" s="169">
        <f>ROUND(I92*H92,2)</f>
        <v>0</v>
      </c>
      <c r="BL92" s="15" t="s">
        <v>121</v>
      </c>
      <c r="BM92" s="15" t="s">
        <v>152</v>
      </c>
    </row>
    <row r="93" spans="2:47" s="1" customFormat="1" ht="27">
      <c r="B93" s="32"/>
      <c r="D93" s="170" t="s">
        <v>123</v>
      </c>
      <c r="F93" s="171" t="s">
        <v>147</v>
      </c>
      <c r="I93" s="130"/>
      <c r="L93" s="32"/>
      <c r="M93" s="62"/>
      <c r="N93" s="33"/>
      <c r="O93" s="33"/>
      <c r="P93" s="33"/>
      <c r="Q93" s="33"/>
      <c r="R93" s="33"/>
      <c r="S93" s="33"/>
      <c r="T93" s="63"/>
      <c r="AT93" s="15" t="s">
        <v>123</v>
      </c>
      <c r="AU93" s="15" t="s">
        <v>83</v>
      </c>
    </row>
    <row r="94" spans="2:51" s="11" customFormat="1" ht="13.5">
      <c r="B94" s="172"/>
      <c r="D94" s="173" t="s">
        <v>125</v>
      </c>
      <c r="E94" s="174" t="s">
        <v>20</v>
      </c>
      <c r="F94" s="175" t="s">
        <v>153</v>
      </c>
      <c r="H94" s="176">
        <v>18</v>
      </c>
      <c r="I94" s="177"/>
      <c r="L94" s="172"/>
      <c r="M94" s="178"/>
      <c r="N94" s="179"/>
      <c r="O94" s="179"/>
      <c r="P94" s="179"/>
      <c r="Q94" s="179"/>
      <c r="R94" s="179"/>
      <c r="S94" s="179"/>
      <c r="T94" s="180"/>
      <c r="AT94" s="181" t="s">
        <v>125</v>
      </c>
      <c r="AU94" s="181" t="s">
        <v>83</v>
      </c>
      <c r="AV94" s="11" t="s">
        <v>83</v>
      </c>
      <c r="AW94" s="11" t="s">
        <v>36</v>
      </c>
      <c r="AX94" s="11" t="s">
        <v>22</v>
      </c>
      <c r="AY94" s="181" t="s">
        <v>113</v>
      </c>
    </row>
    <row r="95" spans="2:65" s="1" customFormat="1" ht="31.5" customHeight="1">
      <c r="B95" s="157"/>
      <c r="C95" s="158" t="s">
        <v>81</v>
      </c>
      <c r="D95" s="158" t="s">
        <v>116</v>
      </c>
      <c r="E95" s="159" t="s">
        <v>154</v>
      </c>
      <c r="F95" s="160" t="s">
        <v>155</v>
      </c>
      <c r="G95" s="161" t="s">
        <v>129</v>
      </c>
      <c r="H95" s="162">
        <v>48</v>
      </c>
      <c r="I95" s="163"/>
      <c r="J95" s="164">
        <f>ROUND(I95*H95,2)</f>
        <v>0</v>
      </c>
      <c r="K95" s="160" t="s">
        <v>120</v>
      </c>
      <c r="L95" s="32"/>
      <c r="M95" s="165" t="s">
        <v>20</v>
      </c>
      <c r="N95" s="166" t="s">
        <v>43</v>
      </c>
      <c r="O95" s="33"/>
      <c r="P95" s="167">
        <f>O95*H95</f>
        <v>0</v>
      </c>
      <c r="Q95" s="167">
        <v>0</v>
      </c>
      <c r="R95" s="167">
        <f>Q95*H95</f>
        <v>0</v>
      </c>
      <c r="S95" s="167">
        <v>0</v>
      </c>
      <c r="T95" s="168">
        <f>S95*H95</f>
        <v>0</v>
      </c>
      <c r="AR95" s="15" t="s">
        <v>121</v>
      </c>
      <c r="AT95" s="15" t="s">
        <v>116</v>
      </c>
      <c r="AU95" s="15" t="s">
        <v>83</v>
      </c>
      <c r="AY95" s="15" t="s">
        <v>113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5" t="s">
        <v>22</v>
      </c>
      <c r="BK95" s="169">
        <f>ROUND(I95*H95,2)</f>
        <v>0</v>
      </c>
      <c r="BL95" s="15" t="s">
        <v>121</v>
      </c>
      <c r="BM95" s="15" t="s">
        <v>156</v>
      </c>
    </row>
    <row r="96" spans="2:47" s="1" customFormat="1" ht="27">
      <c r="B96" s="32"/>
      <c r="D96" s="170" t="s">
        <v>123</v>
      </c>
      <c r="F96" s="171" t="s">
        <v>157</v>
      </c>
      <c r="I96" s="130"/>
      <c r="L96" s="32"/>
      <c r="M96" s="62"/>
      <c r="N96" s="33"/>
      <c r="O96" s="33"/>
      <c r="P96" s="33"/>
      <c r="Q96" s="33"/>
      <c r="R96" s="33"/>
      <c r="S96" s="33"/>
      <c r="T96" s="63"/>
      <c r="AT96" s="15" t="s">
        <v>123</v>
      </c>
      <c r="AU96" s="15" t="s">
        <v>83</v>
      </c>
    </row>
    <row r="97" spans="2:51" s="11" customFormat="1" ht="13.5">
      <c r="B97" s="172"/>
      <c r="D97" s="173" t="s">
        <v>125</v>
      </c>
      <c r="E97" s="174" t="s">
        <v>20</v>
      </c>
      <c r="F97" s="175" t="s">
        <v>158</v>
      </c>
      <c r="H97" s="176">
        <v>48</v>
      </c>
      <c r="I97" s="177"/>
      <c r="L97" s="172"/>
      <c r="M97" s="178"/>
      <c r="N97" s="179"/>
      <c r="O97" s="179"/>
      <c r="P97" s="179"/>
      <c r="Q97" s="179"/>
      <c r="R97" s="179"/>
      <c r="S97" s="179"/>
      <c r="T97" s="180"/>
      <c r="AT97" s="181" t="s">
        <v>125</v>
      </c>
      <c r="AU97" s="181" t="s">
        <v>83</v>
      </c>
      <c r="AV97" s="11" t="s">
        <v>83</v>
      </c>
      <c r="AW97" s="11" t="s">
        <v>36</v>
      </c>
      <c r="AX97" s="11" t="s">
        <v>22</v>
      </c>
      <c r="AY97" s="181" t="s">
        <v>113</v>
      </c>
    </row>
    <row r="98" spans="2:65" s="1" customFormat="1" ht="31.5" customHeight="1">
      <c r="B98" s="157"/>
      <c r="C98" s="158" t="s">
        <v>159</v>
      </c>
      <c r="D98" s="158" t="s">
        <v>116</v>
      </c>
      <c r="E98" s="159" t="s">
        <v>160</v>
      </c>
      <c r="F98" s="160" t="s">
        <v>161</v>
      </c>
      <c r="G98" s="161" t="s">
        <v>129</v>
      </c>
      <c r="H98" s="162">
        <v>16</v>
      </c>
      <c r="I98" s="163"/>
      <c r="J98" s="164">
        <f>ROUND(I98*H98,2)</f>
        <v>0</v>
      </c>
      <c r="K98" s="160" t="s">
        <v>120</v>
      </c>
      <c r="L98" s="32"/>
      <c r="M98" s="165" t="s">
        <v>20</v>
      </c>
      <c r="N98" s="166" t="s">
        <v>43</v>
      </c>
      <c r="O98" s="33"/>
      <c r="P98" s="167">
        <f>O98*H98</f>
        <v>0</v>
      </c>
      <c r="Q98" s="167">
        <v>0</v>
      </c>
      <c r="R98" s="167">
        <f>Q98*H98</f>
        <v>0</v>
      </c>
      <c r="S98" s="167">
        <v>0</v>
      </c>
      <c r="T98" s="168">
        <f>S98*H98</f>
        <v>0</v>
      </c>
      <c r="AR98" s="15" t="s">
        <v>121</v>
      </c>
      <c r="AT98" s="15" t="s">
        <v>116</v>
      </c>
      <c r="AU98" s="15" t="s">
        <v>83</v>
      </c>
      <c r="AY98" s="15" t="s">
        <v>113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5" t="s">
        <v>22</v>
      </c>
      <c r="BK98" s="169">
        <f>ROUND(I98*H98,2)</f>
        <v>0</v>
      </c>
      <c r="BL98" s="15" t="s">
        <v>121</v>
      </c>
      <c r="BM98" s="15" t="s">
        <v>162</v>
      </c>
    </row>
    <row r="99" spans="2:47" s="1" customFormat="1" ht="27">
      <c r="B99" s="32"/>
      <c r="D99" s="170" t="s">
        <v>123</v>
      </c>
      <c r="F99" s="171" t="s">
        <v>163</v>
      </c>
      <c r="I99" s="130"/>
      <c r="L99" s="32"/>
      <c r="M99" s="62"/>
      <c r="N99" s="33"/>
      <c r="O99" s="33"/>
      <c r="P99" s="33"/>
      <c r="Q99" s="33"/>
      <c r="R99" s="33"/>
      <c r="S99" s="33"/>
      <c r="T99" s="63"/>
      <c r="AT99" s="15" t="s">
        <v>123</v>
      </c>
      <c r="AU99" s="15" t="s">
        <v>83</v>
      </c>
    </row>
    <row r="100" spans="2:51" s="11" customFormat="1" ht="13.5">
      <c r="B100" s="172"/>
      <c r="D100" s="173" t="s">
        <v>125</v>
      </c>
      <c r="E100" s="174" t="s">
        <v>20</v>
      </c>
      <c r="F100" s="175" t="s">
        <v>164</v>
      </c>
      <c r="H100" s="176">
        <v>16</v>
      </c>
      <c r="I100" s="177"/>
      <c r="L100" s="172"/>
      <c r="M100" s="178"/>
      <c r="N100" s="179"/>
      <c r="O100" s="179"/>
      <c r="P100" s="179"/>
      <c r="Q100" s="179"/>
      <c r="R100" s="179"/>
      <c r="S100" s="179"/>
      <c r="T100" s="180"/>
      <c r="AT100" s="181" t="s">
        <v>125</v>
      </c>
      <c r="AU100" s="181" t="s">
        <v>83</v>
      </c>
      <c r="AV100" s="11" t="s">
        <v>83</v>
      </c>
      <c r="AW100" s="11" t="s">
        <v>36</v>
      </c>
      <c r="AX100" s="11" t="s">
        <v>22</v>
      </c>
      <c r="AY100" s="181" t="s">
        <v>113</v>
      </c>
    </row>
    <row r="101" spans="2:65" s="1" customFormat="1" ht="22.5" customHeight="1">
      <c r="B101" s="157"/>
      <c r="C101" s="182" t="s">
        <v>165</v>
      </c>
      <c r="D101" s="182" t="s">
        <v>111</v>
      </c>
      <c r="E101" s="183" t="s">
        <v>166</v>
      </c>
      <c r="F101" s="184" t="s">
        <v>167</v>
      </c>
      <c r="G101" s="185" t="s">
        <v>129</v>
      </c>
      <c r="H101" s="186">
        <v>16</v>
      </c>
      <c r="I101" s="187"/>
      <c r="J101" s="188">
        <f>ROUND(I101*H101,2)</f>
        <v>0</v>
      </c>
      <c r="K101" s="184" t="s">
        <v>20</v>
      </c>
      <c r="L101" s="189"/>
      <c r="M101" s="190" t="s">
        <v>20</v>
      </c>
      <c r="N101" s="191" t="s">
        <v>43</v>
      </c>
      <c r="O101" s="33"/>
      <c r="P101" s="167">
        <f>O101*H101</f>
        <v>0</v>
      </c>
      <c r="Q101" s="167">
        <v>0</v>
      </c>
      <c r="R101" s="167">
        <f>Q101*H101</f>
        <v>0</v>
      </c>
      <c r="S101" s="167">
        <v>0</v>
      </c>
      <c r="T101" s="168">
        <f>S101*H101</f>
        <v>0</v>
      </c>
      <c r="AR101" s="15" t="s">
        <v>130</v>
      </c>
      <c r="AT101" s="15" t="s">
        <v>111</v>
      </c>
      <c r="AU101" s="15" t="s">
        <v>83</v>
      </c>
      <c r="AY101" s="15" t="s">
        <v>113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5" t="s">
        <v>22</v>
      </c>
      <c r="BK101" s="169">
        <f>ROUND(I101*H101,2)</f>
        <v>0</v>
      </c>
      <c r="BL101" s="15" t="s">
        <v>130</v>
      </c>
      <c r="BM101" s="15" t="s">
        <v>168</v>
      </c>
    </row>
    <row r="102" spans="2:47" s="1" customFormat="1" ht="13.5">
      <c r="B102" s="32"/>
      <c r="D102" s="170" t="s">
        <v>123</v>
      </c>
      <c r="F102" s="171" t="s">
        <v>167</v>
      </c>
      <c r="I102" s="130"/>
      <c r="L102" s="32"/>
      <c r="M102" s="62"/>
      <c r="N102" s="33"/>
      <c r="O102" s="33"/>
      <c r="P102" s="33"/>
      <c r="Q102" s="33"/>
      <c r="R102" s="33"/>
      <c r="S102" s="33"/>
      <c r="T102" s="63"/>
      <c r="AT102" s="15" t="s">
        <v>123</v>
      </c>
      <c r="AU102" s="15" t="s">
        <v>83</v>
      </c>
    </row>
    <row r="103" spans="2:51" s="11" customFormat="1" ht="13.5">
      <c r="B103" s="172"/>
      <c r="D103" s="173" t="s">
        <v>125</v>
      </c>
      <c r="E103" s="174" t="s">
        <v>20</v>
      </c>
      <c r="F103" s="175" t="s">
        <v>164</v>
      </c>
      <c r="H103" s="176">
        <v>16</v>
      </c>
      <c r="I103" s="177"/>
      <c r="L103" s="172"/>
      <c r="M103" s="178"/>
      <c r="N103" s="179"/>
      <c r="O103" s="179"/>
      <c r="P103" s="179"/>
      <c r="Q103" s="179"/>
      <c r="R103" s="179"/>
      <c r="S103" s="179"/>
      <c r="T103" s="180"/>
      <c r="AT103" s="181" t="s">
        <v>125</v>
      </c>
      <c r="AU103" s="181" t="s">
        <v>83</v>
      </c>
      <c r="AV103" s="11" t="s">
        <v>83</v>
      </c>
      <c r="AW103" s="11" t="s">
        <v>36</v>
      </c>
      <c r="AX103" s="11" t="s">
        <v>22</v>
      </c>
      <c r="AY103" s="181" t="s">
        <v>113</v>
      </c>
    </row>
    <row r="104" spans="2:65" s="1" customFormat="1" ht="31.5" customHeight="1">
      <c r="B104" s="157"/>
      <c r="C104" s="158" t="s">
        <v>27</v>
      </c>
      <c r="D104" s="158" t="s">
        <v>116</v>
      </c>
      <c r="E104" s="159" t="s">
        <v>169</v>
      </c>
      <c r="F104" s="160" t="s">
        <v>170</v>
      </c>
      <c r="G104" s="161" t="s">
        <v>129</v>
      </c>
      <c r="H104" s="162">
        <v>15</v>
      </c>
      <c r="I104" s="163"/>
      <c r="J104" s="164">
        <f>ROUND(I104*H104,2)</f>
        <v>0</v>
      </c>
      <c r="K104" s="160" t="s">
        <v>120</v>
      </c>
      <c r="L104" s="32"/>
      <c r="M104" s="165" t="s">
        <v>20</v>
      </c>
      <c r="N104" s="166" t="s">
        <v>43</v>
      </c>
      <c r="O104" s="33"/>
      <c r="P104" s="167">
        <f>O104*H104</f>
        <v>0</v>
      </c>
      <c r="Q104" s="167">
        <v>0</v>
      </c>
      <c r="R104" s="167">
        <f>Q104*H104</f>
        <v>0</v>
      </c>
      <c r="S104" s="167">
        <v>0</v>
      </c>
      <c r="T104" s="168">
        <f>S104*H104</f>
        <v>0</v>
      </c>
      <c r="AR104" s="15" t="s">
        <v>121</v>
      </c>
      <c r="AT104" s="15" t="s">
        <v>116</v>
      </c>
      <c r="AU104" s="15" t="s">
        <v>83</v>
      </c>
      <c r="AY104" s="15" t="s">
        <v>113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5" t="s">
        <v>22</v>
      </c>
      <c r="BK104" s="169">
        <f>ROUND(I104*H104,2)</f>
        <v>0</v>
      </c>
      <c r="BL104" s="15" t="s">
        <v>121</v>
      </c>
      <c r="BM104" s="15" t="s">
        <v>171</v>
      </c>
    </row>
    <row r="105" spans="2:47" s="1" customFormat="1" ht="27">
      <c r="B105" s="32"/>
      <c r="D105" s="170" t="s">
        <v>123</v>
      </c>
      <c r="F105" s="171" t="s">
        <v>172</v>
      </c>
      <c r="I105" s="130"/>
      <c r="L105" s="32"/>
      <c r="M105" s="62"/>
      <c r="N105" s="33"/>
      <c r="O105" s="33"/>
      <c r="P105" s="33"/>
      <c r="Q105" s="33"/>
      <c r="R105" s="33"/>
      <c r="S105" s="33"/>
      <c r="T105" s="63"/>
      <c r="AT105" s="15" t="s">
        <v>123</v>
      </c>
      <c r="AU105" s="15" t="s">
        <v>83</v>
      </c>
    </row>
    <row r="106" spans="2:51" s="11" customFormat="1" ht="13.5">
      <c r="B106" s="172"/>
      <c r="D106" s="173" t="s">
        <v>125</v>
      </c>
      <c r="E106" s="174" t="s">
        <v>20</v>
      </c>
      <c r="F106" s="175" t="s">
        <v>173</v>
      </c>
      <c r="H106" s="176">
        <v>15</v>
      </c>
      <c r="I106" s="177"/>
      <c r="L106" s="172"/>
      <c r="M106" s="178"/>
      <c r="N106" s="179"/>
      <c r="O106" s="179"/>
      <c r="P106" s="179"/>
      <c r="Q106" s="179"/>
      <c r="R106" s="179"/>
      <c r="S106" s="179"/>
      <c r="T106" s="180"/>
      <c r="AT106" s="181" t="s">
        <v>125</v>
      </c>
      <c r="AU106" s="181" t="s">
        <v>83</v>
      </c>
      <c r="AV106" s="11" t="s">
        <v>83</v>
      </c>
      <c r="AW106" s="11" t="s">
        <v>36</v>
      </c>
      <c r="AX106" s="11" t="s">
        <v>22</v>
      </c>
      <c r="AY106" s="181" t="s">
        <v>113</v>
      </c>
    </row>
    <row r="107" spans="2:65" s="1" customFormat="1" ht="22.5" customHeight="1">
      <c r="B107" s="157"/>
      <c r="C107" s="182" t="s">
        <v>174</v>
      </c>
      <c r="D107" s="182" t="s">
        <v>111</v>
      </c>
      <c r="E107" s="183" t="s">
        <v>175</v>
      </c>
      <c r="F107" s="184" t="s">
        <v>176</v>
      </c>
      <c r="G107" s="185" t="s">
        <v>129</v>
      </c>
      <c r="H107" s="186">
        <v>15</v>
      </c>
      <c r="I107" s="187"/>
      <c r="J107" s="188">
        <f>ROUND(I107*H107,2)</f>
        <v>0</v>
      </c>
      <c r="K107" s="184" t="s">
        <v>20</v>
      </c>
      <c r="L107" s="189"/>
      <c r="M107" s="190" t="s">
        <v>20</v>
      </c>
      <c r="N107" s="191" t="s">
        <v>43</v>
      </c>
      <c r="O107" s="33"/>
      <c r="P107" s="167">
        <f>O107*H107</f>
        <v>0</v>
      </c>
      <c r="Q107" s="167">
        <v>0.0081</v>
      </c>
      <c r="R107" s="167">
        <f>Q107*H107</f>
        <v>0.1215</v>
      </c>
      <c r="S107" s="167">
        <v>0</v>
      </c>
      <c r="T107" s="168">
        <f>S107*H107</f>
        <v>0</v>
      </c>
      <c r="AR107" s="15" t="s">
        <v>177</v>
      </c>
      <c r="AT107" s="15" t="s">
        <v>111</v>
      </c>
      <c r="AU107" s="15" t="s">
        <v>83</v>
      </c>
      <c r="AY107" s="15" t="s">
        <v>113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5" t="s">
        <v>22</v>
      </c>
      <c r="BK107" s="169">
        <f>ROUND(I107*H107,2)</f>
        <v>0</v>
      </c>
      <c r="BL107" s="15" t="s">
        <v>121</v>
      </c>
      <c r="BM107" s="15" t="s">
        <v>178</v>
      </c>
    </row>
    <row r="108" spans="2:47" s="1" customFormat="1" ht="27">
      <c r="B108" s="32"/>
      <c r="D108" s="170" t="s">
        <v>123</v>
      </c>
      <c r="F108" s="171" t="s">
        <v>179</v>
      </c>
      <c r="I108" s="130"/>
      <c r="L108" s="32"/>
      <c r="M108" s="62"/>
      <c r="N108" s="33"/>
      <c r="O108" s="33"/>
      <c r="P108" s="33"/>
      <c r="Q108" s="33"/>
      <c r="R108" s="33"/>
      <c r="S108" s="33"/>
      <c r="T108" s="63"/>
      <c r="AT108" s="15" t="s">
        <v>123</v>
      </c>
      <c r="AU108" s="15" t="s">
        <v>83</v>
      </c>
    </row>
    <row r="109" spans="2:51" s="11" customFormat="1" ht="13.5">
      <c r="B109" s="172"/>
      <c r="D109" s="173" t="s">
        <v>125</v>
      </c>
      <c r="E109" s="174" t="s">
        <v>20</v>
      </c>
      <c r="F109" s="175" t="s">
        <v>173</v>
      </c>
      <c r="H109" s="176">
        <v>15</v>
      </c>
      <c r="I109" s="177"/>
      <c r="L109" s="172"/>
      <c r="M109" s="178"/>
      <c r="N109" s="179"/>
      <c r="O109" s="179"/>
      <c r="P109" s="179"/>
      <c r="Q109" s="179"/>
      <c r="R109" s="179"/>
      <c r="S109" s="179"/>
      <c r="T109" s="180"/>
      <c r="AT109" s="181" t="s">
        <v>125</v>
      </c>
      <c r="AU109" s="181" t="s">
        <v>83</v>
      </c>
      <c r="AV109" s="11" t="s">
        <v>83</v>
      </c>
      <c r="AW109" s="11" t="s">
        <v>36</v>
      </c>
      <c r="AX109" s="11" t="s">
        <v>22</v>
      </c>
      <c r="AY109" s="181" t="s">
        <v>113</v>
      </c>
    </row>
    <row r="110" spans="2:65" s="1" customFormat="1" ht="22.5" customHeight="1">
      <c r="B110" s="157"/>
      <c r="C110" s="182" t="s">
        <v>180</v>
      </c>
      <c r="D110" s="182" t="s">
        <v>111</v>
      </c>
      <c r="E110" s="183" t="s">
        <v>181</v>
      </c>
      <c r="F110" s="184" t="s">
        <v>182</v>
      </c>
      <c r="G110" s="185" t="s">
        <v>119</v>
      </c>
      <c r="H110" s="186">
        <v>15</v>
      </c>
      <c r="I110" s="187"/>
      <c r="J110" s="188">
        <f>ROUND(I110*H110,2)</f>
        <v>0</v>
      </c>
      <c r="K110" s="184" t="s">
        <v>20</v>
      </c>
      <c r="L110" s="189"/>
      <c r="M110" s="190" t="s">
        <v>20</v>
      </c>
      <c r="N110" s="191" t="s">
        <v>43</v>
      </c>
      <c r="O110" s="33"/>
      <c r="P110" s="167">
        <f>O110*H110</f>
        <v>0</v>
      </c>
      <c r="Q110" s="167">
        <v>0</v>
      </c>
      <c r="R110" s="167">
        <f>Q110*H110</f>
        <v>0</v>
      </c>
      <c r="S110" s="167">
        <v>0</v>
      </c>
      <c r="T110" s="168">
        <f>S110*H110</f>
        <v>0</v>
      </c>
      <c r="AR110" s="15" t="s">
        <v>130</v>
      </c>
      <c r="AT110" s="15" t="s">
        <v>111</v>
      </c>
      <c r="AU110" s="15" t="s">
        <v>83</v>
      </c>
      <c r="AY110" s="15" t="s">
        <v>113</v>
      </c>
      <c r="BE110" s="169">
        <f>IF(N110="základní",J110,0)</f>
        <v>0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5" t="s">
        <v>22</v>
      </c>
      <c r="BK110" s="169">
        <f>ROUND(I110*H110,2)</f>
        <v>0</v>
      </c>
      <c r="BL110" s="15" t="s">
        <v>130</v>
      </c>
      <c r="BM110" s="15" t="s">
        <v>183</v>
      </c>
    </row>
    <row r="111" spans="2:47" s="1" customFormat="1" ht="13.5">
      <c r="B111" s="32"/>
      <c r="D111" s="173" t="s">
        <v>123</v>
      </c>
      <c r="F111" s="192" t="s">
        <v>182</v>
      </c>
      <c r="I111" s="130"/>
      <c r="L111" s="32"/>
      <c r="M111" s="62"/>
      <c r="N111" s="33"/>
      <c r="O111" s="33"/>
      <c r="P111" s="33"/>
      <c r="Q111" s="33"/>
      <c r="R111" s="33"/>
      <c r="S111" s="33"/>
      <c r="T111" s="63"/>
      <c r="AT111" s="15" t="s">
        <v>123</v>
      </c>
      <c r="AU111" s="15" t="s">
        <v>83</v>
      </c>
    </row>
    <row r="112" spans="2:65" s="1" customFormat="1" ht="22.5" customHeight="1">
      <c r="B112" s="157"/>
      <c r="C112" s="182" t="s">
        <v>184</v>
      </c>
      <c r="D112" s="182" t="s">
        <v>111</v>
      </c>
      <c r="E112" s="183" t="s">
        <v>185</v>
      </c>
      <c r="F112" s="184" t="s">
        <v>186</v>
      </c>
      <c r="G112" s="185" t="s">
        <v>80</v>
      </c>
      <c r="H112" s="186">
        <v>15</v>
      </c>
      <c r="I112" s="187"/>
      <c r="J112" s="188">
        <f>ROUND(I112*H112,2)</f>
        <v>0</v>
      </c>
      <c r="K112" s="184" t="s">
        <v>20</v>
      </c>
      <c r="L112" s="189"/>
      <c r="M112" s="190" t="s">
        <v>20</v>
      </c>
      <c r="N112" s="191" t="s">
        <v>43</v>
      </c>
      <c r="O112" s="33"/>
      <c r="P112" s="167">
        <f>O112*H112</f>
        <v>0</v>
      </c>
      <c r="Q112" s="167">
        <v>0</v>
      </c>
      <c r="R112" s="167">
        <f>Q112*H112</f>
        <v>0</v>
      </c>
      <c r="S112" s="167">
        <v>0</v>
      </c>
      <c r="T112" s="168">
        <f>S112*H112</f>
        <v>0</v>
      </c>
      <c r="AR112" s="15" t="s">
        <v>130</v>
      </c>
      <c r="AT112" s="15" t="s">
        <v>111</v>
      </c>
      <c r="AU112" s="15" t="s">
        <v>83</v>
      </c>
      <c r="AY112" s="15" t="s">
        <v>113</v>
      </c>
      <c r="BE112" s="169">
        <f>IF(N112="základní",J112,0)</f>
        <v>0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5" t="s">
        <v>22</v>
      </c>
      <c r="BK112" s="169">
        <f>ROUND(I112*H112,2)</f>
        <v>0</v>
      </c>
      <c r="BL112" s="15" t="s">
        <v>130</v>
      </c>
      <c r="BM112" s="15" t="s">
        <v>187</v>
      </c>
    </row>
    <row r="113" spans="2:47" s="1" customFormat="1" ht="13.5">
      <c r="B113" s="32"/>
      <c r="D113" s="173" t="s">
        <v>123</v>
      </c>
      <c r="F113" s="192" t="s">
        <v>186</v>
      </c>
      <c r="I113" s="130"/>
      <c r="L113" s="32"/>
      <c r="M113" s="62"/>
      <c r="N113" s="33"/>
      <c r="O113" s="33"/>
      <c r="P113" s="33"/>
      <c r="Q113" s="33"/>
      <c r="R113" s="33"/>
      <c r="S113" s="33"/>
      <c r="T113" s="63"/>
      <c r="AT113" s="15" t="s">
        <v>123</v>
      </c>
      <c r="AU113" s="15" t="s">
        <v>83</v>
      </c>
    </row>
    <row r="114" spans="2:65" s="1" customFormat="1" ht="22.5" customHeight="1">
      <c r="B114" s="157"/>
      <c r="C114" s="158" t="s">
        <v>188</v>
      </c>
      <c r="D114" s="158" t="s">
        <v>116</v>
      </c>
      <c r="E114" s="159" t="s">
        <v>189</v>
      </c>
      <c r="F114" s="160" t="s">
        <v>190</v>
      </c>
      <c r="G114" s="161" t="s">
        <v>129</v>
      </c>
      <c r="H114" s="162">
        <v>7</v>
      </c>
      <c r="I114" s="163"/>
      <c r="J114" s="164">
        <f>ROUND(I114*H114,2)</f>
        <v>0</v>
      </c>
      <c r="K114" s="160" t="s">
        <v>120</v>
      </c>
      <c r="L114" s="32"/>
      <c r="M114" s="165" t="s">
        <v>20</v>
      </c>
      <c r="N114" s="166" t="s">
        <v>43</v>
      </c>
      <c r="O114" s="33"/>
      <c r="P114" s="167">
        <f>O114*H114</f>
        <v>0</v>
      </c>
      <c r="Q114" s="167">
        <v>0</v>
      </c>
      <c r="R114" s="167">
        <f>Q114*H114</f>
        <v>0</v>
      </c>
      <c r="S114" s="167">
        <v>0</v>
      </c>
      <c r="T114" s="168">
        <f>S114*H114</f>
        <v>0</v>
      </c>
      <c r="AR114" s="15" t="s">
        <v>121</v>
      </c>
      <c r="AT114" s="15" t="s">
        <v>116</v>
      </c>
      <c r="AU114" s="15" t="s">
        <v>83</v>
      </c>
      <c r="AY114" s="15" t="s">
        <v>113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5" t="s">
        <v>22</v>
      </c>
      <c r="BK114" s="169">
        <f>ROUND(I114*H114,2)</f>
        <v>0</v>
      </c>
      <c r="BL114" s="15" t="s">
        <v>121</v>
      </c>
      <c r="BM114" s="15" t="s">
        <v>191</v>
      </c>
    </row>
    <row r="115" spans="2:47" s="1" customFormat="1" ht="27">
      <c r="B115" s="32"/>
      <c r="D115" s="170" t="s">
        <v>123</v>
      </c>
      <c r="F115" s="171" t="s">
        <v>192</v>
      </c>
      <c r="I115" s="130"/>
      <c r="L115" s="32"/>
      <c r="M115" s="62"/>
      <c r="N115" s="33"/>
      <c r="O115" s="33"/>
      <c r="P115" s="33"/>
      <c r="Q115" s="33"/>
      <c r="R115" s="33"/>
      <c r="S115" s="33"/>
      <c r="T115" s="63"/>
      <c r="AT115" s="15" t="s">
        <v>123</v>
      </c>
      <c r="AU115" s="15" t="s">
        <v>83</v>
      </c>
    </row>
    <row r="116" spans="2:51" s="11" customFormat="1" ht="13.5">
      <c r="B116" s="172"/>
      <c r="D116" s="173" t="s">
        <v>125</v>
      </c>
      <c r="E116" s="174" t="s">
        <v>20</v>
      </c>
      <c r="F116" s="175" t="s">
        <v>84</v>
      </c>
      <c r="H116" s="176">
        <v>7</v>
      </c>
      <c r="I116" s="177"/>
      <c r="L116" s="172"/>
      <c r="M116" s="178"/>
      <c r="N116" s="179"/>
      <c r="O116" s="179"/>
      <c r="P116" s="179"/>
      <c r="Q116" s="179"/>
      <c r="R116" s="179"/>
      <c r="S116" s="179"/>
      <c r="T116" s="180"/>
      <c r="AT116" s="181" t="s">
        <v>125</v>
      </c>
      <c r="AU116" s="181" t="s">
        <v>83</v>
      </c>
      <c r="AV116" s="11" t="s">
        <v>83</v>
      </c>
      <c r="AW116" s="11" t="s">
        <v>36</v>
      </c>
      <c r="AX116" s="11" t="s">
        <v>22</v>
      </c>
      <c r="AY116" s="181" t="s">
        <v>113</v>
      </c>
    </row>
    <row r="117" spans="2:65" s="1" customFormat="1" ht="22.5" customHeight="1">
      <c r="B117" s="157"/>
      <c r="C117" s="182" t="s">
        <v>8</v>
      </c>
      <c r="D117" s="182" t="s">
        <v>111</v>
      </c>
      <c r="E117" s="183" t="s">
        <v>193</v>
      </c>
      <c r="F117" s="184" t="s">
        <v>194</v>
      </c>
      <c r="G117" s="185" t="s">
        <v>129</v>
      </c>
      <c r="H117" s="186">
        <v>7</v>
      </c>
      <c r="I117" s="187"/>
      <c r="J117" s="188">
        <f>ROUND(I117*H117,2)</f>
        <v>0</v>
      </c>
      <c r="K117" s="184" t="s">
        <v>120</v>
      </c>
      <c r="L117" s="189"/>
      <c r="M117" s="190" t="s">
        <v>20</v>
      </c>
      <c r="N117" s="191" t="s">
        <v>43</v>
      </c>
      <c r="O117" s="33"/>
      <c r="P117" s="167">
        <f>O117*H117</f>
        <v>0</v>
      </c>
      <c r="Q117" s="167">
        <v>2.9E-05</v>
      </c>
      <c r="R117" s="167">
        <f>Q117*H117</f>
        <v>0.000203</v>
      </c>
      <c r="S117" s="167">
        <v>0</v>
      </c>
      <c r="T117" s="168">
        <f>S117*H117</f>
        <v>0</v>
      </c>
      <c r="AR117" s="15" t="s">
        <v>130</v>
      </c>
      <c r="AT117" s="15" t="s">
        <v>111</v>
      </c>
      <c r="AU117" s="15" t="s">
        <v>83</v>
      </c>
      <c r="AY117" s="15" t="s">
        <v>113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5" t="s">
        <v>22</v>
      </c>
      <c r="BK117" s="169">
        <f>ROUND(I117*H117,2)</f>
        <v>0</v>
      </c>
      <c r="BL117" s="15" t="s">
        <v>130</v>
      </c>
      <c r="BM117" s="15" t="s">
        <v>195</v>
      </c>
    </row>
    <row r="118" spans="2:47" s="1" customFormat="1" ht="13.5">
      <c r="B118" s="32"/>
      <c r="D118" s="173" t="s">
        <v>123</v>
      </c>
      <c r="F118" s="192" t="s">
        <v>196</v>
      </c>
      <c r="I118" s="130"/>
      <c r="L118" s="32"/>
      <c r="M118" s="62"/>
      <c r="N118" s="33"/>
      <c r="O118" s="33"/>
      <c r="P118" s="33"/>
      <c r="Q118" s="33"/>
      <c r="R118" s="33"/>
      <c r="S118" s="33"/>
      <c r="T118" s="63"/>
      <c r="AT118" s="15" t="s">
        <v>123</v>
      </c>
      <c r="AU118" s="15" t="s">
        <v>83</v>
      </c>
    </row>
    <row r="119" spans="2:65" s="1" customFormat="1" ht="22.5" customHeight="1">
      <c r="B119" s="157"/>
      <c r="C119" s="158" t="s">
        <v>197</v>
      </c>
      <c r="D119" s="158" t="s">
        <v>116</v>
      </c>
      <c r="E119" s="159" t="s">
        <v>198</v>
      </c>
      <c r="F119" s="160" t="s">
        <v>199</v>
      </c>
      <c r="G119" s="161" t="s">
        <v>129</v>
      </c>
      <c r="H119" s="162">
        <v>7</v>
      </c>
      <c r="I119" s="163"/>
      <c r="J119" s="164">
        <f>ROUND(I119*H119,2)</f>
        <v>0</v>
      </c>
      <c r="K119" s="160" t="s">
        <v>20</v>
      </c>
      <c r="L119" s="32"/>
      <c r="M119" s="165" t="s">
        <v>20</v>
      </c>
      <c r="N119" s="166" t="s">
        <v>43</v>
      </c>
      <c r="O119" s="33"/>
      <c r="P119" s="167">
        <f>O119*H119</f>
        <v>0</v>
      </c>
      <c r="Q119" s="167">
        <v>0</v>
      </c>
      <c r="R119" s="167">
        <f>Q119*H119</f>
        <v>0</v>
      </c>
      <c r="S119" s="167">
        <v>0</v>
      </c>
      <c r="T119" s="168">
        <f>S119*H119</f>
        <v>0</v>
      </c>
      <c r="AR119" s="15" t="s">
        <v>121</v>
      </c>
      <c r="AT119" s="15" t="s">
        <v>116</v>
      </c>
      <c r="AU119" s="15" t="s">
        <v>83</v>
      </c>
      <c r="AY119" s="15" t="s">
        <v>113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5" t="s">
        <v>22</v>
      </c>
      <c r="BK119" s="169">
        <f>ROUND(I119*H119,2)</f>
        <v>0</v>
      </c>
      <c r="BL119" s="15" t="s">
        <v>121</v>
      </c>
      <c r="BM119" s="15" t="s">
        <v>200</v>
      </c>
    </row>
    <row r="120" spans="2:47" s="1" customFormat="1" ht="27">
      <c r="B120" s="32"/>
      <c r="D120" s="170" t="s">
        <v>123</v>
      </c>
      <c r="F120" s="171" t="s">
        <v>201</v>
      </c>
      <c r="I120" s="130"/>
      <c r="L120" s="32"/>
      <c r="M120" s="62"/>
      <c r="N120" s="33"/>
      <c r="O120" s="33"/>
      <c r="P120" s="33"/>
      <c r="Q120" s="33"/>
      <c r="R120" s="33"/>
      <c r="S120" s="33"/>
      <c r="T120" s="63"/>
      <c r="AT120" s="15" t="s">
        <v>123</v>
      </c>
      <c r="AU120" s="15" t="s">
        <v>83</v>
      </c>
    </row>
    <row r="121" spans="2:51" s="11" customFormat="1" ht="13.5">
      <c r="B121" s="172"/>
      <c r="D121" s="173" t="s">
        <v>125</v>
      </c>
      <c r="E121" s="174" t="s">
        <v>20</v>
      </c>
      <c r="F121" s="175" t="s">
        <v>84</v>
      </c>
      <c r="H121" s="176">
        <v>7</v>
      </c>
      <c r="I121" s="177"/>
      <c r="L121" s="172"/>
      <c r="M121" s="178"/>
      <c r="N121" s="179"/>
      <c r="O121" s="179"/>
      <c r="P121" s="179"/>
      <c r="Q121" s="179"/>
      <c r="R121" s="179"/>
      <c r="S121" s="179"/>
      <c r="T121" s="180"/>
      <c r="AT121" s="181" t="s">
        <v>125</v>
      </c>
      <c r="AU121" s="181" t="s">
        <v>83</v>
      </c>
      <c r="AV121" s="11" t="s">
        <v>83</v>
      </c>
      <c r="AW121" s="11" t="s">
        <v>36</v>
      </c>
      <c r="AX121" s="11" t="s">
        <v>22</v>
      </c>
      <c r="AY121" s="181" t="s">
        <v>113</v>
      </c>
    </row>
    <row r="122" spans="2:65" s="1" customFormat="1" ht="22.5" customHeight="1">
      <c r="B122" s="157"/>
      <c r="C122" s="182" t="s">
        <v>202</v>
      </c>
      <c r="D122" s="182" t="s">
        <v>111</v>
      </c>
      <c r="E122" s="183" t="s">
        <v>203</v>
      </c>
      <c r="F122" s="184" t="s">
        <v>204</v>
      </c>
      <c r="G122" s="185" t="s">
        <v>129</v>
      </c>
      <c r="H122" s="186">
        <v>7</v>
      </c>
      <c r="I122" s="187"/>
      <c r="J122" s="188">
        <f>ROUND(I122*H122,2)</f>
        <v>0</v>
      </c>
      <c r="K122" s="184" t="s">
        <v>20</v>
      </c>
      <c r="L122" s="189"/>
      <c r="M122" s="190" t="s">
        <v>20</v>
      </c>
      <c r="N122" s="191" t="s">
        <v>43</v>
      </c>
      <c r="O122" s="33"/>
      <c r="P122" s="167">
        <f>O122*H122</f>
        <v>0</v>
      </c>
      <c r="Q122" s="167">
        <v>0.0075</v>
      </c>
      <c r="R122" s="167">
        <f>Q122*H122</f>
        <v>0.0525</v>
      </c>
      <c r="S122" s="167">
        <v>0</v>
      </c>
      <c r="T122" s="168">
        <f>S122*H122</f>
        <v>0</v>
      </c>
      <c r="AR122" s="15" t="s">
        <v>130</v>
      </c>
      <c r="AT122" s="15" t="s">
        <v>111</v>
      </c>
      <c r="AU122" s="15" t="s">
        <v>83</v>
      </c>
      <c r="AY122" s="15" t="s">
        <v>113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5" t="s">
        <v>22</v>
      </c>
      <c r="BK122" s="169">
        <f>ROUND(I122*H122,2)</f>
        <v>0</v>
      </c>
      <c r="BL122" s="15" t="s">
        <v>130</v>
      </c>
      <c r="BM122" s="15" t="s">
        <v>205</v>
      </c>
    </row>
    <row r="123" spans="2:47" s="1" customFormat="1" ht="27">
      <c r="B123" s="32"/>
      <c r="D123" s="173" t="s">
        <v>123</v>
      </c>
      <c r="F123" s="192" t="s">
        <v>206</v>
      </c>
      <c r="I123" s="130"/>
      <c r="L123" s="32"/>
      <c r="M123" s="62"/>
      <c r="N123" s="33"/>
      <c r="O123" s="33"/>
      <c r="P123" s="33"/>
      <c r="Q123" s="33"/>
      <c r="R123" s="33"/>
      <c r="S123" s="33"/>
      <c r="T123" s="63"/>
      <c r="AT123" s="15" t="s">
        <v>123</v>
      </c>
      <c r="AU123" s="15" t="s">
        <v>83</v>
      </c>
    </row>
    <row r="124" spans="2:65" s="1" customFormat="1" ht="22.5" customHeight="1">
      <c r="B124" s="157"/>
      <c r="C124" s="182" t="s">
        <v>207</v>
      </c>
      <c r="D124" s="182" t="s">
        <v>111</v>
      </c>
      <c r="E124" s="183" t="s">
        <v>208</v>
      </c>
      <c r="F124" s="184" t="s">
        <v>209</v>
      </c>
      <c r="G124" s="185" t="s">
        <v>129</v>
      </c>
      <c r="H124" s="186">
        <v>7</v>
      </c>
      <c r="I124" s="187"/>
      <c r="J124" s="188">
        <f>ROUND(I124*H124,2)</f>
        <v>0</v>
      </c>
      <c r="K124" s="184" t="s">
        <v>120</v>
      </c>
      <c r="L124" s="189"/>
      <c r="M124" s="190" t="s">
        <v>20</v>
      </c>
      <c r="N124" s="191" t="s">
        <v>43</v>
      </c>
      <c r="O124" s="33"/>
      <c r="P124" s="167">
        <f>O124*H124</f>
        <v>0</v>
      </c>
      <c r="Q124" s="167">
        <v>8E-05</v>
      </c>
      <c r="R124" s="167">
        <f>Q124*H124</f>
        <v>0.0005600000000000001</v>
      </c>
      <c r="S124" s="167">
        <v>0</v>
      </c>
      <c r="T124" s="168">
        <f>S124*H124</f>
        <v>0</v>
      </c>
      <c r="AR124" s="15" t="s">
        <v>130</v>
      </c>
      <c r="AT124" s="15" t="s">
        <v>111</v>
      </c>
      <c r="AU124" s="15" t="s">
        <v>83</v>
      </c>
      <c r="AY124" s="15" t="s">
        <v>113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5" t="s">
        <v>22</v>
      </c>
      <c r="BK124" s="169">
        <f>ROUND(I124*H124,2)</f>
        <v>0</v>
      </c>
      <c r="BL124" s="15" t="s">
        <v>130</v>
      </c>
      <c r="BM124" s="15" t="s">
        <v>210</v>
      </c>
    </row>
    <row r="125" spans="2:47" s="1" customFormat="1" ht="13.5">
      <c r="B125" s="32"/>
      <c r="D125" s="170" t="s">
        <v>123</v>
      </c>
      <c r="F125" s="171" t="s">
        <v>211</v>
      </c>
      <c r="I125" s="130"/>
      <c r="L125" s="32"/>
      <c r="M125" s="62"/>
      <c r="N125" s="33"/>
      <c r="O125" s="33"/>
      <c r="P125" s="33"/>
      <c r="Q125" s="33"/>
      <c r="R125" s="33"/>
      <c r="S125" s="33"/>
      <c r="T125" s="63"/>
      <c r="AT125" s="15" t="s">
        <v>123</v>
      </c>
      <c r="AU125" s="15" t="s">
        <v>83</v>
      </c>
    </row>
    <row r="126" spans="2:51" s="11" customFormat="1" ht="13.5">
      <c r="B126" s="172"/>
      <c r="D126" s="173" t="s">
        <v>125</v>
      </c>
      <c r="E126" s="174" t="s">
        <v>20</v>
      </c>
      <c r="F126" s="175" t="s">
        <v>78</v>
      </c>
      <c r="H126" s="176">
        <v>7</v>
      </c>
      <c r="I126" s="177"/>
      <c r="L126" s="172"/>
      <c r="M126" s="178"/>
      <c r="N126" s="179"/>
      <c r="O126" s="179"/>
      <c r="P126" s="179"/>
      <c r="Q126" s="179"/>
      <c r="R126" s="179"/>
      <c r="S126" s="179"/>
      <c r="T126" s="180"/>
      <c r="AT126" s="181" t="s">
        <v>125</v>
      </c>
      <c r="AU126" s="181" t="s">
        <v>83</v>
      </c>
      <c r="AV126" s="11" t="s">
        <v>83</v>
      </c>
      <c r="AW126" s="11" t="s">
        <v>36</v>
      </c>
      <c r="AX126" s="11" t="s">
        <v>22</v>
      </c>
      <c r="AY126" s="181" t="s">
        <v>113</v>
      </c>
    </row>
    <row r="127" spans="2:65" s="1" customFormat="1" ht="22.5" customHeight="1">
      <c r="B127" s="157"/>
      <c r="C127" s="158" t="s">
        <v>212</v>
      </c>
      <c r="D127" s="158" t="s">
        <v>116</v>
      </c>
      <c r="E127" s="159" t="s">
        <v>72</v>
      </c>
      <c r="F127" s="160" t="s">
        <v>213</v>
      </c>
      <c r="G127" s="161" t="s">
        <v>129</v>
      </c>
      <c r="H127" s="162">
        <v>6</v>
      </c>
      <c r="I127" s="163"/>
      <c r="J127" s="164">
        <f>ROUND(I127*H127,2)</f>
        <v>0</v>
      </c>
      <c r="K127" s="160" t="s">
        <v>20</v>
      </c>
      <c r="L127" s="32"/>
      <c r="M127" s="165" t="s">
        <v>20</v>
      </c>
      <c r="N127" s="166" t="s">
        <v>43</v>
      </c>
      <c r="O127" s="33"/>
      <c r="P127" s="167">
        <f>O127*H127</f>
        <v>0</v>
      </c>
      <c r="Q127" s="167">
        <v>0</v>
      </c>
      <c r="R127" s="167">
        <f>Q127*H127</f>
        <v>0</v>
      </c>
      <c r="S127" s="167">
        <v>0</v>
      </c>
      <c r="T127" s="168">
        <f>S127*H127</f>
        <v>0</v>
      </c>
      <c r="AR127" s="15" t="s">
        <v>121</v>
      </c>
      <c r="AT127" s="15" t="s">
        <v>116</v>
      </c>
      <c r="AU127" s="15" t="s">
        <v>83</v>
      </c>
      <c r="AY127" s="15" t="s">
        <v>113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5" t="s">
        <v>22</v>
      </c>
      <c r="BK127" s="169">
        <f>ROUND(I127*H127,2)</f>
        <v>0</v>
      </c>
      <c r="BL127" s="15" t="s">
        <v>121</v>
      </c>
      <c r="BM127" s="15" t="s">
        <v>214</v>
      </c>
    </row>
    <row r="128" spans="2:47" s="1" customFormat="1" ht="27">
      <c r="B128" s="32"/>
      <c r="D128" s="170" t="s">
        <v>123</v>
      </c>
      <c r="F128" s="171" t="s">
        <v>215</v>
      </c>
      <c r="I128" s="130"/>
      <c r="L128" s="32"/>
      <c r="M128" s="62"/>
      <c r="N128" s="33"/>
      <c r="O128" s="33"/>
      <c r="P128" s="33"/>
      <c r="Q128" s="33"/>
      <c r="R128" s="33"/>
      <c r="S128" s="33"/>
      <c r="T128" s="63"/>
      <c r="AT128" s="15" t="s">
        <v>123</v>
      </c>
      <c r="AU128" s="15" t="s">
        <v>83</v>
      </c>
    </row>
    <row r="129" spans="2:51" s="11" customFormat="1" ht="13.5">
      <c r="B129" s="172"/>
      <c r="D129" s="173" t="s">
        <v>125</v>
      </c>
      <c r="E129" s="174" t="s">
        <v>20</v>
      </c>
      <c r="F129" s="175" t="s">
        <v>216</v>
      </c>
      <c r="H129" s="176">
        <v>6</v>
      </c>
      <c r="I129" s="177"/>
      <c r="L129" s="172"/>
      <c r="M129" s="178"/>
      <c r="N129" s="179"/>
      <c r="O129" s="179"/>
      <c r="P129" s="179"/>
      <c r="Q129" s="179"/>
      <c r="R129" s="179"/>
      <c r="S129" s="179"/>
      <c r="T129" s="180"/>
      <c r="AT129" s="181" t="s">
        <v>125</v>
      </c>
      <c r="AU129" s="181" t="s">
        <v>83</v>
      </c>
      <c r="AV129" s="11" t="s">
        <v>83</v>
      </c>
      <c r="AW129" s="11" t="s">
        <v>36</v>
      </c>
      <c r="AX129" s="11" t="s">
        <v>22</v>
      </c>
      <c r="AY129" s="181" t="s">
        <v>113</v>
      </c>
    </row>
    <row r="130" spans="2:65" s="1" customFormat="1" ht="22.5" customHeight="1">
      <c r="B130" s="157"/>
      <c r="C130" s="158" t="s">
        <v>217</v>
      </c>
      <c r="D130" s="158" t="s">
        <v>116</v>
      </c>
      <c r="E130" s="159" t="s">
        <v>218</v>
      </c>
      <c r="F130" s="160" t="s">
        <v>219</v>
      </c>
      <c r="G130" s="161" t="s">
        <v>129</v>
      </c>
      <c r="H130" s="162">
        <v>7</v>
      </c>
      <c r="I130" s="163"/>
      <c r="J130" s="164">
        <f>ROUND(I130*H130,2)</f>
        <v>0</v>
      </c>
      <c r="K130" s="160" t="s">
        <v>120</v>
      </c>
      <c r="L130" s="32"/>
      <c r="M130" s="165" t="s">
        <v>20</v>
      </c>
      <c r="N130" s="166" t="s">
        <v>43</v>
      </c>
      <c r="O130" s="33"/>
      <c r="P130" s="167">
        <f>O130*H130</f>
        <v>0</v>
      </c>
      <c r="Q130" s="167">
        <v>0</v>
      </c>
      <c r="R130" s="167">
        <f>Q130*H130</f>
        <v>0</v>
      </c>
      <c r="S130" s="167">
        <v>0</v>
      </c>
      <c r="T130" s="168">
        <f>S130*H130</f>
        <v>0</v>
      </c>
      <c r="AR130" s="15" t="s">
        <v>121</v>
      </c>
      <c r="AT130" s="15" t="s">
        <v>116</v>
      </c>
      <c r="AU130" s="15" t="s">
        <v>83</v>
      </c>
      <c r="AY130" s="15" t="s">
        <v>113</v>
      </c>
      <c r="BE130" s="169">
        <f>IF(N130="základní",J130,0)</f>
        <v>0</v>
      </c>
      <c r="BF130" s="169">
        <f>IF(N130="snížená",J130,0)</f>
        <v>0</v>
      </c>
      <c r="BG130" s="169">
        <f>IF(N130="zákl. přenesená",J130,0)</f>
        <v>0</v>
      </c>
      <c r="BH130" s="169">
        <f>IF(N130="sníž. přenesená",J130,0)</f>
        <v>0</v>
      </c>
      <c r="BI130" s="169">
        <f>IF(N130="nulová",J130,0)</f>
        <v>0</v>
      </c>
      <c r="BJ130" s="15" t="s">
        <v>22</v>
      </c>
      <c r="BK130" s="169">
        <f>ROUND(I130*H130,2)</f>
        <v>0</v>
      </c>
      <c r="BL130" s="15" t="s">
        <v>121</v>
      </c>
      <c r="BM130" s="15" t="s">
        <v>220</v>
      </c>
    </row>
    <row r="131" spans="2:47" s="1" customFormat="1" ht="13.5">
      <c r="B131" s="32"/>
      <c r="D131" s="170" t="s">
        <v>123</v>
      </c>
      <c r="F131" s="171" t="s">
        <v>221</v>
      </c>
      <c r="I131" s="130"/>
      <c r="L131" s="32"/>
      <c r="M131" s="62"/>
      <c r="N131" s="33"/>
      <c r="O131" s="33"/>
      <c r="P131" s="33"/>
      <c r="Q131" s="33"/>
      <c r="R131" s="33"/>
      <c r="S131" s="33"/>
      <c r="T131" s="63"/>
      <c r="AT131" s="15" t="s">
        <v>123</v>
      </c>
      <c r="AU131" s="15" t="s">
        <v>83</v>
      </c>
    </row>
    <row r="132" spans="2:51" s="11" customFormat="1" ht="13.5">
      <c r="B132" s="172"/>
      <c r="D132" s="173" t="s">
        <v>125</v>
      </c>
      <c r="E132" s="174" t="s">
        <v>20</v>
      </c>
      <c r="F132" s="175" t="s">
        <v>84</v>
      </c>
      <c r="H132" s="176">
        <v>7</v>
      </c>
      <c r="I132" s="177"/>
      <c r="L132" s="172"/>
      <c r="M132" s="178"/>
      <c r="N132" s="179"/>
      <c r="O132" s="179"/>
      <c r="P132" s="179"/>
      <c r="Q132" s="179"/>
      <c r="R132" s="179"/>
      <c r="S132" s="179"/>
      <c r="T132" s="180"/>
      <c r="AT132" s="181" t="s">
        <v>125</v>
      </c>
      <c r="AU132" s="181" t="s">
        <v>83</v>
      </c>
      <c r="AV132" s="11" t="s">
        <v>83</v>
      </c>
      <c r="AW132" s="11" t="s">
        <v>36</v>
      </c>
      <c r="AX132" s="11" t="s">
        <v>22</v>
      </c>
      <c r="AY132" s="181" t="s">
        <v>113</v>
      </c>
    </row>
    <row r="133" spans="2:65" s="1" customFormat="1" ht="22.5" customHeight="1">
      <c r="B133" s="157"/>
      <c r="C133" s="182" t="s">
        <v>7</v>
      </c>
      <c r="D133" s="182" t="s">
        <v>111</v>
      </c>
      <c r="E133" s="183" t="s">
        <v>222</v>
      </c>
      <c r="F133" s="184" t="s">
        <v>223</v>
      </c>
      <c r="G133" s="185" t="s">
        <v>129</v>
      </c>
      <c r="H133" s="186">
        <v>7</v>
      </c>
      <c r="I133" s="187"/>
      <c r="J133" s="188">
        <f>ROUND(I133*H133,2)</f>
        <v>0</v>
      </c>
      <c r="K133" s="184" t="s">
        <v>120</v>
      </c>
      <c r="L133" s="189"/>
      <c r="M133" s="190" t="s">
        <v>20</v>
      </c>
      <c r="N133" s="191" t="s">
        <v>43</v>
      </c>
      <c r="O133" s="33"/>
      <c r="P133" s="167">
        <f>O133*H133</f>
        <v>0</v>
      </c>
      <c r="Q133" s="167">
        <v>0.052</v>
      </c>
      <c r="R133" s="167">
        <f>Q133*H133</f>
        <v>0.364</v>
      </c>
      <c r="S133" s="167">
        <v>0</v>
      </c>
      <c r="T133" s="168">
        <f>S133*H133</f>
        <v>0</v>
      </c>
      <c r="AR133" s="15" t="s">
        <v>130</v>
      </c>
      <c r="AT133" s="15" t="s">
        <v>111</v>
      </c>
      <c r="AU133" s="15" t="s">
        <v>83</v>
      </c>
      <c r="AY133" s="15" t="s">
        <v>113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5" t="s">
        <v>22</v>
      </c>
      <c r="BK133" s="169">
        <f>ROUND(I133*H133,2)</f>
        <v>0</v>
      </c>
      <c r="BL133" s="15" t="s">
        <v>130</v>
      </c>
      <c r="BM133" s="15" t="s">
        <v>224</v>
      </c>
    </row>
    <row r="134" spans="2:47" s="1" customFormat="1" ht="13.5">
      <c r="B134" s="32"/>
      <c r="D134" s="173" t="s">
        <v>123</v>
      </c>
      <c r="F134" s="192" t="s">
        <v>225</v>
      </c>
      <c r="I134" s="130"/>
      <c r="L134" s="32"/>
      <c r="M134" s="62"/>
      <c r="N134" s="33"/>
      <c r="O134" s="33"/>
      <c r="P134" s="33"/>
      <c r="Q134" s="33"/>
      <c r="R134" s="33"/>
      <c r="S134" s="33"/>
      <c r="T134" s="63"/>
      <c r="AT134" s="15" t="s">
        <v>123</v>
      </c>
      <c r="AU134" s="15" t="s">
        <v>83</v>
      </c>
    </row>
    <row r="135" spans="2:65" s="1" customFormat="1" ht="22.5" customHeight="1">
      <c r="B135" s="157"/>
      <c r="C135" s="158" t="s">
        <v>226</v>
      </c>
      <c r="D135" s="158" t="s">
        <v>116</v>
      </c>
      <c r="E135" s="159" t="s">
        <v>227</v>
      </c>
      <c r="F135" s="160" t="s">
        <v>228</v>
      </c>
      <c r="G135" s="161" t="s">
        <v>129</v>
      </c>
      <c r="H135" s="162">
        <v>6</v>
      </c>
      <c r="I135" s="163"/>
      <c r="J135" s="164">
        <f>ROUND(I135*H135,2)</f>
        <v>0</v>
      </c>
      <c r="K135" s="160" t="s">
        <v>120</v>
      </c>
      <c r="L135" s="32"/>
      <c r="M135" s="165" t="s">
        <v>20</v>
      </c>
      <c r="N135" s="166" t="s">
        <v>43</v>
      </c>
      <c r="O135" s="33"/>
      <c r="P135" s="167">
        <f>O135*H135</f>
        <v>0</v>
      </c>
      <c r="Q135" s="167">
        <v>0</v>
      </c>
      <c r="R135" s="167">
        <f>Q135*H135</f>
        <v>0</v>
      </c>
      <c r="S135" s="167">
        <v>0</v>
      </c>
      <c r="T135" s="168">
        <f>S135*H135</f>
        <v>0</v>
      </c>
      <c r="AR135" s="15" t="s">
        <v>121</v>
      </c>
      <c r="AT135" s="15" t="s">
        <v>116</v>
      </c>
      <c r="AU135" s="15" t="s">
        <v>83</v>
      </c>
      <c r="AY135" s="15" t="s">
        <v>113</v>
      </c>
      <c r="BE135" s="169">
        <f>IF(N135="základní",J135,0)</f>
        <v>0</v>
      </c>
      <c r="BF135" s="169">
        <f>IF(N135="snížená",J135,0)</f>
        <v>0</v>
      </c>
      <c r="BG135" s="169">
        <f>IF(N135="zákl. přenesená",J135,0)</f>
        <v>0</v>
      </c>
      <c r="BH135" s="169">
        <f>IF(N135="sníž. přenesená",J135,0)</f>
        <v>0</v>
      </c>
      <c r="BI135" s="169">
        <f>IF(N135="nulová",J135,0)</f>
        <v>0</v>
      </c>
      <c r="BJ135" s="15" t="s">
        <v>22</v>
      </c>
      <c r="BK135" s="169">
        <f>ROUND(I135*H135,2)</f>
        <v>0</v>
      </c>
      <c r="BL135" s="15" t="s">
        <v>121</v>
      </c>
      <c r="BM135" s="15" t="s">
        <v>229</v>
      </c>
    </row>
    <row r="136" spans="2:47" s="1" customFormat="1" ht="13.5">
      <c r="B136" s="32"/>
      <c r="D136" s="170" t="s">
        <v>123</v>
      </c>
      <c r="F136" s="171" t="s">
        <v>230</v>
      </c>
      <c r="I136" s="130"/>
      <c r="L136" s="32"/>
      <c r="M136" s="62"/>
      <c r="N136" s="33"/>
      <c r="O136" s="33"/>
      <c r="P136" s="33"/>
      <c r="Q136" s="33"/>
      <c r="R136" s="33"/>
      <c r="S136" s="33"/>
      <c r="T136" s="63"/>
      <c r="AT136" s="15" t="s">
        <v>123</v>
      </c>
      <c r="AU136" s="15" t="s">
        <v>83</v>
      </c>
    </row>
    <row r="137" spans="2:51" s="11" customFormat="1" ht="13.5">
      <c r="B137" s="172"/>
      <c r="D137" s="173" t="s">
        <v>125</v>
      </c>
      <c r="E137" s="174" t="s">
        <v>20</v>
      </c>
      <c r="F137" s="175" t="s">
        <v>231</v>
      </c>
      <c r="H137" s="176">
        <v>6</v>
      </c>
      <c r="I137" s="177"/>
      <c r="L137" s="172"/>
      <c r="M137" s="178"/>
      <c r="N137" s="179"/>
      <c r="O137" s="179"/>
      <c r="P137" s="179"/>
      <c r="Q137" s="179"/>
      <c r="R137" s="179"/>
      <c r="S137" s="179"/>
      <c r="T137" s="180"/>
      <c r="AT137" s="181" t="s">
        <v>125</v>
      </c>
      <c r="AU137" s="181" t="s">
        <v>83</v>
      </c>
      <c r="AV137" s="11" t="s">
        <v>83</v>
      </c>
      <c r="AW137" s="11" t="s">
        <v>36</v>
      </c>
      <c r="AX137" s="11" t="s">
        <v>22</v>
      </c>
      <c r="AY137" s="181" t="s">
        <v>113</v>
      </c>
    </row>
    <row r="138" spans="2:65" s="1" customFormat="1" ht="22.5" customHeight="1">
      <c r="B138" s="157"/>
      <c r="C138" s="158" t="s">
        <v>232</v>
      </c>
      <c r="D138" s="158" t="s">
        <v>116</v>
      </c>
      <c r="E138" s="159" t="s">
        <v>233</v>
      </c>
      <c r="F138" s="160" t="s">
        <v>234</v>
      </c>
      <c r="G138" s="161" t="s">
        <v>129</v>
      </c>
      <c r="H138" s="162">
        <v>7</v>
      </c>
      <c r="I138" s="163"/>
      <c r="J138" s="164">
        <f>ROUND(I138*H138,2)</f>
        <v>0</v>
      </c>
      <c r="K138" s="160" t="s">
        <v>120</v>
      </c>
      <c r="L138" s="32"/>
      <c r="M138" s="165" t="s">
        <v>20</v>
      </c>
      <c r="N138" s="166" t="s">
        <v>43</v>
      </c>
      <c r="O138" s="33"/>
      <c r="P138" s="167">
        <f>O138*H138</f>
        <v>0</v>
      </c>
      <c r="Q138" s="167">
        <v>0</v>
      </c>
      <c r="R138" s="167">
        <f>Q138*H138</f>
        <v>0</v>
      </c>
      <c r="S138" s="167">
        <v>0</v>
      </c>
      <c r="T138" s="168">
        <f>S138*H138</f>
        <v>0</v>
      </c>
      <c r="AR138" s="15" t="s">
        <v>121</v>
      </c>
      <c r="AT138" s="15" t="s">
        <v>116</v>
      </c>
      <c r="AU138" s="15" t="s">
        <v>83</v>
      </c>
      <c r="AY138" s="15" t="s">
        <v>113</v>
      </c>
      <c r="BE138" s="169">
        <f>IF(N138="základní",J138,0)</f>
        <v>0</v>
      </c>
      <c r="BF138" s="169">
        <f>IF(N138="snížená",J138,0)</f>
        <v>0</v>
      </c>
      <c r="BG138" s="169">
        <f>IF(N138="zákl. přenesená",J138,0)</f>
        <v>0</v>
      </c>
      <c r="BH138" s="169">
        <f>IF(N138="sníž. přenesená",J138,0)</f>
        <v>0</v>
      </c>
      <c r="BI138" s="169">
        <f>IF(N138="nulová",J138,0)</f>
        <v>0</v>
      </c>
      <c r="BJ138" s="15" t="s">
        <v>22</v>
      </c>
      <c r="BK138" s="169">
        <f>ROUND(I138*H138,2)</f>
        <v>0</v>
      </c>
      <c r="BL138" s="15" t="s">
        <v>121</v>
      </c>
      <c r="BM138" s="15" t="s">
        <v>235</v>
      </c>
    </row>
    <row r="139" spans="2:47" s="1" customFormat="1" ht="13.5">
      <c r="B139" s="32"/>
      <c r="D139" s="170" t="s">
        <v>123</v>
      </c>
      <c r="F139" s="171" t="s">
        <v>234</v>
      </c>
      <c r="I139" s="130"/>
      <c r="L139" s="32"/>
      <c r="M139" s="62"/>
      <c r="N139" s="33"/>
      <c r="O139" s="33"/>
      <c r="P139" s="33"/>
      <c r="Q139" s="33"/>
      <c r="R139" s="33"/>
      <c r="S139" s="33"/>
      <c r="T139" s="63"/>
      <c r="AT139" s="15" t="s">
        <v>123</v>
      </c>
      <c r="AU139" s="15" t="s">
        <v>83</v>
      </c>
    </row>
    <row r="140" spans="2:51" s="11" customFormat="1" ht="13.5">
      <c r="B140" s="172"/>
      <c r="D140" s="173" t="s">
        <v>125</v>
      </c>
      <c r="E140" s="174" t="s">
        <v>20</v>
      </c>
      <c r="F140" s="175" t="s">
        <v>84</v>
      </c>
      <c r="H140" s="176">
        <v>7</v>
      </c>
      <c r="I140" s="177"/>
      <c r="L140" s="172"/>
      <c r="M140" s="178"/>
      <c r="N140" s="179"/>
      <c r="O140" s="179"/>
      <c r="P140" s="179"/>
      <c r="Q140" s="179"/>
      <c r="R140" s="179"/>
      <c r="S140" s="179"/>
      <c r="T140" s="180"/>
      <c r="AT140" s="181" t="s">
        <v>125</v>
      </c>
      <c r="AU140" s="181" t="s">
        <v>83</v>
      </c>
      <c r="AV140" s="11" t="s">
        <v>83</v>
      </c>
      <c r="AW140" s="11" t="s">
        <v>36</v>
      </c>
      <c r="AX140" s="11" t="s">
        <v>22</v>
      </c>
      <c r="AY140" s="181" t="s">
        <v>113</v>
      </c>
    </row>
    <row r="141" spans="2:65" s="1" customFormat="1" ht="22.5" customHeight="1">
      <c r="B141" s="157"/>
      <c r="C141" s="182" t="s">
        <v>236</v>
      </c>
      <c r="D141" s="182" t="s">
        <v>111</v>
      </c>
      <c r="E141" s="183" t="s">
        <v>237</v>
      </c>
      <c r="F141" s="184" t="s">
        <v>238</v>
      </c>
      <c r="G141" s="185" t="s">
        <v>129</v>
      </c>
      <c r="H141" s="186">
        <v>7</v>
      </c>
      <c r="I141" s="187"/>
      <c r="J141" s="188">
        <f>ROUND(I141*H141,2)</f>
        <v>0</v>
      </c>
      <c r="K141" s="184" t="s">
        <v>20</v>
      </c>
      <c r="L141" s="189"/>
      <c r="M141" s="190" t="s">
        <v>20</v>
      </c>
      <c r="N141" s="191" t="s">
        <v>43</v>
      </c>
      <c r="O141" s="33"/>
      <c r="P141" s="167">
        <f>O141*H141</f>
        <v>0</v>
      </c>
      <c r="Q141" s="167">
        <v>0.007</v>
      </c>
      <c r="R141" s="167">
        <f>Q141*H141</f>
        <v>0.049</v>
      </c>
      <c r="S141" s="167">
        <v>0</v>
      </c>
      <c r="T141" s="168">
        <f>S141*H141</f>
        <v>0</v>
      </c>
      <c r="AR141" s="15" t="s">
        <v>177</v>
      </c>
      <c r="AT141" s="15" t="s">
        <v>111</v>
      </c>
      <c r="AU141" s="15" t="s">
        <v>83</v>
      </c>
      <c r="AY141" s="15" t="s">
        <v>113</v>
      </c>
      <c r="BE141" s="169">
        <f>IF(N141="základní",J141,0)</f>
        <v>0</v>
      </c>
      <c r="BF141" s="169">
        <f>IF(N141="snížená",J141,0)</f>
        <v>0</v>
      </c>
      <c r="BG141" s="169">
        <f>IF(N141="zákl. přenesená",J141,0)</f>
        <v>0</v>
      </c>
      <c r="BH141" s="169">
        <f>IF(N141="sníž. přenesená",J141,0)</f>
        <v>0</v>
      </c>
      <c r="BI141" s="169">
        <f>IF(N141="nulová",J141,0)</f>
        <v>0</v>
      </c>
      <c r="BJ141" s="15" t="s">
        <v>22</v>
      </c>
      <c r="BK141" s="169">
        <f>ROUND(I141*H141,2)</f>
        <v>0</v>
      </c>
      <c r="BL141" s="15" t="s">
        <v>121</v>
      </c>
      <c r="BM141" s="15" t="s">
        <v>239</v>
      </c>
    </row>
    <row r="142" spans="2:47" s="1" customFormat="1" ht="27">
      <c r="B142" s="32"/>
      <c r="D142" s="173" t="s">
        <v>123</v>
      </c>
      <c r="F142" s="192" t="s">
        <v>240</v>
      </c>
      <c r="I142" s="130"/>
      <c r="L142" s="32"/>
      <c r="M142" s="62"/>
      <c r="N142" s="33"/>
      <c r="O142" s="33"/>
      <c r="P142" s="33"/>
      <c r="Q142" s="33"/>
      <c r="R142" s="33"/>
      <c r="S142" s="33"/>
      <c r="T142" s="63"/>
      <c r="AT142" s="15" t="s">
        <v>123</v>
      </c>
      <c r="AU142" s="15" t="s">
        <v>83</v>
      </c>
    </row>
    <row r="143" spans="2:65" s="1" customFormat="1" ht="22.5" customHeight="1">
      <c r="B143" s="157"/>
      <c r="C143" s="158" t="s">
        <v>241</v>
      </c>
      <c r="D143" s="158" t="s">
        <v>116</v>
      </c>
      <c r="E143" s="159" t="s">
        <v>242</v>
      </c>
      <c r="F143" s="160" t="s">
        <v>243</v>
      </c>
      <c r="G143" s="161" t="s">
        <v>129</v>
      </c>
      <c r="H143" s="162">
        <v>6</v>
      </c>
      <c r="I143" s="163"/>
      <c r="J143" s="164">
        <f>ROUND(I143*H143,2)</f>
        <v>0</v>
      </c>
      <c r="K143" s="160" t="s">
        <v>120</v>
      </c>
      <c r="L143" s="32"/>
      <c r="M143" s="165" t="s">
        <v>20</v>
      </c>
      <c r="N143" s="166" t="s">
        <v>43</v>
      </c>
      <c r="O143" s="33"/>
      <c r="P143" s="167">
        <f>O143*H143</f>
        <v>0</v>
      </c>
      <c r="Q143" s="167">
        <v>0</v>
      </c>
      <c r="R143" s="167">
        <f>Q143*H143</f>
        <v>0</v>
      </c>
      <c r="S143" s="167">
        <v>0</v>
      </c>
      <c r="T143" s="168">
        <f>S143*H143</f>
        <v>0</v>
      </c>
      <c r="AR143" s="15" t="s">
        <v>121</v>
      </c>
      <c r="AT143" s="15" t="s">
        <v>116</v>
      </c>
      <c r="AU143" s="15" t="s">
        <v>83</v>
      </c>
      <c r="AY143" s="15" t="s">
        <v>113</v>
      </c>
      <c r="BE143" s="169">
        <f>IF(N143="základní",J143,0)</f>
        <v>0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5" t="s">
        <v>22</v>
      </c>
      <c r="BK143" s="169">
        <f>ROUND(I143*H143,2)</f>
        <v>0</v>
      </c>
      <c r="BL143" s="15" t="s">
        <v>121</v>
      </c>
      <c r="BM143" s="15" t="s">
        <v>244</v>
      </c>
    </row>
    <row r="144" spans="2:47" s="1" customFormat="1" ht="13.5">
      <c r="B144" s="32"/>
      <c r="D144" s="170" t="s">
        <v>123</v>
      </c>
      <c r="F144" s="171" t="s">
        <v>243</v>
      </c>
      <c r="I144" s="130"/>
      <c r="L144" s="32"/>
      <c r="M144" s="62"/>
      <c r="N144" s="33"/>
      <c r="O144" s="33"/>
      <c r="P144" s="33"/>
      <c r="Q144" s="33"/>
      <c r="R144" s="33"/>
      <c r="S144" s="33"/>
      <c r="T144" s="63"/>
      <c r="AT144" s="15" t="s">
        <v>123</v>
      </c>
      <c r="AU144" s="15" t="s">
        <v>83</v>
      </c>
    </row>
    <row r="145" spans="2:51" s="11" customFormat="1" ht="13.5">
      <c r="B145" s="172"/>
      <c r="D145" s="173" t="s">
        <v>125</v>
      </c>
      <c r="E145" s="174" t="s">
        <v>20</v>
      </c>
      <c r="F145" s="175" t="s">
        <v>231</v>
      </c>
      <c r="H145" s="176">
        <v>6</v>
      </c>
      <c r="I145" s="177"/>
      <c r="L145" s="172"/>
      <c r="M145" s="178"/>
      <c r="N145" s="179"/>
      <c r="O145" s="179"/>
      <c r="P145" s="179"/>
      <c r="Q145" s="179"/>
      <c r="R145" s="179"/>
      <c r="S145" s="179"/>
      <c r="T145" s="180"/>
      <c r="AT145" s="181" t="s">
        <v>125</v>
      </c>
      <c r="AU145" s="181" t="s">
        <v>83</v>
      </c>
      <c r="AV145" s="11" t="s">
        <v>83</v>
      </c>
      <c r="AW145" s="11" t="s">
        <v>36</v>
      </c>
      <c r="AX145" s="11" t="s">
        <v>22</v>
      </c>
      <c r="AY145" s="181" t="s">
        <v>113</v>
      </c>
    </row>
    <row r="146" spans="2:65" s="1" customFormat="1" ht="31.5" customHeight="1">
      <c r="B146" s="157"/>
      <c r="C146" s="158" t="s">
        <v>245</v>
      </c>
      <c r="D146" s="158" t="s">
        <v>116</v>
      </c>
      <c r="E146" s="159" t="s">
        <v>246</v>
      </c>
      <c r="F146" s="160" t="s">
        <v>247</v>
      </c>
      <c r="G146" s="161" t="s">
        <v>119</v>
      </c>
      <c r="H146" s="162">
        <v>3</v>
      </c>
      <c r="I146" s="163"/>
      <c r="J146" s="164">
        <f>ROUND(I146*H146,2)</f>
        <v>0</v>
      </c>
      <c r="K146" s="160" t="s">
        <v>120</v>
      </c>
      <c r="L146" s="32"/>
      <c r="M146" s="165" t="s">
        <v>20</v>
      </c>
      <c r="N146" s="166" t="s">
        <v>43</v>
      </c>
      <c r="O146" s="33"/>
      <c r="P146" s="167">
        <f>O146*H146</f>
        <v>0</v>
      </c>
      <c r="Q146" s="167">
        <v>0</v>
      </c>
      <c r="R146" s="167">
        <f>Q146*H146</f>
        <v>0</v>
      </c>
      <c r="S146" s="167">
        <v>0</v>
      </c>
      <c r="T146" s="168">
        <f>S146*H146</f>
        <v>0</v>
      </c>
      <c r="AR146" s="15" t="s">
        <v>121</v>
      </c>
      <c r="AT146" s="15" t="s">
        <v>116</v>
      </c>
      <c r="AU146" s="15" t="s">
        <v>83</v>
      </c>
      <c r="AY146" s="15" t="s">
        <v>113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5" t="s">
        <v>22</v>
      </c>
      <c r="BK146" s="169">
        <f>ROUND(I146*H146,2)</f>
        <v>0</v>
      </c>
      <c r="BL146" s="15" t="s">
        <v>121</v>
      </c>
      <c r="BM146" s="15" t="s">
        <v>248</v>
      </c>
    </row>
    <row r="147" spans="2:47" s="1" customFormat="1" ht="27">
      <c r="B147" s="32"/>
      <c r="D147" s="173" t="s">
        <v>123</v>
      </c>
      <c r="F147" s="192" t="s">
        <v>249</v>
      </c>
      <c r="I147" s="130"/>
      <c r="L147" s="32"/>
      <c r="M147" s="62"/>
      <c r="N147" s="33"/>
      <c r="O147" s="33"/>
      <c r="P147" s="33"/>
      <c r="Q147" s="33"/>
      <c r="R147" s="33"/>
      <c r="S147" s="33"/>
      <c r="T147" s="63"/>
      <c r="AT147" s="15" t="s">
        <v>123</v>
      </c>
      <c r="AU147" s="15" t="s">
        <v>83</v>
      </c>
    </row>
    <row r="148" spans="2:65" s="1" customFormat="1" ht="22.5" customHeight="1">
      <c r="B148" s="157"/>
      <c r="C148" s="182" t="s">
        <v>250</v>
      </c>
      <c r="D148" s="182" t="s">
        <v>111</v>
      </c>
      <c r="E148" s="183" t="s">
        <v>251</v>
      </c>
      <c r="F148" s="184" t="s">
        <v>252</v>
      </c>
      <c r="G148" s="185" t="s">
        <v>253</v>
      </c>
      <c r="H148" s="186">
        <v>3</v>
      </c>
      <c r="I148" s="187"/>
      <c r="J148" s="188">
        <f>ROUND(I148*H148,2)</f>
        <v>0</v>
      </c>
      <c r="K148" s="184" t="s">
        <v>120</v>
      </c>
      <c r="L148" s="189"/>
      <c r="M148" s="190" t="s">
        <v>20</v>
      </c>
      <c r="N148" s="191" t="s">
        <v>43</v>
      </c>
      <c r="O148" s="33"/>
      <c r="P148" s="167">
        <f>O148*H148</f>
        <v>0</v>
      </c>
      <c r="Q148" s="167">
        <v>0.001</v>
      </c>
      <c r="R148" s="167">
        <f>Q148*H148</f>
        <v>0.003</v>
      </c>
      <c r="S148" s="167">
        <v>0</v>
      </c>
      <c r="T148" s="168">
        <f>S148*H148</f>
        <v>0</v>
      </c>
      <c r="AR148" s="15" t="s">
        <v>130</v>
      </c>
      <c r="AT148" s="15" t="s">
        <v>111</v>
      </c>
      <c r="AU148" s="15" t="s">
        <v>83</v>
      </c>
      <c r="AY148" s="15" t="s">
        <v>113</v>
      </c>
      <c r="BE148" s="169">
        <f>IF(N148="základní",J148,0)</f>
        <v>0</v>
      </c>
      <c r="BF148" s="169">
        <f>IF(N148="snížená",J148,0)</f>
        <v>0</v>
      </c>
      <c r="BG148" s="169">
        <f>IF(N148="zákl. přenesená",J148,0)</f>
        <v>0</v>
      </c>
      <c r="BH148" s="169">
        <f>IF(N148="sníž. přenesená",J148,0)</f>
        <v>0</v>
      </c>
      <c r="BI148" s="169">
        <f>IF(N148="nulová",J148,0)</f>
        <v>0</v>
      </c>
      <c r="BJ148" s="15" t="s">
        <v>22</v>
      </c>
      <c r="BK148" s="169">
        <f>ROUND(I148*H148,2)</f>
        <v>0</v>
      </c>
      <c r="BL148" s="15" t="s">
        <v>130</v>
      </c>
      <c r="BM148" s="15" t="s">
        <v>254</v>
      </c>
    </row>
    <row r="149" spans="2:47" s="1" customFormat="1" ht="13.5">
      <c r="B149" s="32"/>
      <c r="D149" s="173" t="s">
        <v>123</v>
      </c>
      <c r="F149" s="192" t="s">
        <v>255</v>
      </c>
      <c r="I149" s="130"/>
      <c r="L149" s="32"/>
      <c r="M149" s="62"/>
      <c r="N149" s="33"/>
      <c r="O149" s="33"/>
      <c r="P149" s="33"/>
      <c r="Q149" s="33"/>
      <c r="R149" s="33"/>
      <c r="S149" s="33"/>
      <c r="T149" s="63"/>
      <c r="AT149" s="15" t="s">
        <v>123</v>
      </c>
      <c r="AU149" s="15" t="s">
        <v>83</v>
      </c>
    </row>
    <row r="150" spans="2:65" s="1" customFormat="1" ht="31.5" customHeight="1">
      <c r="B150" s="157"/>
      <c r="C150" s="158" t="s">
        <v>256</v>
      </c>
      <c r="D150" s="158" t="s">
        <v>116</v>
      </c>
      <c r="E150" s="159" t="s">
        <v>257</v>
      </c>
      <c r="F150" s="160" t="s">
        <v>258</v>
      </c>
      <c r="G150" s="161" t="s">
        <v>119</v>
      </c>
      <c r="H150" s="162">
        <v>10.5</v>
      </c>
      <c r="I150" s="163"/>
      <c r="J150" s="164">
        <f>ROUND(I150*H150,2)</f>
        <v>0</v>
      </c>
      <c r="K150" s="160" t="s">
        <v>120</v>
      </c>
      <c r="L150" s="32"/>
      <c r="M150" s="165" t="s">
        <v>20</v>
      </c>
      <c r="N150" s="166" t="s">
        <v>43</v>
      </c>
      <c r="O150" s="33"/>
      <c r="P150" s="167">
        <f>O150*H150</f>
        <v>0</v>
      </c>
      <c r="Q150" s="167">
        <v>0</v>
      </c>
      <c r="R150" s="167">
        <f>Q150*H150</f>
        <v>0</v>
      </c>
      <c r="S150" s="167">
        <v>0</v>
      </c>
      <c r="T150" s="168">
        <f>S150*H150</f>
        <v>0</v>
      </c>
      <c r="AR150" s="15" t="s">
        <v>121</v>
      </c>
      <c r="AT150" s="15" t="s">
        <v>116</v>
      </c>
      <c r="AU150" s="15" t="s">
        <v>83</v>
      </c>
      <c r="AY150" s="15" t="s">
        <v>113</v>
      </c>
      <c r="BE150" s="169">
        <f>IF(N150="základní",J150,0)</f>
        <v>0</v>
      </c>
      <c r="BF150" s="169">
        <f>IF(N150="snížená",J150,0)</f>
        <v>0</v>
      </c>
      <c r="BG150" s="169">
        <f>IF(N150="zákl. přenesená",J150,0)</f>
        <v>0</v>
      </c>
      <c r="BH150" s="169">
        <f>IF(N150="sníž. přenesená",J150,0)</f>
        <v>0</v>
      </c>
      <c r="BI150" s="169">
        <f>IF(N150="nulová",J150,0)</f>
        <v>0</v>
      </c>
      <c r="BJ150" s="15" t="s">
        <v>22</v>
      </c>
      <c r="BK150" s="169">
        <f>ROUND(I150*H150,2)</f>
        <v>0</v>
      </c>
      <c r="BL150" s="15" t="s">
        <v>121</v>
      </c>
      <c r="BM150" s="15" t="s">
        <v>259</v>
      </c>
    </row>
    <row r="151" spans="2:47" s="1" customFormat="1" ht="27">
      <c r="B151" s="32"/>
      <c r="D151" s="170" t="s">
        <v>123</v>
      </c>
      <c r="F151" s="171" t="s">
        <v>260</v>
      </c>
      <c r="I151" s="130"/>
      <c r="L151" s="32"/>
      <c r="M151" s="62"/>
      <c r="N151" s="33"/>
      <c r="O151" s="33"/>
      <c r="P151" s="33"/>
      <c r="Q151" s="33"/>
      <c r="R151" s="33"/>
      <c r="S151" s="33"/>
      <c r="T151" s="63"/>
      <c r="AT151" s="15" t="s">
        <v>123</v>
      </c>
      <c r="AU151" s="15" t="s">
        <v>83</v>
      </c>
    </row>
    <row r="152" spans="2:51" s="11" customFormat="1" ht="13.5">
      <c r="B152" s="172"/>
      <c r="D152" s="173" t="s">
        <v>125</v>
      </c>
      <c r="E152" s="174" t="s">
        <v>20</v>
      </c>
      <c r="F152" s="175" t="s">
        <v>261</v>
      </c>
      <c r="H152" s="176">
        <v>10.5</v>
      </c>
      <c r="I152" s="177"/>
      <c r="L152" s="172"/>
      <c r="M152" s="178"/>
      <c r="N152" s="179"/>
      <c r="O152" s="179"/>
      <c r="P152" s="179"/>
      <c r="Q152" s="179"/>
      <c r="R152" s="179"/>
      <c r="S152" s="179"/>
      <c r="T152" s="180"/>
      <c r="AT152" s="181" t="s">
        <v>125</v>
      </c>
      <c r="AU152" s="181" t="s">
        <v>83</v>
      </c>
      <c r="AV152" s="11" t="s">
        <v>83</v>
      </c>
      <c r="AW152" s="11" t="s">
        <v>36</v>
      </c>
      <c r="AX152" s="11" t="s">
        <v>22</v>
      </c>
      <c r="AY152" s="181" t="s">
        <v>113</v>
      </c>
    </row>
    <row r="153" spans="2:65" s="1" customFormat="1" ht="22.5" customHeight="1">
      <c r="B153" s="157"/>
      <c r="C153" s="182" t="s">
        <v>262</v>
      </c>
      <c r="D153" s="182" t="s">
        <v>111</v>
      </c>
      <c r="E153" s="183" t="s">
        <v>263</v>
      </c>
      <c r="F153" s="184" t="s">
        <v>264</v>
      </c>
      <c r="G153" s="185" t="s">
        <v>253</v>
      </c>
      <c r="H153" s="186">
        <v>10.5</v>
      </c>
      <c r="I153" s="187"/>
      <c r="J153" s="188">
        <f>ROUND(I153*H153,2)</f>
        <v>0</v>
      </c>
      <c r="K153" s="184" t="s">
        <v>20</v>
      </c>
      <c r="L153" s="189"/>
      <c r="M153" s="190" t="s">
        <v>20</v>
      </c>
      <c r="N153" s="191" t="s">
        <v>43</v>
      </c>
      <c r="O153" s="33"/>
      <c r="P153" s="167">
        <f>O153*H153</f>
        <v>0</v>
      </c>
      <c r="Q153" s="167">
        <v>0.001</v>
      </c>
      <c r="R153" s="167">
        <f>Q153*H153</f>
        <v>0.0105</v>
      </c>
      <c r="S153" s="167">
        <v>0</v>
      </c>
      <c r="T153" s="168">
        <f>S153*H153</f>
        <v>0</v>
      </c>
      <c r="AR153" s="15" t="s">
        <v>130</v>
      </c>
      <c r="AT153" s="15" t="s">
        <v>111</v>
      </c>
      <c r="AU153" s="15" t="s">
        <v>83</v>
      </c>
      <c r="AY153" s="15" t="s">
        <v>113</v>
      </c>
      <c r="BE153" s="169">
        <f>IF(N153="základní",J153,0)</f>
        <v>0</v>
      </c>
      <c r="BF153" s="169">
        <f>IF(N153="snížená",J153,0)</f>
        <v>0</v>
      </c>
      <c r="BG153" s="169">
        <f>IF(N153="zákl. přenesená",J153,0)</f>
        <v>0</v>
      </c>
      <c r="BH153" s="169">
        <f>IF(N153="sníž. přenesená",J153,0)</f>
        <v>0</v>
      </c>
      <c r="BI153" s="169">
        <f>IF(N153="nulová",J153,0)</f>
        <v>0</v>
      </c>
      <c r="BJ153" s="15" t="s">
        <v>22</v>
      </c>
      <c r="BK153" s="169">
        <f>ROUND(I153*H153,2)</f>
        <v>0</v>
      </c>
      <c r="BL153" s="15" t="s">
        <v>130</v>
      </c>
      <c r="BM153" s="15" t="s">
        <v>265</v>
      </c>
    </row>
    <row r="154" spans="2:47" s="1" customFormat="1" ht="27">
      <c r="B154" s="32"/>
      <c r="D154" s="170" t="s">
        <v>123</v>
      </c>
      <c r="F154" s="171" t="s">
        <v>266</v>
      </c>
      <c r="I154" s="130"/>
      <c r="L154" s="32"/>
      <c r="M154" s="62"/>
      <c r="N154" s="33"/>
      <c r="O154" s="33"/>
      <c r="P154" s="33"/>
      <c r="Q154" s="33"/>
      <c r="R154" s="33"/>
      <c r="S154" s="33"/>
      <c r="T154" s="63"/>
      <c r="AT154" s="15" t="s">
        <v>123</v>
      </c>
      <c r="AU154" s="15" t="s">
        <v>83</v>
      </c>
    </row>
    <row r="155" spans="2:47" s="1" customFormat="1" ht="27">
      <c r="B155" s="32"/>
      <c r="D155" s="173" t="s">
        <v>267</v>
      </c>
      <c r="F155" s="193" t="s">
        <v>268</v>
      </c>
      <c r="I155" s="130"/>
      <c r="L155" s="32"/>
      <c r="M155" s="62"/>
      <c r="N155" s="33"/>
      <c r="O155" s="33"/>
      <c r="P155" s="33"/>
      <c r="Q155" s="33"/>
      <c r="R155" s="33"/>
      <c r="S155" s="33"/>
      <c r="T155" s="63"/>
      <c r="AT155" s="15" t="s">
        <v>267</v>
      </c>
      <c r="AU155" s="15" t="s">
        <v>83</v>
      </c>
    </row>
    <row r="156" spans="2:65" s="1" customFormat="1" ht="22.5" customHeight="1">
      <c r="B156" s="157"/>
      <c r="C156" s="182" t="s">
        <v>269</v>
      </c>
      <c r="D156" s="182" t="s">
        <v>111</v>
      </c>
      <c r="E156" s="183" t="s">
        <v>270</v>
      </c>
      <c r="F156" s="184" t="s">
        <v>271</v>
      </c>
      <c r="G156" s="185" t="s">
        <v>119</v>
      </c>
      <c r="H156" s="186">
        <v>10.5</v>
      </c>
      <c r="I156" s="187"/>
      <c r="J156" s="188">
        <f>ROUND(I156*H156,2)</f>
        <v>0</v>
      </c>
      <c r="K156" s="184" t="s">
        <v>20</v>
      </c>
      <c r="L156" s="189"/>
      <c r="M156" s="190" t="s">
        <v>20</v>
      </c>
      <c r="N156" s="191" t="s">
        <v>43</v>
      </c>
      <c r="O156" s="33"/>
      <c r="P156" s="167">
        <f>O156*H156</f>
        <v>0</v>
      </c>
      <c r="Q156" s="167">
        <v>9E-05</v>
      </c>
      <c r="R156" s="167">
        <f>Q156*H156</f>
        <v>0.0009450000000000001</v>
      </c>
      <c r="S156" s="167">
        <v>0</v>
      </c>
      <c r="T156" s="168">
        <f>S156*H156</f>
        <v>0</v>
      </c>
      <c r="AR156" s="15" t="s">
        <v>177</v>
      </c>
      <c r="AT156" s="15" t="s">
        <v>111</v>
      </c>
      <c r="AU156" s="15" t="s">
        <v>83</v>
      </c>
      <c r="AY156" s="15" t="s">
        <v>113</v>
      </c>
      <c r="BE156" s="169">
        <f>IF(N156="základní",J156,0)</f>
        <v>0</v>
      </c>
      <c r="BF156" s="169">
        <f>IF(N156="snížená",J156,0)</f>
        <v>0</v>
      </c>
      <c r="BG156" s="169">
        <f>IF(N156="zákl. přenesená",J156,0)</f>
        <v>0</v>
      </c>
      <c r="BH156" s="169">
        <f>IF(N156="sníž. přenesená",J156,0)</f>
        <v>0</v>
      </c>
      <c r="BI156" s="169">
        <f>IF(N156="nulová",J156,0)</f>
        <v>0</v>
      </c>
      <c r="BJ156" s="15" t="s">
        <v>22</v>
      </c>
      <c r="BK156" s="169">
        <f>ROUND(I156*H156,2)</f>
        <v>0</v>
      </c>
      <c r="BL156" s="15" t="s">
        <v>121</v>
      </c>
      <c r="BM156" s="15" t="s">
        <v>272</v>
      </c>
    </row>
    <row r="157" spans="2:47" s="1" customFormat="1" ht="40.5">
      <c r="B157" s="32"/>
      <c r="D157" s="173" t="s">
        <v>123</v>
      </c>
      <c r="F157" s="192" t="s">
        <v>273</v>
      </c>
      <c r="I157" s="130"/>
      <c r="L157" s="32"/>
      <c r="M157" s="62"/>
      <c r="N157" s="33"/>
      <c r="O157" s="33"/>
      <c r="P157" s="33"/>
      <c r="Q157" s="33"/>
      <c r="R157" s="33"/>
      <c r="S157" s="33"/>
      <c r="T157" s="63"/>
      <c r="AT157" s="15" t="s">
        <v>123</v>
      </c>
      <c r="AU157" s="15" t="s">
        <v>83</v>
      </c>
    </row>
    <row r="158" spans="2:65" s="1" customFormat="1" ht="22.5" customHeight="1">
      <c r="B158" s="157"/>
      <c r="C158" s="158" t="s">
        <v>274</v>
      </c>
      <c r="D158" s="158" t="s">
        <v>116</v>
      </c>
      <c r="E158" s="159" t="s">
        <v>275</v>
      </c>
      <c r="F158" s="160" t="s">
        <v>276</v>
      </c>
      <c r="G158" s="161" t="s">
        <v>129</v>
      </c>
      <c r="H158" s="162">
        <v>16</v>
      </c>
      <c r="I158" s="163"/>
      <c r="J158" s="164">
        <f>ROUND(I158*H158,2)</f>
        <v>0</v>
      </c>
      <c r="K158" s="160" t="s">
        <v>120</v>
      </c>
      <c r="L158" s="32"/>
      <c r="M158" s="165" t="s">
        <v>20</v>
      </c>
      <c r="N158" s="166" t="s">
        <v>43</v>
      </c>
      <c r="O158" s="33"/>
      <c r="P158" s="167">
        <f>O158*H158</f>
        <v>0</v>
      </c>
      <c r="Q158" s="167">
        <v>0</v>
      </c>
      <c r="R158" s="167">
        <f>Q158*H158</f>
        <v>0</v>
      </c>
      <c r="S158" s="167">
        <v>0</v>
      </c>
      <c r="T158" s="168">
        <f>S158*H158</f>
        <v>0</v>
      </c>
      <c r="AR158" s="15" t="s">
        <v>121</v>
      </c>
      <c r="AT158" s="15" t="s">
        <v>116</v>
      </c>
      <c r="AU158" s="15" t="s">
        <v>83</v>
      </c>
      <c r="AY158" s="15" t="s">
        <v>113</v>
      </c>
      <c r="BE158" s="169">
        <f>IF(N158="základní",J158,0)</f>
        <v>0</v>
      </c>
      <c r="BF158" s="169">
        <f>IF(N158="snížená",J158,0)</f>
        <v>0</v>
      </c>
      <c r="BG158" s="169">
        <f>IF(N158="zákl. přenesená",J158,0)</f>
        <v>0</v>
      </c>
      <c r="BH158" s="169">
        <f>IF(N158="sníž. přenesená",J158,0)</f>
        <v>0</v>
      </c>
      <c r="BI158" s="169">
        <f>IF(N158="nulová",J158,0)</f>
        <v>0</v>
      </c>
      <c r="BJ158" s="15" t="s">
        <v>22</v>
      </c>
      <c r="BK158" s="169">
        <f>ROUND(I158*H158,2)</f>
        <v>0</v>
      </c>
      <c r="BL158" s="15" t="s">
        <v>121</v>
      </c>
      <c r="BM158" s="15" t="s">
        <v>277</v>
      </c>
    </row>
    <row r="159" spans="2:47" s="1" customFormat="1" ht="13.5">
      <c r="B159" s="32"/>
      <c r="D159" s="173" t="s">
        <v>123</v>
      </c>
      <c r="F159" s="192" t="s">
        <v>278</v>
      </c>
      <c r="I159" s="130"/>
      <c r="L159" s="32"/>
      <c r="M159" s="62"/>
      <c r="N159" s="33"/>
      <c r="O159" s="33"/>
      <c r="P159" s="33"/>
      <c r="Q159" s="33"/>
      <c r="R159" s="33"/>
      <c r="S159" s="33"/>
      <c r="T159" s="63"/>
      <c r="AT159" s="15" t="s">
        <v>123</v>
      </c>
      <c r="AU159" s="15" t="s">
        <v>83</v>
      </c>
    </row>
    <row r="160" spans="2:65" s="1" customFormat="1" ht="22.5" customHeight="1">
      <c r="B160" s="157"/>
      <c r="C160" s="182" t="s">
        <v>279</v>
      </c>
      <c r="D160" s="182" t="s">
        <v>111</v>
      </c>
      <c r="E160" s="183" t="s">
        <v>280</v>
      </c>
      <c r="F160" s="184" t="s">
        <v>281</v>
      </c>
      <c r="G160" s="185" t="s">
        <v>129</v>
      </c>
      <c r="H160" s="186">
        <v>7</v>
      </c>
      <c r="I160" s="187"/>
      <c r="J160" s="188">
        <f>ROUND(I160*H160,2)</f>
        <v>0</v>
      </c>
      <c r="K160" s="184" t="s">
        <v>120</v>
      </c>
      <c r="L160" s="189"/>
      <c r="M160" s="190" t="s">
        <v>20</v>
      </c>
      <c r="N160" s="191" t="s">
        <v>43</v>
      </c>
      <c r="O160" s="33"/>
      <c r="P160" s="167">
        <f>O160*H160</f>
        <v>0</v>
      </c>
      <c r="Q160" s="167">
        <v>0.00016</v>
      </c>
      <c r="R160" s="167">
        <f>Q160*H160</f>
        <v>0.0011200000000000001</v>
      </c>
      <c r="S160" s="167">
        <v>0</v>
      </c>
      <c r="T160" s="168">
        <f>S160*H160</f>
        <v>0</v>
      </c>
      <c r="AR160" s="15" t="s">
        <v>130</v>
      </c>
      <c r="AT160" s="15" t="s">
        <v>111</v>
      </c>
      <c r="AU160" s="15" t="s">
        <v>83</v>
      </c>
      <c r="AY160" s="15" t="s">
        <v>113</v>
      </c>
      <c r="BE160" s="169">
        <f>IF(N160="základní",J160,0)</f>
        <v>0</v>
      </c>
      <c r="BF160" s="169">
        <f>IF(N160="snížená",J160,0)</f>
        <v>0</v>
      </c>
      <c r="BG160" s="169">
        <f>IF(N160="zákl. přenesená",J160,0)</f>
        <v>0</v>
      </c>
      <c r="BH160" s="169">
        <f>IF(N160="sníž. přenesená",J160,0)</f>
        <v>0</v>
      </c>
      <c r="BI160" s="169">
        <f>IF(N160="nulová",J160,0)</f>
        <v>0</v>
      </c>
      <c r="BJ160" s="15" t="s">
        <v>22</v>
      </c>
      <c r="BK160" s="169">
        <f>ROUND(I160*H160,2)</f>
        <v>0</v>
      </c>
      <c r="BL160" s="15" t="s">
        <v>130</v>
      </c>
      <c r="BM160" s="15" t="s">
        <v>282</v>
      </c>
    </row>
    <row r="161" spans="2:47" s="1" customFormat="1" ht="27">
      <c r="B161" s="32"/>
      <c r="D161" s="170" t="s">
        <v>123</v>
      </c>
      <c r="F161" s="171" t="s">
        <v>283</v>
      </c>
      <c r="I161" s="130"/>
      <c r="L161" s="32"/>
      <c r="M161" s="62"/>
      <c r="N161" s="33"/>
      <c r="O161" s="33"/>
      <c r="P161" s="33"/>
      <c r="Q161" s="33"/>
      <c r="R161" s="33"/>
      <c r="S161" s="33"/>
      <c r="T161" s="63"/>
      <c r="AT161" s="15" t="s">
        <v>123</v>
      </c>
      <c r="AU161" s="15" t="s">
        <v>83</v>
      </c>
    </row>
    <row r="162" spans="2:51" s="11" customFormat="1" ht="13.5">
      <c r="B162" s="172"/>
      <c r="D162" s="173" t="s">
        <v>125</v>
      </c>
      <c r="E162" s="174" t="s">
        <v>20</v>
      </c>
      <c r="F162" s="175" t="s">
        <v>84</v>
      </c>
      <c r="H162" s="176">
        <v>7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81" t="s">
        <v>125</v>
      </c>
      <c r="AU162" s="181" t="s">
        <v>83</v>
      </c>
      <c r="AV162" s="11" t="s">
        <v>83</v>
      </c>
      <c r="AW162" s="11" t="s">
        <v>36</v>
      </c>
      <c r="AX162" s="11" t="s">
        <v>22</v>
      </c>
      <c r="AY162" s="181" t="s">
        <v>113</v>
      </c>
    </row>
    <row r="163" spans="2:65" s="1" customFormat="1" ht="22.5" customHeight="1">
      <c r="B163" s="157"/>
      <c r="C163" s="182" t="s">
        <v>284</v>
      </c>
      <c r="D163" s="182" t="s">
        <v>111</v>
      </c>
      <c r="E163" s="183" t="s">
        <v>285</v>
      </c>
      <c r="F163" s="184" t="s">
        <v>286</v>
      </c>
      <c r="G163" s="185" t="s">
        <v>253</v>
      </c>
      <c r="H163" s="186">
        <v>1</v>
      </c>
      <c r="I163" s="187"/>
      <c r="J163" s="188">
        <f>ROUND(I163*H163,2)</f>
        <v>0</v>
      </c>
      <c r="K163" s="184" t="s">
        <v>20</v>
      </c>
      <c r="L163" s="189"/>
      <c r="M163" s="190" t="s">
        <v>20</v>
      </c>
      <c r="N163" s="191" t="s">
        <v>43</v>
      </c>
      <c r="O163" s="33"/>
      <c r="P163" s="167">
        <f>O163*H163</f>
        <v>0</v>
      </c>
      <c r="Q163" s="167">
        <v>1</v>
      </c>
      <c r="R163" s="167">
        <f>Q163*H163</f>
        <v>1</v>
      </c>
      <c r="S163" s="167">
        <v>0</v>
      </c>
      <c r="T163" s="168">
        <f>S163*H163</f>
        <v>0</v>
      </c>
      <c r="AR163" s="15" t="s">
        <v>177</v>
      </c>
      <c r="AT163" s="15" t="s">
        <v>111</v>
      </c>
      <c r="AU163" s="15" t="s">
        <v>83</v>
      </c>
      <c r="AY163" s="15" t="s">
        <v>113</v>
      </c>
      <c r="BE163" s="169">
        <f>IF(N163="základní",J163,0)</f>
        <v>0</v>
      </c>
      <c r="BF163" s="169">
        <f>IF(N163="snížená",J163,0)</f>
        <v>0</v>
      </c>
      <c r="BG163" s="169">
        <f>IF(N163="zákl. přenesená",J163,0)</f>
        <v>0</v>
      </c>
      <c r="BH163" s="169">
        <f>IF(N163="sníž. přenesená",J163,0)</f>
        <v>0</v>
      </c>
      <c r="BI163" s="169">
        <f>IF(N163="nulová",J163,0)</f>
        <v>0</v>
      </c>
      <c r="BJ163" s="15" t="s">
        <v>22</v>
      </c>
      <c r="BK163" s="169">
        <f>ROUND(I163*H163,2)</f>
        <v>0</v>
      </c>
      <c r="BL163" s="15" t="s">
        <v>121</v>
      </c>
      <c r="BM163" s="15" t="s">
        <v>287</v>
      </c>
    </row>
    <row r="164" spans="2:47" s="1" customFormat="1" ht="27">
      <c r="B164" s="32"/>
      <c r="D164" s="170" t="s">
        <v>123</v>
      </c>
      <c r="F164" s="171" t="s">
        <v>288</v>
      </c>
      <c r="I164" s="130"/>
      <c r="L164" s="32"/>
      <c r="M164" s="62"/>
      <c r="N164" s="33"/>
      <c r="O164" s="33"/>
      <c r="P164" s="33"/>
      <c r="Q164" s="33"/>
      <c r="R164" s="33"/>
      <c r="S164" s="33"/>
      <c r="T164" s="63"/>
      <c r="AT164" s="15" t="s">
        <v>123</v>
      </c>
      <c r="AU164" s="15" t="s">
        <v>83</v>
      </c>
    </row>
    <row r="165" spans="2:47" s="1" customFormat="1" ht="27">
      <c r="B165" s="32"/>
      <c r="D165" s="173" t="s">
        <v>267</v>
      </c>
      <c r="F165" s="193" t="s">
        <v>289</v>
      </c>
      <c r="I165" s="130"/>
      <c r="L165" s="32"/>
      <c r="M165" s="62"/>
      <c r="N165" s="33"/>
      <c r="O165" s="33"/>
      <c r="P165" s="33"/>
      <c r="Q165" s="33"/>
      <c r="R165" s="33"/>
      <c r="S165" s="33"/>
      <c r="T165" s="63"/>
      <c r="AT165" s="15" t="s">
        <v>267</v>
      </c>
      <c r="AU165" s="15" t="s">
        <v>83</v>
      </c>
    </row>
    <row r="166" spans="2:65" s="1" customFormat="1" ht="31.5" customHeight="1">
      <c r="B166" s="157"/>
      <c r="C166" s="182" t="s">
        <v>290</v>
      </c>
      <c r="D166" s="182" t="s">
        <v>111</v>
      </c>
      <c r="E166" s="183" t="s">
        <v>291</v>
      </c>
      <c r="F166" s="184" t="s">
        <v>292</v>
      </c>
      <c r="G166" s="185" t="s">
        <v>129</v>
      </c>
      <c r="H166" s="186">
        <v>7</v>
      </c>
      <c r="I166" s="187"/>
      <c r="J166" s="188">
        <f>ROUND(I166*H166,2)</f>
        <v>0</v>
      </c>
      <c r="K166" s="184" t="s">
        <v>120</v>
      </c>
      <c r="L166" s="189"/>
      <c r="M166" s="190" t="s">
        <v>20</v>
      </c>
      <c r="N166" s="191" t="s">
        <v>43</v>
      </c>
      <c r="O166" s="33"/>
      <c r="P166" s="167">
        <f>O166*H166</f>
        <v>0</v>
      </c>
      <c r="Q166" s="167">
        <v>0.0007</v>
      </c>
      <c r="R166" s="167">
        <f>Q166*H166</f>
        <v>0.0049</v>
      </c>
      <c r="S166" s="167">
        <v>0</v>
      </c>
      <c r="T166" s="168">
        <f>S166*H166</f>
        <v>0</v>
      </c>
      <c r="AR166" s="15" t="s">
        <v>130</v>
      </c>
      <c r="AT166" s="15" t="s">
        <v>111</v>
      </c>
      <c r="AU166" s="15" t="s">
        <v>83</v>
      </c>
      <c r="AY166" s="15" t="s">
        <v>113</v>
      </c>
      <c r="BE166" s="169">
        <f>IF(N166="základní",J166,0)</f>
        <v>0</v>
      </c>
      <c r="BF166" s="169">
        <f>IF(N166="snížená",J166,0)</f>
        <v>0</v>
      </c>
      <c r="BG166" s="169">
        <f>IF(N166="zákl. přenesená",J166,0)</f>
        <v>0</v>
      </c>
      <c r="BH166" s="169">
        <f>IF(N166="sníž. přenesená",J166,0)</f>
        <v>0</v>
      </c>
      <c r="BI166" s="169">
        <f>IF(N166="nulová",J166,0)</f>
        <v>0</v>
      </c>
      <c r="BJ166" s="15" t="s">
        <v>22</v>
      </c>
      <c r="BK166" s="169">
        <f>ROUND(I166*H166,2)</f>
        <v>0</v>
      </c>
      <c r="BL166" s="15" t="s">
        <v>130</v>
      </c>
      <c r="BM166" s="15" t="s">
        <v>293</v>
      </c>
    </row>
    <row r="167" spans="2:47" s="1" customFormat="1" ht="27">
      <c r="B167" s="32"/>
      <c r="D167" s="170" t="s">
        <v>123</v>
      </c>
      <c r="F167" s="171" t="s">
        <v>294</v>
      </c>
      <c r="I167" s="130"/>
      <c r="L167" s="32"/>
      <c r="M167" s="62"/>
      <c r="N167" s="33"/>
      <c r="O167" s="33"/>
      <c r="P167" s="33"/>
      <c r="Q167" s="33"/>
      <c r="R167" s="33"/>
      <c r="S167" s="33"/>
      <c r="T167" s="63"/>
      <c r="AT167" s="15" t="s">
        <v>123</v>
      </c>
      <c r="AU167" s="15" t="s">
        <v>83</v>
      </c>
    </row>
    <row r="168" spans="2:51" s="11" customFormat="1" ht="13.5">
      <c r="B168" s="172"/>
      <c r="D168" s="173" t="s">
        <v>125</v>
      </c>
      <c r="E168" s="174" t="s">
        <v>20</v>
      </c>
      <c r="F168" s="175" t="s">
        <v>84</v>
      </c>
      <c r="H168" s="176">
        <v>7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81" t="s">
        <v>125</v>
      </c>
      <c r="AU168" s="181" t="s">
        <v>83</v>
      </c>
      <c r="AV168" s="11" t="s">
        <v>83</v>
      </c>
      <c r="AW168" s="11" t="s">
        <v>36</v>
      </c>
      <c r="AX168" s="11" t="s">
        <v>22</v>
      </c>
      <c r="AY168" s="181" t="s">
        <v>113</v>
      </c>
    </row>
    <row r="169" spans="2:65" s="1" customFormat="1" ht="22.5" customHeight="1">
      <c r="B169" s="157"/>
      <c r="C169" s="182" t="s">
        <v>295</v>
      </c>
      <c r="D169" s="182" t="s">
        <v>111</v>
      </c>
      <c r="E169" s="183" t="s">
        <v>296</v>
      </c>
      <c r="F169" s="184" t="s">
        <v>297</v>
      </c>
      <c r="G169" s="185" t="s">
        <v>129</v>
      </c>
      <c r="H169" s="186">
        <v>2</v>
      </c>
      <c r="I169" s="187"/>
      <c r="J169" s="188">
        <f>ROUND(I169*H169,2)</f>
        <v>0</v>
      </c>
      <c r="K169" s="184" t="s">
        <v>120</v>
      </c>
      <c r="L169" s="189"/>
      <c r="M169" s="190" t="s">
        <v>20</v>
      </c>
      <c r="N169" s="191" t="s">
        <v>43</v>
      </c>
      <c r="O169" s="33"/>
      <c r="P169" s="167">
        <f>O169*H169</f>
        <v>0</v>
      </c>
      <c r="Q169" s="167">
        <v>0.00026</v>
      </c>
      <c r="R169" s="167">
        <f>Q169*H169</f>
        <v>0.00052</v>
      </c>
      <c r="S169" s="167">
        <v>0</v>
      </c>
      <c r="T169" s="168">
        <f>S169*H169</f>
        <v>0</v>
      </c>
      <c r="AR169" s="15" t="s">
        <v>130</v>
      </c>
      <c r="AT169" s="15" t="s">
        <v>111</v>
      </c>
      <c r="AU169" s="15" t="s">
        <v>83</v>
      </c>
      <c r="AY169" s="15" t="s">
        <v>113</v>
      </c>
      <c r="BE169" s="169">
        <f>IF(N169="základní",J169,0)</f>
        <v>0</v>
      </c>
      <c r="BF169" s="169">
        <f>IF(N169="snížená",J169,0)</f>
        <v>0</v>
      </c>
      <c r="BG169" s="169">
        <f>IF(N169="zákl. přenesená",J169,0)</f>
        <v>0</v>
      </c>
      <c r="BH169" s="169">
        <f>IF(N169="sníž. přenesená",J169,0)</f>
        <v>0</v>
      </c>
      <c r="BI169" s="169">
        <f>IF(N169="nulová",J169,0)</f>
        <v>0</v>
      </c>
      <c r="BJ169" s="15" t="s">
        <v>22</v>
      </c>
      <c r="BK169" s="169">
        <f>ROUND(I169*H169,2)</f>
        <v>0</v>
      </c>
      <c r="BL169" s="15" t="s">
        <v>130</v>
      </c>
      <c r="BM169" s="15" t="s">
        <v>298</v>
      </c>
    </row>
    <row r="170" spans="2:47" s="1" customFormat="1" ht="27">
      <c r="B170" s="32"/>
      <c r="D170" s="173" t="s">
        <v>123</v>
      </c>
      <c r="F170" s="192" t="s">
        <v>299</v>
      </c>
      <c r="I170" s="130"/>
      <c r="L170" s="32"/>
      <c r="M170" s="62"/>
      <c r="N170" s="33"/>
      <c r="O170" s="33"/>
      <c r="P170" s="33"/>
      <c r="Q170" s="33"/>
      <c r="R170" s="33"/>
      <c r="S170" s="33"/>
      <c r="T170" s="63"/>
      <c r="AT170" s="15" t="s">
        <v>123</v>
      </c>
      <c r="AU170" s="15" t="s">
        <v>83</v>
      </c>
    </row>
    <row r="171" spans="2:65" s="1" customFormat="1" ht="31.5" customHeight="1">
      <c r="B171" s="157"/>
      <c r="C171" s="158" t="s">
        <v>300</v>
      </c>
      <c r="D171" s="158" t="s">
        <v>116</v>
      </c>
      <c r="E171" s="159" t="s">
        <v>301</v>
      </c>
      <c r="F171" s="160" t="s">
        <v>302</v>
      </c>
      <c r="G171" s="161" t="s">
        <v>129</v>
      </c>
      <c r="H171" s="162">
        <v>1</v>
      </c>
      <c r="I171" s="163"/>
      <c r="J171" s="164">
        <f>ROUND(I171*H171,2)</f>
        <v>0</v>
      </c>
      <c r="K171" s="160" t="s">
        <v>120</v>
      </c>
      <c r="L171" s="32"/>
      <c r="M171" s="165" t="s">
        <v>20</v>
      </c>
      <c r="N171" s="166" t="s">
        <v>43</v>
      </c>
      <c r="O171" s="33"/>
      <c r="P171" s="167">
        <f>O171*H171</f>
        <v>0</v>
      </c>
      <c r="Q171" s="167">
        <v>0</v>
      </c>
      <c r="R171" s="167">
        <f>Q171*H171</f>
        <v>0</v>
      </c>
      <c r="S171" s="167">
        <v>0</v>
      </c>
      <c r="T171" s="168">
        <f>S171*H171</f>
        <v>0</v>
      </c>
      <c r="AR171" s="15" t="s">
        <v>121</v>
      </c>
      <c r="AT171" s="15" t="s">
        <v>116</v>
      </c>
      <c r="AU171" s="15" t="s">
        <v>83</v>
      </c>
      <c r="AY171" s="15" t="s">
        <v>113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5" t="s">
        <v>22</v>
      </c>
      <c r="BK171" s="169">
        <f>ROUND(I171*H171,2)</f>
        <v>0</v>
      </c>
      <c r="BL171" s="15" t="s">
        <v>121</v>
      </c>
      <c r="BM171" s="15" t="s">
        <v>303</v>
      </c>
    </row>
    <row r="172" spans="2:47" s="1" customFormat="1" ht="27">
      <c r="B172" s="32"/>
      <c r="D172" s="173" t="s">
        <v>123</v>
      </c>
      <c r="F172" s="192" t="s">
        <v>304</v>
      </c>
      <c r="I172" s="130"/>
      <c r="L172" s="32"/>
      <c r="M172" s="62"/>
      <c r="N172" s="33"/>
      <c r="O172" s="33"/>
      <c r="P172" s="33"/>
      <c r="Q172" s="33"/>
      <c r="R172" s="33"/>
      <c r="S172" s="33"/>
      <c r="T172" s="63"/>
      <c r="AT172" s="15" t="s">
        <v>123</v>
      </c>
      <c r="AU172" s="15" t="s">
        <v>83</v>
      </c>
    </row>
    <row r="173" spans="2:65" s="1" customFormat="1" ht="22.5" customHeight="1">
      <c r="B173" s="157"/>
      <c r="C173" s="158" t="s">
        <v>305</v>
      </c>
      <c r="D173" s="158" t="s">
        <v>116</v>
      </c>
      <c r="E173" s="159" t="s">
        <v>306</v>
      </c>
      <c r="F173" s="160" t="s">
        <v>307</v>
      </c>
      <c r="G173" s="161" t="s">
        <v>129</v>
      </c>
      <c r="H173" s="162">
        <v>7</v>
      </c>
      <c r="I173" s="163"/>
      <c r="J173" s="164">
        <f>ROUND(I173*H173,2)</f>
        <v>0</v>
      </c>
      <c r="K173" s="160" t="s">
        <v>120</v>
      </c>
      <c r="L173" s="32"/>
      <c r="M173" s="165" t="s">
        <v>20</v>
      </c>
      <c r="N173" s="166" t="s">
        <v>43</v>
      </c>
      <c r="O173" s="33"/>
      <c r="P173" s="167">
        <f>O173*H173</f>
        <v>0</v>
      </c>
      <c r="Q173" s="167">
        <v>0</v>
      </c>
      <c r="R173" s="167">
        <f>Q173*H173</f>
        <v>0</v>
      </c>
      <c r="S173" s="167">
        <v>0</v>
      </c>
      <c r="T173" s="168">
        <f>S173*H173</f>
        <v>0</v>
      </c>
      <c r="AR173" s="15" t="s">
        <v>121</v>
      </c>
      <c r="AT173" s="15" t="s">
        <v>116</v>
      </c>
      <c r="AU173" s="15" t="s">
        <v>83</v>
      </c>
      <c r="AY173" s="15" t="s">
        <v>113</v>
      </c>
      <c r="BE173" s="169">
        <f>IF(N173="základní",J173,0)</f>
        <v>0</v>
      </c>
      <c r="BF173" s="169">
        <f>IF(N173="snížená",J173,0)</f>
        <v>0</v>
      </c>
      <c r="BG173" s="169">
        <f>IF(N173="zákl. přenesená",J173,0)</f>
        <v>0</v>
      </c>
      <c r="BH173" s="169">
        <f>IF(N173="sníž. přenesená",J173,0)</f>
        <v>0</v>
      </c>
      <c r="BI173" s="169">
        <f>IF(N173="nulová",J173,0)</f>
        <v>0</v>
      </c>
      <c r="BJ173" s="15" t="s">
        <v>22</v>
      </c>
      <c r="BK173" s="169">
        <f>ROUND(I173*H173,2)</f>
        <v>0</v>
      </c>
      <c r="BL173" s="15" t="s">
        <v>121</v>
      </c>
      <c r="BM173" s="15" t="s">
        <v>308</v>
      </c>
    </row>
    <row r="174" spans="2:47" s="1" customFormat="1" ht="27">
      <c r="B174" s="32"/>
      <c r="D174" s="170" t="s">
        <v>123</v>
      </c>
      <c r="F174" s="171" t="s">
        <v>309</v>
      </c>
      <c r="I174" s="130"/>
      <c r="L174" s="32"/>
      <c r="M174" s="62"/>
      <c r="N174" s="33"/>
      <c r="O174" s="33"/>
      <c r="P174" s="33"/>
      <c r="Q174" s="33"/>
      <c r="R174" s="33"/>
      <c r="S174" s="33"/>
      <c r="T174" s="63"/>
      <c r="AT174" s="15" t="s">
        <v>123</v>
      </c>
      <c r="AU174" s="15" t="s">
        <v>83</v>
      </c>
    </row>
    <row r="175" spans="2:51" s="11" customFormat="1" ht="13.5">
      <c r="B175" s="172"/>
      <c r="D175" s="173" t="s">
        <v>125</v>
      </c>
      <c r="E175" s="174" t="s">
        <v>20</v>
      </c>
      <c r="F175" s="175" t="s">
        <v>84</v>
      </c>
      <c r="H175" s="176">
        <v>7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81" t="s">
        <v>125</v>
      </c>
      <c r="AU175" s="181" t="s">
        <v>83</v>
      </c>
      <c r="AV175" s="11" t="s">
        <v>83</v>
      </c>
      <c r="AW175" s="11" t="s">
        <v>36</v>
      </c>
      <c r="AX175" s="11" t="s">
        <v>22</v>
      </c>
      <c r="AY175" s="181" t="s">
        <v>113</v>
      </c>
    </row>
    <row r="176" spans="2:65" s="1" customFormat="1" ht="22.5" customHeight="1">
      <c r="B176" s="157"/>
      <c r="C176" s="158" t="s">
        <v>310</v>
      </c>
      <c r="D176" s="158" t="s">
        <v>116</v>
      </c>
      <c r="E176" s="159" t="s">
        <v>311</v>
      </c>
      <c r="F176" s="160" t="s">
        <v>312</v>
      </c>
      <c r="G176" s="161" t="s">
        <v>129</v>
      </c>
      <c r="H176" s="162">
        <v>7</v>
      </c>
      <c r="I176" s="163"/>
      <c r="J176" s="164">
        <f>ROUND(I176*H176,2)</f>
        <v>0</v>
      </c>
      <c r="K176" s="160" t="s">
        <v>120</v>
      </c>
      <c r="L176" s="32"/>
      <c r="M176" s="165" t="s">
        <v>20</v>
      </c>
      <c r="N176" s="166" t="s">
        <v>43</v>
      </c>
      <c r="O176" s="33"/>
      <c r="P176" s="167">
        <f>O176*H176</f>
        <v>0</v>
      </c>
      <c r="Q176" s="167">
        <v>0</v>
      </c>
      <c r="R176" s="167">
        <f>Q176*H176</f>
        <v>0</v>
      </c>
      <c r="S176" s="167">
        <v>0</v>
      </c>
      <c r="T176" s="168">
        <f>S176*H176</f>
        <v>0</v>
      </c>
      <c r="AR176" s="15" t="s">
        <v>121</v>
      </c>
      <c r="AT176" s="15" t="s">
        <v>116</v>
      </c>
      <c r="AU176" s="15" t="s">
        <v>83</v>
      </c>
      <c r="AY176" s="15" t="s">
        <v>113</v>
      </c>
      <c r="BE176" s="169">
        <f>IF(N176="základní",J176,0)</f>
        <v>0</v>
      </c>
      <c r="BF176" s="169">
        <f>IF(N176="snížená",J176,0)</f>
        <v>0</v>
      </c>
      <c r="BG176" s="169">
        <f>IF(N176="zákl. přenesená",J176,0)</f>
        <v>0</v>
      </c>
      <c r="BH176" s="169">
        <f>IF(N176="sníž. přenesená",J176,0)</f>
        <v>0</v>
      </c>
      <c r="BI176" s="169">
        <f>IF(N176="nulová",J176,0)</f>
        <v>0</v>
      </c>
      <c r="BJ176" s="15" t="s">
        <v>22</v>
      </c>
      <c r="BK176" s="169">
        <f>ROUND(I176*H176,2)</f>
        <v>0</v>
      </c>
      <c r="BL176" s="15" t="s">
        <v>121</v>
      </c>
      <c r="BM176" s="15" t="s">
        <v>313</v>
      </c>
    </row>
    <row r="177" spans="2:47" s="1" customFormat="1" ht="27">
      <c r="B177" s="32"/>
      <c r="D177" s="173" t="s">
        <v>123</v>
      </c>
      <c r="F177" s="192" t="s">
        <v>314</v>
      </c>
      <c r="I177" s="130"/>
      <c r="L177" s="32"/>
      <c r="M177" s="62"/>
      <c r="N177" s="33"/>
      <c r="O177" s="33"/>
      <c r="P177" s="33"/>
      <c r="Q177" s="33"/>
      <c r="R177" s="33"/>
      <c r="S177" s="33"/>
      <c r="T177" s="63"/>
      <c r="AT177" s="15" t="s">
        <v>123</v>
      </c>
      <c r="AU177" s="15" t="s">
        <v>83</v>
      </c>
    </row>
    <row r="178" spans="2:65" s="1" customFormat="1" ht="22.5" customHeight="1">
      <c r="B178" s="157"/>
      <c r="C178" s="158" t="s">
        <v>315</v>
      </c>
      <c r="D178" s="158" t="s">
        <v>116</v>
      </c>
      <c r="E178" s="159" t="s">
        <v>316</v>
      </c>
      <c r="F178" s="160" t="s">
        <v>317</v>
      </c>
      <c r="G178" s="161" t="s">
        <v>129</v>
      </c>
      <c r="H178" s="162">
        <v>6</v>
      </c>
      <c r="I178" s="163"/>
      <c r="J178" s="164">
        <f>ROUND(I178*H178,2)</f>
        <v>0</v>
      </c>
      <c r="K178" s="160" t="s">
        <v>120</v>
      </c>
      <c r="L178" s="32"/>
      <c r="M178" s="165" t="s">
        <v>20</v>
      </c>
      <c r="N178" s="166" t="s">
        <v>43</v>
      </c>
      <c r="O178" s="33"/>
      <c r="P178" s="167">
        <f>O178*H178</f>
        <v>0</v>
      </c>
      <c r="Q178" s="167">
        <v>0</v>
      </c>
      <c r="R178" s="167">
        <f>Q178*H178</f>
        <v>0</v>
      </c>
      <c r="S178" s="167">
        <v>0</v>
      </c>
      <c r="T178" s="168">
        <f>S178*H178</f>
        <v>0</v>
      </c>
      <c r="AR178" s="15" t="s">
        <v>121</v>
      </c>
      <c r="AT178" s="15" t="s">
        <v>116</v>
      </c>
      <c r="AU178" s="15" t="s">
        <v>83</v>
      </c>
      <c r="AY178" s="15" t="s">
        <v>113</v>
      </c>
      <c r="BE178" s="169">
        <f>IF(N178="základní",J178,0)</f>
        <v>0</v>
      </c>
      <c r="BF178" s="169">
        <f>IF(N178="snížená",J178,0)</f>
        <v>0</v>
      </c>
      <c r="BG178" s="169">
        <f>IF(N178="zákl. přenesená",J178,0)</f>
        <v>0</v>
      </c>
      <c r="BH178" s="169">
        <f>IF(N178="sníž. přenesená",J178,0)</f>
        <v>0</v>
      </c>
      <c r="BI178" s="169">
        <f>IF(N178="nulová",J178,0)</f>
        <v>0</v>
      </c>
      <c r="BJ178" s="15" t="s">
        <v>22</v>
      </c>
      <c r="BK178" s="169">
        <f>ROUND(I178*H178,2)</f>
        <v>0</v>
      </c>
      <c r="BL178" s="15" t="s">
        <v>121</v>
      </c>
      <c r="BM178" s="15" t="s">
        <v>318</v>
      </c>
    </row>
    <row r="179" spans="2:47" s="1" customFormat="1" ht="40.5">
      <c r="B179" s="32"/>
      <c r="D179" s="173" t="s">
        <v>123</v>
      </c>
      <c r="F179" s="192" t="s">
        <v>319</v>
      </c>
      <c r="I179" s="130"/>
      <c r="L179" s="32"/>
      <c r="M179" s="62"/>
      <c r="N179" s="33"/>
      <c r="O179" s="33"/>
      <c r="P179" s="33"/>
      <c r="Q179" s="33"/>
      <c r="R179" s="33"/>
      <c r="S179" s="33"/>
      <c r="T179" s="63"/>
      <c r="AT179" s="15" t="s">
        <v>123</v>
      </c>
      <c r="AU179" s="15" t="s">
        <v>83</v>
      </c>
    </row>
    <row r="180" spans="2:65" s="1" customFormat="1" ht="31.5" customHeight="1">
      <c r="B180" s="157"/>
      <c r="C180" s="158" t="s">
        <v>320</v>
      </c>
      <c r="D180" s="158" t="s">
        <v>116</v>
      </c>
      <c r="E180" s="159" t="s">
        <v>321</v>
      </c>
      <c r="F180" s="160" t="s">
        <v>322</v>
      </c>
      <c r="G180" s="161" t="s">
        <v>129</v>
      </c>
      <c r="H180" s="162">
        <v>2</v>
      </c>
      <c r="I180" s="163"/>
      <c r="J180" s="164">
        <f>ROUND(I180*H180,2)</f>
        <v>0</v>
      </c>
      <c r="K180" s="160" t="s">
        <v>120</v>
      </c>
      <c r="L180" s="32"/>
      <c r="M180" s="165" t="s">
        <v>20</v>
      </c>
      <c r="N180" s="166" t="s">
        <v>43</v>
      </c>
      <c r="O180" s="33"/>
      <c r="P180" s="167">
        <f>O180*H180</f>
        <v>0</v>
      </c>
      <c r="Q180" s="167">
        <v>0</v>
      </c>
      <c r="R180" s="167">
        <f>Q180*H180</f>
        <v>0</v>
      </c>
      <c r="S180" s="167">
        <v>0</v>
      </c>
      <c r="T180" s="168">
        <f>S180*H180</f>
        <v>0</v>
      </c>
      <c r="AR180" s="15" t="s">
        <v>121</v>
      </c>
      <c r="AT180" s="15" t="s">
        <v>116</v>
      </c>
      <c r="AU180" s="15" t="s">
        <v>83</v>
      </c>
      <c r="AY180" s="15" t="s">
        <v>113</v>
      </c>
      <c r="BE180" s="169">
        <f>IF(N180="základní",J180,0)</f>
        <v>0</v>
      </c>
      <c r="BF180" s="169">
        <f>IF(N180="snížená",J180,0)</f>
        <v>0</v>
      </c>
      <c r="BG180" s="169">
        <f>IF(N180="zákl. přenesená",J180,0)</f>
        <v>0</v>
      </c>
      <c r="BH180" s="169">
        <f>IF(N180="sníž. přenesená",J180,0)</f>
        <v>0</v>
      </c>
      <c r="BI180" s="169">
        <f>IF(N180="nulová",J180,0)</f>
        <v>0</v>
      </c>
      <c r="BJ180" s="15" t="s">
        <v>22</v>
      </c>
      <c r="BK180" s="169">
        <f>ROUND(I180*H180,2)</f>
        <v>0</v>
      </c>
      <c r="BL180" s="15" t="s">
        <v>121</v>
      </c>
      <c r="BM180" s="15" t="s">
        <v>323</v>
      </c>
    </row>
    <row r="181" spans="2:47" s="1" customFormat="1" ht="40.5">
      <c r="B181" s="32"/>
      <c r="D181" s="173" t="s">
        <v>123</v>
      </c>
      <c r="F181" s="192" t="s">
        <v>324</v>
      </c>
      <c r="I181" s="130"/>
      <c r="L181" s="32"/>
      <c r="M181" s="62"/>
      <c r="N181" s="33"/>
      <c r="O181" s="33"/>
      <c r="P181" s="33"/>
      <c r="Q181" s="33"/>
      <c r="R181" s="33"/>
      <c r="S181" s="33"/>
      <c r="T181" s="63"/>
      <c r="AT181" s="15" t="s">
        <v>123</v>
      </c>
      <c r="AU181" s="15" t="s">
        <v>83</v>
      </c>
    </row>
    <row r="182" spans="2:65" s="1" customFormat="1" ht="31.5" customHeight="1">
      <c r="B182" s="157"/>
      <c r="C182" s="158" t="s">
        <v>325</v>
      </c>
      <c r="D182" s="158" t="s">
        <v>116</v>
      </c>
      <c r="E182" s="159" t="s">
        <v>326</v>
      </c>
      <c r="F182" s="160" t="s">
        <v>327</v>
      </c>
      <c r="G182" s="161" t="s">
        <v>119</v>
      </c>
      <c r="H182" s="162">
        <v>35</v>
      </c>
      <c r="I182" s="163"/>
      <c r="J182" s="164">
        <f>ROUND(I182*H182,2)</f>
        <v>0</v>
      </c>
      <c r="K182" s="160" t="s">
        <v>120</v>
      </c>
      <c r="L182" s="32"/>
      <c r="M182" s="165" t="s">
        <v>20</v>
      </c>
      <c r="N182" s="166" t="s">
        <v>43</v>
      </c>
      <c r="O182" s="33"/>
      <c r="P182" s="167">
        <f>O182*H182</f>
        <v>0</v>
      </c>
      <c r="Q182" s="167">
        <v>0</v>
      </c>
      <c r="R182" s="167">
        <f>Q182*H182</f>
        <v>0</v>
      </c>
      <c r="S182" s="167">
        <v>0</v>
      </c>
      <c r="T182" s="168">
        <f>S182*H182</f>
        <v>0</v>
      </c>
      <c r="AR182" s="15" t="s">
        <v>121</v>
      </c>
      <c r="AT182" s="15" t="s">
        <v>116</v>
      </c>
      <c r="AU182" s="15" t="s">
        <v>83</v>
      </c>
      <c r="AY182" s="15" t="s">
        <v>113</v>
      </c>
      <c r="BE182" s="169">
        <f>IF(N182="základní",J182,0)</f>
        <v>0</v>
      </c>
      <c r="BF182" s="169">
        <f>IF(N182="snížená",J182,0)</f>
        <v>0</v>
      </c>
      <c r="BG182" s="169">
        <f>IF(N182="zákl. přenesená",J182,0)</f>
        <v>0</v>
      </c>
      <c r="BH182" s="169">
        <f>IF(N182="sníž. přenesená",J182,0)</f>
        <v>0</v>
      </c>
      <c r="BI182" s="169">
        <f>IF(N182="nulová",J182,0)</f>
        <v>0</v>
      </c>
      <c r="BJ182" s="15" t="s">
        <v>22</v>
      </c>
      <c r="BK182" s="169">
        <f>ROUND(I182*H182,2)</f>
        <v>0</v>
      </c>
      <c r="BL182" s="15" t="s">
        <v>121</v>
      </c>
      <c r="BM182" s="15" t="s">
        <v>328</v>
      </c>
    </row>
    <row r="183" spans="2:47" s="1" customFormat="1" ht="27">
      <c r="B183" s="32"/>
      <c r="D183" s="170" t="s">
        <v>123</v>
      </c>
      <c r="F183" s="171" t="s">
        <v>329</v>
      </c>
      <c r="I183" s="130"/>
      <c r="L183" s="32"/>
      <c r="M183" s="62"/>
      <c r="N183" s="33"/>
      <c r="O183" s="33"/>
      <c r="P183" s="33"/>
      <c r="Q183" s="33"/>
      <c r="R183" s="33"/>
      <c r="S183" s="33"/>
      <c r="T183" s="63"/>
      <c r="AT183" s="15" t="s">
        <v>123</v>
      </c>
      <c r="AU183" s="15" t="s">
        <v>83</v>
      </c>
    </row>
    <row r="184" spans="2:51" s="11" customFormat="1" ht="13.5">
      <c r="B184" s="172"/>
      <c r="D184" s="173" t="s">
        <v>125</v>
      </c>
      <c r="E184" s="174" t="s">
        <v>20</v>
      </c>
      <c r="F184" s="175" t="s">
        <v>330</v>
      </c>
      <c r="H184" s="176">
        <v>35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81" t="s">
        <v>125</v>
      </c>
      <c r="AU184" s="181" t="s">
        <v>83</v>
      </c>
      <c r="AV184" s="11" t="s">
        <v>83</v>
      </c>
      <c r="AW184" s="11" t="s">
        <v>36</v>
      </c>
      <c r="AX184" s="11" t="s">
        <v>22</v>
      </c>
      <c r="AY184" s="181" t="s">
        <v>113</v>
      </c>
    </row>
    <row r="185" spans="2:65" s="1" customFormat="1" ht="22.5" customHeight="1">
      <c r="B185" s="157"/>
      <c r="C185" s="182" t="s">
        <v>331</v>
      </c>
      <c r="D185" s="182" t="s">
        <v>111</v>
      </c>
      <c r="E185" s="183" t="s">
        <v>332</v>
      </c>
      <c r="F185" s="184" t="s">
        <v>333</v>
      </c>
      <c r="G185" s="185" t="s">
        <v>119</v>
      </c>
      <c r="H185" s="186">
        <v>35</v>
      </c>
      <c r="I185" s="187"/>
      <c r="J185" s="188">
        <f>ROUND(I185*H185,2)</f>
        <v>0</v>
      </c>
      <c r="K185" s="184" t="s">
        <v>120</v>
      </c>
      <c r="L185" s="189"/>
      <c r="M185" s="190" t="s">
        <v>20</v>
      </c>
      <c r="N185" s="191" t="s">
        <v>43</v>
      </c>
      <c r="O185" s="33"/>
      <c r="P185" s="167">
        <f>O185*H185</f>
        <v>0</v>
      </c>
      <c r="Q185" s="167">
        <v>0.00012</v>
      </c>
      <c r="R185" s="167">
        <f>Q185*H185</f>
        <v>0.0042</v>
      </c>
      <c r="S185" s="167">
        <v>0</v>
      </c>
      <c r="T185" s="168">
        <f>S185*H185</f>
        <v>0</v>
      </c>
      <c r="AR185" s="15" t="s">
        <v>130</v>
      </c>
      <c r="AT185" s="15" t="s">
        <v>111</v>
      </c>
      <c r="AU185" s="15" t="s">
        <v>83</v>
      </c>
      <c r="AY185" s="15" t="s">
        <v>113</v>
      </c>
      <c r="BE185" s="169">
        <f>IF(N185="základní",J185,0)</f>
        <v>0</v>
      </c>
      <c r="BF185" s="169">
        <f>IF(N185="snížená",J185,0)</f>
        <v>0</v>
      </c>
      <c r="BG185" s="169">
        <f>IF(N185="zákl. přenesená",J185,0)</f>
        <v>0</v>
      </c>
      <c r="BH185" s="169">
        <f>IF(N185="sníž. přenesená",J185,0)</f>
        <v>0</v>
      </c>
      <c r="BI185" s="169">
        <f>IF(N185="nulová",J185,0)</f>
        <v>0</v>
      </c>
      <c r="BJ185" s="15" t="s">
        <v>22</v>
      </c>
      <c r="BK185" s="169">
        <f>ROUND(I185*H185,2)</f>
        <v>0</v>
      </c>
      <c r="BL185" s="15" t="s">
        <v>130</v>
      </c>
      <c r="BM185" s="15" t="s">
        <v>334</v>
      </c>
    </row>
    <row r="186" spans="2:47" s="1" customFormat="1" ht="13.5">
      <c r="B186" s="32"/>
      <c r="D186" s="170" t="s">
        <v>123</v>
      </c>
      <c r="F186" s="171" t="s">
        <v>335</v>
      </c>
      <c r="I186" s="130"/>
      <c r="L186" s="32"/>
      <c r="M186" s="62"/>
      <c r="N186" s="33"/>
      <c r="O186" s="33"/>
      <c r="P186" s="33"/>
      <c r="Q186" s="33"/>
      <c r="R186" s="33"/>
      <c r="S186" s="33"/>
      <c r="T186" s="63"/>
      <c r="AT186" s="15" t="s">
        <v>123</v>
      </c>
      <c r="AU186" s="15" t="s">
        <v>83</v>
      </c>
    </row>
    <row r="187" spans="2:47" s="1" customFormat="1" ht="27">
      <c r="B187" s="32"/>
      <c r="D187" s="170" t="s">
        <v>267</v>
      </c>
      <c r="F187" s="194" t="s">
        <v>336</v>
      </c>
      <c r="I187" s="130"/>
      <c r="L187" s="32"/>
      <c r="M187" s="62"/>
      <c r="N187" s="33"/>
      <c r="O187" s="33"/>
      <c r="P187" s="33"/>
      <c r="Q187" s="33"/>
      <c r="R187" s="33"/>
      <c r="S187" s="33"/>
      <c r="T187" s="63"/>
      <c r="AT187" s="15" t="s">
        <v>267</v>
      </c>
      <c r="AU187" s="15" t="s">
        <v>83</v>
      </c>
    </row>
    <row r="188" spans="2:51" s="11" customFormat="1" ht="13.5">
      <c r="B188" s="172"/>
      <c r="D188" s="173" t="s">
        <v>125</v>
      </c>
      <c r="E188" s="174" t="s">
        <v>20</v>
      </c>
      <c r="F188" s="175" t="s">
        <v>330</v>
      </c>
      <c r="H188" s="176">
        <v>35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81" t="s">
        <v>125</v>
      </c>
      <c r="AU188" s="181" t="s">
        <v>83</v>
      </c>
      <c r="AV188" s="11" t="s">
        <v>83</v>
      </c>
      <c r="AW188" s="11" t="s">
        <v>36</v>
      </c>
      <c r="AX188" s="11" t="s">
        <v>22</v>
      </c>
      <c r="AY188" s="181" t="s">
        <v>113</v>
      </c>
    </row>
    <row r="189" spans="2:65" s="1" customFormat="1" ht="31.5" customHeight="1">
      <c r="B189" s="157"/>
      <c r="C189" s="158" t="s">
        <v>337</v>
      </c>
      <c r="D189" s="158" t="s">
        <v>116</v>
      </c>
      <c r="E189" s="159" t="s">
        <v>338</v>
      </c>
      <c r="F189" s="160" t="s">
        <v>339</v>
      </c>
      <c r="G189" s="161" t="s">
        <v>119</v>
      </c>
      <c r="H189" s="162">
        <v>30</v>
      </c>
      <c r="I189" s="163"/>
      <c r="J189" s="164">
        <f>ROUND(I189*H189,2)</f>
        <v>0</v>
      </c>
      <c r="K189" s="160" t="s">
        <v>120</v>
      </c>
      <c r="L189" s="32"/>
      <c r="M189" s="165" t="s">
        <v>20</v>
      </c>
      <c r="N189" s="166" t="s">
        <v>43</v>
      </c>
      <c r="O189" s="33"/>
      <c r="P189" s="167">
        <f>O189*H189</f>
        <v>0</v>
      </c>
      <c r="Q189" s="167">
        <v>0</v>
      </c>
      <c r="R189" s="167">
        <f>Q189*H189</f>
        <v>0</v>
      </c>
      <c r="S189" s="167">
        <v>0</v>
      </c>
      <c r="T189" s="168">
        <f>S189*H189</f>
        <v>0</v>
      </c>
      <c r="AR189" s="15" t="s">
        <v>121</v>
      </c>
      <c r="AT189" s="15" t="s">
        <v>116</v>
      </c>
      <c r="AU189" s="15" t="s">
        <v>83</v>
      </c>
      <c r="AY189" s="15" t="s">
        <v>113</v>
      </c>
      <c r="BE189" s="169">
        <f>IF(N189="základní",J189,0)</f>
        <v>0</v>
      </c>
      <c r="BF189" s="169">
        <f>IF(N189="snížená",J189,0)</f>
        <v>0</v>
      </c>
      <c r="BG189" s="169">
        <f>IF(N189="zákl. přenesená",J189,0)</f>
        <v>0</v>
      </c>
      <c r="BH189" s="169">
        <f>IF(N189="sníž. přenesená",J189,0)</f>
        <v>0</v>
      </c>
      <c r="BI189" s="169">
        <f>IF(N189="nulová",J189,0)</f>
        <v>0</v>
      </c>
      <c r="BJ189" s="15" t="s">
        <v>22</v>
      </c>
      <c r="BK189" s="169">
        <f>ROUND(I189*H189,2)</f>
        <v>0</v>
      </c>
      <c r="BL189" s="15" t="s">
        <v>121</v>
      </c>
      <c r="BM189" s="15" t="s">
        <v>340</v>
      </c>
    </row>
    <row r="190" spans="2:47" s="1" customFormat="1" ht="27">
      <c r="B190" s="32"/>
      <c r="D190" s="170" t="s">
        <v>123</v>
      </c>
      <c r="F190" s="171" t="s">
        <v>341</v>
      </c>
      <c r="I190" s="130"/>
      <c r="L190" s="32"/>
      <c r="M190" s="62"/>
      <c r="N190" s="33"/>
      <c r="O190" s="33"/>
      <c r="P190" s="33"/>
      <c r="Q190" s="33"/>
      <c r="R190" s="33"/>
      <c r="S190" s="33"/>
      <c r="T190" s="63"/>
      <c r="AT190" s="15" t="s">
        <v>123</v>
      </c>
      <c r="AU190" s="15" t="s">
        <v>83</v>
      </c>
    </row>
    <row r="191" spans="2:51" s="11" customFormat="1" ht="13.5">
      <c r="B191" s="172"/>
      <c r="D191" s="173" t="s">
        <v>125</v>
      </c>
      <c r="E191" s="174" t="s">
        <v>20</v>
      </c>
      <c r="F191" s="175" t="s">
        <v>342</v>
      </c>
      <c r="H191" s="176">
        <v>30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81" t="s">
        <v>125</v>
      </c>
      <c r="AU191" s="181" t="s">
        <v>83</v>
      </c>
      <c r="AV191" s="11" t="s">
        <v>83</v>
      </c>
      <c r="AW191" s="11" t="s">
        <v>36</v>
      </c>
      <c r="AX191" s="11" t="s">
        <v>22</v>
      </c>
      <c r="AY191" s="181" t="s">
        <v>113</v>
      </c>
    </row>
    <row r="192" spans="2:65" s="1" customFormat="1" ht="31.5" customHeight="1">
      <c r="B192" s="157"/>
      <c r="C192" s="158" t="s">
        <v>343</v>
      </c>
      <c r="D192" s="158" t="s">
        <v>116</v>
      </c>
      <c r="E192" s="159" t="s">
        <v>344</v>
      </c>
      <c r="F192" s="160" t="s">
        <v>345</v>
      </c>
      <c r="G192" s="161" t="s">
        <v>119</v>
      </c>
      <c r="H192" s="162">
        <v>24</v>
      </c>
      <c r="I192" s="163"/>
      <c r="J192" s="164">
        <f>ROUND(I192*H192,2)</f>
        <v>0</v>
      </c>
      <c r="K192" s="160" t="s">
        <v>20</v>
      </c>
      <c r="L192" s="32"/>
      <c r="M192" s="165" t="s">
        <v>20</v>
      </c>
      <c r="N192" s="166" t="s">
        <v>43</v>
      </c>
      <c r="O192" s="33"/>
      <c r="P192" s="167">
        <f>O192*H192</f>
        <v>0</v>
      </c>
      <c r="Q192" s="167">
        <v>0</v>
      </c>
      <c r="R192" s="167">
        <f>Q192*H192</f>
        <v>0</v>
      </c>
      <c r="S192" s="167">
        <v>0</v>
      </c>
      <c r="T192" s="168">
        <f>S192*H192</f>
        <v>0</v>
      </c>
      <c r="AR192" s="15" t="s">
        <v>121</v>
      </c>
      <c r="AT192" s="15" t="s">
        <v>116</v>
      </c>
      <c r="AU192" s="15" t="s">
        <v>83</v>
      </c>
      <c r="AY192" s="15" t="s">
        <v>113</v>
      </c>
      <c r="BE192" s="169">
        <f>IF(N192="základní",J192,0)</f>
        <v>0</v>
      </c>
      <c r="BF192" s="169">
        <f>IF(N192="snížená",J192,0)</f>
        <v>0</v>
      </c>
      <c r="BG192" s="169">
        <f>IF(N192="zákl. přenesená",J192,0)</f>
        <v>0</v>
      </c>
      <c r="BH192" s="169">
        <f>IF(N192="sníž. přenesená",J192,0)</f>
        <v>0</v>
      </c>
      <c r="BI192" s="169">
        <f>IF(N192="nulová",J192,0)</f>
        <v>0</v>
      </c>
      <c r="BJ192" s="15" t="s">
        <v>22</v>
      </c>
      <c r="BK192" s="169">
        <f>ROUND(I192*H192,2)</f>
        <v>0</v>
      </c>
      <c r="BL192" s="15" t="s">
        <v>121</v>
      </c>
      <c r="BM192" s="15" t="s">
        <v>346</v>
      </c>
    </row>
    <row r="193" spans="2:47" s="1" customFormat="1" ht="27">
      <c r="B193" s="32"/>
      <c r="D193" s="170" t="s">
        <v>123</v>
      </c>
      <c r="F193" s="171" t="s">
        <v>347</v>
      </c>
      <c r="I193" s="130"/>
      <c r="L193" s="32"/>
      <c r="M193" s="62"/>
      <c r="N193" s="33"/>
      <c r="O193" s="33"/>
      <c r="P193" s="33"/>
      <c r="Q193" s="33"/>
      <c r="R193" s="33"/>
      <c r="S193" s="33"/>
      <c r="T193" s="63"/>
      <c r="AT193" s="15" t="s">
        <v>123</v>
      </c>
      <c r="AU193" s="15" t="s">
        <v>83</v>
      </c>
    </row>
    <row r="194" spans="2:51" s="11" customFormat="1" ht="13.5">
      <c r="B194" s="172"/>
      <c r="D194" s="173" t="s">
        <v>125</v>
      </c>
      <c r="E194" s="174" t="s">
        <v>20</v>
      </c>
      <c r="F194" s="175" t="s">
        <v>348</v>
      </c>
      <c r="H194" s="176">
        <v>24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81" t="s">
        <v>125</v>
      </c>
      <c r="AU194" s="181" t="s">
        <v>83</v>
      </c>
      <c r="AV194" s="11" t="s">
        <v>83</v>
      </c>
      <c r="AW194" s="11" t="s">
        <v>36</v>
      </c>
      <c r="AX194" s="11" t="s">
        <v>22</v>
      </c>
      <c r="AY194" s="181" t="s">
        <v>113</v>
      </c>
    </row>
    <row r="195" spans="2:65" s="1" customFormat="1" ht="22.5" customHeight="1">
      <c r="B195" s="157"/>
      <c r="C195" s="182" t="s">
        <v>349</v>
      </c>
      <c r="D195" s="182" t="s">
        <v>111</v>
      </c>
      <c r="E195" s="183" t="s">
        <v>350</v>
      </c>
      <c r="F195" s="184" t="s">
        <v>351</v>
      </c>
      <c r="G195" s="185" t="s">
        <v>119</v>
      </c>
      <c r="H195" s="186">
        <v>24</v>
      </c>
      <c r="I195" s="187"/>
      <c r="J195" s="188">
        <f>ROUND(I195*H195,2)</f>
        <v>0</v>
      </c>
      <c r="K195" s="184" t="s">
        <v>120</v>
      </c>
      <c r="L195" s="189"/>
      <c r="M195" s="190" t="s">
        <v>20</v>
      </c>
      <c r="N195" s="191" t="s">
        <v>43</v>
      </c>
      <c r="O195" s="33"/>
      <c r="P195" s="167">
        <f>O195*H195</f>
        <v>0</v>
      </c>
      <c r="Q195" s="167">
        <v>0.00082</v>
      </c>
      <c r="R195" s="167">
        <f>Q195*H195</f>
        <v>0.01968</v>
      </c>
      <c r="S195" s="167">
        <v>0</v>
      </c>
      <c r="T195" s="168">
        <f>S195*H195</f>
        <v>0</v>
      </c>
      <c r="AR195" s="15" t="s">
        <v>130</v>
      </c>
      <c r="AT195" s="15" t="s">
        <v>111</v>
      </c>
      <c r="AU195" s="15" t="s">
        <v>83</v>
      </c>
      <c r="AY195" s="15" t="s">
        <v>113</v>
      </c>
      <c r="BE195" s="169">
        <f>IF(N195="základní",J195,0)</f>
        <v>0</v>
      </c>
      <c r="BF195" s="169">
        <f>IF(N195="snížená",J195,0)</f>
        <v>0</v>
      </c>
      <c r="BG195" s="169">
        <f>IF(N195="zákl. přenesená",J195,0)</f>
        <v>0</v>
      </c>
      <c r="BH195" s="169">
        <f>IF(N195="sníž. přenesená",J195,0)</f>
        <v>0</v>
      </c>
      <c r="BI195" s="169">
        <f>IF(N195="nulová",J195,0)</f>
        <v>0</v>
      </c>
      <c r="BJ195" s="15" t="s">
        <v>22</v>
      </c>
      <c r="BK195" s="169">
        <f>ROUND(I195*H195,2)</f>
        <v>0</v>
      </c>
      <c r="BL195" s="15" t="s">
        <v>130</v>
      </c>
      <c r="BM195" s="15" t="s">
        <v>352</v>
      </c>
    </row>
    <row r="196" spans="2:47" s="1" customFormat="1" ht="13.5">
      <c r="B196" s="32"/>
      <c r="D196" s="170" t="s">
        <v>123</v>
      </c>
      <c r="F196" s="171" t="s">
        <v>353</v>
      </c>
      <c r="I196" s="130"/>
      <c r="L196" s="32"/>
      <c r="M196" s="62"/>
      <c r="N196" s="33"/>
      <c r="O196" s="33"/>
      <c r="P196" s="33"/>
      <c r="Q196" s="33"/>
      <c r="R196" s="33"/>
      <c r="S196" s="33"/>
      <c r="T196" s="63"/>
      <c r="AT196" s="15" t="s">
        <v>123</v>
      </c>
      <c r="AU196" s="15" t="s">
        <v>83</v>
      </c>
    </row>
    <row r="197" spans="2:47" s="1" customFormat="1" ht="27">
      <c r="B197" s="32"/>
      <c r="D197" s="173" t="s">
        <v>267</v>
      </c>
      <c r="F197" s="193" t="s">
        <v>354</v>
      </c>
      <c r="I197" s="130"/>
      <c r="L197" s="32"/>
      <c r="M197" s="62"/>
      <c r="N197" s="33"/>
      <c r="O197" s="33"/>
      <c r="P197" s="33"/>
      <c r="Q197" s="33"/>
      <c r="R197" s="33"/>
      <c r="S197" s="33"/>
      <c r="T197" s="63"/>
      <c r="AT197" s="15" t="s">
        <v>267</v>
      </c>
      <c r="AU197" s="15" t="s">
        <v>83</v>
      </c>
    </row>
    <row r="198" spans="2:65" s="1" customFormat="1" ht="22.5" customHeight="1">
      <c r="B198" s="157"/>
      <c r="C198" s="158" t="s">
        <v>355</v>
      </c>
      <c r="D198" s="158" t="s">
        <v>116</v>
      </c>
      <c r="E198" s="159" t="s">
        <v>356</v>
      </c>
      <c r="F198" s="160" t="s">
        <v>357</v>
      </c>
      <c r="G198" s="161" t="s">
        <v>119</v>
      </c>
      <c r="H198" s="162">
        <v>35</v>
      </c>
      <c r="I198" s="163"/>
      <c r="J198" s="164">
        <f>ROUND(I198*H198,2)</f>
        <v>0</v>
      </c>
      <c r="K198" s="160" t="s">
        <v>120</v>
      </c>
      <c r="L198" s="32"/>
      <c r="M198" s="165" t="s">
        <v>20</v>
      </c>
      <c r="N198" s="166" t="s">
        <v>43</v>
      </c>
      <c r="O198" s="33"/>
      <c r="P198" s="167">
        <f>O198*H198</f>
        <v>0</v>
      </c>
      <c r="Q198" s="167">
        <v>0</v>
      </c>
      <c r="R198" s="167">
        <f>Q198*H198</f>
        <v>0</v>
      </c>
      <c r="S198" s="167">
        <v>0</v>
      </c>
      <c r="T198" s="168">
        <f>S198*H198</f>
        <v>0</v>
      </c>
      <c r="AR198" s="15" t="s">
        <v>121</v>
      </c>
      <c r="AT198" s="15" t="s">
        <v>116</v>
      </c>
      <c r="AU198" s="15" t="s">
        <v>83</v>
      </c>
      <c r="AY198" s="15" t="s">
        <v>113</v>
      </c>
      <c r="BE198" s="169">
        <f>IF(N198="základní",J198,0)</f>
        <v>0</v>
      </c>
      <c r="BF198" s="169">
        <f>IF(N198="snížená",J198,0)</f>
        <v>0</v>
      </c>
      <c r="BG198" s="169">
        <f>IF(N198="zákl. přenesená",J198,0)</f>
        <v>0</v>
      </c>
      <c r="BH198" s="169">
        <f>IF(N198="sníž. přenesená",J198,0)</f>
        <v>0</v>
      </c>
      <c r="BI198" s="169">
        <f>IF(N198="nulová",J198,0)</f>
        <v>0</v>
      </c>
      <c r="BJ198" s="15" t="s">
        <v>22</v>
      </c>
      <c r="BK198" s="169">
        <f>ROUND(I198*H198,2)</f>
        <v>0</v>
      </c>
      <c r="BL198" s="15" t="s">
        <v>121</v>
      </c>
      <c r="BM198" s="15" t="s">
        <v>358</v>
      </c>
    </row>
    <row r="199" spans="2:47" s="1" customFormat="1" ht="27">
      <c r="B199" s="32"/>
      <c r="D199" s="170" t="s">
        <v>123</v>
      </c>
      <c r="F199" s="171" t="s">
        <v>359</v>
      </c>
      <c r="I199" s="130"/>
      <c r="L199" s="32"/>
      <c r="M199" s="62"/>
      <c r="N199" s="33"/>
      <c r="O199" s="33"/>
      <c r="P199" s="33"/>
      <c r="Q199" s="33"/>
      <c r="R199" s="33"/>
      <c r="S199" s="33"/>
      <c r="T199" s="63"/>
      <c r="AT199" s="15" t="s">
        <v>123</v>
      </c>
      <c r="AU199" s="15" t="s">
        <v>83</v>
      </c>
    </row>
    <row r="200" spans="2:51" s="11" customFormat="1" ht="13.5">
      <c r="B200" s="172"/>
      <c r="D200" s="173" t="s">
        <v>125</v>
      </c>
      <c r="E200" s="174" t="s">
        <v>20</v>
      </c>
      <c r="F200" s="175" t="s">
        <v>330</v>
      </c>
      <c r="H200" s="176">
        <v>35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81" t="s">
        <v>125</v>
      </c>
      <c r="AU200" s="181" t="s">
        <v>83</v>
      </c>
      <c r="AV200" s="11" t="s">
        <v>83</v>
      </c>
      <c r="AW200" s="11" t="s">
        <v>36</v>
      </c>
      <c r="AX200" s="11" t="s">
        <v>22</v>
      </c>
      <c r="AY200" s="181" t="s">
        <v>113</v>
      </c>
    </row>
    <row r="201" spans="2:65" s="1" customFormat="1" ht="22.5" customHeight="1">
      <c r="B201" s="157"/>
      <c r="C201" s="158" t="s">
        <v>360</v>
      </c>
      <c r="D201" s="158" t="s">
        <v>116</v>
      </c>
      <c r="E201" s="159" t="s">
        <v>361</v>
      </c>
      <c r="F201" s="160" t="s">
        <v>362</v>
      </c>
      <c r="G201" s="161" t="s">
        <v>119</v>
      </c>
      <c r="H201" s="162">
        <v>10.5</v>
      </c>
      <c r="I201" s="163"/>
      <c r="J201" s="164">
        <f>ROUND(I201*H201,2)</f>
        <v>0</v>
      </c>
      <c r="K201" s="160" t="s">
        <v>120</v>
      </c>
      <c r="L201" s="32"/>
      <c r="M201" s="165" t="s">
        <v>20</v>
      </c>
      <c r="N201" s="166" t="s">
        <v>43</v>
      </c>
      <c r="O201" s="33"/>
      <c r="P201" s="167">
        <f>O201*H201</f>
        <v>0</v>
      </c>
      <c r="Q201" s="167">
        <v>0</v>
      </c>
      <c r="R201" s="167">
        <f>Q201*H201</f>
        <v>0</v>
      </c>
      <c r="S201" s="167">
        <v>0</v>
      </c>
      <c r="T201" s="168">
        <f>S201*H201</f>
        <v>0</v>
      </c>
      <c r="AR201" s="15" t="s">
        <v>121</v>
      </c>
      <c r="AT201" s="15" t="s">
        <v>116</v>
      </c>
      <c r="AU201" s="15" t="s">
        <v>83</v>
      </c>
      <c r="AY201" s="15" t="s">
        <v>113</v>
      </c>
      <c r="BE201" s="169">
        <f>IF(N201="základní",J201,0)</f>
        <v>0</v>
      </c>
      <c r="BF201" s="169">
        <f>IF(N201="snížená",J201,0)</f>
        <v>0</v>
      </c>
      <c r="BG201" s="169">
        <f>IF(N201="zákl. přenesená",J201,0)</f>
        <v>0</v>
      </c>
      <c r="BH201" s="169">
        <f>IF(N201="sníž. přenesená",J201,0)</f>
        <v>0</v>
      </c>
      <c r="BI201" s="169">
        <f>IF(N201="nulová",J201,0)</f>
        <v>0</v>
      </c>
      <c r="BJ201" s="15" t="s">
        <v>22</v>
      </c>
      <c r="BK201" s="169">
        <f>ROUND(I201*H201,2)</f>
        <v>0</v>
      </c>
      <c r="BL201" s="15" t="s">
        <v>121</v>
      </c>
      <c r="BM201" s="15" t="s">
        <v>363</v>
      </c>
    </row>
    <row r="202" spans="2:47" s="1" customFormat="1" ht="27">
      <c r="B202" s="32"/>
      <c r="D202" s="170" t="s">
        <v>123</v>
      </c>
      <c r="F202" s="171" t="s">
        <v>364</v>
      </c>
      <c r="I202" s="130"/>
      <c r="L202" s="32"/>
      <c r="M202" s="62"/>
      <c r="N202" s="33"/>
      <c r="O202" s="33"/>
      <c r="P202" s="33"/>
      <c r="Q202" s="33"/>
      <c r="R202" s="33"/>
      <c r="S202" s="33"/>
      <c r="T202" s="63"/>
      <c r="AT202" s="15" t="s">
        <v>123</v>
      </c>
      <c r="AU202" s="15" t="s">
        <v>83</v>
      </c>
    </row>
    <row r="203" spans="2:51" s="11" customFormat="1" ht="13.5">
      <c r="B203" s="172"/>
      <c r="D203" s="173" t="s">
        <v>125</v>
      </c>
      <c r="E203" s="174" t="s">
        <v>20</v>
      </c>
      <c r="F203" s="175" t="s">
        <v>261</v>
      </c>
      <c r="H203" s="176">
        <v>10.5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81" t="s">
        <v>125</v>
      </c>
      <c r="AU203" s="181" t="s">
        <v>83</v>
      </c>
      <c r="AV203" s="11" t="s">
        <v>83</v>
      </c>
      <c r="AW203" s="11" t="s">
        <v>36</v>
      </c>
      <c r="AX203" s="11" t="s">
        <v>22</v>
      </c>
      <c r="AY203" s="181" t="s">
        <v>113</v>
      </c>
    </row>
    <row r="204" spans="2:65" s="1" customFormat="1" ht="22.5" customHeight="1">
      <c r="B204" s="157"/>
      <c r="C204" s="158" t="s">
        <v>365</v>
      </c>
      <c r="D204" s="158" t="s">
        <v>116</v>
      </c>
      <c r="E204" s="159" t="s">
        <v>366</v>
      </c>
      <c r="F204" s="160" t="s">
        <v>367</v>
      </c>
      <c r="G204" s="161" t="s">
        <v>368</v>
      </c>
      <c r="H204" s="195"/>
      <c r="I204" s="163"/>
      <c r="J204" s="164">
        <f>ROUND(I204*H204,2)</f>
        <v>0</v>
      </c>
      <c r="K204" s="160" t="s">
        <v>20</v>
      </c>
      <c r="L204" s="32"/>
      <c r="M204" s="165" t="s">
        <v>20</v>
      </c>
      <c r="N204" s="166" t="s">
        <v>43</v>
      </c>
      <c r="O204" s="33"/>
      <c r="P204" s="167">
        <f>O204*H204</f>
        <v>0</v>
      </c>
      <c r="Q204" s="167">
        <v>0</v>
      </c>
      <c r="R204" s="167">
        <f>Q204*H204</f>
        <v>0</v>
      </c>
      <c r="S204" s="167">
        <v>0</v>
      </c>
      <c r="T204" s="168">
        <f>S204*H204</f>
        <v>0</v>
      </c>
      <c r="AR204" s="15" t="s">
        <v>121</v>
      </c>
      <c r="AT204" s="15" t="s">
        <v>116</v>
      </c>
      <c r="AU204" s="15" t="s">
        <v>83</v>
      </c>
      <c r="AY204" s="15" t="s">
        <v>113</v>
      </c>
      <c r="BE204" s="169">
        <f>IF(N204="základní",J204,0)</f>
        <v>0</v>
      </c>
      <c r="BF204" s="169">
        <f>IF(N204="snížená",J204,0)</f>
        <v>0</v>
      </c>
      <c r="BG204" s="169">
        <f>IF(N204="zákl. přenesená",J204,0)</f>
        <v>0</v>
      </c>
      <c r="BH204" s="169">
        <f>IF(N204="sníž. přenesená",J204,0)</f>
        <v>0</v>
      </c>
      <c r="BI204" s="169">
        <f>IF(N204="nulová",J204,0)</f>
        <v>0</v>
      </c>
      <c r="BJ204" s="15" t="s">
        <v>22</v>
      </c>
      <c r="BK204" s="169">
        <f>ROUND(I204*H204,2)</f>
        <v>0</v>
      </c>
      <c r="BL204" s="15" t="s">
        <v>121</v>
      </c>
      <c r="BM204" s="15" t="s">
        <v>369</v>
      </c>
    </row>
    <row r="205" spans="2:65" s="1" customFormat="1" ht="22.5" customHeight="1">
      <c r="B205" s="157"/>
      <c r="C205" s="158" t="s">
        <v>370</v>
      </c>
      <c r="D205" s="158" t="s">
        <v>116</v>
      </c>
      <c r="E205" s="159" t="s">
        <v>371</v>
      </c>
      <c r="F205" s="160" t="s">
        <v>372</v>
      </c>
      <c r="G205" s="161" t="s">
        <v>368</v>
      </c>
      <c r="H205" s="195"/>
      <c r="I205" s="163"/>
      <c r="J205" s="164">
        <f>ROUND(I205*H205,2)</f>
        <v>0</v>
      </c>
      <c r="K205" s="160" t="s">
        <v>20</v>
      </c>
      <c r="L205" s="32"/>
      <c r="M205" s="165" t="s">
        <v>20</v>
      </c>
      <c r="N205" s="166" t="s">
        <v>43</v>
      </c>
      <c r="O205" s="33"/>
      <c r="P205" s="167">
        <f>O205*H205</f>
        <v>0</v>
      </c>
      <c r="Q205" s="167">
        <v>0</v>
      </c>
      <c r="R205" s="167">
        <f>Q205*H205</f>
        <v>0</v>
      </c>
      <c r="S205" s="167">
        <v>0</v>
      </c>
      <c r="T205" s="168">
        <f>S205*H205</f>
        <v>0</v>
      </c>
      <c r="AR205" s="15" t="s">
        <v>121</v>
      </c>
      <c r="AT205" s="15" t="s">
        <v>116</v>
      </c>
      <c r="AU205" s="15" t="s">
        <v>83</v>
      </c>
      <c r="AY205" s="15" t="s">
        <v>113</v>
      </c>
      <c r="BE205" s="169">
        <f>IF(N205="základní",J205,0)</f>
        <v>0</v>
      </c>
      <c r="BF205" s="169">
        <f>IF(N205="snížená",J205,0)</f>
        <v>0</v>
      </c>
      <c r="BG205" s="169">
        <f>IF(N205="zákl. přenesená",J205,0)</f>
        <v>0</v>
      </c>
      <c r="BH205" s="169">
        <f>IF(N205="sníž. přenesená",J205,0)</f>
        <v>0</v>
      </c>
      <c r="BI205" s="169">
        <f>IF(N205="nulová",J205,0)</f>
        <v>0</v>
      </c>
      <c r="BJ205" s="15" t="s">
        <v>22</v>
      </c>
      <c r="BK205" s="169">
        <f>ROUND(I205*H205,2)</f>
        <v>0</v>
      </c>
      <c r="BL205" s="15" t="s">
        <v>121</v>
      </c>
      <c r="BM205" s="15" t="s">
        <v>373</v>
      </c>
    </row>
    <row r="206" spans="2:65" s="1" customFormat="1" ht="22.5" customHeight="1">
      <c r="B206" s="157"/>
      <c r="C206" s="158" t="s">
        <v>374</v>
      </c>
      <c r="D206" s="158" t="s">
        <v>116</v>
      </c>
      <c r="E206" s="159" t="s">
        <v>375</v>
      </c>
      <c r="F206" s="160" t="s">
        <v>376</v>
      </c>
      <c r="G206" s="161" t="s">
        <v>368</v>
      </c>
      <c r="H206" s="195"/>
      <c r="I206" s="163"/>
      <c r="J206" s="164">
        <f>ROUND(I206*H206,2)</f>
        <v>0</v>
      </c>
      <c r="K206" s="160" t="s">
        <v>20</v>
      </c>
      <c r="L206" s="32"/>
      <c r="M206" s="165" t="s">
        <v>20</v>
      </c>
      <c r="N206" s="166" t="s">
        <v>43</v>
      </c>
      <c r="O206" s="33"/>
      <c r="P206" s="167">
        <f>O206*H206</f>
        <v>0</v>
      </c>
      <c r="Q206" s="167">
        <v>0</v>
      </c>
      <c r="R206" s="167">
        <f>Q206*H206</f>
        <v>0</v>
      </c>
      <c r="S206" s="167">
        <v>0</v>
      </c>
      <c r="T206" s="168">
        <f>S206*H206</f>
        <v>0</v>
      </c>
      <c r="AR206" s="15" t="s">
        <v>121</v>
      </c>
      <c r="AT206" s="15" t="s">
        <v>116</v>
      </c>
      <c r="AU206" s="15" t="s">
        <v>83</v>
      </c>
      <c r="AY206" s="15" t="s">
        <v>113</v>
      </c>
      <c r="BE206" s="169">
        <f>IF(N206="základní",J206,0)</f>
        <v>0</v>
      </c>
      <c r="BF206" s="169">
        <f>IF(N206="snížená",J206,0)</f>
        <v>0</v>
      </c>
      <c r="BG206" s="169">
        <f>IF(N206="zákl. přenesená",J206,0)</f>
        <v>0</v>
      </c>
      <c r="BH206" s="169">
        <f>IF(N206="sníž. přenesená",J206,0)</f>
        <v>0</v>
      </c>
      <c r="BI206" s="169">
        <f>IF(N206="nulová",J206,0)</f>
        <v>0</v>
      </c>
      <c r="BJ206" s="15" t="s">
        <v>22</v>
      </c>
      <c r="BK206" s="169">
        <f>ROUND(I206*H206,2)</f>
        <v>0</v>
      </c>
      <c r="BL206" s="15" t="s">
        <v>121</v>
      </c>
      <c r="BM206" s="15" t="s">
        <v>377</v>
      </c>
    </row>
    <row r="207" spans="2:65" s="1" customFormat="1" ht="22.5" customHeight="1">
      <c r="B207" s="157"/>
      <c r="C207" s="158" t="s">
        <v>378</v>
      </c>
      <c r="D207" s="158" t="s">
        <v>116</v>
      </c>
      <c r="E207" s="159" t="s">
        <v>379</v>
      </c>
      <c r="F207" s="160" t="s">
        <v>380</v>
      </c>
      <c r="G207" s="161" t="s">
        <v>368</v>
      </c>
      <c r="H207" s="195"/>
      <c r="I207" s="163"/>
      <c r="J207" s="164">
        <f>ROUND(I207*H207,2)</f>
        <v>0</v>
      </c>
      <c r="K207" s="160" t="s">
        <v>20</v>
      </c>
      <c r="L207" s="32"/>
      <c r="M207" s="165" t="s">
        <v>20</v>
      </c>
      <c r="N207" s="166" t="s">
        <v>43</v>
      </c>
      <c r="O207" s="33"/>
      <c r="P207" s="167">
        <f>O207*H207</f>
        <v>0</v>
      </c>
      <c r="Q207" s="167">
        <v>0</v>
      </c>
      <c r="R207" s="167">
        <f>Q207*H207</f>
        <v>0</v>
      </c>
      <c r="S207" s="167">
        <v>0</v>
      </c>
      <c r="T207" s="168">
        <f>S207*H207</f>
        <v>0</v>
      </c>
      <c r="AR207" s="15" t="s">
        <v>121</v>
      </c>
      <c r="AT207" s="15" t="s">
        <v>116</v>
      </c>
      <c r="AU207" s="15" t="s">
        <v>83</v>
      </c>
      <c r="AY207" s="15" t="s">
        <v>113</v>
      </c>
      <c r="BE207" s="169">
        <f>IF(N207="základní",J207,0)</f>
        <v>0</v>
      </c>
      <c r="BF207" s="169">
        <f>IF(N207="snížená",J207,0)</f>
        <v>0</v>
      </c>
      <c r="BG207" s="169">
        <f>IF(N207="zákl. přenesená",J207,0)</f>
        <v>0</v>
      </c>
      <c r="BH207" s="169">
        <f>IF(N207="sníž. přenesená",J207,0)</f>
        <v>0</v>
      </c>
      <c r="BI207" s="169">
        <f>IF(N207="nulová",J207,0)</f>
        <v>0</v>
      </c>
      <c r="BJ207" s="15" t="s">
        <v>22</v>
      </c>
      <c r="BK207" s="169">
        <f>ROUND(I207*H207,2)</f>
        <v>0</v>
      </c>
      <c r="BL207" s="15" t="s">
        <v>121</v>
      </c>
      <c r="BM207" s="15" t="s">
        <v>381</v>
      </c>
    </row>
    <row r="208" spans="2:63" s="10" customFormat="1" ht="29.25" customHeight="1">
      <c r="B208" s="143"/>
      <c r="D208" s="154" t="s">
        <v>71</v>
      </c>
      <c r="E208" s="155" t="s">
        <v>382</v>
      </c>
      <c r="F208" s="155" t="s">
        <v>383</v>
      </c>
      <c r="I208" s="146"/>
      <c r="J208" s="156">
        <f>BK208</f>
        <v>0</v>
      </c>
      <c r="L208" s="143"/>
      <c r="M208" s="148"/>
      <c r="N208" s="149"/>
      <c r="O208" s="149"/>
      <c r="P208" s="150">
        <f>SUM(P209:P237)</f>
        <v>0</v>
      </c>
      <c r="Q208" s="149"/>
      <c r="R208" s="150">
        <f>SUM(R209:R237)</f>
        <v>6.343863939999999</v>
      </c>
      <c r="S208" s="149"/>
      <c r="T208" s="151">
        <f>SUM(T209:T237)</f>
        <v>0</v>
      </c>
      <c r="AR208" s="144" t="s">
        <v>82</v>
      </c>
      <c r="AT208" s="152" t="s">
        <v>71</v>
      </c>
      <c r="AU208" s="152" t="s">
        <v>22</v>
      </c>
      <c r="AY208" s="144" t="s">
        <v>113</v>
      </c>
      <c r="BK208" s="153">
        <f>SUM(BK209:BK237)</f>
        <v>0</v>
      </c>
    </row>
    <row r="209" spans="2:65" s="1" customFormat="1" ht="22.5" customHeight="1">
      <c r="B209" s="157"/>
      <c r="C209" s="158" t="s">
        <v>384</v>
      </c>
      <c r="D209" s="158" t="s">
        <v>116</v>
      </c>
      <c r="E209" s="159" t="s">
        <v>385</v>
      </c>
      <c r="F209" s="160" t="s">
        <v>386</v>
      </c>
      <c r="G209" s="161" t="s">
        <v>387</v>
      </c>
      <c r="H209" s="162">
        <v>0.13</v>
      </c>
      <c r="I209" s="163"/>
      <c r="J209" s="164">
        <f>ROUND(I209*H209,2)</f>
        <v>0</v>
      </c>
      <c r="K209" s="160" t="s">
        <v>120</v>
      </c>
      <c r="L209" s="32"/>
      <c r="M209" s="165" t="s">
        <v>20</v>
      </c>
      <c r="N209" s="166" t="s">
        <v>43</v>
      </c>
      <c r="O209" s="33"/>
      <c r="P209" s="167">
        <f>O209*H209</f>
        <v>0</v>
      </c>
      <c r="Q209" s="167">
        <v>0.0088</v>
      </c>
      <c r="R209" s="167">
        <f>Q209*H209</f>
        <v>0.001144</v>
      </c>
      <c r="S209" s="167">
        <v>0</v>
      </c>
      <c r="T209" s="168">
        <f>S209*H209</f>
        <v>0</v>
      </c>
      <c r="AR209" s="15" t="s">
        <v>121</v>
      </c>
      <c r="AT209" s="15" t="s">
        <v>116</v>
      </c>
      <c r="AU209" s="15" t="s">
        <v>83</v>
      </c>
      <c r="AY209" s="15" t="s">
        <v>113</v>
      </c>
      <c r="BE209" s="169">
        <f>IF(N209="základní",J209,0)</f>
        <v>0</v>
      </c>
      <c r="BF209" s="169">
        <f>IF(N209="snížená",J209,0)</f>
        <v>0</v>
      </c>
      <c r="BG209" s="169">
        <f>IF(N209="zákl. přenesená",J209,0)</f>
        <v>0</v>
      </c>
      <c r="BH209" s="169">
        <f>IF(N209="sníž. přenesená",J209,0)</f>
        <v>0</v>
      </c>
      <c r="BI209" s="169">
        <f>IF(N209="nulová",J209,0)</f>
        <v>0</v>
      </c>
      <c r="BJ209" s="15" t="s">
        <v>22</v>
      </c>
      <c r="BK209" s="169">
        <f>ROUND(I209*H209,2)</f>
        <v>0</v>
      </c>
      <c r="BL209" s="15" t="s">
        <v>121</v>
      </c>
      <c r="BM209" s="15" t="s">
        <v>388</v>
      </c>
    </row>
    <row r="210" spans="2:47" s="1" customFormat="1" ht="13.5">
      <c r="B210" s="32"/>
      <c r="D210" s="173" t="s">
        <v>123</v>
      </c>
      <c r="F210" s="192" t="s">
        <v>389</v>
      </c>
      <c r="I210" s="130"/>
      <c r="L210" s="32"/>
      <c r="M210" s="62"/>
      <c r="N210" s="33"/>
      <c r="O210" s="33"/>
      <c r="P210" s="33"/>
      <c r="Q210" s="33"/>
      <c r="R210" s="33"/>
      <c r="S210" s="33"/>
      <c r="T210" s="63"/>
      <c r="AT210" s="15" t="s">
        <v>123</v>
      </c>
      <c r="AU210" s="15" t="s">
        <v>83</v>
      </c>
    </row>
    <row r="211" spans="2:65" s="1" customFormat="1" ht="22.5" customHeight="1">
      <c r="B211" s="157"/>
      <c r="C211" s="158" t="s">
        <v>390</v>
      </c>
      <c r="D211" s="158" t="s">
        <v>116</v>
      </c>
      <c r="E211" s="159" t="s">
        <v>391</v>
      </c>
      <c r="F211" s="160" t="s">
        <v>392</v>
      </c>
      <c r="G211" s="161" t="s">
        <v>393</v>
      </c>
      <c r="H211" s="162">
        <v>1.05</v>
      </c>
      <c r="I211" s="163"/>
      <c r="J211" s="164">
        <f>ROUND(I211*H211,2)</f>
        <v>0</v>
      </c>
      <c r="K211" s="160" t="s">
        <v>120</v>
      </c>
      <c r="L211" s="32"/>
      <c r="M211" s="165" t="s">
        <v>20</v>
      </c>
      <c r="N211" s="166" t="s">
        <v>43</v>
      </c>
      <c r="O211" s="33"/>
      <c r="P211" s="167">
        <f>O211*H211</f>
        <v>0</v>
      </c>
      <c r="Q211" s="167">
        <v>0</v>
      </c>
      <c r="R211" s="167">
        <f>Q211*H211</f>
        <v>0</v>
      </c>
      <c r="S211" s="167">
        <v>0</v>
      </c>
      <c r="T211" s="168">
        <f>S211*H211</f>
        <v>0</v>
      </c>
      <c r="AR211" s="15" t="s">
        <v>121</v>
      </c>
      <c r="AT211" s="15" t="s">
        <v>116</v>
      </c>
      <c r="AU211" s="15" t="s">
        <v>83</v>
      </c>
      <c r="AY211" s="15" t="s">
        <v>113</v>
      </c>
      <c r="BE211" s="169">
        <f>IF(N211="základní",J211,0)</f>
        <v>0</v>
      </c>
      <c r="BF211" s="169">
        <f>IF(N211="snížená",J211,0)</f>
        <v>0</v>
      </c>
      <c r="BG211" s="169">
        <f>IF(N211="zákl. přenesená",J211,0)</f>
        <v>0</v>
      </c>
      <c r="BH211" s="169">
        <f>IF(N211="sníž. přenesená",J211,0)</f>
        <v>0</v>
      </c>
      <c r="BI211" s="169">
        <f>IF(N211="nulová",J211,0)</f>
        <v>0</v>
      </c>
      <c r="BJ211" s="15" t="s">
        <v>22</v>
      </c>
      <c r="BK211" s="169">
        <f>ROUND(I211*H211,2)</f>
        <v>0</v>
      </c>
      <c r="BL211" s="15" t="s">
        <v>121</v>
      </c>
      <c r="BM211" s="15" t="s">
        <v>394</v>
      </c>
    </row>
    <row r="212" spans="2:47" s="1" customFormat="1" ht="27">
      <c r="B212" s="32"/>
      <c r="D212" s="170" t="s">
        <v>123</v>
      </c>
      <c r="F212" s="171" t="s">
        <v>395</v>
      </c>
      <c r="I212" s="130"/>
      <c r="L212" s="32"/>
      <c r="M212" s="62"/>
      <c r="N212" s="33"/>
      <c r="O212" s="33"/>
      <c r="P212" s="33"/>
      <c r="Q212" s="33"/>
      <c r="R212" s="33"/>
      <c r="S212" s="33"/>
      <c r="T212" s="63"/>
      <c r="AT212" s="15" t="s">
        <v>123</v>
      </c>
      <c r="AU212" s="15" t="s">
        <v>83</v>
      </c>
    </row>
    <row r="213" spans="2:51" s="11" customFormat="1" ht="13.5">
      <c r="B213" s="172"/>
      <c r="D213" s="173" t="s">
        <v>125</v>
      </c>
      <c r="E213" s="174" t="s">
        <v>20</v>
      </c>
      <c r="F213" s="175" t="s">
        <v>396</v>
      </c>
      <c r="H213" s="176">
        <v>1.05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81" t="s">
        <v>125</v>
      </c>
      <c r="AU213" s="181" t="s">
        <v>83</v>
      </c>
      <c r="AV213" s="11" t="s">
        <v>83</v>
      </c>
      <c r="AW213" s="11" t="s">
        <v>36</v>
      </c>
      <c r="AX213" s="11" t="s">
        <v>22</v>
      </c>
      <c r="AY213" s="181" t="s">
        <v>113</v>
      </c>
    </row>
    <row r="214" spans="2:65" s="1" customFormat="1" ht="22.5" customHeight="1">
      <c r="B214" s="157"/>
      <c r="C214" s="158" t="s">
        <v>397</v>
      </c>
      <c r="D214" s="158" t="s">
        <v>116</v>
      </c>
      <c r="E214" s="159" t="s">
        <v>398</v>
      </c>
      <c r="F214" s="160" t="s">
        <v>399</v>
      </c>
      <c r="G214" s="161" t="s">
        <v>400</v>
      </c>
      <c r="H214" s="162">
        <v>2.38</v>
      </c>
      <c r="I214" s="163"/>
      <c r="J214" s="164">
        <f>ROUND(I214*H214,2)</f>
        <v>0</v>
      </c>
      <c r="K214" s="160" t="s">
        <v>120</v>
      </c>
      <c r="L214" s="32"/>
      <c r="M214" s="165" t="s">
        <v>20</v>
      </c>
      <c r="N214" s="166" t="s">
        <v>43</v>
      </c>
      <c r="O214" s="33"/>
      <c r="P214" s="167">
        <f>O214*H214</f>
        <v>0</v>
      </c>
      <c r="Q214" s="167">
        <v>0</v>
      </c>
      <c r="R214" s="167">
        <f>Q214*H214</f>
        <v>0</v>
      </c>
      <c r="S214" s="167">
        <v>0</v>
      </c>
      <c r="T214" s="168">
        <f>S214*H214</f>
        <v>0</v>
      </c>
      <c r="AR214" s="15" t="s">
        <v>121</v>
      </c>
      <c r="AT214" s="15" t="s">
        <v>116</v>
      </c>
      <c r="AU214" s="15" t="s">
        <v>83</v>
      </c>
      <c r="AY214" s="15" t="s">
        <v>113</v>
      </c>
      <c r="BE214" s="169">
        <f>IF(N214="základní",J214,0)</f>
        <v>0</v>
      </c>
      <c r="BF214" s="169">
        <f>IF(N214="snížená",J214,0)</f>
        <v>0</v>
      </c>
      <c r="BG214" s="169">
        <f>IF(N214="zákl. přenesená",J214,0)</f>
        <v>0</v>
      </c>
      <c r="BH214" s="169">
        <f>IF(N214="sníž. přenesená",J214,0)</f>
        <v>0</v>
      </c>
      <c r="BI214" s="169">
        <f>IF(N214="nulová",J214,0)</f>
        <v>0</v>
      </c>
      <c r="BJ214" s="15" t="s">
        <v>22</v>
      </c>
      <c r="BK214" s="169">
        <f>ROUND(I214*H214,2)</f>
        <v>0</v>
      </c>
      <c r="BL214" s="15" t="s">
        <v>121</v>
      </c>
      <c r="BM214" s="15" t="s">
        <v>401</v>
      </c>
    </row>
    <row r="215" spans="2:47" s="1" customFormat="1" ht="13.5">
      <c r="B215" s="32"/>
      <c r="D215" s="170" t="s">
        <v>123</v>
      </c>
      <c r="F215" s="171" t="s">
        <v>402</v>
      </c>
      <c r="I215" s="130"/>
      <c r="L215" s="32"/>
      <c r="M215" s="62"/>
      <c r="N215" s="33"/>
      <c r="O215" s="33"/>
      <c r="P215" s="33"/>
      <c r="Q215" s="33"/>
      <c r="R215" s="33"/>
      <c r="S215" s="33"/>
      <c r="T215" s="63"/>
      <c r="AT215" s="15" t="s">
        <v>123</v>
      </c>
      <c r="AU215" s="15" t="s">
        <v>83</v>
      </c>
    </row>
    <row r="216" spans="2:51" s="11" customFormat="1" ht="13.5">
      <c r="B216" s="172"/>
      <c r="D216" s="173" t="s">
        <v>125</v>
      </c>
      <c r="E216" s="174" t="s">
        <v>20</v>
      </c>
      <c r="F216" s="175" t="s">
        <v>403</v>
      </c>
      <c r="H216" s="176">
        <v>2.38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81" t="s">
        <v>125</v>
      </c>
      <c r="AU216" s="181" t="s">
        <v>83</v>
      </c>
      <c r="AV216" s="11" t="s">
        <v>83</v>
      </c>
      <c r="AW216" s="11" t="s">
        <v>36</v>
      </c>
      <c r="AX216" s="11" t="s">
        <v>22</v>
      </c>
      <c r="AY216" s="181" t="s">
        <v>113</v>
      </c>
    </row>
    <row r="217" spans="2:65" s="1" customFormat="1" ht="22.5" customHeight="1">
      <c r="B217" s="157"/>
      <c r="C217" s="158" t="s">
        <v>404</v>
      </c>
      <c r="D217" s="158" t="s">
        <v>116</v>
      </c>
      <c r="E217" s="159" t="s">
        <v>405</v>
      </c>
      <c r="F217" s="160" t="s">
        <v>406</v>
      </c>
      <c r="G217" s="161" t="s">
        <v>400</v>
      </c>
      <c r="H217" s="162">
        <v>2.541</v>
      </c>
      <c r="I217" s="163"/>
      <c r="J217" s="164">
        <f>ROUND(I217*H217,2)</f>
        <v>0</v>
      </c>
      <c r="K217" s="160" t="s">
        <v>120</v>
      </c>
      <c r="L217" s="32"/>
      <c r="M217" s="165" t="s">
        <v>20</v>
      </c>
      <c r="N217" s="166" t="s">
        <v>43</v>
      </c>
      <c r="O217" s="33"/>
      <c r="P217" s="167">
        <f>O217*H217</f>
        <v>0</v>
      </c>
      <c r="Q217" s="167">
        <v>2.25634</v>
      </c>
      <c r="R217" s="167">
        <f>Q217*H217</f>
        <v>5.73335994</v>
      </c>
      <c r="S217" s="167">
        <v>0</v>
      </c>
      <c r="T217" s="168">
        <f>S217*H217</f>
        <v>0</v>
      </c>
      <c r="AR217" s="15" t="s">
        <v>121</v>
      </c>
      <c r="AT217" s="15" t="s">
        <v>116</v>
      </c>
      <c r="AU217" s="15" t="s">
        <v>83</v>
      </c>
      <c r="AY217" s="15" t="s">
        <v>113</v>
      </c>
      <c r="BE217" s="169">
        <f>IF(N217="základní",J217,0)</f>
        <v>0</v>
      </c>
      <c r="BF217" s="169">
        <f>IF(N217="snížená",J217,0)</f>
        <v>0</v>
      </c>
      <c r="BG217" s="169">
        <f>IF(N217="zákl. přenesená",J217,0)</f>
        <v>0</v>
      </c>
      <c r="BH217" s="169">
        <f>IF(N217="sníž. přenesená",J217,0)</f>
        <v>0</v>
      </c>
      <c r="BI217" s="169">
        <f>IF(N217="nulová",J217,0)</f>
        <v>0</v>
      </c>
      <c r="BJ217" s="15" t="s">
        <v>22</v>
      </c>
      <c r="BK217" s="169">
        <f>ROUND(I217*H217,2)</f>
        <v>0</v>
      </c>
      <c r="BL217" s="15" t="s">
        <v>121</v>
      </c>
      <c r="BM217" s="15" t="s">
        <v>407</v>
      </c>
    </row>
    <row r="218" spans="2:47" s="1" customFormat="1" ht="13.5">
      <c r="B218" s="32"/>
      <c r="D218" s="170" t="s">
        <v>123</v>
      </c>
      <c r="F218" s="171" t="s">
        <v>408</v>
      </c>
      <c r="I218" s="130"/>
      <c r="L218" s="32"/>
      <c r="M218" s="62"/>
      <c r="N218" s="33"/>
      <c r="O218" s="33"/>
      <c r="P218" s="33"/>
      <c r="Q218" s="33"/>
      <c r="R218" s="33"/>
      <c r="S218" s="33"/>
      <c r="T218" s="63"/>
      <c r="AT218" s="15" t="s">
        <v>123</v>
      </c>
      <c r="AU218" s="15" t="s">
        <v>83</v>
      </c>
    </row>
    <row r="219" spans="2:51" s="11" customFormat="1" ht="13.5">
      <c r="B219" s="172"/>
      <c r="D219" s="173" t="s">
        <v>125</v>
      </c>
      <c r="E219" s="174" t="s">
        <v>20</v>
      </c>
      <c r="F219" s="175" t="s">
        <v>409</v>
      </c>
      <c r="H219" s="176">
        <v>2.541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81" t="s">
        <v>125</v>
      </c>
      <c r="AU219" s="181" t="s">
        <v>83</v>
      </c>
      <c r="AV219" s="11" t="s">
        <v>83</v>
      </c>
      <c r="AW219" s="11" t="s">
        <v>36</v>
      </c>
      <c r="AX219" s="11" t="s">
        <v>22</v>
      </c>
      <c r="AY219" s="181" t="s">
        <v>113</v>
      </c>
    </row>
    <row r="220" spans="2:65" s="1" customFormat="1" ht="22.5" customHeight="1">
      <c r="B220" s="157"/>
      <c r="C220" s="158" t="s">
        <v>410</v>
      </c>
      <c r="D220" s="158" t="s">
        <v>116</v>
      </c>
      <c r="E220" s="159" t="s">
        <v>411</v>
      </c>
      <c r="F220" s="160" t="s">
        <v>412</v>
      </c>
      <c r="G220" s="161" t="s">
        <v>400</v>
      </c>
      <c r="H220" s="162">
        <v>2.541</v>
      </c>
      <c r="I220" s="163"/>
      <c r="J220" s="164">
        <f>ROUND(I220*H220,2)</f>
        <v>0</v>
      </c>
      <c r="K220" s="160" t="s">
        <v>20</v>
      </c>
      <c r="L220" s="32"/>
      <c r="M220" s="165" t="s">
        <v>20</v>
      </c>
      <c r="N220" s="166" t="s">
        <v>43</v>
      </c>
      <c r="O220" s="33"/>
      <c r="P220" s="167">
        <f>O220*H220</f>
        <v>0</v>
      </c>
      <c r="Q220" s="167">
        <v>0</v>
      </c>
      <c r="R220" s="167">
        <f>Q220*H220</f>
        <v>0</v>
      </c>
      <c r="S220" s="167">
        <v>0</v>
      </c>
      <c r="T220" s="168">
        <f>S220*H220</f>
        <v>0</v>
      </c>
      <c r="AR220" s="15" t="s">
        <v>121</v>
      </c>
      <c r="AT220" s="15" t="s">
        <v>116</v>
      </c>
      <c r="AU220" s="15" t="s">
        <v>83</v>
      </c>
      <c r="AY220" s="15" t="s">
        <v>113</v>
      </c>
      <c r="BE220" s="169">
        <f>IF(N220="základní",J220,0)</f>
        <v>0</v>
      </c>
      <c r="BF220" s="169">
        <f>IF(N220="snížená",J220,0)</f>
        <v>0</v>
      </c>
      <c r="BG220" s="169">
        <f>IF(N220="zákl. přenesená",J220,0)</f>
        <v>0</v>
      </c>
      <c r="BH220" s="169">
        <f>IF(N220="sníž. přenesená",J220,0)</f>
        <v>0</v>
      </c>
      <c r="BI220" s="169">
        <f>IF(N220="nulová",J220,0)</f>
        <v>0</v>
      </c>
      <c r="BJ220" s="15" t="s">
        <v>22</v>
      </c>
      <c r="BK220" s="169">
        <f>ROUND(I220*H220,2)</f>
        <v>0</v>
      </c>
      <c r="BL220" s="15" t="s">
        <v>121</v>
      </c>
      <c r="BM220" s="15" t="s">
        <v>413</v>
      </c>
    </row>
    <row r="221" spans="2:47" s="1" customFormat="1" ht="27">
      <c r="B221" s="32"/>
      <c r="D221" s="170" t="s">
        <v>123</v>
      </c>
      <c r="F221" s="171" t="s">
        <v>414</v>
      </c>
      <c r="I221" s="130"/>
      <c r="L221" s="32"/>
      <c r="M221" s="62"/>
      <c r="N221" s="33"/>
      <c r="O221" s="33"/>
      <c r="P221" s="33"/>
      <c r="Q221" s="33"/>
      <c r="R221" s="33"/>
      <c r="S221" s="33"/>
      <c r="T221" s="63"/>
      <c r="AT221" s="15" t="s">
        <v>123</v>
      </c>
      <c r="AU221" s="15" t="s">
        <v>83</v>
      </c>
    </row>
    <row r="222" spans="2:51" s="11" customFormat="1" ht="13.5">
      <c r="B222" s="172"/>
      <c r="D222" s="173" t="s">
        <v>125</v>
      </c>
      <c r="E222" s="174" t="s">
        <v>20</v>
      </c>
      <c r="F222" s="175" t="s">
        <v>409</v>
      </c>
      <c r="H222" s="176">
        <v>2.541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81" t="s">
        <v>125</v>
      </c>
      <c r="AU222" s="181" t="s">
        <v>83</v>
      </c>
      <c r="AV222" s="11" t="s">
        <v>83</v>
      </c>
      <c r="AW222" s="11" t="s">
        <v>36</v>
      </c>
      <c r="AX222" s="11" t="s">
        <v>22</v>
      </c>
      <c r="AY222" s="181" t="s">
        <v>113</v>
      </c>
    </row>
    <row r="223" spans="2:65" s="1" customFormat="1" ht="22.5" customHeight="1">
      <c r="B223" s="157"/>
      <c r="C223" s="158" t="s">
        <v>415</v>
      </c>
      <c r="D223" s="158" t="s">
        <v>116</v>
      </c>
      <c r="E223" s="159" t="s">
        <v>416</v>
      </c>
      <c r="F223" s="160" t="s">
        <v>417</v>
      </c>
      <c r="G223" s="161" t="s">
        <v>119</v>
      </c>
      <c r="H223" s="162">
        <v>3</v>
      </c>
      <c r="I223" s="163"/>
      <c r="J223" s="164">
        <f>ROUND(I223*H223,2)</f>
        <v>0</v>
      </c>
      <c r="K223" s="160" t="s">
        <v>120</v>
      </c>
      <c r="L223" s="32"/>
      <c r="M223" s="165" t="s">
        <v>20</v>
      </c>
      <c r="N223" s="166" t="s">
        <v>43</v>
      </c>
      <c r="O223" s="33"/>
      <c r="P223" s="167">
        <f>O223*H223</f>
        <v>0</v>
      </c>
      <c r="Q223" s="167">
        <v>0</v>
      </c>
      <c r="R223" s="167">
        <f>Q223*H223</f>
        <v>0</v>
      </c>
      <c r="S223" s="167">
        <v>0</v>
      </c>
      <c r="T223" s="168">
        <f>S223*H223</f>
        <v>0</v>
      </c>
      <c r="AR223" s="15" t="s">
        <v>121</v>
      </c>
      <c r="AT223" s="15" t="s">
        <v>116</v>
      </c>
      <c r="AU223" s="15" t="s">
        <v>83</v>
      </c>
      <c r="AY223" s="15" t="s">
        <v>113</v>
      </c>
      <c r="BE223" s="169">
        <f>IF(N223="základní",J223,0)</f>
        <v>0</v>
      </c>
      <c r="BF223" s="169">
        <f>IF(N223="snížená",J223,0)</f>
        <v>0</v>
      </c>
      <c r="BG223" s="169">
        <f>IF(N223="zákl. přenesená",J223,0)</f>
        <v>0</v>
      </c>
      <c r="BH223" s="169">
        <f>IF(N223="sníž. přenesená",J223,0)</f>
        <v>0</v>
      </c>
      <c r="BI223" s="169">
        <f>IF(N223="nulová",J223,0)</f>
        <v>0</v>
      </c>
      <c r="BJ223" s="15" t="s">
        <v>22</v>
      </c>
      <c r="BK223" s="169">
        <f>ROUND(I223*H223,2)</f>
        <v>0</v>
      </c>
      <c r="BL223" s="15" t="s">
        <v>121</v>
      </c>
      <c r="BM223" s="15" t="s">
        <v>418</v>
      </c>
    </row>
    <row r="224" spans="2:47" s="1" customFormat="1" ht="27">
      <c r="B224" s="32"/>
      <c r="D224" s="173" t="s">
        <v>123</v>
      </c>
      <c r="F224" s="192" t="s">
        <v>419</v>
      </c>
      <c r="I224" s="130"/>
      <c r="L224" s="32"/>
      <c r="M224" s="62"/>
      <c r="N224" s="33"/>
      <c r="O224" s="33"/>
      <c r="P224" s="33"/>
      <c r="Q224" s="33"/>
      <c r="R224" s="33"/>
      <c r="S224" s="33"/>
      <c r="T224" s="63"/>
      <c r="AT224" s="15" t="s">
        <v>123</v>
      </c>
      <c r="AU224" s="15" t="s">
        <v>83</v>
      </c>
    </row>
    <row r="225" spans="2:65" s="1" customFormat="1" ht="22.5" customHeight="1">
      <c r="B225" s="157"/>
      <c r="C225" s="158" t="s">
        <v>420</v>
      </c>
      <c r="D225" s="158" t="s">
        <v>116</v>
      </c>
      <c r="E225" s="159" t="s">
        <v>421</v>
      </c>
      <c r="F225" s="160" t="s">
        <v>422</v>
      </c>
      <c r="G225" s="161" t="s">
        <v>400</v>
      </c>
      <c r="H225" s="162">
        <v>0.091</v>
      </c>
      <c r="I225" s="163"/>
      <c r="J225" s="164">
        <f>ROUND(I225*H225,2)</f>
        <v>0</v>
      </c>
      <c r="K225" s="160" t="s">
        <v>120</v>
      </c>
      <c r="L225" s="32"/>
      <c r="M225" s="165" t="s">
        <v>20</v>
      </c>
      <c r="N225" s="166" t="s">
        <v>43</v>
      </c>
      <c r="O225" s="33"/>
      <c r="P225" s="167">
        <f>O225*H225</f>
        <v>0</v>
      </c>
      <c r="Q225" s="167">
        <v>0</v>
      </c>
      <c r="R225" s="167">
        <f>Q225*H225</f>
        <v>0</v>
      </c>
      <c r="S225" s="167">
        <v>0</v>
      </c>
      <c r="T225" s="168">
        <f>S225*H225</f>
        <v>0</v>
      </c>
      <c r="AR225" s="15" t="s">
        <v>121</v>
      </c>
      <c r="AT225" s="15" t="s">
        <v>116</v>
      </c>
      <c r="AU225" s="15" t="s">
        <v>83</v>
      </c>
      <c r="AY225" s="15" t="s">
        <v>113</v>
      </c>
      <c r="BE225" s="169">
        <f>IF(N225="základní",J225,0)</f>
        <v>0</v>
      </c>
      <c r="BF225" s="169">
        <f>IF(N225="snížená",J225,0)</f>
        <v>0</v>
      </c>
      <c r="BG225" s="169">
        <f>IF(N225="zákl. přenesená",J225,0)</f>
        <v>0</v>
      </c>
      <c r="BH225" s="169">
        <f>IF(N225="sníž. přenesená",J225,0)</f>
        <v>0</v>
      </c>
      <c r="BI225" s="169">
        <f>IF(N225="nulová",J225,0)</f>
        <v>0</v>
      </c>
      <c r="BJ225" s="15" t="s">
        <v>22</v>
      </c>
      <c r="BK225" s="169">
        <f>ROUND(I225*H225,2)</f>
        <v>0</v>
      </c>
      <c r="BL225" s="15" t="s">
        <v>121</v>
      </c>
      <c r="BM225" s="15" t="s">
        <v>423</v>
      </c>
    </row>
    <row r="226" spans="2:47" s="1" customFormat="1" ht="27">
      <c r="B226" s="32"/>
      <c r="D226" s="170" t="s">
        <v>123</v>
      </c>
      <c r="F226" s="171" t="s">
        <v>424</v>
      </c>
      <c r="I226" s="130"/>
      <c r="L226" s="32"/>
      <c r="M226" s="62"/>
      <c r="N226" s="33"/>
      <c r="O226" s="33"/>
      <c r="P226" s="33"/>
      <c r="Q226" s="33"/>
      <c r="R226" s="33"/>
      <c r="S226" s="33"/>
      <c r="T226" s="63"/>
      <c r="AT226" s="15" t="s">
        <v>123</v>
      </c>
      <c r="AU226" s="15" t="s">
        <v>83</v>
      </c>
    </row>
    <row r="227" spans="2:51" s="11" customFormat="1" ht="13.5">
      <c r="B227" s="172"/>
      <c r="D227" s="173" t="s">
        <v>125</v>
      </c>
      <c r="E227" s="174" t="s">
        <v>20</v>
      </c>
      <c r="F227" s="175" t="s">
        <v>425</v>
      </c>
      <c r="H227" s="176">
        <v>0.091</v>
      </c>
      <c r="I227" s="177"/>
      <c r="L227" s="172"/>
      <c r="M227" s="178"/>
      <c r="N227" s="179"/>
      <c r="O227" s="179"/>
      <c r="P227" s="179"/>
      <c r="Q227" s="179"/>
      <c r="R227" s="179"/>
      <c r="S227" s="179"/>
      <c r="T227" s="180"/>
      <c r="AT227" s="181" t="s">
        <v>125</v>
      </c>
      <c r="AU227" s="181" t="s">
        <v>83</v>
      </c>
      <c r="AV227" s="11" t="s">
        <v>83</v>
      </c>
      <c r="AW227" s="11" t="s">
        <v>36</v>
      </c>
      <c r="AX227" s="11" t="s">
        <v>22</v>
      </c>
      <c r="AY227" s="181" t="s">
        <v>113</v>
      </c>
    </row>
    <row r="228" spans="2:65" s="1" customFormat="1" ht="22.5" customHeight="1">
      <c r="B228" s="157"/>
      <c r="C228" s="158" t="s">
        <v>426</v>
      </c>
      <c r="D228" s="158" t="s">
        <v>116</v>
      </c>
      <c r="E228" s="159" t="s">
        <v>427</v>
      </c>
      <c r="F228" s="160" t="s">
        <v>428</v>
      </c>
      <c r="G228" s="161" t="s">
        <v>400</v>
      </c>
      <c r="H228" s="162">
        <v>3.22</v>
      </c>
      <c r="I228" s="163"/>
      <c r="J228" s="164">
        <f>ROUND(I228*H228,2)</f>
        <v>0</v>
      </c>
      <c r="K228" s="160" t="s">
        <v>120</v>
      </c>
      <c r="L228" s="32"/>
      <c r="M228" s="165" t="s">
        <v>20</v>
      </c>
      <c r="N228" s="166" t="s">
        <v>43</v>
      </c>
      <c r="O228" s="33"/>
      <c r="P228" s="167">
        <f>O228*H228</f>
        <v>0</v>
      </c>
      <c r="Q228" s="167">
        <v>0</v>
      </c>
      <c r="R228" s="167">
        <f>Q228*H228</f>
        <v>0</v>
      </c>
      <c r="S228" s="167">
        <v>0</v>
      </c>
      <c r="T228" s="168">
        <f>S228*H228</f>
        <v>0</v>
      </c>
      <c r="AR228" s="15" t="s">
        <v>121</v>
      </c>
      <c r="AT228" s="15" t="s">
        <v>116</v>
      </c>
      <c r="AU228" s="15" t="s">
        <v>83</v>
      </c>
      <c r="AY228" s="15" t="s">
        <v>113</v>
      </c>
      <c r="BE228" s="169">
        <f>IF(N228="základní",J228,0)</f>
        <v>0</v>
      </c>
      <c r="BF228" s="169">
        <f>IF(N228="snížená",J228,0)</f>
        <v>0</v>
      </c>
      <c r="BG228" s="169">
        <f>IF(N228="zákl. přenesená",J228,0)</f>
        <v>0</v>
      </c>
      <c r="BH228" s="169">
        <f>IF(N228="sníž. přenesená",J228,0)</f>
        <v>0</v>
      </c>
      <c r="BI228" s="169">
        <f>IF(N228="nulová",J228,0)</f>
        <v>0</v>
      </c>
      <c r="BJ228" s="15" t="s">
        <v>22</v>
      </c>
      <c r="BK228" s="169">
        <f>ROUND(I228*H228,2)</f>
        <v>0</v>
      </c>
      <c r="BL228" s="15" t="s">
        <v>121</v>
      </c>
      <c r="BM228" s="15" t="s">
        <v>429</v>
      </c>
    </row>
    <row r="229" spans="2:47" s="1" customFormat="1" ht="13.5">
      <c r="B229" s="32"/>
      <c r="D229" s="170" t="s">
        <v>123</v>
      </c>
      <c r="F229" s="171" t="s">
        <v>430</v>
      </c>
      <c r="I229" s="130"/>
      <c r="L229" s="32"/>
      <c r="M229" s="62"/>
      <c r="N229" s="33"/>
      <c r="O229" s="33"/>
      <c r="P229" s="33"/>
      <c r="Q229" s="33"/>
      <c r="R229" s="33"/>
      <c r="S229" s="33"/>
      <c r="T229" s="63"/>
      <c r="AT229" s="15" t="s">
        <v>123</v>
      </c>
      <c r="AU229" s="15" t="s">
        <v>83</v>
      </c>
    </row>
    <row r="230" spans="2:51" s="11" customFormat="1" ht="13.5">
      <c r="B230" s="172"/>
      <c r="D230" s="173" t="s">
        <v>125</v>
      </c>
      <c r="E230" s="174" t="s">
        <v>20</v>
      </c>
      <c r="F230" s="175" t="s">
        <v>431</v>
      </c>
      <c r="H230" s="176">
        <v>3.22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81" t="s">
        <v>125</v>
      </c>
      <c r="AU230" s="181" t="s">
        <v>83</v>
      </c>
      <c r="AV230" s="11" t="s">
        <v>83</v>
      </c>
      <c r="AW230" s="11" t="s">
        <v>36</v>
      </c>
      <c r="AX230" s="11" t="s">
        <v>22</v>
      </c>
      <c r="AY230" s="181" t="s">
        <v>113</v>
      </c>
    </row>
    <row r="231" spans="2:65" s="1" customFormat="1" ht="31.5" customHeight="1">
      <c r="B231" s="157"/>
      <c r="C231" s="158" t="s">
        <v>432</v>
      </c>
      <c r="D231" s="158" t="s">
        <v>116</v>
      </c>
      <c r="E231" s="159" t="s">
        <v>433</v>
      </c>
      <c r="F231" s="160" t="s">
        <v>434</v>
      </c>
      <c r="G231" s="161" t="s">
        <v>119</v>
      </c>
      <c r="H231" s="162">
        <v>3</v>
      </c>
      <c r="I231" s="163"/>
      <c r="J231" s="164">
        <f>ROUND(I231*H231,2)</f>
        <v>0</v>
      </c>
      <c r="K231" s="160" t="s">
        <v>120</v>
      </c>
      <c r="L231" s="32"/>
      <c r="M231" s="165" t="s">
        <v>20</v>
      </c>
      <c r="N231" s="166" t="s">
        <v>43</v>
      </c>
      <c r="O231" s="33"/>
      <c r="P231" s="167">
        <f>O231*H231</f>
        <v>0</v>
      </c>
      <c r="Q231" s="167">
        <v>0.203</v>
      </c>
      <c r="R231" s="167">
        <f>Q231*H231</f>
        <v>0.609</v>
      </c>
      <c r="S231" s="167">
        <v>0</v>
      </c>
      <c r="T231" s="168">
        <f>S231*H231</f>
        <v>0</v>
      </c>
      <c r="AR231" s="15" t="s">
        <v>121</v>
      </c>
      <c r="AT231" s="15" t="s">
        <v>116</v>
      </c>
      <c r="AU231" s="15" t="s">
        <v>83</v>
      </c>
      <c r="AY231" s="15" t="s">
        <v>113</v>
      </c>
      <c r="BE231" s="169">
        <f>IF(N231="základní",J231,0)</f>
        <v>0</v>
      </c>
      <c r="BF231" s="169">
        <f>IF(N231="snížená",J231,0)</f>
        <v>0</v>
      </c>
      <c r="BG231" s="169">
        <f>IF(N231="zákl. přenesená",J231,0)</f>
        <v>0</v>
      </c>
      <c r="BH231" s="169">
        <f>IF(N231="sníž. přenesená",J231,0)</f>
        <v>0</v>
      </c>
      <c r="BI231" s="169">
        <f>IF(N231="nulová",J231,0)</f>
        <v>0</v>
      </c>
      <c r="BJ231" s="15" t="s">
        <v>22</v>
      </c>
      <c r="BK231" s="169">
        <f>ROUND(I231*H231,2)</f>
        <v>0</v>
      </c>
      <c r="BL231" s="15" t="s">
        <v>121</v>
      </c>
      <c r="BM231" s="15" t="s">
        <v>435</v>
      </c>
    </row>
    <row r="232" spans="2:47" s="1" customFormat="1" ht="27">
      <c r="B232" s="32"/>
      <c r="D232" s="173" t="s">
        <v>123</v>
      </c>
      <c r="F232" s="192" t="s">
        <v>436</v>
      </c>
      <c r="I232" s="130"/>
      <c r="L232" s="32"/>
      <c r="M232" s="62"/>
      <c r="N232" s="33"/>
      <c r="O232" s="33"/>
      <c r="P232" s="33"/>
      <c r="Q232" s="33"/>
      <c r="R232" s="33"/>
      <c r="S232" s="33"/>
      <c r="T232" s="63"/>
      <c r="AT232" s="15" t="s">
        <v>123</v>
      </c>
      <c r="AU232" s="15" t="s">
        <v>83</v>
      </c>
    </row>
    <row r="233" spans="2:65" s="1" customFormat="1" ht="22.5" customHeight="1">
      <c r="B233" s="157"/>
      <c r="C233" s="158" t="s">
        <v>437</v>
      </c>
      <c r="D233" s="158" t="s">
        <v>116</v>
      </c>
      <c r="E233" s="159" t="s">
        <v>438</v>
      </c>
      <c r="F233" s="160" t="s">
        <v>439</v>
      </c>
      <c r="G233" s="161" t="s">
        <v>119</v>
      </c>
      <c r="H233" s="162">
        <v>4</v>
      </c>
      <c r="I233" s="163"/>
      <c r="J233" s="164">
        <f>ROUND(I233*H233,2)</f>
        <v>0</v>
      </c>
      <c r="K233" s="160" t="s">
        <v>120</v>
      </c>
      <c r="L233" s="32"/>
      <c r="M233" s="165" t="s">
        <v>20</v>
      </c>
      <c r="N233" s="166" t="s">
        <v>43</v>
      </c>
      <c r="O233" s="33"/>
      <c r="P233" s="167">
        <f>O233*H233</f>
        <v>0</v>
      </c>
      <c r="Q233" s="167">
        <v>9E-05</v>
      </c>
      <c r="R233" s="167">
        <f>Q233*H233</f>
        <v>0.00036</v>
      </c>
      <c r="S233" s="167">
        <v>0</v>
      </c>
      <c r="T233" s="168">
        <f>S233*H233</f>
        <v>0</v>
      </c>
      <c r="AR233" s="15" t="s">
        <v>121</v>
      </c>
      <c r="AT233" s="15" t="s">
        <v>116</v>
      </c>
      <c r="AU233" s="15" t="s">
        <v>83</v>
      </c>
      <c r="AY233" s="15" t="s">
        <v>113</v>
      </c>
      <c r="BE233" s="169">
        <f>IF(N233="základní",J233,0)</f>
        <v>0</v>
      </c>
      <c r="BF233" s="169">
        <f>IF(N233="snížená",J233,0)</f>
        <v>0</v>
      </c>
      <c r="BG233" s="169">
        <f>IF(N233="zákl. přenesená",J233,0)</f>
        <v>0</v>
      </c>
      <c r="BH233" s="169">
        <f>IF(N233="sníž. přenesená",J233,0)</f>
        <v>0</v>
      </c>
      <c r="BI233" s="169">
        <f>IF(N233="nulová",J233,0)</f>
        <v>0</v>
      </c>
      <c r="BJ233" s="15" t="s">
        <v>22</v>
      </c>
      <c r="BK233" s="169">
        <f>ROUND(I233*H233,2)</f>
        <v>0</v>
      </c>
      <c r="BL233" s="15" t="s">
        <v>121</v>
      </c>
      <c r="BM233" s="15" t="s">
        <v>440</v>
      </c>
    </row>
    <row r="234" spans="2:47" s="1" customFormat="1" ht="27">
      <c r="B234" s="32"/>
      <c r="D234" s="173" t="s">
        <v>123</v>
      </c>
      <c r="F234" s="192" t="s">
        <v>441</v>
      </c>
      <c r="I234" s="130"/>
      <c r="L234" s="32"/>
      <c r="M234" s="62"/>
      <c r="N234" s="33"/>
      <c r="O234" s="33"/>
      <c r="P234" s="33"/>
      <c r="Q234" s="33"/>
      <c r="R234" s="33"/>
      <c r="S234" s="33"/>
      <c r="T234" s="63"/>
      <c r="AT234" s="15" t="s">
        <v>123</v>
      </c>
      <c r="AU234" s="15" t="s">
        <v>83</v>
      </c>
    </row>
    <row r="235" spans="2:65" s="1" customFormat="1" ht="22.5" customHeight="1">
      <c r="B235" s="157"/>
      <c r="C235" s="158" t="s">
        <v>442</v>
      </c>
      <c r="D235" s="158" t="s">
        <v>116</v>
      </c>
      <c r="E235" s="159" t="s">
        <v>443</v>
      </c>
      <c r="F235" s="160" t="s">
        <v>444</v>
      </c>
      <c r="G235" s="161" t="s">
        <v>393</v>
      </c>
      <c r="H235" s="162">
        <v>3.47</v>
      </c>
      <c r="I235" s="163"/>
      <c r="J235" s="164">
        <f>ROUND(I235*H235,2)</f>
        <v>0</v>
      </c>
      <c r="K235" s="160" t="s">
        <v>120</v>
      </c>
      <c r="L235" s="32"/>
      <c r="M235" s="165" t="s">
        <v>20</v>
      </c>
      <c r="N235" s="166" t="s">
        <v>43</v>
      </c>
      <c r="O235" s="33"/>
      <c r="P235" s="167">
        <f>O235*H235</f>
        <v>0</v>
      </c>
      <c r="Q235" s="167">
        <v>0</v>
      </c>
      <c r="R235" s="167">
        <f>Q235*H235</f>
        <v>0</v>
      </c>
      <c r="S235" s="167">
        <v>0</v>
      </c>
      <c r="T235" s="168">
        <f>S235*H235</f>
        <v>0</v>
      </c>
      <c r="AR235" s="15" t="s">
        <v>121</v>
      </c>
      <c r="AT235" s="15" t="s">
        <v>116</v>
      </c>
      <c r="AU235" s="15" t="s">
        <v>83</v>
      </c>
      <c r="AY235" s="15" t="s">
        <v>113</v>
      </c>
      <c r="BE235" s="169">
        <f>IF(N235="základní",J235,0)</f>
        <v>0</v>
      </c>
      <c r="BF235" s="169">
        <f>IF(N235="snížená",J235,0)</f>
        <v>0</v>
      </c>
      <c r="BG235" s="169">
        <f>IF(N235="zákl. přenesená",J235,0)</f>
        <v>0</v>
      </c>
      <c r="BH235" s="169">
        <f>IF(N235="sníž. přenesená",J235,0)</f>
        <v>0</v>
      </c>
      <c r="BI235" s="169">
        <f>IF(N235="nulová",J235,0)</f>
        <v>0</v>
      </c>
      <c r="BJ235" s="15" t="s">
        <v>22</v>
      </c>
      <c r="BK235" s="169">
        <f>ROUND(I235*H235,2)</f>
        <v>0</v>
      </c>
      <c r="BL235" s="15" t="s">
        <v>121</v>
      </c>
      <c r="BM235" s="15" t="s">
        <v>445</v>
      </c>
    </row>
    <row r="236" spans="2:47" s="1" customFormat="1" ht="13.5">
      <c r="B236" s="32"/>
      <c r="D236" s="170" t="s">
        <v>123</v>
      </c>
      <c r="F236" s="171" t="s">
        <v>446</v>
      </c>
      <c r="I236" s="130"/>
      <c r="L236" s="32"/>
      <c r="M236" s="62"/>
      <c r="N236" s="33"/>
      <c r="O236" s="33"/>
      <c r="P236" s="33"/>
      <c r="Q236" s="33"/>
      <c r="R236" s="33"/>
      <c r="S236" s="33"/>
      <c r="T236" s="63"/>
      <c r="AT236" s="15" t="s">
        <v>123</v>
      </c>
      <c r="AU236" s="15" t="s">
        <v>83</v>
      </c>
    </row>
    <row r="237" spans="2:51" s="11" customFormat="1" ht="13.5">
      <c r="B237" s="172"/>
      <c r="D237" s="170" t="s">
        <v>125</v>
      </c>
      <c r="E237" s="181" t="s">
        <v>20</v>
      </c>
      <c r="F237" s="196" t="s">
        <v>447</v>
      </c>
      <c r="H237" s="197">
        <v>3.47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81" t="s">
        <v>125</v>
      </c>
      <c r="AU237" s="181" t="s">
        <v>83</v>
      </c>
      <c r="AV237" s="11" t="s">
        <v>83</v>
      </c>
      <c r="AW237" s="11" t="s">
        <v>36</v>
      </c>
      <c r="AX237" s="11" t="s">
        <v>22</v>
      </c>
      <c r="AY237" s="181" t="s">
        <v>113</v>
      </c>
    </row>
    <row r="238" spans="2:63" s="10" customFormat="1" ht="36.75" customHeight="1">
      <c r="B238" s="143"/>
      <c r="D238" s="144" t="s">
        <v>71</v>
      </c>
      <c r="E238" s="145" t="s">
        <v>448</v>
      </c>
      <c r="F238" s="145" t="s">
        <v>449</v>
      </c>
      <c r="I238" s="146"/>
      <c r="J238" s="147">
        <f>BK238</f>
        <v>0</v>
      </c>
      <c r="L238" s="143"/>
      <c r="M238" s="148"/>
      <c r="N238" s="149"/>
      <c r="O238" s="149"/>
      <c r="P238" s="150">
        <f>P239</f>
        <v>0</v>
      </c>
      <c r="Q238" s="149"/>
      <c r="R238" s="150">
        <f>R239</f>
        <v>0</v>
      </c>
      <c r="S238" s="149"/>
      <c r="T238" s="151">
        <f>T239</f>
        <v>0</v>
      </c>
      <c r="AR238" s="144" t="s">
        <v>143</v>
      </c>
      <c r="AT238" s="152" t="s">
        <v>71</v>
      </c>
      <c r="AU238" s="152" t="s">
        <v>72</v>
      </c>
      <c r="AY238" s="144" t="s">
        <v>113</v>
      </c>
      <c r="BK238" s="153">
        <f>BK239</f>
        <v>0</v>
      </c>
    </row>
    <row r="239" spans="2:63" s="10" customFormat="1" ht="19.5" customHeight="1">
      <c r="B239" s="143"/>
      <c r="D239" s="154" t="s">
        <v>71</v>
      </c>
      <c r="E239" s="155" t="s">
        <v>450</v>
      </c>
      <c r="F239" s="155" t="s">
        <v>451</v>
      </c>
      <c r="I239" s="146"/>
      <c r="J239" s="156">
        <f>BK239</f>
        <v>0</v>
      </c>
      <c r="L239" s="143"/>
      <c r="M239" s="148"/>
      <c r="N239" s="149"/>
      <c r="O239" s="149"/>
      <c r="P239" s="150">
        <f>SUM(P240:P241)</f>
        <v>0</v>
      </c>
      <c r="Q239" s="149"/>
      <c r="R239" s="150">
        <f>SUM(R240:R241)</f>
        <v>0</v>
      </c>
      <c r="S239" s="149"/>
      <c r="T239" s="151">
        <f>SUM(T240:T241)</f>
        <v>0</v>
      </c>
      <c r="AR239" s="144" t="s">
        <v>143</v>
      </c>
      <c r="AT239" s="152" t="s">
        <v>71</v>
      </c>
      <c r="AU239" s="152" t="s">
        <v>22</v>
      </c>
      <c r="AY239" s="144" t="s">
        <v>113</v>
      </c>
      <c r="BK239" s="153">
        <f>SUM(BK240:BK241)</f>
        <v>0</v>
      </c>
    </row>
    <row r="240" spans="2:65" s="1" customFormat="1" ht="22.5" customHeight="1">
      <c r="B240" s="157"/>
      <c r="C240" s="158" t="s">
        <v>452</v>
      </c>
      <c r="D240" s="158" t="s">
        <v>116</v>
      </c>
      <c r="E240" s="159" t="s">
        <v>453</v>
      </c>
      <c r="F240" s="160" t="s">
        <v>454</v>
      </c>
      <c r="G240" s="161" t="s">
        <v>455</v>
      </c>
      <c r="H240" s="162">
        <v>1</v>
      </c>
      <c r="I240" s="163"/>
      <c r="J240" s="164">
        <f>ROUND(I240*H240,2)</f>
        <v>0</v>
      </c>
      <c r="K240" s="160" t="s">
        <v>20</v>
      </c>
      <c r="L240" s="32"/>
      <c r="M240" s="165" t="s">
        <v>20</v>
      </c>
      <c r="N240" s="166" t="s">
        <v>43</v>
      </c>
      <c r="O240" s="33"/>
      <c r="P240" s="167">
        <f>O240*H240</f>
        <v>0</v>
      </c>
      <c r="Q240" s="167">
        <v>0</v>
      </c>
      <c r="R240" s="167">
        <f>Q240*H240</f>
        <v>0</v>
      </c>
      <c r="S240" s="167">
        <v>0</v>
      </c>
      <c r="T240" s="168">
        <f>S240*H240</f>
        <v>0</v>
      </c>
      <c r="AR240" s="15" t="s">
        <v>456</v>
      </c>
      <c r="AT240" s="15" t="s">
        <v>116</v>
      </c>
      <c r="AU240" s="15" t="s">
        <v>83</v>
      </c>
      <c r="AY240" s="15" t="s">
        <v>113</v>
      </c>
      <c r="BE240" s="169">
        <f>IF(N240="základní",J240,0)</f>
        <v>0</v>
      </c>
      <c r="BF240" s="169">
        <f>IF(N240="snížená",J240,0)</f>
        <v>0</v>
      </c>
      <c r="BG240" s="169">
        <f>IF(N240="zákl. přenesená",J240,0)</f>
        <v>0</v>
      </c>
      <c r="BH240" s="169">
        <f>IF(N240="sníž. přenesená",J240,0)</f>
        <v>0</v>
      </c>
      <c r="BI240" s="169">
        <f>IF(N240="nulová",J240,0)</f>
        <v>0</v>
      </c>
      <c r="BJ240" s="15" t="s">
        <v>22</v>
      </c>
      <c r="BK240" s="169">
        <f>ROUND(I240*H240,2)</f>
        <v>0</v>
      </c>
      <c r="BL240" s="15" t="s">
        <v>456</v>
      </c>
      <c r="BM240" s="15" t="s">
        <v>457</v>
      </c>
    </row>
    <row r="241" spans="2:47" s="1" customFormat="1" ht="13.5">
      <c r="B241" s="32"/>
      <c r="D241" s="170" t="s">
        <v>123</v>
      </c>
      <c r="F241" s="171" t="s">
        <v>458</v>
      </c>
      <c r="I241" s="130"/>
      <c r="L241" s="32"/>
      <c r="M241" s="198"/>
      <c r="N241" s="199"/>
      <c r="O241" s="199"/>
      <c r="P241" s="199"/>
      <c r="Q241" s="199"/>
      <c r="R241" s="199"/>
      <c r="S241" s="199"/>
      <c r="T241" s="200"/>
      <c r="AT241" s="15" t="s">
        <v>123</v>
      </c>
      <c r="AU241" s="15" t="s">
        <v>83</v>
      </c>
    </row>
    <row r="242" spans="2:12" s="1" customFormat="1" ht="6.75" customHeight="1">
      <c r="B242" s="48"/>
      <c r="C242" s="49"/>
      <c r="D242" s="49"/>
      <c r="E242" s="49"/>
      <c r="F242" s="49"/>
      <c r="G242" s="49"/>
      <c r="H242" s="49"/>
      <c r="I242" s="109"/>
      <c r="J242" s="49"/>
      <c r="K242" s="49"/>
      <c r="L242" s="32"/>
    </row>
    <row r="243" ht="13.5">
      <c r="AT243" s="201"/>
    </row>
  </sheetData>
  <sheetProtection password="CC35" sheet="1" objects="1" scenarios="1" formatColumns="0" formatRows="0" sort="0" autoFilter="0"/>
  <autoFilter ref="C74:K74"/>
  <mergeCells count="6">
    <mergeCell ref="G1:H1"/>
    <mergeCell ref="L2:V2"/>
    <mergeCell ref="E7:H7"/>
    <mergeCell ref="E22:H22"/>
    <mergeCell ref="E43:H43"/>
    <mergeCell ref="E67:H67"/>
  </mergeCells>
  <hyperlinks>
    <hyperlink ref="F1:G1" location="C2" tooltip="Krycí list soupisu" display="1) Krycí list soupisu"/>
    <hyperlink ref="G1:H1" location="C50" tooltip="Rekapitulace" display="2) Rekapitulace"/>
    <hyperlink ref="J1" location="C7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5" customWidth="1"/>
    <col min="2" max="2" width="1.66796875" style="245" customWidth="1"/>
    <col min="3" max="4" width="5" style="245" customWidth="1"/>
    <col min="5" max="5" width="11.66015625" style="245" customWidth="1"/>
    <col min="6" max="6" width="9.16015625" style="245" customWidth="1"/>
    <col min="7" max="7" width="5" style="245" customWidth="1"/>
    <col min="8" max="8" width="77.83203125" style="245" customWidth="1"/>
    <col min="9" max="10" width="20" style="245" customWidth="1"/>
    <col min="11" max="11" width="1.66796875" style="245" customWidth="1"/>
    <col min="12" max="16384" width="9.33203125" style="245" customWidth="1"/>
  </cols>
  <sheetData>
    <row r="1" ht="37.5" customHeight="1"/>
    <row r="2" spans="2:11" ht="7.5" customHeight="1">
      <c r="B2" s="246"/>
      <c r="C2" s="247"/>
      <c r="D2" s="247"/>
      <c r="E2" s="247"/>
      <c r="F2" s="247"/>
      <c r="G2" s="247"/>
      <c r="H2" s="247"/>
      <c r="I2" s="247"/>
      <c r="J2" s="247"/>
      <c r="K2" s="248"/>
    </row>
    <row r="3" spans="2:11" s="252" customFormat="1" ht="45" customHeight="1">
      <c r="B3" s="249"/>
      <c r="C3" s="250" t="s">
        <v>466</v>
      </c>
      <c r="D3" s="250"/>
      <c r="E3" s="250"/>
      <c r="F3" s="250"/>
      <c r="G3" s="250"/>
      <c r="H3" s="250"/>
      <c r="I3" s="250"/>
      <c r="J3" s="250"/>
      <c r="K3" s="251"/>
    </row>
    <row r="4" spans="2:11" ht="25.5" customHeight="1">
      <c r="B4" s="253"/>
      <c r="C4" s="254" t="s">
        <v>467</v>
      </c>
      <c r="D4" s="254"/>
      <c r="E4" s="254"/>
      <c r="F4" s="254"/>
      <c r="G4" s="254"/>
      <c r="H4" s="254"/>
      <c r="I4" s="254"/>
      <c r="J4" s="254"/>
      <c r="K4" s="255"/>
    </row>
    <row r="5" spans="2:11" ht="5.25" customHeight="1">
      <c r="B5" s="253"/>
      <c r="C5" s="256"/>
      <c r="D5" s="256"/>
      <c r="E5" s="256"/>
      <c r="F5" s="256"/>
      <c r="G5" s="256"/>
      <c r="H5" s="256"/>
      <c r="I5" s="256"/>
      <c r="J5" s="256"/>
      <c r="K5" s="255"/>
    </row>
    <row r="6" spans="2:11" ht="15" customHeight="1">
      <c r="B6" s="253"/>
      <c r="C6" s="257" t="s">
        <v>468</v>
      </c>
      <c r="D6" s="257"/>
      <c r="E6" s="257"/>
      <c r="F6" s="257"/>
      <c r="G6" s="257"/>
      <c r="H6" s="257"/>
      <c r="I6" s="257"/>
      <c r="J6" s="257"/>
      <c r="K6" s="255"/>
    </row>
    <row r="7" spans="2:11" ht="15" customHeight="1">
      <c r="B7" s="258"/>
      <c r="C7" s="257" t="s">
        <v>469</v>
      </c>
      <c r="D7" s="257"/>
      <c r="E7" s="257"/>
      <c r="F7" s="257"/>
      <c r="G7" s="257"/>
      <c r="H7" s="257"/>
      <c r="I7" s="257"/>
      <c r="J7" s="257"/>
      <c r="K7" s="255"/>
    </row>
    <row r="8" spans="2:11" ht="12.75" customHeight="1">
      <c r="B8" s="258"/>
      <c r="C8" s="259"/>
      <c r="D8" s="259"/>
      <c r="E8" s="259"/>
      <c r="F8" s="259"/>
      <c r="G8" s="259"/>
      <c r="H8" s="259"/>
      <c r="I8" s="259"/>
      <c r="J8" s="259"/>
      <c r="K8" s="255"/>
    </row>
    <row r="9" spans="2:11" ht="15" customHeight="1">
      <c r="B9" s="258"/>
      <c r="C9" s="257" t="s">
        <v>635</v>
      </c>
      <c r="D9" s="257"/>
      <c r="E9" s="257"/>
      <c r="F9" s="257"/>
      <c r="G9" s="257"/>
      <c r="H9" s="257"/>
      <c r="I9" s="257"/>
      <c r="J9" s="257"/>
      <c r="K9" s="255"/>
    </row>
    <row r="10" spans="2:11" ht="15" customHeight="1">
      <c r="B10" s="258"/>
      <c r="C10" s="259"/>
      <c r="D10" s="257" t="s">
        <v>636</v>
      </c>
      <c r="E10" s="257"/>
      <c r="F10" s="257"/>
      <c r="G10" s="257"/>
      <c r="H10" s="257"/>
      <c r="I10" s="257"/>
      <c r="J10" s="257"/>
      <c r="K10" s="255"/>
    </row>
    <row r="11" spans="2:11" ht="15" customHeight="1">
      <c r="B11" s="258"/>
      <c r="C11" s="260"/>
      <c r="D11" s="257" t="s">
        <v>470</v>
      </c>
      <c r="E11" s="257"/>
      <c r="F11" s="257"/>
      <c r="G11" s="257"/>
      <c r="H11" s="257"/>
      <c r="I11" s="257"/>
      <c r="J11" s="257"/>
      <c r="K11" s="255"/>
    </row>
    <row r="12" spans="2:11" ht="12.75" customHeight="1">
      <c r="B12" s="258"/>
      <c r="C12" s="260"/>
      <c r="D12" s="260"/>
      <c r="E12" s="260"/>
      <c r="F12" s="260"/>
      <c r="G12" s="260"/>
      <c r="H12" s="260"/>
      <c r="I12" s="260"/>
      <c r="J12" s="260"/>
      <c r="K12" s="255"/>
    </row>
    <row r="13" spans="2:11" ht="15" customHeight="1">
      <c r="B13" s="258"/>
      <c r="C13" s="260"/>
      <c r="D13" s="257" t="s">
        <v>637</v>
      </c>
      <c r="E13" s="257"/>
      <c r="F13" s="257"/>
      <c r="G13" s="257"/>
      <c r="H13" s="257"/>
      <c r="I13" s="257"/>
      <c r="J13" s="257"/>
      <c r="K13" s="255"/>
    </row>
    <row r="14" spans="2:11" ht="15" customHeight="1">
      <c r="B14" s="258"/>
      <c r="C14" s="260"/>
      <c r="D14" s="257" t="s">
        <v>471</v>
      </c>
      <c r="E14" s="257"/>
      <c r="F14" s="257"/>
      <c r="G14" s="257"/>
      <c r="H14" s="257"/>
      <c r="I14" s="257"/>
      <c r="J14" s="257"/>
      <c r="K14" s="255"/>
    </row>
    <row r="15" spans="2:11" ht="15" customHeight="1">
      <c r="B15" s="258"/>
      <c r="C15" s="260"/>
      <c r="D15" s="257" t="s">
        <v>472</v>
      </c>
      <c r="E15" s="257"/>
      <c r="F15" s="257"/>
      <c r="G15" s="257"/>
      <c r="H15" s="257"/>
      <c r="I15" s="257"/>
      <c r="J15" s="257"/>
      <c r="K15" s="255"/>
    </row>
    <row r="16" spans="2:11" ht="15" customHeight="1">
      <c r="B16" s="258"/>
      <c r="C16" s="260"/>
      <c r="D16" s="260"/>
      <c r="E16" s="261" t="s">
        <v>75</v>
      </c>
      <c r="F16" s="257" t="s">
        <v>473</v>
      </c>
      <c r="G16" s="257"/>
      <c r="H16" s="257"/>
      <c r="I16" s="257"/>
      <c r="J16" s="257"/>
      <c r="K16" s="255"/>
    </row>
    <row r="17" spans="2:11" ht="15" customHeight="1">
      <c r="B17" s="258"/>
      <c r="C17" s="260"/>
      <c r="D17" s="260"/>
      <c r="E17" s="261" t="s">
        <v>474</v>
      </c>
      <c r="F17" s="257" t="s">
        <v>475</v>
      </c>
      <c r="G17" s="257"/>
      <c r="H17" s="257"/>
      <c r="I17" s="257"/>
      <c r="J17" s="257"/>
      <c r="K17" s="255"/>
    </row>
    <row r="18" spans="2:11" ht="15" customHeight="1">
      <c r="B18" s="258"/>
      <c r="C18" s="260"/>
      <c r="D18" s="260"/>
      <c r="E18" s="261" t="s">
        <v>476</v>
      </c>
      <c r="F18" s="257" t="s">
        <v>477</v>
      </c>
      <c r="G18" s="257"/>
      <c r="H18" s="257"/>
      <c r="I18" s="257"/>
      <c r="J18" s="257"/>
      <c r="K18" s="255"/>
    </row>
    <row r="19" spans="2:11" ht="15" customHeight="1">
      <c r="B19" s="258"/>
      <c r="C19" s="260"/>
      <c r="D19" s="260"/>
      <c r="E19" s="261" t="s">
        <v>478</v>
      </c>
      <c r="F19" s="257" t="s">
        <v>479</v>
      </c>
      <c r="G19" s="257"/>
      <c r="H19" s="257"/>
      <c r="I19" s="257"/>
      <c r="J19" s="257"/>
      <c r="K19" s="255"/>
    </row>
    <row r="20" spans="2:11" ht="15" customHeight="1">
      <c r="B20" s="258"/>
      <c r="C20" s="260"/>
      <c r="D20" s="260"/>
      <c r="E20" s="261" t="s">
        <v>480</v>
      </c>
      <c r="F20" s="257" t="s">
        <v>481</v>
      </c>
      <c r="G20" s="257"/>
      <c r="H20" s="257"/>
      <c r="I20" s="257"/>
      <c r="J20" s="257"/>
      <c r="K20" s="255"/>
    </row>
    <row r="21" spans="2:11" ht="15" customHeight="1">
      <c r="B21" s="258"/>
      <c r="C21" s="260"/>
      <c r="D21" s="260"/>
      <c r="E21" s="261" t="s">
        <v>482</v>
      </c>
      <c r="F21" s="257" t="s">
        <v>483</v>
      </c>
      <c r="G21" s="257"/>
      <c r="H21" s="257"/>
      <c r="I21" s="257"/>
      <c r="J21" s="257"/>
      <c r="K21" s="255"/>
    </row>
    <row r="22" spans="2:11" ht="12.75" customHeight="1">
      <c r="B22" s="258"/>
      <c r="C22" s="260"/>
      <c r="D22" s="260"/>
      <c r="E22" s="260"/>
      <c r="F22" s="260"/>
      <c r="G22" s="260"/>
      <c r="H22" s="260"/>
      <c r="I22" s="260"/>
      <c r="J22" s="260"/>
      <c r="K22" s="255"/>
    </row>
    <row r="23" spans="2:11" ht="15" customHeight="1">
      <c r="B23" s="258"/>
      <c r="C23" s="257" t="s">
        <v>638</v>
      </c>
      <c r="D23" s="257"/>
      <c r="E23" s="257"/>
      <c r="F23" s="257"/>
      <c r="G23" s="257"/>
      <c r="H23" s="257"/>
      <c r="I23" s="257"/>
      <c r="J23" s="257"/>
      <c r="K23" s="255"/>
    </row>
    <row r="24" spans="2:11" ht="15" customHeight="1">
      <c r="B24" s="258"/>
      <c r="C24" s="257" t="s">
        <v>484</v>
      </c>
      <c r="D24" s="257"/>
      <c r="E24" s="257"/>
      <c r="F24" s="257"/>
      <c r="G24" s="257"/>
      <c r="H24" s="257"/>
      <c r="I24" s="257"/>
      <c r="J24" s="257"/>
      <c r="K24" s="255"/>
    </row>
    <row r="25" spans="2:11" ht="15" customHeight="1">
      <c r="B25" s="258"/>
      <c r="C25" s="259"/>
      <c r="D25" s="257" t="s">
        <v>639</v>
      </c>
      <c r="E25" s="257"/>
      <c r="F25" s="257"/>
      <c r="G25" s="257"/>
      <c r="H25" s="257"/>
      <c r="I25" s="257"/>
      <c r="J25" s="257"/>
      <c r="K25" s="255"/>
    </row>
    <row r="26" spans="2:11" ht="15" customHeight="1">
      <c r="B26" s="258"/>
      <c r="C26" s="260"/>
      <c r="D26" s="257" t="s">
        <v>485</v>
      </c>
      <c r="E26" s="257"/>
      <c r="F26" s="257"/>
      <c r="G26" s="257"/>
      <c r="H26" s="257"/>
      <c r="I26" s="257"/>
      <c r="J26" s="257"/>
      <c r="K26" s="255"/>
    </row>
    <row r="27" spans="2:11" ht="12.75" customHeight="1">
      <c r="B27" s="258"/>
      <c r="C27" s="260"/>
      <c r="D27" s="260"/>
      <c r="E27" s="260"/>
      <c r="F27" s="260"/>
      <c r="G27" s="260"/>
      <c r="H27" s="260"/>
      <c r="I27" s="260"/>
      <c r="J27" s="260"/>
      <c r="K27" s="255"/>
    </row>
    <row r="28" spans="2:11" ht="15" customHeight="1">
      <c r="B28" s="258"/>
      <c r="C28" s="260"/>
      <c r="D28" s="257" t="s">
        <v>640</v>
      </c>
      <c r="E28" s="257"/>
      <c r="F28" s="257"/>
      <c r="G28" s="257"/>
      <c r="H28" s="257"/>
      <c r="I28" s="257"/>
      <c r="J28" s="257"/>
      <c r="K28" s="255"/>
    </row>
    <row r="29" spans="2:11" ht="15" customHeight="1">
      <c r="B29" s="258"/>
      <c r="C29" s="260"/>
      <c r="D29" s="257" t="s">
        <v>486</v>
      </c>
      <c r="E29" s="257"/>
      <c r="F29" s="257"/>
      <c r="G29" s="257"/>
      <c r="H29" s="257"/>
      <c r="I29" s="257"/>
      <c r="J29" s="257"/>
      <c r="K29" s="255"/>
    </row>
    <row r="30" spans="2:11" ht="12.75" customHeight="1">
      <c r="B30" s="258"/>
      <c r="C30" s="260"/>
      <c r="D30" s="260"/>
      <c r="E30" s="260"/>
      <c r="F30" s="260"/>
      <c r="G30" s="260"/>
      <c r="H30" s="260"/>
      <c r="I30" s="260"/>
      <c r="J30" s="260"/>
      <c r="K30" s="255"/>
    </row>
    <row r="31" spans="2:11" ht="15" customHeight="1">
      <c r="B31" s="258"/>
      <c r="C31" s="260"/>
      <c r="D31" s="257" t="s">
        <v>641</v>
      </c>
      <c r="E31" s="257"/>
      <c r="F31" s="257"/>
      <c r="G31" s="257"/>
      <c r="H31" s="257"/>
      <c r="I31" s="257"/>
      <c r="J31" s="257"/>
      <c r="K31" s="255"/>
    </row>
    <row r="32" spans="2:11" ht="15" customHeight="1">
      <c r="B32" s="258"/>
      <c r="C32" s="260"/>
      <c r="D32" s="257" t="s">
        <v>487</v>
      </c>
      <c r="E32" s="257"/>
      <c r="F32" s="257"/>
      <c r="G32" s="257"/>
      <c r="H32" s="257"/>
      <c r="I32" s="257"/>
      <c r="J32" s="257"/>
      <c r="K32" s="255"/>
    </row>
    <row r="33" spans="2:11" ht="15" customHeight="1">
      <c r="B33" s="258"/>
      <c r="C33" s="260"/>
      <c r="D33" s="257" t="s">
        <v>488</v>
      </c>
      <c r="E33" s="257"/>
      <c r="F33" s="257"/>
      <c r="G33" s="257"/>
      <c r="H33" s="257"/>
      <c r="I33" s="257"/>
      <c r="J33" s="257"/>
      <c r="K33" s="255"/>
    </row>
    <row r="34" spans="2:11" ht="15" customHeight="1">
      <c r="B34" s="258"/>
      <c r="C34" s="260"/>
      <c r="D34" s="259"/>
      <c r="E34" s="262" t="s">
        <v>98</v>
      </c>
      <c r="F34" s="259"/>
      <c r="G34" s="257" t="s">
        <v>489</v>
      </c>
      <c r="H34" s="257"/>
      <c r="I34" s="257"/>
      <c r="J34" s="257"/>
      <c r="K34" s="255"/>
    </row>
    <row r="35" spans="2:11" ht="30.75" customHeight="1">
      <c r="B35" s="258"/>
      <c r="C35" s="260"/>
      <c r="D35" s="259"/>
      <c r="E35" s="262" t="s">
        <v>490</v>
      </c>
      <c r="F35" s="259"/>
      <c r="G35" s="257" t="s">
        <v>491</v>
      </c>
      <c r="H35" s="257"/>
      <c r="I35" s="257"/>
      <c r="J35" s="257"/>
      <c r="K35" s="255"/>
    </row>
    <row r="36" spans="2:11" ht="15" customHeight="1">
      <c r="B36" s="258"/>
      <c r="C36" s="260"/>
      <c r="D36" s="259"/>
      <c r="E36" s="262" t="s">
        <v>53</v>
      </c>
      <c r="F36" s="259"/>
      <c r="G36" s="257" t="s">
        <v>492</v>
      </c>
      <c r="H36" s="257"/>
      <c r="I36" s="257"/>
      <c r="J36" s="257"/>
      <c r="K36" s="255"/>
    </row>
    <row r="37" spans="2:11" ht="15" customHeight="1">
      <c r="B37" s="258"/>
      <c r="C37" s="260"/>
      <c r="D37" s="259"/>
      <c r="E37" s="262" t="s">
        <v>99</v>
      </c>
      <c r="F37" s="259"/>
      <c r="G37" s="257" t="s">
        <v>493</v>
      </c>
      <c r="H37" s="257"/>
      <c r="I37" s="257"/>
      <c r="J37" s="257"/>
      <c r="K37" s="255"/>
    </row>
    <row r="38" spans="2:11" ht="15" customHeight="1">
      <c r="B38" s="258"/>
      <c r="C38" s="260"/>
      <c r="D38" s="259"/>
      <c r="E38" s="262" t="s">
        <v>100</v>
      </c>
      <c r="F38" s="259"/>
      <c r="G38" s="257" t="s">
        <v>494</v>
      </c>
      <c r="H38" s="257"/>
      <c r="I38" s="257"/>
      <c r="J38" s="257"/>
      <c r="K38" s="255"/>
    </row>
    <row r="39" spans="2:11" ht="15" customHeight="1">
      <c r="B39" s="258"/>
      <c r="C39" s="260"/>
      <c r="D39" s="259"/>
      <c r="E39" s="262" t="s">
        <v>101</v>
      </c>
      <c r="F39" s="259"/>
      <c r="G39" s="257" t="s">
        <v>495</v>
      </c>
      <c r="H39" s="257"/>
      <c r="I39" s="257"/>
      <c r="J39" s="257"/>
      <c r="K39" s="255"/>
    </row>
    <row r="40" spans="2:11" ht="15" customHeight="1">
      <c r="B40" s="258"/>
      <c r="C40" s="260"/>
      <c r="D40" s="259"/>
      <c r="E40" s="262" t="s">
        <v>496</v>
      </c>
      <c r="F40" s="259"/>
      <c r="G40" s="257" t="s">
        <v>497</v>
      </c>
      <c r="H40" s="257"/>
      <c r="I40" s="257"/>
      <c r="J40" s="257"/>
      <c r="K40" s="255"/>
    </row>
    <row r="41" spans="2:11" ht="15" customHeight="1">
      <c r="B41" s="258"/>
      <c r="C41" s="260"/>
      <c r="D41" s="259"/>
      <c r="E41" s="262"/>
      <c r="F41" s="259"/>
      <c r="G41" s="257" t="s">
        <v>498</v>
      </c>
      <c r="H41" s="257"/>
      <c r="I41" s="257"/>
      <c r="J41" s="257"/>
      <c r="K41" s="255"/>
    </row>
    <row r="42" spans="2:11" ht="15" customHeight="1">
      <c r="B42" s="258"/>
      <c r="C42" s="260"/>
      <c r="D42" s="259"/>
      <c r="E42" s="262" t="s">
        <v>499</v>
      </c>
      <c r="F42" s="259"/>
      <c r="G42" s="257" t="s">
        <v>500</v>
      </c>
      <c r="H42" s="257"/>
      <c r="I42" s="257"/>
      <c r="J42" s="257"/>
      <c r="K42" s="255"/>
    </row>
    <row r="43" spans="2:11" ht="15" customHeight="1">
      <c r="B43" s="258"/>
      <c r="C43" s="260"/>
      <c r="D43" s="259"/>
      <c r="E43" s="262" t="s">
        <v>103</v>
      </c>
      <c r="F43" s="259"/>
      <c r="G43" s="257" t="s">
        <v>501</v>
      </c>
      <c r="H43" s="257"/>
      <c r="I43" s="257"/>
      <c r="J43" s="257"/>
      <c r="K43" s="255"/>
    </row>
    <row r="44" spans="2:11" ht="12.75" customHeight="1">
      <c r="B44" s="258"/>
      <c r="C44" s="260"/>
      <c r="D44" s="259"/>
      <c r="E44" s="259"/>
      <c r="F44" s="259"/>
      <c r="G44" s="259"/>
      <c r="H44" s="259"/>
      <c r="I44" s="259"/>
      <c r="J44" s="259"/>
      <c r="K44" s="255"/>
    </row>
    <row r="45" spans="2:11" ht="15" customHeight="1">
      <c r="B45" s="258"/>
      <c r="C45" s="260"/>
      <c r="D45" s="257" t="s">
        <v>502</v>
      </c>
      <c r="E45" s="257"/>
      <c r="F45" s="257"/>
      <c r="G45" s="257"/>
      <c r="H45" s="257"/>
      <c r="I45" s="257"/>
      <c r="J45" s="257"/>
      <c r="K45" s="255"/>
    </row>
    <row r="46" spans="2:11" ht="15" customHeight="1">
      <c r="B46" s="258"/>
      <c r="C46" s="260"/>
      <c r="D46" s="260"/>
      <c r="E46" s="257" t="s">
        <v>503</v>
      </c>
      <c r="F46" s="257"/>
      <c r="G46" s="257"/>
      <c r="H46" s="257"/>
      <c r="I46" s="257"/>
      <c r="J46" s="257"/>
      <c r="K46" s="255"/>
    </row>
    <row r="47" spans="2:11" ht="15" customHeight="1">
      <c r="B47" s="258"/>
      <c r="C47" s="260"/>
      <c r="D47" s="260"/>
      <c r="E47" s="257" t="s">
        <v>504</v>
      </c>
      <c r="F47" s="257"/>
      <c r="G47" s="257"/>
      <c r="H47" s="257"/>
      <c r="I47" s="257"/>
      <c r="J47" s="257"/>
      <c r="K47" s="255"/>
    </row>
    <row r="48" spans="2:11" ht="15" customHeight="1">
      <c r="B48" s="258"/>
      <c r="C48" s="260"/>
      <c r="D48" s="260"/>
      <c r="E48" s="257" t="s">
        <v>505</v>
      </c>
      <c r="F48" s="257"/>
      <c r="G48" s="257"/>
      <c r="H48" s="257"/>
      <c r="I48" s="257"/>
      <c r="J48" s="257"/>
      <c r="K48" s="255"/>
    </row>
    <row r="49" spans="2:11" ht="15" customHeight="1">
      <c r="B49" s="258"/>
      <c r="C49" s="260"/>
      <c r="D49" s="257" t="s">
        <v>506</v>
      </c>
      <c r="E49" s="257"/>
      <c r="F49" s="257"/>
      <c r="G49" s="257"/>
      <c r="H49" s="257"/>
      <c r="I49" s="257"/>
      <c r="J49" s="257"/>
      <c r="K49" s="255"/>
    </row>
    <row r="50" spans="2:11" ht="25.5" customHeight="1">
      <c r="B50" s="253"/>
      <c r="C50" s="254" t="s">
        <v>507</v>
      </c>
      <c r="D50" s="254"/>
      <c r="E50" s="254"/>
      <c r="F50" s="254"/>
      <c r="G50" s="254"/>
      <c r="H50" s="254"/>
      <c r="I50" s="254"/>
      <c r="J50" s="254"/>
      <c r="K50" s="255"/>
    </row>
    <row r="51" spans="2:11" ht="5.25" customHeight="1">
      <c r="B51" s="253"/>
      <c r="C51" s="256"/>
      <c r="D51" s="256"/>
      <c r="E51" s="256"/>
      <c r="F51" s="256"/>
      <c r="G51" s="256"/>
      <c r="H51" s="256"/>
      <c r="I51" s="256"/>
      <c r="J51" s="256"/>
      <c r="K51" s="255"/>
    </row>
    <row r="52" spans="2:11" ht="15" customHeight="1">
      <c r="B52" s="253"/>
      <c r="C52" s="257" t="s">
        <v>508</v>
      </c>
      <c r="D52" s="257"/>
      <c r="E52" s="257"/>
      <c r="F52" s="257"/>
      <c r="G52" s="257"/>
      <c r="H52" s="257"/>
      <c r="I52" s="257"/>
      <c r="J52" s="257"/>
      <c r="K52" s="255"/>
    </row>
    <row r="53" spans="2:11" ht="15" customHeight="1">
      <c r="B53" s="253"/>
      <c r="C53" s="257" t="s">
        <v>509</v>
      </c>
      <c r="D53" s="257"/>
      <c r="E53" s="257"/>
      <c r="F53" s="257"/>
      <c r="G53" s="257"/>
      <c r="H53" s="257"/>
      <c r="I53" s="257"/>
      <c r="J53" s="257"/>
      <c r="K53" s="255"/>
    </row>
    <row r="54" spans="2:11" ht="12.75" customHeight="1">
      <c r="B54" s="253"/>
      <c r="C54" s="259"/>
      <c r="D54" s="259"/>
      <c r="E54" s="259"/>
      <c r="F54" s="259"/>
      <c r="G54" s="259"/>
      <c r="H54" s="259"/>
      <c r="I54" s="259"/>
      <c r="J54" s="259"/>
      <c r="K54" s="255"/>
    </row>
    <row r="55" spans="2:11" ht="15" customHeight="1">
      <c r="B55" s="253"/>
      <c r="C55" s="257" t="s">
        <v>510</v>
      </c>
      <c r="D55" s="257"/>
      <c r="E55" s="257"/>
      <c r="F55" s="257"/>
      <c r="G55" s="257"/>
      <c r="H55" s="257"/>
      <c r="I55" s="257"/>
      <c r="J55" s="257"/>
      <c r="K55" s="255"/>
    </row>
    <row r="56" spans="2:11" ht="15" customHeight="1">
      <c r="B56" s="253"/>
      <c r="C56" s="260"/>
      <c r="D56" s="257" t="s">
        <v>511</v>
      </c>
      <c r="E56" s="257"/>
      <c r="F56" s="257"/>
      <c r="G56" s="257"/>
      <c r="H56" s="257"/>
      <c r="I56" s="257"/>
      <c r="J56" s="257"/>
      <c r="K56" s="255"/>
    </row>
    <row r="57" spans="2:11" ht="15" customHeight="1">
      <c r="B57" s="253"/>
      <c r="C57" s="260"/>
      <c r="D57" s="257" t="s">
        <v>512</v>
      </c>
      <c r="E57" s="257"/>
      <c r="F57" s="257"/>
      <c r="G57" s="257"/>
      <c r="H57" s="257"/>
      <c r="I57" s="257"/>
      <c r="J57" s="257"/>
      <c r="K57" s="255"/>
    </row>
    <row r="58" spans="2:11" ht="15" customHeight="1">
      <c r="B58" s="253"/>
      <c r="C58" s="260"/>
      <c r="D58" s="257" t="s">
        <v>513</v>
      </c>
      <c r="E58" s="257"/>
      <c r="F58" s="257"/>
      <c r="G58" s="257"/>
      <c r="H58" s="257"/>
      <c r="I58" s="257"/>
      <c r="J58" s="257"/>
      <c r="K58" s="255"/>
    </row>
    <row r="59" spans="2:11" ht="15" customHeight="1">
      <c r="B59" s="253"/>
      <c r="C59" s="260"/>
      <c r="D59" s="257" t="s">
        <v>514</v>
      </c>
      <c r="E59" s="257"/>
      <c r="F59" s="257"/>
      <c r="G59" s="257"/>
      <c r="H59" s="257"/>
      <c r="I59" s="257"/>
      <c r="J59" s="257"/>
      <c r="K59" s="255"/>
    </row>
    <row r="60" spans="2:11" ht="15" customHeight="1">
      <c r="B60" s="253"/>
      <c r="C60" s="260"/>
      <c r="D60" s="263" t="s">
        <v>515</v>
      </c>
      <c r="E60" s="263"/>
      <c r="F60" s="263"/>
      <c r="G60" s="263"/>
      <c r="H60" s="263"/>
      <c r="I60" s="263"/>
      <c r="J60" s="263"/>
      <c r="K60" s="255"/>
    </row>
    <row r="61" spans="2:11" ht="15" customHeight="1">
      <c r="B61" s="253"/>
      <c r="C61" s="260"/>
      <c r="D61" s="257" t="s">
        <v>516</v>
      </c>
      <c r="E61" s="257"/>
      <c r="F61" s="257"/>
      <c r="G61" s="257"/>
      <c r="H61" s="257"/>
      <c r="I61" s="257"/>
      <c r="J61" s="257"/>
      <c r="K61" s="255"/>
    </row>
    <row r="62" spans="2:11" ht="12.75" customHeight="1">
      <c r="B62" s="253"/>
      <c r="C62" s="260"/>
      <c r="D62" s="260"/>
      <c r="E62" s="264"/>
      <c r="F62" s="260"/>
      <c r="G62" s="260"/>
      <c r="H62" s="260"/>
      <c r="I62" s="260"/>
      <c r="J62" s="260"/>
      <c r="K62" s="255"/>
    </row>
    <row r="63" spans="2:11" ht="15" customHeight="1">
      <c r="B63" s="253"/>
      <c r="C63" s="260"/>
      <c r="D63" s="257" t="s">
        <v>517</v>
      </c>
      <c r="E63" s="257"/>
      <c r="F63" s="257"/>
      <c r="G63" s="257"/>
      <c r="H63" s="257"/>
      <c r="I63" s="257"/>
      <c r="J63" s="257"/>
      <c r="K63" s="255"/>
    </row>
    <row r="64" spans="2:11" ht="15" customHeight="1">
      <c r="B64" s="253"/>
      <c r="C64" s="260"/>
      <c r="D64" s="263" t="s">
        <v>518</v>
      </c>
      <c r="E64" s="263"/>
      <c r="F64" s="263"/>
      <c r="G64" s="263"/>
      <c r="H64" s="263"/>
      <c r="I64" s="263"/>
      <c r="J64" s="263"/>
      <c r="K64" s="255"/>
    </row>
    <row r="65" spans="2:11" ht="15" customHeight="1">
      <c r="B65" s="253"/>
      <c r="C65" s="260"/>
      <c r="D65" s="257" t="s">
        <v>519</v>
      </c>
      <c r="E65" s="257"/>
      <c r="F65" s="257"/>
      <c r="G65" s="257"/>
      <c r="H65" s="257"/>
      <c r="I65" s="257"/>
      <c r="J65" s="257"/>
      <c r="K65" s="255"/>
    </row>
    <row r="66" spans="2:11" ht="15" customHeight="1">
      <c r="B66" s="253"/>
      <c r="C66" s="260"/>
      <c r="D66" s="257" t="s">
        <v>520</v>
      </c>
      <c r="E66" s="257"/>
      <c r="F66" s="257"/>
      <c r="G66" s="257"/>
      <c r="H66" s="257"/>
      <c r="I66" s="257"/>
      <c r="J66" s="257"/>
      <c r="K66" s="255"/>
    </row>
    <row r="67" spans="2:11" ht="15" customHeight="1">
      <c r="B67" s="253"/>
      <c r="C67" s="260"/>
      <c r="D67" s="257" t="s">
        <v>521</v>
      </c>
      <c r="E67" s="257"/>
      <c r="F67" s="257"/>
      <c r="G67" s="257"/>
      <c r="H67" s="257"/>
      <c r="I67" s="257"/>
      <c r="J67" s="257"/>
      <c r="K67" s="255"/>
    </row>
    <row r="68" spans="2:11" ht="15" customHeight="1">
      <c r="B68" s="253"/>
      <c r="C68" s="260"/>
      <c r="D68" s="257" t="s">
        <v>522</v>
      </c>
      <c r="E68" s="257"/>
      <c r="F68" s="257"/>
      <c r="G68" s="257"/>
      <c r="H68" s="257"/>
      <c r="I68" s="257"/>
      <c r="J68" s="257"/>
      <c r="K68" s="255"/>
    </row>
    <row r="69" spans="2:11" ht="12.75" customHeight="1">
      <c r="B69" s="265"/>
      <c r="C69" s="266"/>
      <c r="D69" s="266"/>
      <c r="E69" s="266"/>
      <c r="F69" s="266"/>
      <c r="G69" s="266"/>
      <c r="H69" s="266"/>
      <c r="I69" s="266"/>
      <c r="J69" s="266"/>
      <c r="K69" s="267"/>
    </row>
    <row r="70" spans="2:11" ht="18.75" customHeight="1">
      <c r="B70" s="268"/>
      <c r="C70" s="268"/>
      <c r="D70" s="268"/>
      <c r="E70" s="268"/>
      <c r="F70" s="268"/>
      <c r="G70" s="268"/>
      <c r="H70" s="268"/>
      <c r="I70" s="268"/>
      <c r="J70" s="268"/>
      <c r="K70" s="269"/>
    </row>
    <row r="71" spans="2:11" ht="18.75" customHeight="1">
      <c r="B71" s="269"/>
      <c r="C71" s="269"/>
      <c r="D71" s="269"/>
      <c r="E71" s="269"/>
      <c r="F71" s="269"/>
      <c r="G71" s="269"/>
      <c r="H71" s="269"/>
      <c r="I71" s="269"/>
      <c r="J71" s="269"/>
      <c r="K71" s="269"/>
    </row>
    <row r="72" spans="2:11" ht="7.5" customHeight="1">
      <c r="B72" s="270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ht="45" customHeight="1">
      <c r="B73" s="273"/>
      <c r="C73" s="274" t="s">
        <v>465</v>
      </c>
      <c r="D73" s="274"/>
      <c r="E73" s="274"/>
      <c r="F73" s="274"/>
      <c r="G73" s="274"/>
      <c r="H73" s="274"/>
      <c r="I73" s="274"/>
      <c r="J73" s="274"/>
      <c r="K73" s="275"/>
    </row>
    <row r="74" spans="2:11" ht="17.25" customHeight="1">
      <c r="B74" s="273"/>
      <c r="C74" s="276" t="s">
        <v>523</v>
      </c>
      <c r="D74" s="276"/>
      <c r="E74" s="276"/>
      <c r="F74" s="276" t="s">
        <v>524</v>
      </c>
      <c r="G74" s="277"/>
      <c r="H74" s="276" t="s">
        <v>99</v>
      </c>
      <c r="I74" s="276" t="s">
        <v>57</v>
      </c>
      <c r="J74" s="276" t="s">
        <v>525</v>
      </c>
      <c r="K74" s="275"/>
    </row>
    <row r="75" spans="2:11" ht="17.25" customHeight="1">
      <c r="B75" s="273"/>
      <c r="C75" s="278" t="s">
        <v>526</v>
      </c>
      <c r="D75" s="278"/>
      <c r="E75" s="278"/>
      <c r="F75" s="279" t="s">
        <v>527</v>
      </c>
      <c r="G75" s="280"/>
      <c r="H75" s="278"/>
      <c r="I75" s="278"/>
      <c r="J75" s="278" t="s">
        <v>528</v>
      </c>
      <c r="K75" s="275"/>
    </row>
    <row r="76" spans="2:11" ht="5.25" customHeight="1">
      <c r="B76" s="273"/>
      <c r="C76" s="281"/>
      <c r="D76" s="281"/>
      <c r="E76" s="281"/>
      <c r="F76" s="281"/>
      <c r="G76" s="282"/>
      <c r="H76" s="281"/>
      <c r="I76" s="281"/>
      <c r="J76" s="281"/>
      <c r="K76" s="275"/>
    </row>
    <row r="77" spans="2:11" ht="15" customHeight="1">
      <c r="B77" s="273"/>
      <c r="C77" s="262" t="s">
        <v>53</v>
      </c>
      <c r="D77" s="281"/>
      <c r="E77" s="281"/>
      <c r="F77" s="283" t="s">
        <v>529</v>
      </c>
      <c r="G77" s="282"/>
      <c r="H77" s="262" t="s">
        <v>530</v>
      </c>
      <c r="I77" s="262" t="s">
        <v>531</v>
      </c>
      <c r="J77" s="262">
        <v>20</v>
      </c>
      <c r="K77" s="275"/>
    </row>
    <row r="78" spans="2:11" ht="15" customHeight="1">
      <c r="B78" s="273"/>
      <c r="C78" s="262" t="s">
        <v>532</v>
      </c>
      <c r="D78" s="262"/>
      <c r="E78" s="262"/>
      <c r="F78" s="283" t="s">
        <v>529</v>
      </c>
      <c r="G78" s="282"/>
      <c r="H78" s="262" t="s">
        <v>533</v>
      </c>
      <c r="I78" s="262" t="s">
        <v>531</v>
      </c>
      <c r="J78" s="262">
        <v>120</v>
      </c>
      <c r="K78" s="275"/>
    </row>
    <row r="79" spans="2:11" ht="15" customHeight="1">
      <c r="B79" s="284"/>
      <c r="C79" s="262" t="s">
        <v>534</v>
      </c>
      <c r="D79" s="262"/>
      <c r="E79" s="262"/>
      <c r="F79" s="283" t="s">
        <v>535</v>
      </c>
      <c r="G79" s="282"/>
      <c r="H79" s="262" t="s">
        <v>536</v>
      </c>
      <c r="I79" s="262" t="s">
        <v>531</v>
      </c>
      <c r="J79" s="262">
        <v>50</v>
      </c>
      <c r="K79" s="275"/>
    </row>
    <row r="80" spans="2:11" ht="15" customHeight="1">
      <c r="B80" s="284"/>
      <c r="C80" s="262" t="s">
        <v>537</v>
      </c>
      <c r="D80" s="262"/>
      <c r="E80" s="262"/>
      <c r="F80" s="283" t="s">
        <v>529</v>
      </c>
      <c r="G80" s="282"/>
      <c r="H80" s="262" t="s">
        <v>538</v>
      </c>
      <c r="I80" s="262" t="s">
        <v>539</v>
      </c>
      <c r="J80" s="262"/>
      <c r="K80" s="275"/>
    </row>
    <row r="81" spans="2:11" ht="15" customHeight="1">
      <c r="B81" s="284"/>
      <c r="C81" s="285" t="s">
        <v>540</v>
      </c>
      <c r="D81" s="285"/>
      <c r="E81" s="285"/>
      <c r="F81" s="286" t="s">
        <v>535</v>
      </c>
      <c r="G81" s="285"/>
      <c r="H81" s="285" t="s">
        <v>541</v>
      </c>
      <c r="I81" s="285" t="s">
        <v>531</v>
      </c>
      <c r="J81" s="285">
        <v>15</v>
      </c>
      <c r="K81" s="275"/>
    </row>
    <row r="82" spans="2:11" ht="15" customHeight="1">
      <c r="B82" s="284"/>
      <c r="C82" s="285" t="s">
        <v>542</v>
      </c>
      <c r="D82" s="285"/>
      <c r="E82" s="285"/>
      <c r="F82" s="286" t="s">
        <v>535</v>
      </c>
      <c r="G82" s="285"/>
      <c r="H82" s="285" t="s">
        <v>543</v>
      </c>
      <c r="I82" s="285" t="s">
        <v>531</v>
      </c>
      <c r="J82" s="285">
        <v>15</v>
      </c>
      <c r="K82" s="275"/>
    </row>
    <row r="83" spans="2:11" ht="15" customHeight="1">
      <c r="B83" s="284"/>
      <c r="C83" s="285" t="s">
        <v>544</v>
      </c>
      <c r="D83" s="285"/>
      <c r="E83" s="285"/>
      <c r="F83" s="286" t="s">
        <v>535</v>
      </c>
      <c r="G83" s="285"/>
      <c r="H83" s="285" t="s">
        <v>545</v>
      </c>
      <c r="I83" s="285" t="s">
        <v>531</v>
      </c>
      <c r="J83" s="285">
        <v>20</v>
      </c>
      <c r="K83" s="275"/>
    </row>
    <row r="84" spans="2:11" ht="15" customHeight="1">
      <c r="B84" s="284"/>
      <c r="C84" s="285" t="s">
        <v>546</v>
      </c>
      <c r="D84" s="285"/>
      <c r="E84" s="285"/>
      <c r="F84" s="286" t="s">
        <v>535</v>
      </c>
      <c r="G84" s="285"/>
      <c r="H84" s="285" t="s">
        <v>547</v>
      </c>
      <c r="I84" s="285" t="s">
        <v>531</v>
      </c>
      <c r="J84" s="285">
        <v>20</v>
      </c>
      <c r="K84" s="275"/>
    </row>
    <row r="85" spans="2:11" ht="15" customHeight="1">
      <c r="B85" s="284"/>
      <c r="C85" s="262" t="s">
        <v>548</v>
      </c>
      <c r="D85" s="262"/>
      <c r="E85" s="262"/>
      <c r="F85" s="283" t="s">
        <v>535</v>
      </c>
      <c r="G85" s="282"/>
      <c r="H85" s="262" t="s">
        <v>549</v>
      </c>
      <c r="I85" s="262" t="s">
        <v>531</v>
      </c>
      <c r="J85" s="262">
        <v>50</v>
      </c>
      <c r="K85" s="275"/>
    </row>
    <row r="86" spans="2:11" ht="15" customHeight="1">
      <c r="B86" s="284"/>
      <c r="C86" s="262" t="s">
        <v>550</v>
      </c>
      <c r="D86" s="262"/>
      <c r="E86" s="262"/>
      <c r="F86" s="283" t="s">
        <v>535</v>
      </c>
      <c r="G86" s="282"/>
      <c r="H86" s="262" t="s">
        <v>551</v>
      </c>
      <c r="I86" s="262" t="s">
        <v>531</v>
      </c>
      <c r="J86" s="262">
        <v>20</v>
      </c>
      <c r="K86" s="275"/>
    </row>
    <row r="87" spans="2:11" ht="15" customHeight="1">
      <c r="B87" s="284"/>
      <c r="C87" s="262" t="s">
        <v>552</v>
      </c>
      <c r="D87" s="262"/>
      <c r="E87" s="262"/>
      <c r="F87" s="283" t="s">
        <v>535</v>
      </c>
      <c r="G87" s="282"/>
      <c r="H87" s="262" t="s">
        <v>553</v>
      </c>
      <c r="I87" s="262" t="s">
        <v>531</v>
      </c>
      <c r="J87" s="262">
        <v>20</v>
      </c>
      <c r="K87" s="275"/>
    </row>
    <row r="88" spans="2:11" ht="15" customHeight="1">
      <c r="B88" s="284"/>
      <c r="C88" s="262" t="s">
        <v>554</v>
      </c>
      <c r="D88" s="262"/>
      <c r="E88" s="262"/>
      <c r="F88" s="283" t="s">
        <v>535</v>
      </c>
      <c r="G88" s="282"/>
      <c r="H88" s="262" t="s">
        <v>555</v>
      </c>
      <c r="I88" s="262" t="s">
        <v>531</v>
      </c>
      <c r="J88" s="262">
        <v>50</v>
      </c>
      <c r="K88" s="275"/>
    </row>
    <row r="89" spans="2:11" ht="15" customHeight="1">
      <c r="B89" s="284"/>
      <c r="C89" s="262" t="s">
        <v>556</v>
      </c>
      <c r="D89" s="262"/>
      <c r="E89" s="262"/>
      <c r="F89" s="283" t="s">
        <v>535</v>
      </c>
      <c r="G89" s="282"/>
      <c r="H89" s="262" t="s">
        <v>556</v>
      </c>
      <c r="I89" s="262" t="s">
        <v>531</v>
      </c>
      <c r="J89" s="262">
        <v>50</v>
      </c>
      <c r="K89" s="275"/>
    </row>
    <row r="90" spans="2:11" ht="15" customHeight="1">
      <c r="B90" s="284"/>
      <c r="C90" s="262" t="s">
        <v>104</v>
      </c>
      <c r="D90" s="262"/>
      <c r="E90" s="262"/>
      <c r="F90" s="283" t="s">
        <v>535</v>
      </c>
      <c r="G90" s="282"/>
      <c r="H90" s="262" t="s">
        <v>557</v>
      </c>
      <c r="I90" s="262" t="s">
        <v>531</v>
      </c>
      <c r="J90" s="262">
        <v>255</v>
      </c>
      <c r="K90" s="275"/>
    </row>
    <row r="91" spans="2:11" ht="15" customHeight="1">
      <c r="B91" s="284"/>
      <c r="C91" s="262" t="s">
        <v>558</v>
      </c>
      <c r="D91" s="262"/>
      <c r="E91" s="262"/>
      <c r="F91" s="283" t="s">
        <v>529</v>
      </c>
      <c r="G91" s="282"/>
      <c r="H91" s="262" t="s">
        <v>559</v>
      </c>
      <c r="I91" s="262" t="s">
        <v>560</v>
      </c>
      <c r="J91" s="262"/>
      <c r="K91" s="275"/>
    </row>
    <row r="92" spans="2:11" ht="15" customHeight="1">
      <c r="B92" s="284"/>
      <c r="C92" s="262" t="s">
        <v>561</v>
      </c>
      <c r="D92" s="262"/>
      <c r="E92" s="262"/>
      <c r="F92" s="283" t="s">
        <v>529</v>
      </c>
      <c r="G92" s="282"/>
      <c r="H92" s="262" t="s">
        <v>562</v>
      </c>
      <c r="I92" s="262" t="s">
        <v>563</v>
      </c>
      <c r="J92" s="262"/>
      <c r="K92" s="275"/>
    </row>
    <row r="93" spans="2:11" ht="15" customHeight="1">
      <c r="B93" s="284"/>
      <c r="C93" s="262" t="s">
        <v>564</v>
      </c>
      <c r="D93" s="262"/>
      <c r="E93" s="262"/>
      <c r="F93" s="283" t="s">
        <v>529</v>
      </c>
      <c r="G93" s="282"/>
      <c r="H93" s="262" t="s">
        <v>564</v>
      </c>
      <c r="I93" s="262" t="s">
        <v>563</v>
      </c>
      <c r="J93" s="262"/>
      <c r="K93" s="275"/>
    </row>
    <row r="94" spans="2:11" ht="15" customHeight="1">
      <c r="B94" s="284"/>
      <c r="C94" s="262" t="s">
        <v>38</v>
      </c>
      <c r="D94" s="262"/>
      <c r="E94" s="262"/>
      <c r="F94" s="283" t="s">
        <v>529</v>
      </c>
      <c r="G94" s="282"/>
      <c r="H94" s="262" t="s">
        <v>565</v>
      </c>
      <c r="I94" s="262" t="s">
        <v>563</v>
      </c>
      <c r="J94" s="262"/>
      <c r="K94" s="275"/>
    </row>
    <row r="95" spans="2:11" ht="15" customHeight="1">
      <c r="B95" s="284"/>
      <c r="C95" s="262" t="s">
        <v>48</v>
      </c>
      <c r="D95" s="262"/>
      <c r="E95" s="262"/>
      <c r="F95" s="283" t="s">
        <v>529</v>
      </c>
      <c r="G95" s="282"/>
      <c r="H95" s="262" t="s">
        <v>566</v>
      </c>
      <c r="I95" s="262" t="s">
        <v>563</v>
      </c>
      <c r="J95" s="262"/>
      <c r="K95" s="275"/>
    </row>
    <row r="96" spans="2:11" ht="15" customHeight="1">
      <c r="B96" s="287"/>
      <c r="C96" s="288"/>
      <c r="D96" s="288"/>
      <c r="E96" s="288"/>
      <c r="F96" s="288"/>
      <c r="G96" s="288"/>
      <c r="H96" s="288"/>
      <c r="I96" s="288"/>
      <c r="J96" s="288"/>
      <c r="K96" s="289"/>
    </row>
    <row r="97" spans="2:11" ht="18.75" customHeight="1">
      <c r="B97" s="290"/>
      <c r="C97" s="291"/>
      <c r="D97" s="291"/>
      <c r="E97" s="291"/>
      <c r="F97" s="291"/>
      <c r="G97" s="291"/>
      <c r="H97" s="291"/>
      <c r="I97" s="291"/>
      <c r="J97" s="291"/>
      <c r="K97" s="290"/>
    </row>
    <row r="98" spans="2:11" ht="18.75" customHeight="1">
      <c r="B98" s="269"/>
      <c r="C98" s="269"/>
      <c r="D98" s="269"/>
      <c r="E98" s="269"/>
      <c r="F98" s="269"/>
      <c r="G98" s="269"/>
      <c r="H98" s="269"/>
      <c r="I98" s="269"/>
      <c r="J98" s="269"/>
      <c r="K98" s="269"/>
    </row>
    <row r="99" spans="2:11" ht="7.5" customHeight="1">
      <c r="B99" s="270"/>
      <c r="C99" s="271"/>
      <c r="D99" s="271"/>
      <c r="E99" s="271"/>
      <c r="F99" s="271"/>
      <c r="G99" s="271"/>
      <c r="H99" s="271"/>
      <c r="I99" s="271"/>
      <c r="J99" s="271"/>
      <c r="K99" s="272"/>
    </row>
    <row r="100" spans="2:11" ht="45" customHeight="1">
      <c r="B100" s="273"/>
      <c r="C100" s="274" t="s">
        <v>567</v>
      </c>
      <c r="D100" s="274"/>
      <c r="E100" s="274"/>
      <c r="F100" s="274"/>
      <c r="G100" s="274"/>
      <c r="H100" s="274"/>
      <c r="I100" s="274"/>
      <c r="J100" s="274"/>
      <c r="K100" s="275"/>
    </row>
    <row r="101" spans="2:11" ht="17.25" customHeight="1">
      <c r="B101" s="273"/>
      <c r="C101" s="276" t="s">
        <v>523</v>
      </c>
      <c r="D101" s="276"/>
      <c r="E101" s="276"/>
      <c r="F101" s="276" t="s">
        <v>524</v>
      </c>
      <c r="G101" s="277"/>
      <c r="H101" s="276" t="s">
        <v>99</v>
      </c>
      <c r="I101" s="276" t="s">
        <v>57</v>
      </c>
      <c r="J101" s="276" t="s">
        <v>525</v>
      </c>
      <c r="K101" s="275"/>
    </row>
    <row r="102" spans="2:11" ht="17.25" customHeight="1">
      <c r="B102" s="273"/>
      <c r="C102" s="278" t="s">
        <v>526</v>
      </c>
      <c r="D102" s="278"/>
      <c r="E102" s="278"/>
      <c r="F102" s="279" t="s">
        <v>527</v>
      </c>
      <c r="G102" s="280"/>
      <c r="H102" s="278"/>
      <c r="I102" s="278"/>
      <c r="J102" s="278" t="s">
        <v>528</v>
      </c>
      <c r="K102" s="275"/>
    </row>
    <row r="103" spans="2:11" ht="5.25" customHeight="1">
      <c r="B103" s="273"/>
      <c r="C103" s="276"/>
      <c r="D103" s="276"/>
      <c r="E103" s="276"/>
      <c r="F103" s="276"/>
      <c r="G103" s="292"/>
      <c r="H103" s="276"/>
      <c r="I103" s="276"/>
      <c r="J103" s="276"/>
      <c r="K103" s="275"/>
    </row>
    <row r="104" spans="2:11" ht="15" customHeight="1">
      <c r="B104" s="273"/>
      <c r="C104" s="262" t="s">
        <v>53</v>
      </c>
      <c r="D104" s="281"/>
      <c r="E104" s="281"/>
      <c r="F104" s="283" t="s">
        <v>529</v>
      </c>
      <c r="G104" s="292"/>
      <c r="H104" s="262" t="s">
        <v>568</v>
      </c>
      <c r="I104" s="262" t="s">
        <v>531</v>
      </c>
      <c r="J104" s="262">
        <v>20</v>
      </c>
      <c r="K104" s="275"/>
    </row>
    <row r="105" spans="2:11" ht="15" customHeight="1">
      <c r="B105" s="273"/>
      <c r="C105" s="262" t="s">
        <v>532</v>
      </c>
      <c r="D105" s="262"/>
      <c r="E105" s="262"/>
      <c r="F105" s="283" t="s">
        <v>529</v>
      </c>
      <c r="G105" s="262"/>
      <c r="H105" s="262" t="s">
        <v>568</v>
      </c>
      <c r="I105" s="262" t="s">
        <v>531</v>
      </c>
      <c r="J105" s="262">
        <v>120</v>
      </c>
      <c r="K105" s="275"/>
    </row>
    <row r="106" spans="2:11" ht="15" customHeight="1">
      <c r="B106" s="284"/>
      <c r="C106" s="262" t="s">
        <v>534</v>
      </c>
      <c r="D106" s="262"/>
      <c r="E106" s="262"/>
      <c r="F106" s="283" t="s">
        <v>535</v>
      </c>
      <c r="G106" s="262"/>
      <c r="H106" s="262" t="s">
        <v>568</v>
      </c>
      <c r="I106" s="262" t="s">
        <v>531</v>
      </c>
      <c r="J106" s="262">
        <v>50</v>
      </c>
      <c r="K106" s="275"/>
    </row>
    <row r="107" spans="2:11" ht="15" customHeight="1">
      <c r="B107" s="284"/>
      <c r="C107" s="262" t="s">
        <v>537</v>
      </c>
      <c r="D107" s="262"/>
      <c r="E107" s="262"/>
      <c r="F107" s="283" t="s">
        <v>529</v>
      </c>
      <c r="G107" s="262"/>
      <c r="H107" s="262" t="s">
        <v>568</v>
      </c>
      <c r="I107" s="262" t="s">
        <v>539</v>
      </c>
      <c r="J107" s="262"/>
      <c r="K107" s="275"/>
    </row>
    <row r="108" spans="2:11" ht="15" customHeight="1">
      <c r="B108" s="284"/>
      <c r="C108" s="262" t="s">
        <v>548</v>
      </c>
      <c r="D108" s="262"/>
      <c r="E108" s="262"/>
      <c r="F108" s="283" t="s">
        <v>535</v>
      </c>
      <c r="G108" s="262"/>
      <c r="H108" s="262" t="s">
        <v>568</v>
      </c>
      <c r="I108" s="262" t="s">
        <v>531</v>
      </c>
      <c r="J108" s="262">
        <v>50</v>
      </c>
      <c r="K108" s="275"/>
    </row>
    <row r="109" spans="2:11" ht="15" customHeight="1">
      <c r="B109" s="284"/>
      <c r="C109" s="262" t="s">
        <v>556</v>
      </c>
      <c r="D109" s="262"/>
      <c r="E109" s="262"/>
      <c r="F109" s="283" t="s">
        <v>535</v>
      </c>
      <c r="G109" s="262"/>
      <c r="H109" s="262" t="s">
        <v>568</v>
      </c>
      <c r="I109" s="262" t="s">
        <v>531</v>
      </c>
      <c r="J109" s="262">
        <v>50</v>
      </c>
      <c r="K109" s="275"/>
    </row>
    <row r="110" spans="2:11" ht="15" customHeight="1">
      <c r="B110" s="284"/>
      <c r="C110" s="262" t="s">
        <v>554</v>
      </c>
      <c r="D110" s="262"/>
      <c r="E110" s="262"/>
      <c r="F110" s="283" t="s">
        <v>535</v>
      </c>
      <c r="G110" s="262"/>
      <c r="H110" s="262" t="s">
        <v>568</v>
      </c>
      <c r="I110" s="262" t="s">
        <v>531</v>
      </c>
      <c r="J110" s="262">
        <v>50</v>
      </c>
      <c r="K110" s="275"/>
    </row>
    <row r="111" spans="2:11" ht="15" customHeight="1">
      <c r="B111" s="284"/>
      <c r="C111" s="262" t="s">
        <v>53</v>
      </c>
      <c r="D111" s="262"/>
      <c r="E111" s="262"/>
      <c r="F111" s="283" t="s">
        <v>529</v>
      </c>
      <c r="G111" s="262"/>
      <c r="H111" s="262" t="s">
        <v>569</v>
      </c>
      <c r="I111" s="262" t="s">
        <v>531</v>
      </c>
      <c r="J111" s="262">
        <v>20</v>
      </c>
      <c r="K111" s="275"/>
    </row>
    <row r="112" spans="2:11" ht="15" customHeight="1">
      <c r="B112" s="284"/>
      <c r="C112" s="262" t="s">
        <v>570</v>
      </c>
      <c r="D112" s="262"/>
      <c r="E112" s="262"/>
      <c r="F112" s="283" t="s">
        <v>529</v>
      </c>
      <c r="G112" s="262"/>
      <c r="H112" s="262" t="s">
        <v>571</v>
      </c>
      <c r="I112" s="262" t="s">
        <v>531</v>
      </c>
      <c r="J112" s="262">
        <v>120</v>
      </c>
      <c r="K112" s="275"/>
    </row>
    <row r="113" spans="2:11" ht="15" customHeight="1">
      <c r="B113" s="284"/>
      <c r="C113" s="262" t="s">
        <v>38</v>
      </c>
      <c r="D113" s="262"/>
      <c r="E113" s="262"/>
      <c r="F113" s="283" t="s">
        <v>529</v>
      </c>
      <c r="G113" s="262"/>
      <c r="H113" s="262" t="s">
        <v>572</v>
      </c>
      <c r="I113" s="262" t="s">
        <v>563</v>
      </c>
      <c r="J113" s="262"/>
      <c r="K113" s="275"/>
    </row>
    <row r="114" spans="2:11" ht="15" customHeight="1">
      <c r="B114" s="284"/>
      <c r="C114" s="262" t="s">
        <v>48</v>
      </c>
      <c r="D114" s="262"/>
      <c r="E114" s="262"/>
      <c r="F114" s="283" t="s">
        <v>529</v>
      </c>
      <c r="G114" s="262"/>
      <c r="H114" s="262" t="s">
        <v>573</v>
      </c>
      <c r="I114" s="262" t="s">
        <v>563</v>
      </c>
      <c r="J114" s="262"/>
      <c r="K114" s="275"/>
    </row>
    <row r="115" spans="2:11" ht="15" customHeight="1">
      <c r="B115" s="284"/>
      <c r="C115" s="262" t="s">
        <v>57</v>
      </c>
      <c r="D115" s="262"/>
      <c r="E115" s="262"/>
      <c r="F115" s="283" t="s">
        <v>529</v>
      </c>
      <c r="G115" s="262"/>
      <c r="H115" s="262" t="s">
        <v>574</v>
      </c>
      <c r="I115" s="262" t="s">
        <v>575</v>
      </c>
      <c r="J115" s="262"/>
      <c r="K115" s="275"/>
    </row>
    <row r="116" spans="2:11" ht="15" customHeight="1">
      <c r="B116" s="287"/>
      <c r="C116" s="293"/>
      <c r="D116" s="293"/>
      <c r="E116" s="293"/>
      <c r="F116" s="293"/>
      <c r="G116" s="293"/>
      <c r="H116" s="293"/>
      <c r="I116" s="293"/>
      <c r="J116" s="293"/>
      <c r="K116" s="289"/>
    </row>
    <row r="117" spans="2:11" ht="18.75" customHeight="1">
      <c r="B117" s="294"/>
      <c r="C117" s="259"/>
      <c r="D117" s="259"/>
      <c r="E117" s="259"/>
      <c r="F117" s="295"/>
      <c r="G117" s="259"/>
      <c r="H117" s="259"/>
      <c r="I117" s="259"/>
      <c r="J117" s="259"/>
      <c r="K117" s="294"/>
    </row>
    <row r="118" spans="2:11" ht="18.75" customHeight="1"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</row>
    <row r="119" spans="2:11" ht="7.5" customHeight="1">
      <c r="B119" s="296"/>
      <c r="C119" s="297"/>
      <c r="D119" s="297"/>
      <c r="E119" s="297"/>
      <c r="F119" s="297"/>
      <c r="G119" s="297"/>
      <c r="H119" s="297"/>
      <c r="I119" s="297"/>
      <c r="J119" s="297"/>
      <c r="K119" s="298"/>
    </row>
    <row r="120" spans="2:11" ht="45" customHeight="1">
      <c r="B120" s="299"/>
      <c r="C120" s="250" t="s">
        <v>576</v>
      </c>
      <c r="D120" s="250"/>
      <c r="E120" s="250"/>
      <c r="F120" s="250"/>
      <c r="G120" s="250"/>
      <c r="H120" s="250"/>
      <c r="I120" s="250"/>
      <c r="J120" s="250"/>
      <c r="K120" s="300"/>
    </row>
    <row r="121" spans="2:11" ht="17.25" customHeight="1">
      <c r="B121" s="301"/>
      <c r="C121" s="276" t="s">
        <v>523</v>
      </c>
      <c r="D121" s="276"/>
      <c r="E121" s="276"/>
      <c r="F121" s="276" t="s">
        <v>524</v>
      </c>
      <c r="G121" s="277"/>
      <c r="H121" s="276" t="s">
        <v>99</v>
      </c>
      <c r="I121" s="276" t="s">
        <v>57</v>
      </c>
      <c r="J121" s="276" t="s">
        <v>525</v>
      </c>
      <c r="K121" s="302"/>
    </row>
    <row r="122" spans="2:11" ht="17.25" customHeight="1">
      <c r="B122" s="301"/>
      <c r="C122" s="278" t="s">
        <v>526</v>
      </c>
      <c r="D122" s="278"/>
      <c r="E122" s="278"/>
      <c r="F122" s="279" t="s">
        <v>527</v>
      </c>
      <c r="G122" s="280"/>
      <c r="H122" s="278"/>
      <c r="I122" s="278"/>
      <c r="J122" s="278" t="s">
        <v>528</v>
      </c>
      <c r="K122" s="302"/>
    </row>
    <row r="123" spans="2:11" ht="5.25" customHeight="1">
      <c r="B123" s="303"/>
      <c r="C123" s="281"/>
      <c r="D123" s="281"/>
      <c r="E123" s="281"/>
      <c r="F123" s="281"/>
      <c r="G123" s="262"/>
      <c r="H123" s="281"/>
      <c r="I123" s="281"/>
      <c r="J123" s="281"/>
      <c r="K123" s="304"/>
    </row>
    <row r="124" spans="2:11" ht="15" customHeight="1">
      <c r="B124" s="303"/>
      <c r="C124" s="262" t="s">
        <v>532</v>
      </c>
      <c r="D124" s="281"/>
      <c r="E124" s="281"/>
      <c r="F124" s="283" t="s">
        <v>529</v>
      </c>
      <c r="G124" s="262"/>
      <c r="H124" s="262" t="s">
        <v>568</v>
      </c>
      <c r="I124" s="262" t="s">
        <v>531</v>
      </c>
      <c r="J124" s="262">
        <v>120</v>
      </c>
      <c r="K124" s="305"/>
    </row>
    <row r="125" spans="2:11" ht="15" customHeight="1">
      <c r="B125" s="303"/>
      <c r="C125" s="262" t="s">
        <v>577</v>
      </c>
      <c r="D125" s="262"/>
      <c r="E125" s="262"/>
      <c r="F125" s="283" t="s">
        <v>529</v>
      </c>
      <c r="G125" s="262"/>
      <c r="H125" s="262" t="s">
        <v>578</v>
      </c>
      <c r="I125" s="262" t="s">
        <v>531</v>
      </c>
      <c r="J125" s="262" t="s">
        <v>579</v>
      </c>
      <c r="K125" s="305"/>
    </row>
    <row r="126" spans="2:11" ht="15" customHeight="1">
      <c r="B126" s="303"/>
      <c r="C126" s="262" t="s">
        <v>482</v>
      </c>
      <c r="D126" s="262"/>
      <c r="E126" s="262"/>
      <c r="F126" s="283" t="s">
        <v>529</v>
      </c>
      <c r="G126" s="262"/>
      <c r="H126" s="262" t="s">
        <v>580</v>
      </c>
      <c r="I126" s="262" t="s">
        <v>531</v>
      </c>
      <c r="J126" s="262" t="s">
        <v>579</v>
      </c>
      <c r="K126" s="305"/>
    </row>
    <row r="127" spans="2:11" ht="15" customHeight="1">
      <c r="B127" s="303"/>
      <c r="C127" s="262" t="s">
        <v>540</v>
      </c>
      <c r="D127" s="262"/>
      <c r="E127" s="262"/>
      <c r="F127" s="283" t="s">
        <v>535</v>
      </c>
      <c r="G127" s="262"/>
      <c r="H127" s="262" t="s">
        <v>541</v>
      </c>
      <c r="I127" s="262" t="s">
        <v>531</v>
      </c>
      <c r="J127" s="262">
        <v>15</v>
      </c>
      <c r="K127" s="305"/>
    </row>
    <row r="128" spans="2:11" ht="15" customHeight="1">
      <c r="B128" s="303"/>
      <c r="C128" s="285" t="s">
        <v>542</v>
      </c>
      <c r="D128" s="285"/>
      <c r="E128" s="285"/>
      <c r="F128" s="286" t="s">
        <v>535</v>
      </c>
      <c r="G128" s="285"/>
      <c r="H128" s="285" t="s">
        <v>543</v>
      </c>
      <c r="I128" s="285" t="s">
        <v>531</v>
      </c>
      <c r="J128" s="285">
        <v>15</v>
      </c>
      <c r="K128" s="305"/>
    </row>
    <row r="129" spans="2:11" ht="15" customHeight="1">
      <c r="B129" s="303"/>
      <c r="C129" s="285" t="s">
        <v>544</v>
      </c>
      <c r="D129" s="285"/>
      <c r="E129" s="285"/>
      <c r="F129" s="286" t="s">
        <v>535</v>
      </c>
      <c r="G129" s="285"/>
      <c r="H129" s="285" t="s">
        <v>545</v>
      </c>
      <c r="I129" s="285" t="s">
        <v>531</v>
      </c>
      <c r="J129" s="285">
        <v>20</v>
      </c>
      <c r="K129" s="305"/>
    </row>
    <row r="130" spans="2:11" ht="15" customHeight="1">
      <c r="B130" s="303"/>
      <c r="C130" s="285" t="s">
        <v>546</v>
      </c>
      <c r="D130" s="285"/>
      <c r="E130" s="285"/>
      <c r="F130" s="286" t="s">
        <v>535</v>
      </c>
      <c r="G130" s="285"/>
      <c r="H130" s="285" t="s">
        <v>547</v>
      </c>
      <c r="I130" s="285" t="s">
        <v>531</v>
      </c>
      <c r="J130" s="285">
        <v>20</v>
      </c>
      <c r="K130" s="305"/>
    </row>
    <row r="131" spans="2:11" ht="15" customHeight="1">
      <c r="B131" s="303"/>
      <c r="C131" s="262" t="s">
        <v>534</v>
      </c>
      <c r="D131" s="262"/>
      <c r="E131" s="262"/>
      <c r="F131" s="283" t="s">
        <v>535</v>
      </c>
      <c r="G131" s="262"/>
      <c r="H131" s="262" t="s">
        <v>568</v>
      </c>
      <c r="I131" s="262" t="s">
        <v>531</v>
      </c>
      <c r="J131" s="262">
        <v>50</v>
      </c>
      <c r="K131" s="305"/>
    </row>
    <row r="132" spans="2:11" ht="15" customHeight="1">
      <c r="B132" s="303"/>
      <c r="C132" s="262" t="s">
        <v>548</v>
      </c>
      <c r="D132" s="262"/>
      <c r="E132" s="262"/>
      <c r="F132" s="283" t="s">
        <v>535</v>
      </c>
      <c r="G132" s="262"/>
      <c r="H132" s="262" t="s">
        <v>568</v>
      </c>
      <c r="I132" s="262" t="s">
        <v>531</v>
      </c>
      <c r="J132" s="262">
        <v>50</v>
      </c>
      <c r="K132" s="305"/>
    </row>
    <row r="133" spans="2:11" ht="15" customHeight="1">
      <c r="B133" s="303"/>
      <c r="C133" s="262" t="s">
        <v>554</v>
      </c>
      <c r="D133" s="262"/>
      <c r="E133" s="262"/>
      <c r="F133" s="283" t="s">
        <v>535</v>
      </c>
      <c r="G133" s="262"/>
      <c r="H133" s="262" t="s">
        <v>568</v>
      </c>
      <c r="I133" s="262" t="s">
        <v>531</v>
      </c>
      <c r="J133" s="262">
        <v>50</v>
      </c>
      <c r="K133" s="305"/>
    </row>
    <row r="134" spans="2:11" ht="15" customHeight="1">
      <c r="B134" s="303"/>
      <c r="C134" s="262" t="s">
        <v>556</v>
      </c>
      <c r="D134" s="262"/>
      <c r="E134" s="262"/>
      <c r="F134" s="283" t="s">
        <v>535</v>
      </c>
      <c r="G134" s="262"/>
      <c r="H134" s="262" t="s">
        <v>568</v>
      </c>
      <c r="I134" s="262" t="s">
        <v>531</v>
      </c>
      <c r="J134" s="262">
        <v>50</v>
      </c>
      <c r="K134" s="305"/>
    </row>
    <row r="135" spans="2:11" ht="15" customHeight="1">
      <c r="B135" s="303"/>
      <c r="C135" s="262" t="s">
        <v>104</v>
      </c>
      <c r="D135" s="262"/>
      <c r="E135" s="262"/>
      <c r="F135" s="283" t="s">
        <v>535</v>
      </c>
      <c r="G135" s="262"/>
      <c r="H135" s="262" t="s">
        <v>581</v>
      </c>
      <c r="I135" s="262" t="s">
        <v>531</v>
      </c>
      <c r="J135" s="262">
        <v>255</v>
      </c>
      <c r="K135" s="305"/>
    </row>
    <row r="136" spans="2:11" ht="15" customHeight="1">
      <c r="B136" s="303"/>
      <c r="C136" s="262" t="s">
        <v>558</v>
      </c>
      <c r="D136" s="262"/>
      <c r="E136" s="262"/>
      <c r="F136" s="283" t="s">
        <v>529</v>
      </c>
      <c r="G136" s="262"/>
      <c r="H136" s="262" t="s">
        <v>582</v>
      </c>
      <c r="I136" s="262" t="s">
        <v>560</v>
      </c>
      <c r="J136" s="262"/>
      <c r="K136" s="305"/>
    </row>
    <row r="137" spans="2:11" ht="15" customHeight="1">
      <c r="B137" s="303"/>
      <c r="C137" s="262" t="s">
        <v>561</v>
      </c>
      <c r="D137" s="262"/>
      <c r="E137" s="262"/>
      <c r="F137" s="283" t="s">
        <v>529</v>
      </c>
      <c r="G137" s="262"/>
      <c r="H137" s="262" t="s">
        <v>583</v>
      </c>
      <c r="I137" s="262" t="s">
        <v>563</v>
      </c>
      <c r="J137" s="262"/>
      <c r="K137" s="305"/>
    </row>
    <row r="138" spans="2:11" ht="15" customHeight="1">
      <c r="B138" s="303"/>
      <c r="C138" s="262" t="s">
        <v>564</v>
      </c>
      <c r="D138" s="262"/>
      <c r="E138" s="262"/>
      <c r="F138" s="283" t="s">
        <v>529</v>
      </c>
      <c r="G138" s="262"/>
      <c r="H138" s="262" t="s">
        <v>564</v>
      </c>
      <c r="I138" s="262" t="s">
        <v>563</v>
      </c>
      <c r="J138" s="262"/>
      <c r="K138" s="305"/>
    </row>
    <row r="139" spans="2:11" ht="15" customHeight="1">
      <c r="B139" s="303"/>
      <c r="C139" s="262" t="s">
        <v>38</v>
      </c>
      <c r="D139" s="262"/>
      <c r="E139" s="262"/>
      <c r="F139" s="283" t="s">
        <v>529</v>
      </c>
      <c r="G139" s="262"/>
      <c r="H139" s="262" t="s">
        <v>584</v>
      </c>
      <c r="I139" s="262" t="s">
        <v>563</v>
      </c>
      <c r="J139" s="262"/>
      <c r="K139" s="305"/>
    </row>
    <row r="140" spans="2:11" ht="15" customHeight="1">
      <c r="B140" s="303"/>
      <c r="C140" s="262" t="s">
        <v>585</v>
      </c>
      <c r="D140" s="262"/>
      <c r="E140" s="262"/>
      <c r="F140" s="283" t="s">
        <v>529</v>
      </c>
      <c r="G140" s="262"/>
      <c r="H140" s="262" t="s">
        <v>586</v>
      </c>
      <c r="I140" s="262" t="s">
        <v>563</v>
      </c>
      <c r="J140" s="262"/>
      <c r="K140" s="305"/>
    </row>
    <row r="141" spans="2:11" ht="15" customHeight="1">
      <c r="B141" s="306"/>
      <c r="C141" s="307"/>
      <c r="D141" s="307"/>
      <c r="E141" s="307"/>
      <c r="F141" s="307"/>
      <c r="G141" s="307"/>
      <c r="H141" s="307"/>
      <c r="I141" s="307"/>
      <c r="J141" s="307"/>
      <c r="K141" s="308"/>
    </row>
    <row r="142" spans="2:11" ht="18.75" customHeight="1">
      <c r="B142" s="259"/>
      <c r="C142" s="259"/>
      <c r="D142" s="259"/>
      <c r="E142" s="259"/>
      <c r="F142" s="295"/>
      <c r="G142" s="259"/>
      <c r="H142" s="259"/>
      <c r="I142" s="259"/>
      <c r="J142" s="259"/>
      <c r="K142" s="259"/>
    </row>
    <row r="143" spans="2:11" ht="18.75" customHeight="1">
      <c r="B143" s="269"/>
      <c r="C143" s="269"/>
      <c r="D143" s="269"/>
      <c r="E143" s="269"/>
      <c r="F143" s="269"/>
      <c r="G143" s="269"/>
      <c r="H143" s="269"/>
      <c r="I143" s="269"/>
      <c r="J143" s="269"/>
      <c r="K143" s="269"/>
    </row>
    <row r="144" spans="2:11" ht="7.5" customHeight="1">
      <c r="B144" s="270"/>
      <c r="C144" s="271"/>
      <c r="D144" s="271"/>
      <c r="E144" s="271"/>
      <c r="F144" s="271"/>
      <c r="G144" s="271"/>
      <c r="H144" s="271"/>
      <c r="I144" s="271"/>
      <c r="J144" s="271"/>
      <c r="K144" s="272"/>
    </row>
    <row r="145" spans="2:11" ht="45" customHeight="1">
      <c r="B145" s="273"/>
      <c r="C145" s="274" t="s">
        <v>587</v>
      </c>
      <c r="D145" s="274"/>
      <c r="E145" s="274"/>
      <c r="F145" s="274"/>
      <c r="G145" s="274"/>
      <c r="H145" s="274"/>
      <c r="I145" s="274"/>
      <c r="J145" s="274"/>
      <c r="K145" s="275"/>
    </row>
    <row r="146" spans="2:11" ht="17.25" customHeight="1">
      <c r="B146" s="273"/>
      <c r="C146" s="276" t="s">
        <v>523</v>
      </c>
      <c r="D146" s="276"/>
      <c r="E146" s="276"/>
      <c r="F146" s="276" t="s">
        <v>524</v>
      </c>
      <c r="G146" s="277"/>
      <c r="H146" s="276" t="s">
        <v>99</v>
      </c>
      <c r="I146" s="276" t="s">
        <v>57</v>
      </c>
      <c r="J146" s="276" t="s">
        <v>525</v>
      </c>
      <c r="K146" s="275"/>
    </row>
    <row r="147" spans="2:11" ht="17.25" customHeight="1">
      <c r="B147" s="273"/>
      <c r="C147" s="278" t="s">
        <v>526</v>
      </c>
      <c r="D147" s="278"/>
      <c r="E147" s="278"/>
      <c r="F147" s="279" t="s">
        <v>527</v>
      </c>
      <c r="G147" s="280"/>
      <c r="H147" s="278"/>
      <c r="I147" s="278"/>
      <c r="J147" s="278" t="s">
        <v>528</v>
      </c>
      <c r="K147" s="275"/>
    </row>
    <row r="148" spans="2:11" ht="5.25" customHeight="1">
      <c r="B148" s="284"/>
      <c r="C148" s="281"/>
      <c r="D148" s="281"/>
      <c r="E148" s="281"/>
      <c r="F148" s="281"/>
      <c r="G148" s="282"/>
      <c r="H148" s="281"/>
      <c r="I148" s="281"/>
      <c r="J148" s="281"/>
      <c r="K148" s="305"/>
    </row>
    <row r="149" spans="2:11" ht="15" customHeight="1">
      <c r="B149" s="284"/>
      <c r="C149" s="309" t="s">
        <v>532</v>
      </c>
      <c r="D149" s="262"/>
      <c r="E149" s="262"/>
      <c r="F149" s="310" t="s">
        <v>529</v>
      </c>
      <c r="G149" s="262"/>
      <c r="H149" s="309" t="s">
        <v>568</v>
      </c>
      <c r="I149" s="309" t="s">
        <v>531</v>
      </c>
      <c r="J149" s="309">
        <v>120</v>
      </c>
      <c r="K149" s="305"/>
    </row>
    <row r="150" spans="2:11" ht="15" customHeight="1">
      <c r="B150" s="284"/>
      <c r="C150" s="309" t="s">
        <v>577</v>
      </c>
      <c r="D150" s="262"/>
      <c r="E150" s="262"/>
      <c r="F150" s="310" t="s">
        <v>529</v>
      </c>
      <c r="G150" s="262"/>
      <c r="H150" s="309" t="s">
        <v>588</v>
      </c>
      <c r="I150" s="309" t="s">
        <v>531</v>
      </c>
      <c r="J150" s="309" t="s">
        <v>579</v>
      </c>
      <c r="K150" s="305"/>
    </row>
    <row r="151" spans="2:11" ht="15" customHeight="1">
      <c r="B151" s="284"/>
      <c r="C151" s="309" t="s">
        <v>482</v>
      </c>
      <c r="D151" s="262"/>
      <c r="E151" s="262"/>
      <c r="F151" s="310" t="s">
        <v>529</v>
      </c>
      <c r="G151" s="262"/>
      <c r="H151" s="309" t="s">
        <v>589</v>
      </c>
      <c r="I151" s="309" t="s">
        <v>531</v>
      </c>
      <c r="J151" s="309" t="s">
        <v>579</v>
      </c>
      <c r="K151" s="305"/>
    </row>
    <row r="152" spans="2:11" ht="15" customHeight="1">
      <c r="B152" s="284"/>
      <c r="C152" s="309" t="s">
        <v>534</v>
      </c>
      <c r="D152" s="262"/>
      <c r="E152" s="262"/>
      <c r="F152" s="310" t="s">
        <v>535</v>
      </c>
      <c r="G152" s="262"/>
      <c r="H152" s="309" t="s">
        <v>568</v>
      </c>
      <c r="I152" s="309" t="s">
        <v>531</v>
      </c>
      <c r="J152" s="309">
        <v>50</v>
      </c>
      <c r="K152" s="305"/>
    </row>
    <row r="153" spans="2:11" ht="15" customHeight="1">
      <c r="B153" s="284"/>
      <c r="C153" s="309" t="s">
        <v>537</v>
      </c>
      <c r="D153" s="262"/>
      <c r="E153" s="262"/>
      <c r="F153" s="310" t="s">
        <v>529</v>
      </c>
      <c r="G153" s="262"/>
      <c r="H153" s="309" t="s">
        <v>568</v>
      </c>
      <c r="I153" s="309" t="s">
        <v>539</v>
      </c>
      <c r="J153" s="309"/>
      <c r="K153" s="305"/>
    </row>
    <row r="154" spans="2:11" ht="15" customHeight="1">
      <c r="B154" s="284"/>
      <c r="C154" s="309" t="s">
        <v>548</v>
      </c>
      <c r="D154" s="262"/>
      <c r="E154" s="262"/>
      <c r="F154" s="310" t="s">
        <v>535</v>
      </c>
      <c r="G154" s="262"/>
      <c r="H154" s="309" t="s">
        <v>568</v>
      </c>
      <c r="I154" s="309" t="s">
        <v>531</v>
      </c>
      <c r="J154" s="309">
        <v>50</v>
      </c>
      <c r="K154" s="305"/>
    </row>
    <row r="155" spans="2:11" ht="15" customHeight="1">
      <c r="B155" s="284"/>
      <c r="C155" s="309" t="s">
        <v>556</v>
      </c>
      <c r="D155" s="262"/>
      <c r="E155" s="262"/>
      <c r="F155" s="310" t="s">
        <v>535</v>
      </c>
      <c r="G155" s="262"/>
      <c r="H155" s="309" t="s">
        <v>568</v>
      </c>
      <c r="I155" s="309" t="s">
        <v>531</v>
      </c>
      <c r="J155" s="309">
        <v>50</v>
      </c>
      <c r="K155" s="305"/>
    </row>
    <row r="156" spans="2:11" ht="15" customHeight="1">
      <c r="B156" s="284"/>
      <c r="C156" s="309" t="s">
        <v>554</v>
      </c>
      <c r="D156" s="262"/>
      <c r="E156" s="262"/>
      <c r="F156" s="310" t="s">
        <v>535</v>
      </c>
      <c r="G156" s="262"/>
      <c r="H156" s="309" t="s">
        <v>568</v>
      </c>
      <c r="I156" s="309" t="s">
        <v>531</v>
      </c>
      <c r="J156" s="309">
        <v>50</v>
      </c>
      <c r="K156" s="305"/>
    </row>
    <row r="157" spans="2:11" ht="15" customHeight="1">
      <c r="B157" s="284"/>
      <c r="C157" s="309" t="s">
        <v>88</v>
      </c>
      <c r="D157" s="262"/>
      <c r="E157" s="262"/>
      <c r="F157" s="310" t="s">
        <v>529</v>
      </c>
      <c r="G157" s="262"/>
      <c r="H157" s="309" t="s">
        <v>590</v>
      </c>
      <c r="I157" s="309" t="s">
        <v>531</v>
      </c>
      <c r="J157" s="309" t="s">
        <v>591</v>
      </c>
      <c r="K157" s="305"/>
    </row>
    <row r="158" spans="2:11" ht="15" customHeight="1">
      <c r="B158" s="284"/>
      <c r="C158" s="309" t="s">
        <v>592</v>
      </c>
      <c r="D158" s="262"/>
      <c r="E158" s="262"/>
      <c r="F158" s="310" t="s">
        <v>529</v>
      </c>
      <c r="G158" s="262"/>
      <c r="H158" s="309" t="s">
        <v>593</v>
      </c>
      <c r="I158" s="309" t="s">
        <v>563</v>
      </c>
      <c r="J158" s="309"/>
      <c r="K158" s="305"/>
    </row>
    <row r="159" spans="2:11" ht="15" customHeight="1">
      <c r="B159" s="311"/>
      <c r="C159" s="293"/>
      <c r="D159" s="293"/>
      <c r="E159" s="293"/>
      <c r="F159" s="293"/>
      <c r="G159" s="293"/>
      <c r="H159" s="293"/>
      <c r="I159" s="293"/>
      <c r="J159" s="293"/>
      <c r="K159" s="312"/>
    </row>
    <row r="160" spans="2:11" ht="18.75" customHeight="1">
      <c r="B160" s="259"/>
      <c r="C160" s="262"/>
      <c r="D160" s="262"/>
      <c r="E160" s="262"/>
      <c r="F160" s="283"/>
      <c r="G160" s="262"/>
      <c r="H160" s="262"/>
      <c r="I160" s="262"/>
      <c r="J160" s="262"/>
      <c r="K160" s="259"/>
    </row>
    <row r="161" spans="2:11" ht="18.75" customHeight="1"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</row>
    <row r="162" spans="2:11" ht="7.5" customHeight="1">
      <c r="B162" s="246"/>
      <c r="C162" s="247"/>
      <c r="D162" s="247"/>
      <c r="E162" s="247"/>
      <c r="F162" s="247"/>
      <c r="G162" s="247"/>
      <c r="H162" s="247"/>
      <c r="I162" s="247"/>
      <c r="J162" s="247"/>
      <c r="K162" s="248"/>
    </row>
    <row r="163" spans="2:11" ht="45" customHeight="1">
      <c r="B163" s="249"/>
      <c r="C163" s="250" t="s">
        <v>594</v>
      </c>
      <c r="D163" s="250"/>
      <c r="E163" s="250"/>
      <c r="F163" s="250"/>
      <c r="G163" s="250"/>
      <c r="H163" s="250"/>
      <c r="I163" s="250"/>
      <c r="J163" s="250"/>
      <c r="K163" s="251"/>
    </row>
    <row r="164" spans="2:11" ht="17.25" customHeight="1">
      <c r="B164" s="249"/>
      <c r="C164" s="276" t="s">
        <v>523</v>
      </c>
      <c r="D164" s="276"/>
      <c r="E164" s="276"/>
      <c r="F164" s="276" t="s">
        <v>524</v>
      </c>
      <c r="G164" s="313"/>
      <c r="H164" s="314" t="s">
        <v>99</v>
      </c>
      <c r="I164" s="314" t="s">
        <v>57</v>
      </c>
      <c r="J164" s="276" t="s">
        <v>525</v>
      </c>
      <c r="K164" s="251"/>
    </row>
    <row r="165" spans="2:11" ht="17.25" customHeight="1">
      <c r="B165" s="253"/>
      <c r="C165" s="278" t="s">
        <v>526</v>
      </c>
      <c r="D165" s="278"/>
      <c r="E165" s="278"/>
      <c r="F165" s="279" t="s">
        <v>527</v>
      </c>
      <c r="G165" s="315"/>
      <c r="H165" s="316"/>
      <c r="I165" s="316"/>
      <c r="J165" s="278" t="s">
        <v>528</v>
      </c>
      <c r="K165" s="255"/>
    </row>
    <row r="166" spans="2:11" ht="5.25" customHeight="1">
      <c r="B166" s="284"/>
      <c r="C166" s="281"/>
      <c r="D166" s="281"/>
      <c r="E166" s="281"/>
      <c r="F166" s="281"/>
      <c r="G166" s="282"/>
      <c r="H166" s="281"/>
      <c r="I166" s="281"/>
      <c r="J166" s="281"/>
      <c r="K166" s="305"/>
    </row>
    <row r="167" spans="2:11" ht="15" customHeight="1">
      <c r="B167" s="284"/>
      <c r="C167" s="262" t="s">
        <v>532</v>
      </c>
      <c r="D167" s="262"/>
      <c r="E167" s="262"/>
      <c r="F167" s="283" t="s">
        <v>529</v>
      </c>
      <c r="G167" s="262"/>
      <c r="H167" s="262" t="s">
        <v>568</v>
      </c>
      <c r="I167" s="262" t="s">
        <v>531</v>
      </c>
      <c r="J167" s="262">
        <v>120</v>
      </c>
      <c r="K167" s="305"/>
    </row>
    <row r="168" spans="2:11" ht="15" customHeight="1">
      <c r="B168" s="284"/>
      <c r="C168" s="262" t="s">
        <v>577</v>
      </c>
      <c r="D168" s="262"/>
      <c r="E168" s="262"/>
      <c r="F168" s="283" t="s">
        <v>529</v>
      </c>
      <c r="G168" s="262"/>
      <c r="H168" s="262" t="s">
        <v>578</v>
      </c>
      <c r="I168" s="262" t="s">
        <v>531</v>
      </c>
      <c r="J168" s="262" t="s">
        <v>579</v>
      </c>
      <c r="K168" s="305"/>
    </row>
    <row r="169" spans="2:11" ht="15" customHeight="1">
      <c r="B169" s="284"/>
      <c r="C169" s="262" t="s">
        <v>482</v>
      </c>
      <c r="D169" s="262"/>
      <c r="E169" s="262"/>
      <c r="F169" s="283" t="s">
        <v>529</v>
      </c>
      <c r="G169" s="262"/>
      <c r="H169" s="262" t="s">
        <v>595</v>
      </c>
      <c r="I169" s="262" t="s">
        <v>531</v>
      </c>
      <c r="J169" s="262" t="s">
        <v>579</v>
      </c>
      <c r="K169" s="305"/>
    </row>
    <row r="170" spans="2:11" ht="15" customHeight="1">
      <c r="B170" s="284"/>
      <c r="C170" s="262" t="s">
        <v>534</v>
      </c>
      <c r="D170" s="262"/>
      <c r="E170" s="262"/>
      <c r="F170" s="283" t="s">
        <v>535</v>
      </c>
      <c r="G170" s="262"/>
      <c r="H170" s="262" t="s">
        <v>595</v>
      </c>
      <c r="I170" s="262" t="s">
        <v>531</v>
      </c>
      <c r="J170" s="262">
        <v>50</v>
      </c>
      <c r="K170" s="305"/>
    </row>
    <row r="171" spans="2:11" ht="15" customHeight="1">
      <c r="B171" s="284"/>
      <c r="C171" s="262" t="s">
        <v>537</v>
      </c>
      <c r="D171" s="262"/>
      <c r="E171" s="262"/>
      <c r="F171" s="283" t="s">
        <v>529</v>
      </c>
      <c r="G171" s="262"/>
      <c r="H171" s="262" t="s">
        <v>595</v>
      </c>
      <c r="I171" s="262" t="s">
        <v>539</v>
      </c>
      <c r="J171" s="262"/>
      <c r="K171" s="305"/>
    </row>
    <row r="172" spans="2:11" ht="15" customHeight="1">
      <c r="B172" s="284"/>
      <c r="C172" s="262" t="s">
        <v>548</v>
      </c>
      <c r="D172" s="262"/>
      <c r="E172" s="262"/>
      <c r="F172" s="283" t="s">
        <v>535</v>
      </c>
      <c r="G172" s="262"/>
      <c r="H172" s="262" t="s">
        <v>595</v>
      </c>
      <c r="I172" s="262" t="s">
        <v>531</v>
      </c>
      <c r="J172" s="262">
        <v>50</v>
      </c>
      <c r="K172" s="305"/>
    </row>
    <row r="173" spans="2:11" ht="15" customHeight="1">
      <c r="B173" s="284"/>
      <c r="C173" s="262" t="s">
        <v>556</v>
      </c>
      <c r="D173" s="262"/>
      <c r="E173" s="262"/>
      <c r="F173" s="283" t="s">
        <v>535</v>
      </c>
      <c r="G173" s="262"/>
      <c r="H173" s="262" t="s">
        <v>595</v>
      </c>
      <c r="I173" s="262" t="s">
        <v>531</v>
      </c>
      <c r="J173" s="262">
        <v>50</v>
      </c>
      <c r="K173" s="305"/>
    </row>
    <row r="174" spans="2:11" ht="15" customHeight="1">
      <c r="B174" s="284"/>
      <c r="C174" s="262" t="s">
        <v>554</v>
      </c>
      <c r="D174" s="262"/>
      <c r="E174" s="262"/>
      <c r="F174" s="283" t="s">
        <v>535</v>
      </c>
      <c r="G174" s="262"/>
      <c r="H174" s="262" t="s">
        <v>595</v>
      </c>
      <c r="I174" s="262" t="s">
        <v>531</v>
      </c>
      <c r="J174" s="262">
        <v>50</v>
      </c>
      <c r="K174" s="305"/>
    </row>
    <row r="175" spans="2:11" ht="15" customHeight="1">
      <c r="B175" s="284"/>
      <c r="C175" s="262" t="s">
        <v>98</v>
      </c>
      <c r="D175" s="262"/>
      <c r="E175" s="262"/>
      <c r="F175" s="283" t="s">
        <v>529</v>
      </c>
      <c r="G175" s="262"/>
      <c r="H175" s="262" t="s">
        <v>596</v>
      </c>
      <c r="I175" s="262" t="s">
        <v>597</v>
      </c>
      <c r="J175" s="262"/>
      <c r="K175" s="305"/>
    </row>
    <row r="176" spans="2:11" ht="15" customHeight="1">
      <c r="B176" s="284"/>
      <c r="C176" s="262" t="s">
        <v>57</v>
      </c>
      <c r="D176" s="262"/>
      <c r="E176" s="262"/>
      <c r="F176" s="283" t="s">
        <v>529</v>
      </c>
      <c r="G176" s="262"/>
      <c r="H176" s="262" t="s">
        <v>598</v>
      </c>
      <c r="I176" s="262" t="s">
        <v>599</v>
      </c>
      <c r="J176" s="262">
        <v>1</v>
      </c>
      <c r="K176" s="305"/>
    </row>
    <row r="177" spans="2:11" ht="15" customHeight="1">
      <c r="B177" s="284"/>
      <c r="C177" s="262" t="s">
        <v>53</v>
      </c>
      <c r="D177" s="262"/>
      <c r="E177" s="262"/>
      <c r="F177" s="283" t="s">
        <v>529</v>
      </c>
      <c r="G177" s="262"/>
      <c r="H177" s="262" t="s">
        <v>600</v>
      </c>
      <c r="I177" s="262" t="s">
        <v>531</v>
      </c>
      <c r="J177" s="262">
        <v>20</v>
      </c>
      <c r="K177" s="305"/>
    </row>
    <row r="178" spans="2:11" ht="15" customHeight="1">
      <c r="B178" s="284"/>
      <c r="C178" s="262" t="s">
        <v>99</v>
      </c>
      <c r="D178" s="262"/>
      <c r="E178" s="262"/>
      <c r="F178" s="283" t="s">
        <v>529</v>
      </c>
      <c r="G178" s="262"/>
      <c r="H178" s="262" t="s">
        <v>601</v>
      </c>
      <c r="I178" s="262" t="s">
        <v>531</v>
      </c>
      <c r="J178" s="262">
        <v>255</v>
      </c>
      <c r="K178" s="305"/>
    </row>
    <row r="179" spans="2:11" ht="15" customHeight="1">
      <c r="B179" s="284"/>
      <c r="C179" s="262" t="s">
        <v>100</v>
      </c>
      <c r="D179" s="262"/>
      <c r="E179" s="262"/>
      <c r="F179" s="283" t="s">
        <v>529</v>
      </c>
      <c r="G179" s="262"/>
      <c r="H179" s="262" t="s">
        <v>494</v>
      </c>
      <c r="I179" s="262" t="s">
        <v>531</v>
      </c>
      <c r="J179" s="262">
        <v>10</v>
      </c>
      <c r="K179" s="305"/>
    </row>
    <row r="180" spans="2:11" ht="15" customHeight="1">
      <c r="B180" s="284"/>
      <c r="C180" s="262" t="s">
        <v>101</v>
      </c>
      <c r="D180" s="262"/>
      <c r="E180" s="262"/>
      <c r="F180" s="283" t="s">
        <v>529</v>
      </c>
      <c r="G180" s="262"/>
      <c r="H180" s="262" t="s">
        <v>602</v>
      </c>
      <c r="I180" s="262" t="s">
        <v>563</v>
      </c>
      <c r="J180" s="262"/>
      <c r="K180" s="305"/>
    </row>
    <row r="181" spans="2:11" ht="15" customHeight="1">
      <c r="B181" s="284"/>
      <c r="C181" s="262" t="s">
        <v>603</v>
      </c>
      <c r="D181" s="262"/>
      <c r="E181" s="262"/>
      <c r="F181" s="283" t="s">
        <v>529</v>
      </c>
      <c r="G181" s="262"/>
      <c r="H181" s="262" t="s">
        <v>604</v>
      </c>
      <c r="I181" s="262" t="s">
        <v>563</v>
      </c>
      <c r="J181" s="262"/>
      <c r="K181" s="305"/>
    </row>
    <row r="182" spans="2:11" ht="15" customHeight="1">
      <c r="B182" s="284"/>
      <c r="C182" s="262" t="s">
        <v>592</v>
      </c>
      <c r="D182" s="262"/>
      <c r="E182" s="262"/>
      <c r="F182" s="283" t="s">
        <v>529</v>
      </c>
      <c r="G182" s="262"/>
      <c r="H182" s="262" t="s">
        <v>605</v>
      </c>
      <c r="I182" s="262" t="s">
        <v>563</v>
      </c>
      <c r="J182" s="262"/>
      <c r="K182" s="305"/>
    </row>
    <row r="183" spans="2:11" ht="15" customHeight="1">
      <c r="B183" s="284"/>
      <c r="C183" s="262" t="s">
        <v>103</v>
      </c>
      <c r="D183" s="262"/>
      <c r="E183" s="262"/>
      <c r="F183" s="283" t="s">
        <v>535</v>
      </c>
      <c r="G183" s="262"/>
      <c r="H183" s="262" t="s">
        <v>606</v>
      </c>
      <c r="I183" s="262" t="s">
        <v>531</v>
      </c>
      <c r="J183" s="262">
        <v>50</v>
      </c>
      <c r="K183" s="305"/>
    </row>
    <row r="184" spans="2:11" ht="15" customHeight="1">
      <c r="B184" s="284"/>
      <c r="C184" s="262" t="s">
        <v>607</v>
      </c>
      <c r="D184" s="262"/>
      <c r="E184" s="262"/>
      <c r="F184" s="283" t="s">
        <v>535</v>
      </c>
      <c r="G184" s="262"/>
      <c r="H184" s="262" t="s">
        <v>608</v>
      </c>
      <c r="I184" s="262" t="s">
        <v>609</v>
      </c>
      <c r="J184" s="262"/>
      <c r="K184" s="305"/>
    </row>
    <row r="185" spans="2:11" ht="15" customHeight="1">
      <c r="B185" s="284"/>
      <c r="C185" s="262" t="s">
        <v>610</v>
      </c>
      <c r="D185" s="262"/>
      <c r="E185" s="262"/>
      <c r="F185" s="283" t="s">
        <v>535</v>
      </c>
      <c r="G185" s="262"/>
      <c r="H185" s="262" t="s">
        <v>611</v>
      </c>
      <c r="I185" s="262" t="s">
        <v>609</v>
      </c>
      <c r="J185" s="262"/>
      <c r="K185" s="305"/>
    </row>
    <row r="186" spans="2:11" ht="15" customHeight="1">
      <c r="B186" s="284"/>
      <c r="C186" s="262" t="s">
        <v>612</v>
      </c>
      <c r="D186" s="262"/>
      <c r="E186" s="262"/>
      <c r="F186" s="283" t="s">
        <v>535</v>
      </c>
      <c r="G186" s="262"/>
      <c r="H186" s="262" t="s">
        <v>613</v>
      </c>
      <c r="I186" s="262" t="s">
        <v>609</v>
      </c>
      <c r="J186" s="262"/>
      <c r="K186" s="305"/>
    </row>
    <row r="187" spans="2:11" ht="15" customHeight="1">
      <c r="B187" s="284"/>
      <c r="C187" s="317" t="s">
        <v>614</v>
      </c>
      <c r="D187" s="262"/>
      <c r="E187" s="262"/>
      <c r="F187" s="283" t="s">
        <v>535</v>
      </c>
      <c r="G187" s="262"/>
      <c r="H187" s="262" t="s">
        <v>615</v>
      </c>
      <c r="I187" s="262" t="s">
        <v>616</v>
      </c>
      <c r="J187" s="318" t="s">
        <v>617</v>
      </c>
      <c r="K187" s="305"/>
    </row>
    <row r="188" spans="2:11" ht="15" customHeight="1">
      <c r="B188" s="311"/>
      <c r="C188" s="319"/>
      <c r="D188" s="293"/>
      <c r="E188" s="293"/>
      <c r="F188" s="293"/>
      <c r="G188" s="293"/>
      <c r="H188" s="293"/>
      <c r="I188" s="293"/>
      <c r="J188" s="293"/>
      <c r="K188" s="312"/>
    </row>
    <row r="189" spans="2:11" ht="18.75" customHeight="1">
      <c r="B189" s="320"/>
      <c r="C189" s="321"/>
      <c r="D189" s="321"/>
      <c r="E189" s="321"/>
      <c r="F189" s="322"/>
      <c r="G189" s="262"/>
      <c r="H189" s="262"/>
      <c r="I189" s="262"/>
      <c r="J189" s="262"/>
      <c r="K189" s="259"/>
    </row>
    <row r="190" spans="2:11" ht="18.75" customHeight="1">
      <c r="B190" s="259"/>
      <c r="C190" s="262"/>
      <c r="D190" s="262"/>
      <c r="E190" s="262"/>
      <c r="F190" s="283"/>
      <c r="G190" s="262"/>
      <c r="H190" s="262"/>
      <c r="I190" s="262"/>
      <c r="J190" s="262"/>
      <c r="K190" s="259"/>
    </row>
    <row r="191" spans="2:11" ht="18.75" customHeight="1"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</row>
    <row r="192" spans="2:11" ht="13.5">
      <c r="B192" s="246"/>
      <c r="C192" s="247"/>
      <c r="D192" s="247"/>
      <c r="E192" s="247"/>
      <c r="F192" s="247"/>
      <c r="G192" s="247"/>
      <c r="H192" s="247"/>
      <c r="I192" s="247"/>
      <c r="J192" s="247"/>
      <c r="K192" s="248"/>
    </row>
    <row r="193" spans="2:11" ht="21">
      <c r="B193" s="249"/>
      <c r="C193" s="250" t="s">
        <v>618</v>
      </c>
      <c r="D193" s="250"/>
      <c r="E193" s="250"/>
      <c r="F193" s="250"/>
      <c r="G193" s="250"/>
      <c r="H193" s="250"/>
      <c r="I193" s="250"/>
      <c r="J193" s="250"/>
      <c r="K193" s="251"/>
    </row>
    <row r="194" spans="2:11" ht="25.5" customHeight="1">
      <c r="B194" s="249"/>
      <c r="C194" s="323" t="s">
        <v>619</v>
      </c>
      <c r="D194" s="323"/>
      <c r="E194" s="323"/>
      <c r="F194" s="323" t="s">
        <v>620</v>
      </c>
      <c r="G194" s="324"/>
      <c r="H194" s="325" t="s">
        <v>621</v>
      </c>
      <c r="I194" s="325"/>
      <c r="J194" s="325"/>
      <c r="K194" s="251"/>
    </row>
    <row r="195" spans="2:11" ht="5.25" customHeight="1">
      <c r="B195" s="284"/>
      <c r="C195" s="281"/>
      <c r="D195" s="281"/>
      <c r="E195" s="281"/>
      <c r="F195" s="281"/>
      <c r="G195" s="262"/>
      <c r="H195" s="281"/>
      <c r="I195" s="281"/>
      <c r="J195" s="281"/>
      <c r="K195" s="305"/>
    </row>
    <row r="196" spans="2:11" ht="15" customHeight="1">
      <c r="B196" s="284"/>
      <c r="C196" s="262" t="s">
        <v>622</v>
      </c>
      <c r="D196" s="262"/>
      <c r="E196" s="262"/>
      <c r="F196" s="283" t="s">
        <v>43</v>
      </c>
      <c r="G196" s="262"/>
      <c r="H196" s="326" t="s">
        <v>623</v>
      </c>
      <c r="I196" s="326"/>
      <c r="J196" s="326"/>
      <c r="K196" s="305"/>
    </row>
    <row r="197" spans="2:11" ht="15" customHeight="1">
      <c r="B197" s="284"/>
      <c r="C197" s="290"/>
      <c r="D197" s="262"/>
      <c r="E197" s="262"/>
      <c r="F197" s="283" t="s">
        <v>44</v>
      </c>
      <c r="G197" s="262"/>
      <c r="H197" s="326" t="s">
        <v>624</v>
      </c>
      <c r="I197" s="326"/>
      <c r="J197" s="326"/>
      <c r="K197" s="305"/>
    </row>
    <row r="198" spans="2:11" ht="15" customHeight="1">
      <c r="B198" s="284"/>
      <c r="C198" s="290"/>
      <c r="D198" s="262"/>
      <c r="E198" s="262"/>
      <c r="F198" s="283" t="s">
        <v>47</v>
      </c>
      <c r="G198" s="262"/>
      <c r="H198" s="326" t="s">
        <v>625</v>
      </c>
      <c r="I198" s="326"/>
      <c r="J198" s="326"/>
      <c r="K198" s="305"/>
    </row>
    <row r="199" spans="2:11" ht="15" customHeight="1">
      <c r="B199" s="284"/>
      <c r="C199" s="262"/>
      <c r="D199" s="262"/>
      <c r="E199" s="262"/>
      <c r="F199" s="283" t="s">
        <v>45</v>
      </c>
      <c r="G199" s="262"/>
      <c r="H199" s="326" t="s">
        <v>626</v>
      </c>
      <c r="I199" s="326"/>
      <c r="J199" s="326"/>
      <c r="K199" s="305"/>
    </row>
    <row r="200" spans="2:11" ht="15" customHeight="1">
      <c r="B200" s="284"/>
      <c r="C200" s="262"/>
      <c r="D200" s="262"/>
      <c r="E200" s="262"/>
      <c r="F200" s="283" t="s">
        <v>46</v>
      </c>
      <c r="G200" s="262"/>
      <c r="H200" s="326" t="s">
        <v>627</v>
      </c>
      <c r="I200" s="326"/>
      <c r="J200" s="326"/>
      <c r="K200" s="305"/>
    </row>
    <row r="201" spans="2:11" ht="15" customHeight="1">
      <c r="B201" s="284"/>
      <c r="C201" s="262"/>
      <c r="D201" s="262"/>
      <c r="E201" s="262"/>
      <c r="F201" s="283"/>
      <c r="G201" s="262"/>
      <c r="H201" s="262"/>
      <c r="I201" s="262"/>
      <c r="J201" s="262"/>
      <c r="K201" s="305"/>
    </row>
    <row r="202" spans="2:11" ht="15" customHeight="1">
      <c r="B202" s="284"/>
      <c r="C202" s="262" t="s">
        <v>575</v>
      </c>
      <c r="D202" s="262"/>
      <c r="E202" s="262"/>
      <c r="F202" s="283" t="s">
        <v>75</v>
      </c>
      <c r="G202" s="262"/>
      <c r="H202" s="326" t="s">
        <v>628</v>
      </c>
      <c r="I202" s="326"/>
      <c r="J202" s="326"/>
      <c r="K202" s="305"/>
    </row>
    <row r="203" spans="2:11" ht="15" customHeight="1">
      <c r="B203" s="284"/>
      <c r="C203" s="290"/>
      <c r="D203" s="262"/>
      <c r="E203" s="262"/>
      <c r="F203" s="283" t="s">
        <v>476</v>
      </c>
      <c r="G203" s="262"/>
      <c r="H203" s="326" t="s">
        <v>477</v>
      </c>
      <c r="I203" s="326"/>
      <c r="J203" s="326"/>
      <c r="K203" s="305"/>
    </row>
    <row r="204" spans="2:11" ht="15" customHeight="1">
      <c r="B204" s="284"/>
      <c r="C204" s="262"/>
      <c r="D204" s="262"/>
      <c r="E204" s="262"/>
      <c r="F204" s="283" t="s">
        <v>474</v>
      </c>
      <c r="G204" s="262"/>
      <c r="H204" s="326" t="s">
        <v>629</v>
      </c>
      <c r="I204" s="326"/>
      <c r="J204" s="326"/>
      <c r="K204" s="305"/>
    </row>
    <row r="205" spans="2:11" ht="15" customHeight="1">
      <c r="B205" s="327"/>
      <c r="C205" s="290"/>
      <c r="D205" s="290"/>
      <c r="E205" s="290"/>
      <c r="F205" s="283" t="s">
        <v>478</v>
      </c>
      <c r="G205" s="268"/>
      <c r="H205" s="328" t="s">
        <v>479</v>
      </c>
      <c r="I205" s="328"/>
      <c r="J205" s="328"/>
      <c r="K205" s="329"/>
    </row>
    <row r="206" spans="2:11" ht="15" customHeight="1">
      <c r="B206" s="327"/>
      <c r="C206" s="290"/>
      <c r="D206" s="290"/>
      <c r="E206" s="290"/>
      <c r="F206" s="283" t="s">
        <v>480</v>
      </c>
      <c r="G206" s="268"/>
      <c r="H206" s="328" t="s">
        <v>630</v>
      </c>
      <c r="I206" s="328"/>
      <c r="J206" s="328"/>
      <c r="K206" s="329"/>
    </row>
    <row r="207" spans="2:11" ht="15" customHeight="1">
      <c r="B207" s="327"/>
      <c r="C207" s="290"/>
      <c r="D207" s="290"/>
      <c r="E207" s="290"/>
      <c r="F207" s="330"/>
      <c r="G207" s="268"/>
      <c r="H207" s="331"/>
      <c r="I207" s="331"/>
      <c r="J207" s="331"/>
      <c r="K207" s="329"/>
    </row>
    <row r="208" spans="2:11" ht="15" customHeight="1">
      <c r="B208" s="327"/>
      <c r="C208" s="262" t="s">
        <v>599</v>
      </c>
      <c r="D208" s="290"/>
      <c r="E208" s="290"/>
      <c r="F208" s="283">
        <v>1</v>
      </c>
      <c r="G208" s="268"/>
      <c r="H208" s="328" t="s">
        <v>631</v>
      </c>
      <c r="I208" s="328"/>
      <c r="J208" s="328"/>
      <c r="K208" s="329"/>
    </row>
    <row r="209" spans="2:11" ht="15" customHeight="1">
      <c r="B209" s="327"/>
      <c r="C209" s="290"/>
      <c r="D209" s="290"/>
      <c r="E209" s="290"/>
      <c r="F209" s="283">
        <v>2</v>
      </c>
      <c r="G209" s="268"/>
      <c r="H209" s="328" t="s">
        <v>632</v>
      </c>
      <c r="I209" s="328"/>
      <c r="J209" s="328"/>
      <c r="K209" s="329"/>
    </row>
    <row r="210" spans="2:11" ht="15" customHeight="1">
      <c r="B210" s="327"/>
      <c r="C210" s="290"/>
      <c r="D210" s="290"/>
      <c r="E210" s="290"/>
      <c r="F210" s="283">
        <v>3</v>
      </c>
      <c r="G210" s="268"/>
      <c r="H210" s="328" t="s">
        <v>633</v>
      </c>
      <c r="I210" s="328"/>
      <c r="J210" s="328"/>
      <c r="K210" s="329"/>
    </row>
    <row r="211" spans="2:11" ht="15" customHeight="1">
      <c r="B211" s="327"/>
      <c r="C211" s="290"/>
      <c r="D211" s="290"/>
      <c r="E211" s="290"/>
      <c r="F211" s="283">
        <v>4</v>
      </c>
      <c r="G211" s="268"/>
      <c r="H211" s="328" t="s">
        <v>634</v>
      </c>
      <c r="I211" s="328"/>
      <c r="J211" s="328"/>
      <c r="K211" s="329"/>
    </row>
    <row r="212" spans="2:11" ht="12.75" customHeight="1">
      <c r="B212" s="332"/>
      <c r="C212" s="333"/>
      <c r="D212" s="333"/>
      <c r="E212" s="333"/>
      <c r="F212" s="333"/>
      <c r="G212" s="333"/>
      <c r="H212" s="333"/>
      <c r="I212" s="333"/>
      <c r="J212" s="333"/>
      <c r="K212" s="334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2016-05-09T12:03:03Z</dcterms:created>
  <dcterms:modified xsi:type="dcterms:W3CDTF">2016-05-09T12:03:06Z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