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55" activeTab="0"/>
  </bookViews>
  <sheets>
    <sheet name="Rekapitulace stavby" sheetId="1" r:id="rId1"/>
    <sheet name="VK-2016-21 - Oprava chodn..." sheetId="2" r:id="rId2"/>
    <sheet name="Pokyny pro vyplnění" sheetId="3" r:id="rId3"/>
  </sheets>
  <definedNames>
    <definedName name="_xlnm._FilterDatabase" localSheetId="1" hidden="1">'VK-2016-21 - Oprava chodn...'!$C$78:$K$78</definedName>
    <definedName name="_xlnm.Print_Titles" localSheetId="0">'Rekapitulace stavby'!$49:$49</definedName>
    <definedName name="_xlnm.Print_Titles" localSheetId="1">'VK-2016-21 - Oprava chodn...'!$78:$78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'VK-2016-21 - Oprava chodn...'!$C$4:$J$34,'VK-2016-21 - Oprava chodn...'!$C$40:$J$62,'VK-2016-21 - Oprava chodn...'!$C$68:$K$138</definedName>
  </definedNames>
  <calcPr fullCalcOnLoad="1"/>
</workbook>
</file>

<file path=xl/sharedStrings.xml><?xml version="1.0" encoding="utf-8"?>
<sst xmlns="http://schemas.openxmlformats.org/spreadsheetml/2006/main" count="1330" uniqueCount="447">
  <si>
    <t>Export VZ</t>
  </si>
  <si>
    <t>List obsahuje:</t>
  </si>
  <si>
    <t>3.0</t>
  </si>
  <si>
    <t>ZAMOK</t>
  </si>
  <si>
    <t>False</t>
  </si>
  <si>
    <t>{928eda01-95dc-44c5-8973-790e4c1c577d}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</si>
  <si>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</si>
  <si>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</si>
  <si>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</si>
  <si>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</si>
  <si>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</si>
  <si>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</si>
  <si>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</si>
  <si>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</si>
  <si>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VK-2016-21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</si>
  <si>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</si>
  <si>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</si>
  <si>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chodníku - Puškinova</t>
  </si>
  <si>
    <t>0,1</t>
  </si>
  <si>
    <t>KSO:</t>
  </si>
  <si>
    <t/>
  </si>
  <si>
    <t>CC-CZ:</t>
  </si>
  <si>
    <t>1</t>
  </si>
  <si>
    <t>Místo:</t>
  </si>
  <si>
    <t>Puškinova</t>
  </si>
  <si>
    <t>Datum:</t>
  </si>
  <si>
    <t>6. 10. 2016</t>
  </si>
  <si>
    <t>10</t>
  </si>
  <si>
    <t>100</t>
  </si>
  <si>
    <t>Zadavatel:</t>
  </si>
  <si>
    <t>IČ:</t>
  </si>
  <si>
    <t>00303461</t>
  </si>
  <si>
    <t>Město Šumperk, nam. Míru 1, 787 01</t>
  </si>
  <si>
    <t>DIČ:</t>
  </si>
  <si>
    <t>CZ00303461</t>
  </si>
  <si>
    <t>Uchazeč:</t>
  </si>
  <si>
    <t>Vyplň údaj</t>
  </si>
  <si>
    <t>Projektant:</t>
  </si>
  <si>
    <t xml:space="preserve"> </t>
  </si>
  <si>
    <t>True</t>
  </si>
  <si>
    <t>Poznámka:</t>
  </si>
  <si>
    <t xml:space="preserve">Objednatel zastoupený společností: 
Podniky Města Šumperka a.s., Slovanská 21, 787 01 Šumperk
IČO:65138163; DIČ: CZ00303461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</si>
  <si>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</si>
  <si>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</si>
  <si>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</si>
  <si>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</si>
  <si>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</si>
  <si>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</si>
  <si>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</si>
  <si>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</si>
  <si>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</si>
  <si>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</si>
  <si>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</si>
  <si>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</si>
  <si>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</si>
  <si>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</si>
  <si>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</si>
  <si>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</si>
  <si>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</si>
  <si>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</si>
  <si>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</si>
  <si>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</si>
  <si>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</si>
  <si>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</si>
  <si>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</si>
  <si>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</si>
  <si>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</si>
  <si>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</si>
  <si>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</si>
  <si>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</si>
  <si>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</si>
  <si>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</si>
  <si>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</si>
  <si>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</si>
  <si>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</si>
  <si>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</si>
  <si>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</si>
  <si>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</si>
  <si>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</si>
  <si>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</si>
  <si>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</si>
  <si>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</si>
  <si>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</si>
  <si>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</si>
  <si>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</si>
  <si>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</si>
  <si>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</si>
  <si>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</si>
  <si>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</si>
  <si>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</si>
  <si>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</si>
  <si>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</si>
  <si>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</si>
  <si>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</si>
  <si>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</si>
  <si>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</si>
  <si>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</si>
  <si>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</si>
  <si>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</si>
  <si>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</si>
  <si>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</si>
  <si>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</si>
  <si>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</si>
  <si>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</si>
  <si>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</si>
  <si>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</si>
  <si>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</si>
  <si>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</si>
  <si>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</si>
  <si>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</si>
  <si>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</si>
  <si>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</si>
  <si>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</si>
  <si>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</si>
  <si>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</si>
  <si>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</si>
  <si>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35</t>
  </si>
  <si>
    <t>K</t>
  </si>
  <si>
    <t>113106161</t>
  </si>
  <si>
    <t>Rozebrání dlažeb pl do 50 m2 z drobných kostek do lože z kameniva</t>
  </si>
  <si>
    <t>m2</t>
  </si>
  <si>
    <t>CS ÚRS 2016 01</t>
  </si>
  <si>
    <t>4</t>
  </si>
  <si>
    <t>357593511</t>
  </si>
  <si>
    <t>VV</t>
  </si>
  <si>
    <t>(3,5+3,5+3,5+2,5+3)*1,5</t>
  </si>
  <si>
    <t>36</t>
  </si>
  <si>
    <t>113107162</t>
  </si>
  <si>
    <t>Odstranění podkladu pl přes 50 do 200 m2 z kameniva drceného tl do 200 mm</t>
  </si>
  <si>
    <t>-2103072712</t>
  </si>
  <si>
    <t>131*1,5</t>
  </si>
  <si>
    <t>37</t>
  </si>
  <si>
    <t>113107182</t>
  </si>
  <si>
    <t>Odstranění podkladu pl přes 50 do 200 m2 živičných tl 100 mm</t>
  </si>
  <si>
    <t>1750465727</t>
  </si>
  <si>
    <t>(28,5+3+10+25,5+48)*1,5</t>
  </si>
  <si>
    <t>31</t>
  </si>
  <si>
    <t>113202111</t>
  </si>
  <si>
    <t>Vytrhání obrub stojatých</t>
  </si>
  <si>
    <t>m</t>
  </si>
  <si>
    <t>1907451922</t>
  </si>
  <si>
    <t>131-(3,5*3+2,5+3)</t>
  </si>
  <si>
    <t>32</t>
  </si>
  <si>
    <t>122201101.1</t>
  </si>
  <si>
    <t>Úprava rýhy pro opětovné osazení obruby kamenné do betonu</t>
  </si>
  <si>
    <t>m3</t>
  </si>
  <si>
    <t>906451750</t>
  </si>
  <si>
    <t>115*0,3*0,2</t>
  </si>
  <si>
    <t>Zakládání</t>
  </si>
  <si>
    <t>6</t>
  </si>
  <si>
    <t>215901101</t>
  </si>
  <si>
    <t>Zhutnění podloží z hornin soudržných do 92% PS nebo nesoudržných sypkých I(d) do 0,8</t>
  </si>
  <si>
    <t>-1664024188</t>
  </si>
  <si>
    <t>5</t>
  </si>
  <si>
    <t>Komunikace pozemní</t>
  </si>
  <si>
    <t>7</t>
  </si>
  <si>
    <t>564851111</t>
  </si>
  <si>
    <t>Podklad ze štěrkodrtě ŠD - doplnění do tl 150 mm</t>
  </si>
  <si>
    <t>-1799604194</t>
  </si>
  <si>
    <t>38</t>
  </si>
  <si>
    <t>591241111</t>
  </si>
  <si>
    <t>Kladení dlažby z kostek drobných z kamene na MC tl 50 mm</t>
  </si>
  <si>
    <t>926210904</t>
  </si>
  <si>
    <t>39</t>
  </si>
  <si>
    <t>M</t>
  </si>
  <si>
    <t>583801200</t>
  </si>
  <si>
    <t>kostka dlažební drobná, velikost dle stávajících</t>
  </si>
  <si>
    <t>t</t>
  </si>
  <si>
    <t>8</t>
  </si>
  <si>
    <t>1805810953</t>
  </si>
  <si>
    <t>P</t>
  </si>
  <si>
    <t>Poznámka k položce:
1t = cca 5 m2</t>
  </si>
  <si>
    <t>40</t>
  </si>
  <si>
    <t>596211112</t>
  </si>
  <si>
    <t>Kladení zámkové dlažby komunikací pro pěší tl 60 mm skupiny A pl do 300 m2</t>
  </si>
  <si>
    <t>-2126117466</t>
  </si>
  <si>
    <t>12</t>
  </si>
  <si>
    <t>592450380</t>
  </si>
  <si>
    <t>dlažba zámková H-PROFIL HBB 20x16,5x6 cm přírodní</t>
  </si>
  <si>
    <t>1752745249</t>
  </si>
  <si>
    <t>Poznámka k položce:
spotřeba: 36 kus/m2</t>
  </si>
  <si>
    <t>172,5*1,03 'Přepočtené koeficientem množství</t>
  </si>
  <si>
    <t>9</t>
  </si>
  <si>
    <t>Ostatní konstrukce a práce, bourání</t>
  </si>
  <si>
    <t>13</t>
  </si>
  <si>
    <t>916231213</t>
  </si>
  <si>
    <t>Osazení chodníkového obrubníku betonového stojatého s boční opěrou do lože z betonu prostého</t>
  </si>
  <si>
    <t>1076603522</t>
  </si>
  <si>
    <t>131-(3,5*3+2,5+3)+1,5*11</t>
  </si>
  <si>
    <t>14</t>
  </si>
  <si>
    <t>592174170</t>
  </si>
  <si>
    <t>obrubník betonový chodníkový Standard 100x10x25 cm</t>
  </si>
  <si>
    <t>kus</t>
  </si>
  <si>
    <t>492575646</t>
  </si>
  <si>
    <t>17</t>
  </si>
  <si>
    <t>919735113</t>
  </si>
  <si>
    <t>Řezání stávajícího živičného krytu hl do 150 mm</t>
  </si>
  <si>
    <t>1283877335</t>
  </si>
  <si>
    <t>42</t>
  </si>
  <si>
    <t>967041112.1</t>
  </si>
  <si>
    <t>Odsekání přebytečného betonu plotových zídek</t>
  </si>
  <si>
    <t>1116194140</t>
  </si>
  <si>
    <t>(10+25,5)*0,3</t>
  </si>
  <si>
    <t>41</t>
  </si>
  <si>
    <t>979071122</t>
  </si>
  <si>
    <t>Očištění dlažebních kostek drobných s původním spárováním živičnou směsí nebo MC</t>
  </si>
  <si>
    <t>-1187752283</t>
  </si>
  <si>
    <t>997</t>
  </si>
  <si>
    <t>Přesun sutě</t>
  </si>
  <si>
    <t>20</t>
  </si>
  <si>
    <t>997221551</t>
  </si>
  <si>
    <t>Vodorovná doprava suti ze sypkých materiálů do 1 km - ostatní</t>
  </si>
  <si>
    <t>-1353003999</t>
  </si>
  <si>
    <t>997221559</t>
  </si>
  <si>
    <t>Příplatek ZKD 1 km u vodorovné dopravy suti ze sypkých materiálů - ostatní</t>
  </si>
  <si>
    <t>-34095374</t>
  </si>
  <si>
    <t>Poznámka k položce:
na veřejnou skládku na vzdálenost 7km za posledních 6km</t>
  </si>
  <si>
    <t>46,178</t>
  </si>
  <si>
    <t>46,178*6 'Přepočtené koeficientem množství</t>
  </si>
  <si>
    <t>22</t>
  </si>
  <si>
    <t>997221551.1</t>
  </si>
  <si>
    <t>Vodorovná doprava suti ze sypkých materiálů do 1 km - asfaltový povrch</t>
  </si>
  <si>
    <t>-77306807</t>
  </si>
  <si>
    <t>23</t>
  </si>
  <si>
    <t>997221559.1</t>
  </si>
  <si>
    <t>Příplatek ZKD 1 km u vodorovné dopravy suti ze sypkých materiálů - asfaltový povrch</t>
  </si>
  <si>
    <t>-527034984</t>
  </si>
  <si>
    <t>Poznámka k položce:
na skládku objednatele na vzdálenost 3km za posledních 2km</t>
  </si>
  <si>
    <t>31,223</t>
  </si>
  <si>
    <t>31,223*2 'Přepočtené koeficientem množství</t>
  </si>
  <si>
    <t>24</t>
  </si>
  <si>
    <t>997221561</t>
  </si>
  <si>
    <t>Vodorovná doprava suti z kusových materiálů do 1 km - obrubníky</t>
  </si>
  <si>
    <t>2099749063</t>
  </si>
  <si>
    <t>25</t>
  </si>
  <si>
    <t>997221569</t>
  </si>
  <si>
    <t>Příplatek ZKD 1 km u vodorovné dopravy suti z kusových materiálů - obrubníky</t>
  </si>
  <si>
    <t>527168486</t>
  </si>
  <si>
    <t>23,575</t>
  </si>
  <si>
    <t>23,575*6 'Přepočtené koeficientem množství</t>
  </si>
  <si>
    <t>26</t>
  </si>
  <si>
    <t>997221855</t>
  </si>
  <si>
    <t>Poplatek za uložení odpadu z kameniva a betonu na skládce (skládkovné)</t>
  </si>
  <si>
    <t>463934251</t>
  </si>
  <si>
    <t>46,178+23,575</t>
  </si>
  <si>
    <t>998</t>
  </si>
  <si>
    <t>Přesun hmot</t>
  </si>
  <si>
    <t>27</t>
  </si>
  <si>
    <t>998223011</t>
  </si>
  <si>
    <t>Přesun hmot pro pozemní komunikace s krytem dlážděným</t>
  </si>
  <si>
    <t>-2063442288</t>
  </si>
  <si>
    <t>VRN</t>
  </si>
  <si>
    <t>Vedlejší rozpočtové náklady</t>
  </si>
  <si>
    <t>VRN3</t>
  </si>
  <si>
    <t>Zařízení staveniště</t>
  </si>
  <si>
    <t>28</t>
  </si>
  <si>
    <t>030001000</t>
  </si>
  <si>
    <t>kpl</t>
  </si>
  <si>
    <t>1024</t>
  </si>
  <si>
    <t>-873838457</t>
  </si>
  <si>
    <t>29</t>
  </si>
  <si>
    <t>034403000</t>
  </si>
  <si>
    <t>Dopravní značení na staveništi</t>
  </si>
  <si>
    <t>447842688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</si>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</sst>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2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2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47" fillId="3" borderId="0" applyNumberFormat="0" applyBorder="0" applyAlignment="0" applyProtection="0"/>
    <xf numFmtId="0" fontId="42" fillId="2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3" borderId="5" applyNumberFormat="0" applyAlignment="0" applyProtection="0"/>
    <xf numFmtId="0" fontId="40" fillId="7" borderId="1" applyNumberFormat="0" applyAlignment="0" applyProtection="0"/>
    <xf numFmtId="0" fontId="43" fillId="23" borderId="5" applyNumberFormat="0" applyAlignment="0" applyProtection="0"/>
    <xf numFmtId="0" fontId="4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0" fillId="0" borderId="0" applyAlignment="0">
      <protection locked="0"/>
    </xf>
    <xf numFmtId="0" fontId="0" fillId="8" borderId="10" applyNumberFormat="0" applyFont="0" applyAlignment="0" applyProtection="0"/>
    <xf numFmtId="0" fontId="41" fillId="22" borderId="11" applyNumberFormat="0" applyAlignment="0" applyProtection="0"/>
    <xf numFmtId="0" fontId="0" fillId="8" borderId="10" applyNumberFormat="0" applyFont="0" applyAlignment="0" applyProtection="0"/>
    <xf numFmtId="0" fontId="61" fillId="0" borderId="12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0" fillId="7" borderId="1" applyNumberFormat="0" applyAlignment="0" applyProtection="0"/>
    <xf numFmtId="0" fontId="63" fillId="24" borderId="1" applyNumberFormat="0" applyAlignment="0" applyProtection="0"/>
    <xf numFmtId="0" fontId="41" fillId="24" borderId="11" applyNumberFormat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13" borderId="0" xfId="0" applyFont="1" applyFill="1" applyAlignment="1">
      <alignment horizontal="left" vertical="center"/>
    </xf>
    <xf numFmtId="0" fontId="0" fillId="13" borderId="0" xfId="0" applyFill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8" borderId="0" xfId="0" applyFont="1" applyFill="1" applyBorder="1" applyAlignment="1" applyProtection="1">
      <alignment horizontal="left" vertical="center"/>
      <protection locked="0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6" fillId="24" borderId="22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0" fontId="6" fillId="24" borderId="23" xfId="0" applyFont="1" applyFill="1" applyBorder="1" applyAlignment="1">
      <alignment horizontal="center"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24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4" fontId="20" fillId="0" borderId="30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5" fillId="0" borderId="3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174" fontId="25" fillId="0" borderId="37" xfId="0" applyNumberFormat="1" applyFont="1" applyBorder="1" applyAlignment="1">
      <alignment vertical="center"/>
    </xf>
    <xf numFmtId="4" fontId="25" fillId="0" borderId="38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39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4" fontId="4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 applyProtection="1">
      <alignment horizontal="right" vertical="center"/>
      <protection locked="0"/>
    </xf>
    <xf numFmtId="0" fontId="6" fillId="24" borderId="23" xfId="0" applyFont="1" applyFill="1" applyBorder="1" applyAlignment="1">
      <alignment horizontal="right" vertical="center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4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49" fontId="5" fillId="8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8" fillId="0" borderId="21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 applyProtection="1">
      <alignment horizontal="center" vertical="center" wrapText="1"/>
      <protection locked="0"/>
    </xf>
    <xf numFmtId="0" fontId="5" fillId="24" borderId="34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74" fontId="28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174" fontId="28" fillId="0" borderId="28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10" fillId="0" borderId="18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3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49" fontId="0" fillId="0" borderId="41" xfId="0" applyNumberFormat="1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175" fontId="0" fillId="0" borderId="41" xfId="0" applyNumberFormat="1" applyFont="1" applyBorder="1" applyAlignment="1" applyProtection="1">
      <alignment vertical="center"/>
      <protection/>
    </xf>
    <xf numFmtId="4" fontId="0" fillId="8" borderId="41" xfId="0" applyNumberFormat="1" applyFont="1" applyFill="1" applyBorder="1" applyAlignment="1" applyProtection="1">
      <alignment vertical="center"/>
      <protection locked="0"/>
    </xf>
    <xf numFmtId="4" fontId="0" fillId="0" borderId="41" xfId="0" applyNumberFormat="1" applyFont="1" applyBorder="1" applyAlignment="1" applyProtection="1">
      <alignment vertical="center"/>
      <protection/>
    </xf>
    <xf numFmtId="0" fontId="4" fillId="8" borderId="4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174" fontId="4" fillId="0" borderId="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75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5" fontId="11" fillId="0" borderId="0" xfId="0" applyNumberFormat="1" applyFont="1" applyAlignment="1">
      <alignment vertical="center"/>
    </xf>
    <xf numFmtId="0" fontId="31" fillId="0" borderId="41" xfId="0" applyFont="1" applyBorder="1" applyAlignment="1" applyProtection="1">
      <alignment horizontal="center" vertical="center"/>
      <protection/>
    </xf>
    <xf numFmtId="49" fontId="31" fillId="0" borderId="41" xfId="0" applyNumberFormat="1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left" vertical="center" wrapText="1"/>
      <protection/>
    </xf>
    <xf numFmtId="0" fontId="31" fillId="0" borderId="41" xfId="0" applyFont="1" applyBorder="1" applyAlignment="1" applyProtection="1">
      <alignment horizontal="center" vertical="center" wrapText="1"/>
      <protection/>
    </xf>
    <xf numFmtId="175" fontId="31" fillId="0" borderId="41" xfId="0" applyNumberFormat="1" applyFont="1" applyBorder="1" applyAlignment="1" applyProtection="1">
      <alignment vertical="center"/>
      <protection/>
    </xf>
    <xf numFmtId="4" fontId="31" fillId="8" borderId="41" xfId="0" applyNumberFormat="1" applyFont="1" applyFill="1" applyBorder="1" applyAlignment="1" applyProtection="1">
      <alignment vertical="center"/>
      <protection locked="0"/>
    </xf>
    <xf numFmtId="4" fontId="31" fillId="0" borderId="41" xfId="0" applyNumberFormat="1" applyFont="1" applyBorder="1" applyAlignment="1" applyProtection="1">
      <alignment vertical="center"/>
      <protection/>
    </xf>
    <xf numFmtId="0" fontId="31" fillId="0" borderId="18" xfId="0" applyFont="1" applyBorder="1" applyAlignment="1">
      <alignment vertical="center"/>
    </xf>
    <xf numFmtId="0" fontId="31" fillId="8" borderId="41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174" fontId="4" fillId="0" borderId="37" xfId="0" applyNumberFormat="1" applyFont="1" applyBorder="1" applyAlignment="1">
      <alignment vertical="center"/>
    </xf>
    <xf numFmtId="174" fontId="4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6" fillId="24" borderId="23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vertical="center"/>
    </xf>
    <xf numFmtId="4" fontId="6" fillId="24" borderId="23" xfId="0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3" fillId="13" borderId="0" xfId="68" applyFill="1" applyAlignment="1">
      <alignment/>
    </xf>
    <xf numFmtId="0" fontId="52" fillId="0" borderId="0" xfId="68" applyFont="1" applyAlignment="1">
      <alignment horizontal="center" vertical="center"/>
    </xf>
    <xf numFmtId="0" fontId="53" fillId="13" borderId="0" xfId="0" applyFont="1" applyFill="1" applyAlignment="1">
      <alignment horizontal="left" vertical="center"/>
    </xf>
    <xf numFmtId="0" fontId="54" fillId="13" borderId="0" xfId="0" applyFont="1" applyFill="1" applyAlignment="1">
      <alignment vertical="center"/>
    </xf>
    <xf numFmtId="0" fontId="55" fillId="13" borderId="0" xfId="68" applyFont="1" applyFill="1" applyAlignment="1">
      <alignment vertical="center"/>
    </xf>
    <xf numFmtId="0" fontId="12" fillId="13" borderId="0" xfId="0" applyFont="1" applyFill="1" applyAlignment="1" applyProtection="1">
      <alignment horizontal="left" vertical="center"/>
      <protection/>
    </xf>
    <xf numFmtId="0" fontId="54" fillId="13" borderId="0" xfId="0" applyFont="1" applyFill="1" applyAlignment="1" applyProtection="1">
      <alignment vertical="center"/>
      <protection/>
    </xf>
    <xf numFmtId="0" fontId="53" fillId="13" borderId="0" xfId="0" applyFont="1" applyFill="1" applyAlignment="1" applyProtection="1">
      <alignment horizontal="left" vertical="center"/>
      <protection/>
    </xf>
    <xf numFmtId="0" fontId="55" fillId="13" borderId="0" xfId="68" applyFont="1" applyFill="1" applyAlignment="1" applyProtection="1">
      <alignment vertical="center"/>
      <protection/>
    </xf>
    <xf numFmtId="0" fontId="55" fillId="13" borderId="0" xfId="68" applyFont="1" applyFill="1" applyAlignment="1">
      <alignment vertical="center"/>
    </xf>
    <xf numFmtId="0" fontId="54" fillId="13" borderId="0" xfId="0" applyFont="1" applyFill="1" applyAlignment="1" applyProtection="1">
      <alignment vertical="center"/>
      <protection locked="0"/>
    </xf>
    <xf numFmtId="0" fontId="0" fillId="0" borderId="0" xfId="81" applyAlignment="1">
      <alignment vertical="top"/>
      <protection locked="0"/>
    </xf>
    <xf numFmtId="0" fontId="0" fillId="0" borderId="42" xfId="81" applyFont="1" applyBorder="1" applyAlignment="1">
      <alignment vertical="center" wrapText="1"/>
      <protection locked="0"/>
    </xf>
    <xf numFmtId="0" fontId="0" fillId="0" borderId="43" xfId="81" applyFont="1" applyBorder="1" applyAlignment="1">
      <alignment vertical="center" wrapText="1"/>
      <protection locked="0"/>
    </xf>
    <xf numFmtId="0" fontId="0" fillId="0" borderId="44" xfId="81" applyFont="1" applyBorder="1" applyAlignment="1">
      <alignment vertical="center" wrapText="1"/>
      <protection locked="0"/>
    </xf>
    <xf numFmtId="0" fontId="0" fillId="0" borderId="45" xfId="81" applyFont="1" applyBorder="1" applyAlignment="1">
      <alignment horizontal="center" vertical="center" wrapText="1"/>
      <protection locked="0"/>
    </xf>
    <xf numFmtId="0" fontId="13" fillId="0" borderId="0" xfId="81" applyFont="1" applyBorder="1" applyAlignment="1">
      <alignment horizontal="center" vertical="center" wrapText="1"/>
      <protection locked="0"/>
    </xf>
    <xf numFmtId="0" fontId="0" fillId="0" borderId="46" xfId="81" applyFont="1" applyBorder="1" applyAlignment="1">
      <alignment horizontal="center" vertical="center" wrapText="1"/>
      <protection locked="0"/>
    </xf>
    <xf numFmtId="0" fontId="0" fillId="0" borderId="0" xfId="81" applyAlignment="1">
      <alignment horizontal="center" vertical="center"/>
      <protection locked="0"/>
    </xf>
    <xf numFmtId="0" fontId="0" fillId="0" borderId="45" xfId="81" applyFont="1" applyBorder="1" applyAlignment="1">
      <alignment vertical="center" wrapText="1"/>
      <protection locked="0"/>
    </xf>
    <xf numFmtId="0" fontId="24" fillId="0" borderId="47" xfId="81" applyFont="1" applyBorder="1" applyAlignment="1">
      <alignment horizontal="left" wrapText="1"/>
      <protection locked="0"/>
    </xf>
    <xf numFmtId="0" fontId="0" fillId="0" borderId="46" xfId="81" applyFont="1" applyBorder="1" applyAlignment="1">
      <alignment vertical="center" wrapText="1"/>
      <protection locked="0"/>
    </xf>
    <xf numFmtId="0" fontId="24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vertical="center" wrapText="1"/>
      <protection locked="0"/>
    </xf>
    <xf numFmtId="0" fontId="5" fillId="0" borderId="0" xfId="81" applyFont="1" applyBorder="1" applyAlignment="1">
      <alignment vertical="center"/>
      <protection locked="0"/>
    </xf>
    <xf numFmtId="0" fontId="5" fillId="0" borderId="0" xfId="81" applyFont="1" applyBorder="1" applyAlignment="1">
      <alignment horizontal="left" vertical="center"/>
      <protection locked="0"/>
    </xf>
    <xf numFmtId="49" fontId="5" fillId="0" borderId="0" xfId="81" applyNumberFormat="1" applyFont="1" applyBorder="1" applyAlignment="1">
      <alignment horizontal="left" vertical="center" wrapText="1"/>
      <protection locked="0"/>
    </xf>
    <xf numFmtId="49" fontId="5" fillId="0" borderId="0" xfId="81" applyNumberFormat="1" applyFont="1" applyBorder="1" applyAlignment="1">
      <alignment vertical="center" wrapText="1"/>
      <protection locked="0"/>
    </xf>
    <xf numFmtId="0" fontId="0" fillId="0" borderId="48" xfId="81" applyFont="1" applyBorder="1" applyAlignment="1">
      <alignment vertical="center" wrapText="1"/>
      <protection locked="0"/>
    </xf>
    <xf numFmtId="0" fontId="54" fillId="0" borderId="47" xfId="81" applyFont="1" applyBorder="1" applyAlignment="1">
      <alignment vertical="center" wrapText="1"/>
      <protection locked="0"/>
    </xf>
    <xf numFmtId="0" fontId="0" fillId="0" borderId="49" xfId="81" applyFont="1" applyBorder="1" applyAlignment="1">
      <alignment vertical="center" wrapText="1"/>
      <protection locked="0"/>
    </xf>
    <xf numFmtId="0" fontId="0" fillId="0" borderId="0" xfId="81" applyFont="1" applyBorder="1" applyAlignment="1">
      <alignment vertical="top"/>
      <protection locked="0"/>
    </xf>
    <xf numFmtId="0" fontId="0" fillId="0" borderId="0" xfId="81" applyFont="1" applyAlignment="1">
      <alignment vertical="top"/>
      <protection locked="0"/>
    </xf>
    <xf numFmtId="0" fontId="0" fillId="0" borderId="42" xfId="81" applyFont="1" applyBorder="1" applyAlignment="1">
      <alignment horizontal="left" vertical="center"/>
      <protection locked="0"/>
    </xf>
    <xf numFmtId="0" fontId="0" fillId="0" borderId="43" xfId="81" applyFont="1" applyBorder="1" applyAlignment="1">
      <alignment horizontal="left" vertical="center"/>
      <protection locked="0"/>
    </xf>
    <xf numFmtId="0" fontId="0" fillId="0" borderId="44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horizontal="left" vertical="center"/>
      <protection locked="0"/>
    </xf>
    <xf numFmtId="0" fontId="13" fillId="0" borderId="0" xfId="81" applyFont="1" applyBorder="1" applyAlignment="1">
      <alignment horizontal="center" vertical="center"/>
      <protection locked="0"/>
    </xf>
    <xf numFmtId="0" fontId="0" fillId="0" borderId="46" xfId="81" applyFont="1" applyBorder="1" applyAlignment="1">
      <alignment horizontal="left" vertical="center"/>
      <protection locked="0"/>
    </xf>
    <xf numFmtId="0" fontId="24" fillId="0" borderId="0" xfId="81" applyFont="1" applyBorder="1" applyAlignment="1">
      <alignment horizontal="left" vertical="center"/>
      <protection locked="0"/>
    </xf>
    <xf numFmtId="0" fontId="7" fillId="0" borderId="0" xfId="81" applyFont="1" applyAlignment="1">
      <alignment horizontal="left" vertical="center"/>
      <protection locked="0"/>
    </xf>
    <xf numFmtId="0" fontId="24" fillId="0" borderId="47" xfId="81" applyFont="1" applyBorder="1" applyAlignment="1">
      <alignment horizontal="left" vertical="center"/>
      <protection locked="0"/>
    </xf>
    <xf numFmtId="0" fontId="24" fillId="0" borderId="47" xfId="81" applyFont="1" applyBorder="1" applyAlignment="1">
      <alignment horizontal="center" vertical="center"/>
      <protection locked="0"/>
    </xf>
    <xf numFmtId="0" fontId="7" fillId="0" borderId="47" xfId="81" applyFont="1" applyBorder="1" applyAlignment="1">
      <alignment horizontal="left" vertical="center"/>
      <protection locked="0"/>
    </xf>
    <xf numFmtId="0" fontId="19" fillId="0" borderId="0" xfId="81" applyFont="1" applyBorder="1" applyAlignment="1">
      <alignment horizontal="left" vertical="center"/>
      <protection locked="0"/>
    </xf>
    <xf numFmtId="0" fontId="5" fillId="0" borderId="0" xfId="81" applyFont="1" applyAlignment="1">
      <alignment horizontal="left" vertical="center"/>
      <protection locked="0"/>
    </xf>
    <xf numFmtId="0" fontId="5" fillId="0" borderId="0" xfId="81" applyFont="1" applyBorder="1" applyAlignment="1">
      <alignment horizontal="center" vertical="center"/>
      <protection locked="0"/>
    </xf>
    <xf numFmtId="0" fontId="5" fillId="0" borderId="45" xfId="81" applyFont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left" vertical="center"/>
      <protection locked="0"/>
    </xf>
    <xf numFmtId="0" fontId="5" fillId="0" borderId="0" xfId="81" applyFont="1" applyFill="1" applyBorder="1" applyAlignment="1">
      <alignment horizontal="center" vertical="center"/>
      <protection locked="0"/>
    </xf>
    <xf numFmtId="0" fontId="0" fillId="0" borderId="48" xfId="81" applyFont="1" applyBorder="1" applyAlignment="1">
      <alignment horizontal="left" vertical="center"/>
      <protection locked="0"/>
    </xf>
    <xf numFmtId="0" fontId="54" fillId="0" borderId="47" xfId="81" applyFont="1" applyBorder="1" applyAlignment="1">
      <alignment horizontal="left" vertical="center"/>
      <protection locked="0"/>
    </xf>
    <xf numFmtId="0" fontId="0" fillId="0" borderId="49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/>
      <protection locked="0"/>
    </xf>
    <xf numFmtId="0" fontId="54" fillId="0" borderId="0" xfId="81" applyFont="1" applyBorder="1" applyAlignment="1">
      <alignment horizontal="left" vertical="center"/>
      <protection locked="0"/>
    </xf>
    <xf numFmtId="0" fontId="7" fillId="0" borderId="0" xfId="81" applyFont="1" applyBorder="1" applyAlignment="1">
      <alignment horizontal="left" vertical="center"/>
      <protection locked="0"/>
    </xf>
    <xf numFmtId="0" fontId="5" fillId="0" borderId="47" xfId="81" applyFont="1" applyBorder="1" applyAlignment="1">
      <alignment horizontal="left" vertical="center"/>
      <protection locked="0"/>
    </xf>
    <xf numFmtId="0" fontId="0" fillId="0" borderId="0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center" vertical="center" wrapText="1"/>
      <protection locked="0"/>
    </xf>
    <xf numFmtId="0" fontId="0" fillId="0" borderId="42" xfId="81" applyFont="1" applyBorder="1" applyAlignment="1">
      <alignment horizontal="left" vertical="center" wrapText="1"/>
      <protection locked="0"/>
    </xf>
    <xf numFmtId="0" fontId="0" fillId="0" borderId="43" xfId="81" applyFont="1" applyBorder="1" applyAlignment="1">
      <alignment horizontal="left" vertical="center" wrapText="1"/>
      <protection locked="0"/>
    </xf>
    <xf numFmtId="0" fontId="0" fillId="0" borderId="44" xfId="81" applyFont="1" applyBorder="1" applyAlignment="1">
      <alignment horizontal="left" vertical="center" wrapText="1"/>
      <protection locked="0"/>
    </xf>
    <xf numFmtId="0" fontId="0" fillId="0" borderId="45" xfId="81" applyFont="1" applyBorder="1" applyAlignment="1">
      <alignment horizontal="left" vertical="center" wrapText="1"/>
      <protection locked="0"/>
    </xf>
    <xf numFmtId="0" fontId="0" fillId="0" borderId="46" xfId="81" applyFont="1" applyBorder="1" applyAlignment="1">
      <alignment horizontal="left" vertical="center" wrapText="1"/>
      <protection locked="0"/>
    </xf>
    <xf numFmtId="0" fontId="7" fillId="0" borderId="45" xfId="81" applyFont="1" applyBorder="1" applyAlignment="1">
      <alignment horizontal="left" vertical="center" wrapText="1"/>
      <protection locked="0"/>
    </xf>
    <xf numFmtId="0" fontId="7" fillId="0" borderId="46" xfId="81" applyFont="1" applyBorder="1" applyAlignment="1">
      <alignment horizontal="left" vertical="center" wrapText="1"/>
      <protection locked="0"/>
    </xf>
    <xf numFmtId="0" fontId="5" fillId="0" borderId="45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 wrapText="1"/>
      <protection locked="0"/>
    </xf>
    <xf numFmtId="0" fontId="5" fillId="0" borderId="46" xfId="81" applyFont="1" applyBorder="1" applyAlignment="1">
      <alignment horizontal="left" vertical="center"/>
      <protection locked="0"/>
    </xf>
    <xf numFmtId="0" fontId="5" fillId="0" borderId="48" xfId="81" applyFont="1" applyBorder="1" applyAlignment="1">
      <alignment horizontal="left" vertical="center" wrapText="1"/>
      <protection locked="0"/>
    </xf>
    <xf numFmtId="0" fontId="5" fillId="0" borderId="47" xfId="81" applyFont="1" applyBorder="1" applyAlignment="1">
      <alignment horizontal="left" vertical="center" wrapText="1"/>
      <protection locked="0"/>
    </xf>
    <xf numFmtId="0" fontId="5" fillId="0" borderId="49" xfId="81" applyFont="1" applyBorder="1" applyAlignment="1">
      <alignment horizontal="left" vertical="center" wrapText="1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5" fillId="0" borderId="0" xfId="81" applyFont="1" applyBorder="1" applyAlignment="1">
      <alignment horizontal="center" vertical="top"/>
      <protection locked="0"/>
    </xf>
    <xf numFmtId="0" fontId="5" fillId="0" borderId="48" xfId="81" applyFont="1" applyBorder="1" applyAlignment="1">
      <alignment horizontal="left" vertical="center"/>
      <protection locked="0"/>
    </xf>
    <xf numFmtId="0" fontId="5" fillId="0" borderId="49" xfId="81" applyFont="1" applyBorder="1" applyAlignment="1">
      <alignment horizontal="left" vertical="center"/>
      <protection locked="0"/>
    </xf>
    <xf numFmtId="0" fontId="7" fillId="0" borderId="0" xfId="81" applyFont="1" applyAlignment="1">
      <alignment vertical="center"/>
      <protection locked="0"/>
    </xf>
    <xf numFmtId="0" fontId="24" fillId="0" borderId="0" xfId="81" applyFont="1" applyBorder="1" applyAlignment="1">
      <alignment vertical="center"/>
      <protection locked="0"/>
    </xf>
    <xf numFmtId="0" fontId="7" fillId="0" borderId="47" xfId="81" applyFont="1" applyBorder="1" applyAlignment="1">
      <alignment vertical="center"/>
      <protection locked="0"/>
    </xf>
    <xf numFmtId="0" fontId="24" fillId="0" borderId="47" xfId="81" applyFont="1" applyBorder="1" applyAlignment="1">
      <alignment vertical="center"/>
      <protection locked="0"/>
    </xf>
    <xf numFmtId="0" fontId="0" fillId="0" borderId="0" xfId="81" applyBorder="1" applyAlignment="1">
      <alignment vertical="top"/>
      <protection locked="0"/>
    </xf>
    <xf numFmtId="49" fontId="5" fillId="0" borderId="0" xfId="81" applyNumberFormat="1" applyFont="1" applyBorder="1" applyAlignment="1">
      <alignment horizontal="left" vertical="center"/>
      <protection locked="0"/>
    </xf>
    <xf numFmtId="0" fontId="0" fillId="0" borderId="47" xfId="81" applyBorder="1" applyAlignment="1">
      <alignment vertical="top"/>
      <protection locked="0"/>
    </xf>
    <xf numFmtId="0" fontId="5" fillId="0" borderId="43" xfId="81" applyFont="1" applyBorder="1" applyAlignment="1">
      <alignment horizontal="left" vertical="center" wrapText="1"/>
      <protection locked="0"/>
    </xf>
    <xf numFmtId="0" fontId="5" fillId="0" borderId="43" xfId="81" applyFont="1" applyBorder="1" applyAlignment="1">
      <alignment horizontal="left" vertical="center"/>
      <protection locked="0"/>
    </xf>
    <xf numFmtId="0" fontId="5" fillId="0" borderId="43" xfId="81" applyFont="1" applyBorder="1" applyAlignment="1">
      <alignment horizontal="center" vertical="center"/>
      <protection locked="0"/>
    </xf>
    <xf numFmtId="0" fontId="24" fillId="0" borderId="47" xfId="81" applyFont="1" applyBorder="1" applyAlignment="1">
      <alignment horizontal="left"/>
      <protection locked="0"/>
    </xf>
    <xf numFmtId="0" fontId="7" fillId="0" borderId="47" xfId="81" applyFont="1" applyBorder="1" applyAlignment="1">
      <alignment/>
      <protection locked="0"/>
    </xf>
    <xf numFmtId="0" fontId="24" fillId="0" borderId="47" xfId="81" applyFont="1" applyBorder="1" applyAlignment="1">
      <alignment horizontal="left"/>
      <protection locked="0"/>
    </xf>
    <xf numFmtId="0" fontId="5" fillId="0" borderId="0" xfId="81" applyFont="1" applyBorder="1" applyAlignment="1">
      <alignment horizontal="left" vertical="center"/>
      <protection locked="0"/>
    </xf>
    <xf numFmtId="0" fontId="0" fillId="0" borderId="45" xfId="81" applyFont="1" applyBorder="1" applyAlignment="1">
      <alignment vertical="top"/>
      <protection locked="0"/>
    </xf>
    <xf numFmtId="0" fontId="5" fillId="0" borderId="0" xfId="81" applyFont="1" applyBorder="1" applyAlignment="1">
      <alignment horizontal="left" vertical="top"/>
      <protection locked="0"/>
    </xf>
    <xf numFmtId="0" fontId="0" fillId="0" borderId="46" xfId="81" applyFont="1" applyBorder="1" applyAlignment="1">
      <alignment vertical="top"/>
      <protection locked="0"/>
    </xf>
    <xf numFmtId="0" fontId="0" fillId="0" borderId="0" xfId="81" applyFont="1" applyBorder="1" applyAlignment="1">
      <alignment horizontal="center" vertical="center"/>
      <protection locked="0"/>
    </xf>
    <xf numFmtId="0" fontId="0" fillId="0" borderId="0" xfId="81" applyFont="1" applyBorder="1" applyAlignment="1">
      <alignment horizontal="left" vertical="top"/>
      <protection locked="0"/>
    </xf>
    <xf numFmtId="0" fontId="0" fillId="0" borderId="48" xfId="81" applyFont="1" applyBorder="1" applyAlignment="1">
      <alignment vertical="top"/>
      <protection locked="0"/>
    </xf>
    <xf numFmtId="0" fontId="0" fillId="0" borderId="47" xfId="81" applyFont="1" applyBorder="1" applyAlignment="1">
      <alignment vertical="top"/>
      <protection locked="0"/>
    </xf>
    <xf numFmtId="0" fontId="0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1A63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264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265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4" t="s">
        <v>14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20"/>
      <c r="AQ5" s="22"/>
      <c r="BE5" s="200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105" t="s">
        <v>17</v>
      </c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0"/>
      <c r="AQ6" s="22"/>
      <c r="BE6" s="201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1"/>
      <c r="BS7" s="15" t="s">
        <v>22</v>
      </c>
    </row>
    <row r="8" spans="2:71" ht="14.2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1"/>
      <c r="BS8" s="15" t="s">
        <v>27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1"/>
      <c r="BS9" s="15" t="s">
        <v>28</v>
      </c>
    </row>
    <row r="10" spans="2:71" ht="14.2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31</v>
      </c>
      <c r="AO10" s="20"/>
      <c r="AP10" s="20"/>
      <c r="AQ10" s="22"/>
      <c r="BE10" s="201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34</v>
      </c>
      <c r="AO11" s="20"/>
      <c r="AP11" s="20"/>
      <c r="AQ11" s="22"/>
      <c r="BE11" s="201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1"/>
      <c r="BS12" s="15" t="s">
        <v>18</v>
      </c>
    </row>
    <row r="13" spans="2:71" ht="14.25" customHeight="1">
      <c r="B13" s="19"/>
      <c r="C13" s="20"/>
      <c r="D13" s="28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36</v>
      </c>
      <c r="AO13" s="20"/>
      <c r="AP13" s="20"/>
      <c r="AQ13" s="22"/>
      <c r="BE13" s="201"/>
      <c r="BS13" s="15" t="s">
        <v>18</v>
      </c>
    </row>
    <row r="14" spans="2:71" ht="15">
      <c r="B14" s="19"/>
      <c r="C14" s="20"/>
      <c r="D14" s="20"/>
      <c r="E14" s="106" t="s">
        <v>36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28" t="s">
        <v>33</v>
      </c>
      <c r="AL14" s="20"/>
      <c r="AM14" s="20"/>
      <c r="AN14" s="30" t="s">
        <v>36</v>
      </c>
      <c r="AO14" s="20"/>
      <c r="AP14" s="20"/>
      <c r="AQ14" s="22"/>
      <c r="BE14" s="201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1"/>
      <c r="BS15" s="15" t="s">
        <v>4</v>
      </c>
    </row>
    <row r="16" spans="2:71" ht="14.25" customHeight="1">
      <c r="B16" s="19"/>
      <c r="C16" s="20"/>
      <c r="D16" s="28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1"/>
      <c r="BS16" s="15" t="s">
        <v>4</v>
      </c>
    </row>
    <row r="17" spans="2:71" ht="18" customHeight="1">
      <c r="B17" s="19"/>
      <c r="C17" s="20"/>
      <c r="D17" s="20"/>
      <c r="E17" s="26" t="s">
        <v>38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20</v>
      </c>
      <c r="AO17" s="20"/>
      <c r="AP17" s="20"/>
      <c r="AQ17" s="22"/>
      <c r="BE17" s="201"/>
      <c r="BS17" s="15" t="s">
        <v>39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1"/>
      <c r="BS18" s="15" t="s">
        <v>6</v>
      </c>
    </row>
    <row r="19" spans="2:71" ht="14.25" customHeight="1">
      <c r="B19" s="19"/>
      <c r="C19" s="20"/>
      <c r="D19" s="28" t="s">
        <v>40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1"/>
      <c r="BS19" s="15" t="s">
        <v>6</v>
      </c>
    </row>
    <row r="20" spans="2:71" ht="63" customHeight="1">
      <c r="B20" s="19"/>
      <c r="C20" s="20"/>
      <c r="D20" s="20"/>
      <c r="E20" s="107" t="s">
        <v>41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20"/>
      <c r="AP20" s="20"/>
      <c r="AQ20" s="22"/>
      <c r="BE20" s="201"/>
      <c r="BS20" s="15" t="s">
        <v>39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1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1"/>
    </row>
    <row r="23" spans="2:57" s="1" customFormat="1" ht="25.5" customHeight="1">
      <c r="B23" s="32"/>
      <c r="C23" s="33"/>
      <c r="D23" s="34" t="s">
        <v>42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108">
        <f>ROUND(AG51,2)</f>
        <v>0</v>
      </c>
      <c r="AL23" s="205"/>
      <c r="AM23" s="205"/>
      <c r="AN23" s="205"/>
      <c r="AO23" s="205"/>
      <c r="AP23" s="33"/>
      <c r="AQ23" s="36"/>
      <c r="BE23" s="202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2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06" t="s">
        <v>43</v>
      </c>
      <c r="M25" s="207"/>
      <c r="N25" s="207"/>
      <c r="O25" s="207"/>
      <c r="P25" s="33"/>
      <c r="Q25" s="33"/>
      <c r="R25" s="33"/>
      <c r="S25" s="33"/>
      <c r="T25" s="33"/>
      <c r="U25" s="33"/>
      <c r="V25" s="33"/>
      <c r="W25" s="206" t="s">
        <v>44</v>
      </c>
      <c r="X25" s="207"/>
      <c r="Y25" s="207"/>
      <c r="Z25" s="207"/>
      <c r="AA25" s="207"/>
      <c r="AB25" s="207"/>
      <c r="AC25" s="207"/>
      <c r="AD25" s="207"/>
      <c r="AE25" s="207"/>
      <c r="AF25" s="33"/>
      <c r="AG25" s="33"/>
      <c r="AH25" s="33"/>
      <c r="AI25" s="33"/>
      <c r="AJ25" s="33"/>
      <c r="AK25" s="206" t="s">
        <v>45</v>
      </c>
      <c r="AL25" s="207"/>
      <c r="AM25" s="207"/>
      <c r="AN25" s="207"/>
      <c r="AO25" s="207"/>
      <c r="AP25" s="33"/>
      <c r="AQ25" s="36"/>
      <c r="BE25" s="202"/>
    </row>
    <row r="26" spans="2:57" s="2" customFormat="1" ht="14.25" customHeight="1" hidden="1">
      <c r="B26" s="38"/>
      <c r="C26" s="39"/>
      <c r="D26" s="40" t="s">
        <v>46</v>
      </c>
      <c r="E26" s="39"/>
      <c r="F26" s="40" t="s">
        <v>47</v>
      </c>
      <c r="G26" s="39"/>
      <c r="H26" s="39"/>
      <c r="I26" s="39"/>
      <c r="J26" s="39"/>
      <c r="K26" s="39"/>
      <c r="L26" s="208">
        <v>0.21</v>
      </c>
      <c r="M26" s="209"/>
      <c r="N26" s="209"/>
      <c r="O26" s="209"/>
      <c r="P26" s="39"/>
      <c r="Q26" s="39"/>
      <c r="R26" s="39"/>
      <c r="S26" s="39"/>
      <c r="T26" s="39"/>
      <c r="U26" s="39"/>
      <c r="V26" s="39"/>
      <c r="W26" s="210">
        <f>ROUND(AZ51,2)</f>
        <v>0</v>
      </c>
      <c r="X26" s="209"/>
      <c r="Y26" s="209"/>
      <c r="Z26" s="209"/>
      <c r="AA26" s="209"/>
      <c r="AB26" s="209"/>
      <c r="AC26" s="209"/>
      <c r="AD26" s="209"/>
      <c r="AE26" s="209"/>
      <c r="AF26" s="39"/>
      <c r="AG26" s="39"/>
      <c r="AH26" s="39"/>
      <c r="AI26" s="39"/>
      <c r="AJ26" s="39"/>
      <c r="AK26" s="210">
        <f>ROUND(AV51,2)</f>
        <v>0</v>
      </c>
      <c r="AL26" s="209"/>
      <c r="AM26" s="209"/>
      <c r="AN26" s="209"/>
      <c r="AO26" s="209"/>
      <c r="AP26" s="39"/>
      <c r="AQ26" s="41"/>
      <c r="BE26" s="203"/>
    </row>
    <row r="27" spans="2:57" s="2" customFormat="1" ht="14.25" customHeight="1" hidden="1">
      <c r="B27" s="38"/>
      <c r="C27" s="39"/>
      <c r="D27" s="39"/>
      <c r="E27" s="39"/>
      <c r="F27" s="40" t="s">
        <v>48</v>
      </c>
      <c r="G27" s="39"/>
      <c r="H27" s="39"/>
      <c r="I27" s="39"/>
      <c r="J27" s="39"/>
      <c r="K27" s="39"/>
      <c r="L27" s="208">
        <v>0.15</v>
      </c>
      <c r="M27" s="209"/>
      <c r="N27" s="209"/>
      <c r="O27" s="209"/>
      <c r="P27" s="39"/>
      <c r="Q27" s="39"/>
      <c r="R27" s="39"/>
      <c r="S27" s="39"/>
      <c r="T27" s="39"/>
      <c r="U27" s="39"/>
      <c r="V27" s="39"/>
      <c r="W27" s="210">
        <f>ROUND(BA51,2)</f>
        <v>0</v>
      </c>
      <c r="X27" s="209"/>
      <c r="Y27" s="209"/>
      <c r="Z27" s="209"/>
      <c r="AA27" s="209"/>
      <c r="AB27" s="209"/>
      <c r="AC27" s="209"/>
      <c r="AD27" s="209"/>
      <c r="AE27" s="209"/>
      <c r="AF27" s="39"/>
      <c r="AG27" s="39"/>
      <c r="AH27" s="39"/>
      <c r="AI27" s="39"/>
      <c r="AJ27" s="39"/>
      <c r="AK27" s="210">
        <f>ROUND(AW51,2)</f>
        <v>0</v>
      </c>
      <c r="AL27" s="209"/>
      <c r="AM27" s="209"/>
      <c r="AN27" s="209"/>
      <c r="AO27" s="209"/>
      <c r="AP27" s="39"/>
      <c r="AQ27" s="41"/>
      <c r="BE27" s="203"/>
    </row>
    <row r="28" spans="2:57" s="2" customFormat="1" ht="14.25" customHeight="1">
      <c r="B28" s="38"/>
      <c r="C28" s="39"/>
      <c r="D28" s="40" t="s">
        <v>46</v>
      </c>
      <c r="E28" s="39"/>
      <c r="F28" s="40" t="s">
        <v>49</v>
      </c>
      <c r="G28" s="39"/>
      <c r="H28" s="39"/>
      <c r="I28" s="39"/>
      <c r="J28" s="39"/>
      <c r="K28" s="39"/>
      <c r="L28" s="208">
        <v>0.21</v>
      </c>
      <c r="M28" s="209"/>
      <c r="N28" s="209"/>
      <c r="O28" s="209"/>
      <c r="P28" s="39"/>
      <c r="Q28" s="39"/>
      <c r="R28" s="39"/>
      <c r="S28" s="39"/>
      <c r="T28" s="39"/>
      <c r="U28" s="39"/>
      <c r="V28" s="39"/>
      <c r="W28" s="210">
        <f>ROUND(BB51,2)</f>
        <v>0</v>
      </c>
      <c r="X28" s="209"/>
      <c r="Y28" s="209"/>
      <c r="Z28" s="209"/>
      <c r="AA28" s="209"/>
      <c r="AB28" s="209"/>
      <c r="AC28" s="209"/>
      <c r="AD28" s="209"/>
      <c r="AE28" s="209"/>
      <c r="AF28" s="39"/>
      <c r="AG28" s="39"/>
      <c r="AH28" s="39"/>
      <c r="AI28" s="39"/>
      <c r="AJ28" s="39"/>
      <c r="AK28" s="210">
        <v>0</v>
      </c>
      <c r="AL28" s="209"/>
      <c r="AM28" s="209"/>
      <c r="AN28" s="209"/>
      <c r="AO28" s="209"/>
      <c r="AP28" s="39"/>
      <c r="AQ28" s="41"/>
      <c r="BE28" s="203"/>
    </row>
    <row r="29" spans="2:57" s="2" customFormat="1" ht="14.25" customHeight="1">
      <c r="B29" s="38"/>
      <c r="C29" s="39"/>
      <c r="D29" s="39"/>
      <c r="E29" s="39"/>
      <c r="F29" s="40" t="s">
        <v>50</v>
      </c>
      <c r="G29" s="39"/>
      <c r="H29" s="39"/>
      <c r="I29" s="39"/>
      <c r="J29" s="39"/>
      <c r="K29" s="39"/>
      <c r="L29" s="208">
        <v>0.15</v>
      </c>
      <c r="M29" s="209"/>
      <c r="N29" s="209"/>
      <c r="O29" s="209"/>
      <c r="P29" s="39"/>
      <c r="Q29" s="39"/>
      <c r="R29" s="39"/>
      <c r="S29" s="39"/>
      <c r="T29" s="39"/>
      <c r="U29" s="39"/>
      <c r="V29" s="39"/>
      <c r="W29" s="210">
        <f>ROUND(BC51,2)</f>
        <v>0</v>
      </c>
      <c r="X29" s="209"/>
      <c r="Y29" s="209"/>
      <c r="Z29" s="209"/>
      <c r="AA29" s="209"/>
      <c r="AB29" s="209"/>
      <c r="AC29" s="209"/>
      <c r="AD29" s="209"/>
      <c r="AE29" s="209"/>
      <c r="AF29" s="39"/>
      <c r="AG29" s="39"/>
      <c r="AH29" s="39"/>
      <c r="AI29" s="39"/>
      <c r="AJ29" s="39"/>
      <c r="AK29" s="210">
        <v>0</v>
      </c>
      <c r="AL29" s="209"/>
      <c r="AM29" s="209"/>
      <c r="AN29" s="209"/>
      <c r="AO29" s="209"/>
      <c r="AP29" s="39"/>
      <c r="AQ29" s="41"/>
      <c r="BE29" s="203"/>
    </row>
    <row r="30" spans="2:57" s="2" customFormat="1" ht="14.25" customHeight="1" hidden="1">
      <c r="B30" s="38"/>
      <c r="C30" s="39"/>
      <c r="D30" s="39"/>
      <c r="E30" s="39"/>
      <c r="F30" s="40" t="s">
        <v>51</v>
      </c>
      <c r="G30" s="39"/>
      <c r="H30" s="39"/>
      <c r="I30" s="39"/>
      <c r="J30" s="39"/>
      <c r="K30" s="39"/>
      <c r="L30" s="208">
        <v>0</v>
      </c>
      <c r="M30" s="209"/>
      <c r="N30" s="209"/>
      <c r="O30" s="209"/>
      <c r="P30" s="39"/>
      <c r="Q30" s="39"/>
      <c r="R30" s="39"/>
      <c r="S30" s="39"/>
      <c r="T30" s="39"/>
      <c r="U30" s="39"/>
      <c r="V30" s="39"/>
      <c r="W30" s="210">
        <f>ROUND(BD51,2)</f>
        <v>0</v>
      </c>
      <c r="X30" s="209"/>
      <c r="Y30" s="209"/>
      <c r="Z30" s="209"/>
      <c r="AA30" s="209"/>
      <c r="AB30" s="209"/>
      <c r="AC30" s="209"/>
      <c r="AD30" s="209"/>
      <c r="AE30" s="209"/>
      <c r="AF30" s="39"/>
      <c r="AG30" s="39"/>
      <c r="AH30" s="39"/>
      <c r="AI30" s="39"/>
      <c r="AJ30" s="39"/>
      <c r="AK30" s="210">
        <v>0</v>
      </c>
      <c r="AL30" s="209"/>
      <c r="AM30" s="209"/>
      <c r="AN30" s="209"/>
      <c r="AO30" s="209"/>
      <c r="AP30" s="39"/>
      <c r="AQ30" s="41"/>
      <c r="BE30" s="203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2"/>
    </row>
    <row r="32" spans="2:57" s="1" customFormat="1" ht="25.5" customHeight="1">
      <c r="B32" s="32"/>
      <c r="C32" s="42"/>
      <c r="D32" s="43" t="s">
        <v>52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53</v>
      </c>
      <c r="U32" s="44"/>
      <c r="V32" s="44"/>
      <c r="W32" s="44"/>
      <c r="X32" s="211" t="s">
        <v>54</v>
      </c>
      <c r="Y32" s="212"/>
      <c r="Z32" s="212"/>
      <c r="AA32" s="212"/>
      <c r="AB32" s="212"/>
      <c r="AC32" s="44"/>
      <c r="AD32" s="44"/>
      <c r="AE32" s="44"/>
      <c r="AF32" s="44"/>
      <c r="AG32" s="44"/>
      <c r="AH32" s="44"/>
      <c r="AI32" s="44"/>
      <c r="AJ32" s="44"/>
      <c r="AK32" s="213">
        <f>SUM(AK23:AK30)</f>
        <v>0</v>
      </c>
      <c r="AL32" s="212"/>
      <c r="AM32" s="212"/>
      <c r="AN32" s="212"/>
      <c r="AO32" s="214"/>
      <c r="AP32" s="42"/>
      <c r="AQ32" s="47"/>
      <c r="BE32" s="202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2"/>
    </row>
    <row r="39" spans="2:44" s="1" customFormat="1" ht="36.75" customHeight="1">
      <c r="B39" s="32"/>
      <c r="C39" s="53" t="s">
        <v>55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4"/>
      <c r="C41" s="55" t="s">
        <v>13</v>
      </c>
      <c r="L41" s="3" t="str">
        <f>K5</f>
        <v>VK-2016-21</v>
      </c>
      <c r="AR41" s="54"/>
    </row>
    <row r="42" spans="2:44" s="4" customFormat="1" ht="36.75" customHeight="1">
      <c r="B42" s="56"/>
      <c r="C42" s="57" t="s">
        <v>16</v>
      </c>
      <c r="L42" s="215" t="str">
        <f>K6</f>
        <v>Oprava chodníku - Puškinova</v>
      </c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R42" s="56"/>
    </row>
    <row r="43" spans="2:44" s="1" customFormat="1" ht="6.75" customHeight="1">
      <c r="B43" s="32"/>
      <c r="AR43" s="32"/>
    </row>
    <row r="44" spans="2:44" s="1" customFormat="1" ht="15">
      <c r="B44" s="32"/>
      <c r="C44" s="55" t="s">
        <v>23</v>
      </c>
      <c r="L44" s="58" t="str">
        <f>IF(K8="","",K8)</f>
        <v>Puškinova</v>
      </c>
      <c r="AI44" s="55" t="s">
        <v>25</v>
      </c>
      <c r="AM44" s="217" t="str">
        <f>IF(AN8="","",AN8)</f>
        <v>6. 10. 2016</v>
      </c>
      <c r="AN44" s="202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5" t="s">
        <v>29</v>
      </c>
      <c r="L46" s="3" t="str">
        <f>IF(E11="","",E11)</f>
        <v>Město Šumperk, nam. Míru 1, 787 01</v>
      </c>
      <c r="AI46" s="55" t="s">
        <v>37</v>
      </c>
      <c r="AM46" s="218" t="str">
        <f>IF(E17="","",E17)</f>
        <v> </v>
      </c>
      <c r="AN46" s="202"/>
      <c r="AO46" s="202"/>
      <c r="AP46" s="202"/>
      <c r="AR46" s="32"/>
      <c r="AS46" s="219" t="s">
        <v>56</v>
      </c>
      <c r="AT46" s="22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2"/>
      <c r="C47" s="55" t="s">
        <v>35</v>
      </c>
      <c r="L47" s="3">
        <f>IF(E14="Vyplň údaj","",E14)</f>
      </c>
      <c r="AR47" s="32"/>
      <c r="AS47" s="221"/>
      <c r="AT47" s="207"/>
      <c r="AU47" s="33"/>
      <c r="AV47" s="33"/>
      <c r="AW47" s="33"/>
      <c r="AX47" s="33"/>
      <c r="AY47" s="33"/>
      <c r="AZ47" s="33"/>
      <c r="BA47" s="33"/>
      <c r="BB47" s="33"/>
      <c r="BC47" s="33"/>
      <c r="BD47" s="63"/>
    </row>
    <row r="48" spans="2:56" s="1" customFormat="1" ht="10.5" customHeight="1">
      <c r="B48" s="32"/>
      <c r="AR48" s="32"/>
      <c r="AS48" s="221"/>
      <c r="AT48" s="207"/>
      <c r="AU48" s="33"/>
      <c r="AV48" s="33"/>
      <c r="AW48" s="33"/>
      <c r="AX48" s="33"/>
      <c r="AY48" s="33"/>
      <c r="AZ48" s="33"/>
      <c r="BA48" s="33"/>
      <c r="BB48" s="33"/>
      <c r="BC48" s="33"/>
      <c r="BD48" s="63"/>
    </row>
    <row r="49" spans="2:56" s="1" customFormat="1" ht="29.25" customHeight="1">
      <c r="B49" s="32"/>
      <c r="C49" s="222" t="s">
        <v>57</v>
      </c>
      <c r="D49" s="212"/>
      <c r="E49" s="212"/>
      <c r="F49" s="212"/>
      <c r="G49" s="212"/>
      <c r="H49" s="44"/>
      <c r="I49" s="223" t="s">
        <v>58</v>
      </c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24" t="s">
        <v>59</v>
      </c>
      <c r="AH49" s="212"/>
      <c r="AI49" s="212"/>
      <c r="AJ49" s="212"/>
      <c r="AK49" s="212"/>
      <c r="AL49" s="212"/>
      <c r="AM49" s="212"/>
      <c r="AN49" s="223" t="s">
        <v>60</v>
      </c>
      <c r="AO49" s="212"/>
      <c r="AP49" s="212"/>
      <c r="AQ49" s="64" t="s">
        <v>61</v>
      </c>
      <c r="AR49" s="32"/>
      <c r="AS49" s="65" t="s">
        <v>62</v>
      </c>
      <c r="AT49" s="66" t="s">
        <v>63</v>
      </c>
      <c r="AU49" s="66" t="s">
        <v>64</v>
      </c>
      <c r="AV49" s="66" t="s">
        <v>65</v>
      </c>
      <c r="AW49" s="66" t="s">
        <v>66</v>
      </c>
      <c r="AX49" s="66" t="s">
        <v>67</v>
      </c>
      <c r="AY49" s="66" t="s">
        <v>68</v>
      </c>
      <c r="AZ49" s="66" t="s">
        <v>69</v>
      </c>
      <c r="BA49" s="66" t="s">
        <v>70</v>
      </c>
      <c r="BB49" s="66" t="s">
        <v>71</v>
      </c>
      <c r="BC49" s="66" t="s">
        <v>72</v>
      </c>
      <c r="BD49" s="67" t="s">
        <v>73</v>
      </c>
    </row>
    <row r="50" spans="2:56" s="1" customFormat="1" ht="10.5" customHeight="1">
      <c r="B50" s="32"/>
      <c r="AR50" s="32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69" t="s">
        <v>74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28">
        <f>ROUND(AG52,2)</f>
        <v>0</v>
      </c>
      <c r="AH51" s="228"/>
      <c r="AI51" s="228"/>
      <c r="AJ51" s="228"/>
      <c r="AK51" s="228"/>
      <c r="AL51" s="228"/>
      <c r="AM51" s="228"/>
      <c r="AN51" s="229">
        <f>SUM(AG51,AT51)</f>
        <v>0</v>
      </c>
      <c r="AO51" s="229"/>
      <c r="AP51" s="229"/>
      <c r="AQ51" s="71" t="s">
        <v>20</v>
      </c>
      <c r="AR51" s="56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7" t="s">
        <v>75</v>
      </c>
      <c r="BT51" s="57" t="s">
        <v>76</v>
      </c>
      <c r="BV51" s="57" t="s">
        <v>77</v>
      </c>
      <c r="BW51" s="57" t="s">
        <v>5</v>
      </c>
      <c r="BX51" s="57" t="s">
        <v>78</v>
      </c>
      <c r="CL51" s="57" t="s">
        <v>20</v>
      </c>
    </row>
    <row r="52" spans="1:90" s="5" customFormat="1" ht="27" customHeight="1">
      <c r="A52" s="233" t="s">
        <v>266</v>
      </c>
      <c r="B52" s="76"/>
      <c r="C52" s="77"/>
      <c r="D52" s="227" t="s">
        <v>14</v>
      </c>
      <c r="E52" s="226"/>
      <c r="F52" s="226"/>
      <c r="G52" s="226"/>
      <c r="H52" s="226"/>
      <c r="I52" s="78"/>
      <c r="J52" s="227" t="s">
        <v>17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5">
        <f>'VK-2016-21 - Oprava chodn...'!J25</f>
        <v>0</v>
      </c>
      <c r="AH52" s="226"/>
      <c r="AI52" s="226"/>
      <c r="AJ52" s="226"/>
      <c r="AK52" s="226"/>
      <c r="AL52" s="226"/>
      <c r="AM52" s="226"/>
      <c r="AN52" s="225">
        <f>SUM(AG52,AT52)</f>
        <v>0</v>
      </c>
      <c r="AO52" s="226"/>
      <c r="AP52" s="226"/>
      <c r="AQ52" s="79" t="s">
        <v>79</v>
      </c>
      <c r="AR52" s="76"/>
      <c r="AS52" s="80">
        <v>0</v>
      </c>
      <c r="AT52" s="81">
        <f>ROUND(SUM(AV52:AW52),2)</f>
        <v>0</v>
      </c>
      <c r="AU52" s="82">
        <f>'VK-2016-21 - Oprava chodn...'!P79</f>
        <v>0</v>
      </c>
      <c r="AV52" s="81">
        <f>'VK-2016-21 - Oprava chodn...'!J28</f>
        <v>0</v>
      </c>
      <c r="AW52" s="81">
        <f>'VK-2016-21 - Oprava chodn...'!J29</f>
        <v>0</v>
      </c>
      <c r="AX52" s="81">
        <f>'VK-2016-21 - Oprava chodn...'!J30</f>
        <v>0</v>
      </c>
      <c r="AY52" s="81">
        <f>'VK-2016-21 - Oprava chodn...'!J31</f>
        <v>0</v>
      </c>
      <c r="AZ52" s="81">
        <f>'VK-2016-21 - Oprava chodn...'!F28</f>
        <v>0</v>
      </c>
      <c r="BA52" s="81">
        <f>'VK-2016-21 - Oprava chodn...'!F29</f>
        <v>0</v>
      </c>
      <c r="BB52" s="81">
        <f>'VK-2016-21 - Oprava chodn...'!F30</f>
        <v>0</v>
      </c>
      <c r="BC52" s="81">
        <f>'VK-2016-21 - Oprava chodn...'!F31</f>
        <v>0</v>
      </c>
      <c r="BD52" s="83">
        <f>'VK-2016-21 - Oprava chodn...'!F32</f>
        <v>0</v>
      </c>
      <c r="BT52" s="84" t="s">
        <v>22</v>
      </c>
      <c r="BU52" s="84" t="s">
        <v>80</v>
      </c>
      <c r="BV52" s="84" t="s">
        <v>77</v>
      </c>
      <c r="BW52" s="84" t="s">
        <v>5</v>
      </c>
      <c r="BX52" s="84" t="s">
        <v>78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2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VK-2016-21 - Oprava chodn...'!C2" tooltip="VK-2016-21 - Oprava chod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35"/>
      <c r="C1" s="235"/>
      <c r="D1" s="234" t="s">
        <v>1</v>
      </c>
      <c r="E1" s="235"/>
      <c r="F1" s="236" t="s">
        <v>267</v>
      </c>
      <c r="G1" s="241" t="s">
        <v>268</v>
      </c>
      <c r="H1" s="241"/>
      <c r="I1" s="242"/>
      <c r="J1" s="236" t="s">
        <v>269</v>
      </c>
      <c r="K1" s="234" t="s">
        <v>81</v>
      </c>
      <c r="L1" s="236" t="s">
        <v>270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82</v>
      </c>
    </row>
    <row r="4" spans="2:46" ht="36.75" customHeight="1">
      <c r="B4" s="19"/>
      <c r="C4" s="20"/>
      <c r="D4" s="21" t="s">
        <v>83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39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0" t="s">
        <v>17</v>
      </c>
      <c r="F7" s="207"/>
      <c r="G7" s="207"/>
      <c r="H7" s="207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20</v>
      </c>
      <c r="K9" s="36"/>
    </row>
    <row r="10" spans="2:11" s="1" customFormat="1" ht="14.25" customHeight="1">
      <c r="B10" s="32"/>
      <c r="C10" s="33"/>
      <c r="D10" s="28" t="s">
        <v>23</v>
      </c>
      <c r="E10" s="33"/>
      <c r="F10" s="26" t="s">
        <v>24</v>
      </c>
      <c r="G10" s="33"/>
      <c r="H10" s="33"/>
      <c r="I10" s="89" t="s">
        <v>25</v>
      </c>
      <c r="J10" s="90" t="str">
        <f>'Rekapitulace stavby'!AN8</f>
        <v>6. 10. 2016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29</v>
      </c>
      <c r="E12" s="33"/>
      <c r="F12" s="33"/>
      <c r="G12" s="33"/>
      <c r="H12" s="33"/>
      <c r="I12" s="89" t="s">
        <v>30</v>
      </c>
      <c r="J12" s="26" t="s">
        <v>31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34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35</v>
      </c>
      <c r="E15" s="33"/>
      <c r="F15" s="33"/>
      <c r="G15" s="33"/>
      <c r="H15" s="33"/>
      <c r="I15" s="89" t="s">
        <v>30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37</v>
      </c>
      <c r="E18" s="33"/>
      <c r="F18" s="33"/>
      <c r="G18" s="33"/>
      <c r="H18" s="33"/>
      <c r="I18" s="89" t="s">
        <v>30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40</v>
      </c>
      <c r="E21" s="33"/>
      <c r="F21" s="33"/>
      <c r="G21" s="33"/>
      <c r="H21" s="33"/>
      <c r="I21" s="88"/>
      <c r="J21" s="33"/>
      <c r="K21" s="36"/>
    </row>
    <row r="22" spans="2:11" s="6" customFormat="1" ht="63" customHeight="1">
      <c r="B22" s="91"/>
      <c r="C22" s="92"/>
      <c r="D22" s="92"/>
      <c r="E22" s="107" t="s">
        <v>41</v>
      </c>
      <c r="F22" s="231"/>
      <c r="G22" s="231"/>
      <c r="H22" s="231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60"/>
      <c r="E24" s="60"/>
      <c r="F24" s="60"/>
      <c r="G24" s="60"/>
      <c r="H24" s="60"/>
      <c r="I24" s="95"/>
      <c r="J24" s="60"/>
      <c r="K24" s="96"/>
    </row>
    <row r="25" spans="2:11" s="1" customFormat="1" ht="24.75" customHeight="1">
      <c r="B25" s="32"/>
      <c r="C25" s="33"/>
      <c r="D25" s="97" t="s">
        <v>42</v>
      </c>
      <c r="E25" s="33"/>
      <c r="F25" s="33"/>
      <c r="G25" s="33"/>
      <c r="H25" s="33"/>
      <c r="I25" s="88"/>
      <c r="J25" s="98">
        <f>ROUND(J79,2)</f>
        <v>0</v>
      </c>
      <c r="K25" s="36"/>
    </row>
    <row r="26" spans="2:11" s="1" customFormat="1" ht="6.75" customHeight="1">
      <c r="B26" s="32"/>
      <c r="C26" s="33"/>
      <c r="D26" s="60"/>
      <c r="E26" s="60"/>
      <c r="F26" s="60"/>
      <c r="G26" s="60"/>
      <c r="H26" s="60"/>
      <c r="I26" s="95"/>
      <c r="J26" s="60"/>
      <c r="K26" s="96"/>
    </row>
    <row r="27" spans="2:11" s="1" customFormat="1" ht="14.25" customHeight="1">
      <c r="B27" s="32"/>
      <c r="C27" s="33"/>
      <c r="D27" s="33"/>
      <c r="E27" s="33"/>
      <c r="F27" s="37" t="s">
        <v>44</v>
      </c>
      <c r="G27" s="33"/>
      <c r="H27" s="33"/>
      <c r="I27" s="99" t="s">
        <v>43</v>
      </c>
      <c r="J27" s="37" t="s">
        <v>45</v>
      </c>
      <c r="K27" s="36"/>
    </row>
    <row r="28" spans="2:11" s="1" customFormat="1" ht="14.25" customHeight="1" hidden="1">
      <c r="B28" s="32"/>
      <c r="C28" s="33"/>
      <c r="D28" s="40" t="s">
        <v>46</v>
      </c>
      <c r="E28" s="40" t="s">
        <v>47</v>
      </c>
      <c r="F28" s="100">
        <f>ROUND(SUM(BE79:BE138),2)</f>
        <v>0</v>
      </c>
      <c r="G28" s="33"/>
      <c r="H28" s="33"/>
      <c r="I28" s="101">
        <v>0.21</v>
      </c>
      <c r="J28" s="100">
        <f>ROUND(ROUND((SUM(BE79:BE138)),2)*I28,2)</f>
        <v>0</v>
      </c>
      <c r="K28" s="36"/>
    </row>
    <row r="29" spans="2:11" s="1" customFormat="1" ht="14.25" customHeight="1" hidden="1">
      <c r="B29" s="32"/>
      <c r="C29" s="33"/>
      <c r="D29" s="33"/>
      <c r="E29" s="40" t="s">
        <v>48</v>
      </c>
      <c r="F29" s="100">
        <f>ROUND(SUM(BF79:BF138),2)</f>
        <v>0</v>
      </c>
      <c r="G29" s="33"/>
      <c r="H29" s="33"/>
      <c r="I29" s="101">
        <v>0.15</v>
      </c>
      <c r="J29" s="100">
        <f>ROUND(ROUND((SUM(BF79:BF138)),2)*I29,2)</f>
        <v>0</v>
      </c>
      <c r="K29" s="36"/>
    </row>
    <row r="30" spans="2:11" s="1" customFormat="1" ht="14.25" customHeight="1">
      <c r="B30" s="32"/>
      <c r="C30" s="33"/>
      <c r="D30" s="40" t="s">
        <v>46</v>
      </c>
      <c r="E30" s="40" t="s">
        <v>49</v>
      </c>
      <c r="F30" s="100">
        <f>ROUND(SUM(BG79:BG138),2)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>
      <c r="B31" s="32"/>
      <c r="C31" s="33"/>
      <c r="D31" s="33"/>
      <c r="E31" s="40" t="s">
        <v>50</v>
      </c>
      <c r="F31" s="100">
        <f>ROUND(SUM(BH79:BH138),2)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51</v>
      </c>
      <c r="F32" s="100">
        <f>ROUND(SUM(BI79:BI138),2)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42"/>
      <c r="D34" s="43" t="s">
        <v>52</v>
      </c>
      <c r="E34" s="44"/>
      <c r="F34" s="44"/>
      <c r="G34" s="102" t="s">
        <v>53</v>
      </c>
      <c r="H34" s="45" t="s">
        <v>54</v>
      </c>
      <c r="I34" s="103"/>
      <c r="J34" s="46">
        <f>SUM(J25:J32)</f>
        <v>0</v>
      </c>
      <c r="K34" s="104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09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0"/>
      <c r="J39" s="52"/>
      <c r="K39" s="111"/>
    </row>
    <row r="40" spans="2:11" s="1" customFormat="1" ht="36.75" customHeight="1">
      <c r="B40" s="32"/>
      <c r="C40" s="21" t="s">
        <v>84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0" t="str">
        <f>E7</f>
        <v>Oprava chodníku - Puškinova</v>
      </c>
      <c r="F43" s="207"/>
      <c r="G43" s="207"/>
      <c r="H43" s="207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23</v>
      </c>
      <c r="D45" s="33"/>
      <c r="E45" s="33"/>
      <c r="F45" s="26" t="str">
        <f>F10</f>
        <v>Puškinova</v>
      </c>
      <c r="G45" s="33"/>
      <c r="H45" s="33"/>
      <c r="I45" s="89" t="s">
        <v>25</v>
      </c>
      <c r="J45" s="90" t="str">
        <f>IF(J10="","",J10)</f>
        <v>6. 10. 2016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29</v>
      </c>
      <c r="D47" s="33"/>
      <c r="E47" s="33"/>
      <c r="F47" s="26" t="str">
        <f>E13</f>
        <v>Město Šumperk, nam. Míru 1, 787 01</v>
      </c>
      <c r="G47" s="33"/>
      <c r="H47" s="33"/>
      <c r="I47" s="89" t="s">
        <v>37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35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85</v>
      </c>
      <c r="D50" s="42"/>
      <c r="E50" s="42"/>
      <c r="F50" s="42"/>
      <c r="G50" s="42"/>
      <c r="H50" s="42"/>
      <c r="I50" s="113"/>
      <c r="J50" s="114" t="s">
        <v>86</v>
      </c>
      <c r="K50" s="47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5" t="s">
        <v>87</v>
      </c>
      <c r="D52" s="33"/>
      <c r="E52" s="33"/>
      <c r="F52" s="33"/>
      <c r="G52" s="33"/>
      <c r="H52" s="33"/>
      <c r="I52" s="88"/>
      <c r="J52" s="98">
        <f>J79</f>
        <v>0</v>
      </c>
      <c r="K52" s="36"/>
      <c r="AU52" s="15" t="s">
        <v>88</v>
      </c>
    </row>
    <row r="53" spans="2:11" s="7" customFormat="1" ht="24.75" customHeight="1">
      <c r="B53" s="116"/>
      <c r="C53" s="117"/>
      <c r="D53" s="118" t="s">
        <v>89</v>
      </c>
      <c r="E53" s="119"/>
      <c r="F53" s="119"/>
      <c r="G53" s="119"/>
      <c r="H53" s="119"/>
      <c r="I53" s="120"/>
      <c r="J53" s="121">
        <f>J80</f>
        <v>0</v>
      </c>
      <c r="K53" s="122"/>
    </row>
    <row r="54" spans="2:11" s="8" customFormat="1" ht="19.5" customHeight="1">
      <c r="B54" s="123"/>
      <c r="C54" s="124"/>
      <c r="D54" s="125" t="s">
        <v>90</v>
      </c>
      <c r="E54" s="126"/>
      <c r="F54" s="126"/>
      <c r="G54" s="126"/>
      <c r="H54" s="126"/>
      <c r="I54" s="127"/>
      <c r="J54" s="128">
        <f>J81</f>
        <v>0</v>
      </c>
      <c r="K54" s="129"/>
    </row>
    <row r="55" spans="2:11" s="8" customFormat="1" ht="19.5" customHeight="1">
      <c r="B55" s="123"/>
      <c r="C55" s="124"/>
      <c r="D55" s="125" t="s">
        <v>91</v>
      </c>
      <c r="E55" s="126"/>
      <c r="F55" s="126"/>
      <c r="G55" s="126"/>
      <c r="H55" s="126"/>
      <c r="I55" s="127"/>
      <c r="J55" s="128">
        <f>J92</f>
        <v>0</v>
      </c>
      <c r="K55" s="129"/>
    </row>
    <row r="56" spans="2:11" s="8" customFormat="1" ht="19.5" customHeight="1">
      <c r="B56" s="123"/>
      <c r="C56" s="124"/>
      <c r="D56" s="125" t="s">
        <v>92</v>
      </c>
      <c r="E56" s="126"/>
      <c r="F56" s="126"/>
      <c r="G56" s="126"/>
      <c r="H56" s="126"/>
      <c r="I56" s="127"/>
      <c r="J56" s="128">
        <f>J95</f>
        <v>0</v>
      </c>
      <c r="K56" s="129"/>
    </row>
    <row r="57" spans="2:11" s="8" customFormat="1" ht="19.5" customHeight="1">
      <c r="B57" s="123"/>
      <c r="C57" s="124"/>
      <c r="D57" s="125" t="s">
        <v>93</v>
      </c>
      <c r="E57" s="126"/>
      <c r="F57" s="126"/>
      <c r="G57" s="126"/>
      <c r="H57" s="126"/>
      <c r="I57" s="127"/>
      <c r="J57" s="128">
        <f>J107</f>
        <v>0</v>
      </c>
      <c r="K57" s="129"/>
    </row>
    <row r="58" spans="2:11" s="8" customFormat="1" ht="19.5" customHeight="1">
      <c r="B58" s="123"/>
      <c r="C58" s="124"/>
      <c r="D58" s="125" t="s">
        <v>94</v>
      </c>
      <c r="E58" s="126"/>
      <c r="F58" s="126"/>
      <c r="G58" s="126"/>
      <c r="H58" s="126"/>
      <c r="I58" s="127"/>
      <c r="J58" s="128">
        <f>J115</f>
        <v>0</v>
      </c>
      <c r="K58" s="129"/>
    </row>
    <row r="59" spans="2:11" s="8" customFormat="1" ht="19.5" customHeight="1">
      <c r="B59" s="123"/>
      <c r="C59" s="124"/>
      <c r="D59" s="125" t="s">
        <v>95</v>
      </c>
      <c r="E59" s="126"/>
      <c r="F59" s="126"/>
      <c r="G59" s="126"/>
      <c r="H59" s="126"/>
      <c r="I59" s="127"/>
      <c r="J59" s="128">
        <f>J133</f>
        <v>0</v>
      </c>
      <c r="K59" s="129"/>
    </row>
    <row r="60" spans="2:11" s="7" customFormat="1" ht="24.75" customHeight="1">
      <c r="B60" s="116"/>
      <c r="C60" s="117"/>
      <c r="D60" s="118" t="s">
        <v>96</v>
      </c>
      <c r="E60" s="119"/>
      <c r="F60" s="119"/>
      <c r="G60" s="119"/>
      <c r="H60" s="119"/>
      <c r="I60" s="120"/>
      <c r="J60" s="121">
        <f>J135</f>
        <v>0</v>
      </c>
      <c r="K60" s="122"/>
    </row>
    <row r="61" spans="2:11" s="8" customFormat="1" ht="19.5" customHeight="1">
      <c r="B61" s="123"/>
      <c r="C61" s="124"/>
      <c r="D61" s="125" t="s">
        <v>97</v>
      </c>
      <c r="E61" s="126"/>
      <c r="F61" s="126"/>
      <c r="G61" s="126"/>
      <c r="H61" s="126"/>
      <c r="I61" s="127"/>
      <c r="J61" s="128">
        <f>J136</f>
        <v>0</v>
      </c>
      <c r="K61" s="129"/>
    </row>
    <row r="62" spans="2:11" s="1" customFormat="1" ht="21.75" customHeight="1">
      <c r="B62" s="32"/>
      <c r="C62" s="33"/>
      <c r="D62" s="33"/>
      <c r="E62" s="33"/>
      <c r="F62" s="33"/>
      <c r="G62" s="33"/>
      <c r="H62" s="33"/>
      <c r="I62" s="88"/>
      <c r="J62" s="33"/>
      <c r="K62" s="36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09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10"/>
      <c r="J67" s="52"/>
      <c r="K67" s="52"/>
      <c r="L67" s="32"/>
    </row>
    <row r="68" spans="2:12" s="1" customFormat="1" ht="36.75" customHeight="1">
      <c r="B68" s="32"/>
      <c r="C68" s="53" t="s">
        <v>98</v>
      </c>
      <c r="I68" s="130"/>
      <c r="L68" s="32"/>
    </row>
    <row r="69" spans="2:12" s="1" customFormat="1" ht="6.75" customHeight="1">
      <c r="B69" s="32"/>
      <c r="I69" s="130"/>
      <c r="L69" s="32"/>
    </row>
    <row r="70" spans="2:12" s="1" customFormat="1" ht="14.25" customHeight="1">
      <c r="B70" s="32"/>
      <c r="C70" s="55" t="s">
        <v>16</v>
      </c>
      <c r="I70" s="130"/>
      <c r="L70" s="32"/>
    </row>
    <row r="71" spans="2:12" s="1" customFormat="1" ht="23.25" customHeight="1">
      <c r="B71" s="32"/>
      <c r="E71" s="215" t="str">
        <f>E7</f>
        <v>Oprava chodníku - Puškinova</v>
      </c>
      <c r="F71" s="202"/>
      <c r="G71" s="202"/>
      <c r="H71" s="202"/>
      <c r="I71" s="130"/>
      <c r="L71" s="32"/>
    </row>
    <row r="72" spans="2:12" s="1" customFormat="1" ht="6.75" customHeight="1">
      <c r="B72" s="32"/>
      <c r="I72" s="130"/>
      <c r="L72" s="32"/>
    </row>
    <row r="73" spans="2:12" s="1" customFormat="1" ht="18" customHeight="1">
      <c r="B73" s="32"/>
      <c r="C73" s="55" t="s">
        <v>23</v>
      </c>
      <c r="F73" s="131" t="str">
        <f>F10</f>
        <v>Puškinova</v>
      </c>
      <c r="I73" s="132" t="s">
        <v>25</v>
      </c>
      <c r="J73" s="59" t="str">
        <f>IF(J10="","",J10)</f>
        <v>6. 10. 2016</v>
      </c>
      <c r="L73" s="32"/>
    </row>
    <row r="74" spans="2:12" s="1" customFormat="1" ht="6.75" customHeight="1">
      <c r="B74" s="32"/>
      <c r="I74" s="130"/>
      <c r="L74" s="32"/>
    </row>
    <row r="75" spans="2:12" s="1" customFormat="1" ht="15">
      <c r="B75" s="32"/>
      <c r="C75" s="55" t="s">
        <v>29</v>
      </c>
      <c r="F75" s="131" t="str">
        <f>E13</f>
        <v>Město Šumperk, nam. Míru 1, 787 01</v>
      </c>
      <c r="I75" s="132" t="s">
        <v>37</v>
      </c>
      <c r="J75" s="131" t="str">
        <f>E19</f>
        <v> </v>
      </c>
      <c r="L75" s="32"/>
    </row>
    <row r="76" spans="2:12" s="1" customFormat="1" ht="14.25" customHeight="1">
      <c r="B76" s="32"/>
      <c r="C76" s="55" t="s">
        <v>35</v>
      </c>
      <c r="F76" s="131">
        <f>IF(E16="","",E16)</f>
      </c>
      <c r="I76" s="130"/>
      <c r="L76" s="32"/>
    </row>
    <row r="77" spans="2:12" s="1" customFormat="1" ht="9.75" customHeight="1">
      <c r="B77" s="32"/>
      <c r="I77" s="130"/>
      <c r="L77" s="32"/>
    </row>
    <row r="78" spans="2:20" s="9" customFormat="1" ht="29.25" customHeight="1">
      <c r="B78" s="133"/>
      <c r="C78" s="134" t="s">
        <v>99</v>
      </c>
      <c r="D78" s="135" t="s">
        <v>61</v>
      </c>
      <c r="E78" s="135" t="s">
        <v>57</v>
      </c>
      <c r="F78" s="135" t="s">
        <v>100</v>
      </c>
      <c r="G78" s="135" t="s">
        <v>101</v>
      </c>
      <c r="H78" s="135" t="s">
        <v>102</v>
      </c>
      <c r="I78" s="136" t="s">
        <v>103</v>
      </c>
      <c r="J78" s="135" t="s">
        <v>86</v>
      </c>
      <c r="K78" s="137" t="s">
        <v>104</v>
      </c>
      <c r="L78" s="133"/>
      <c r="M78" s="65" t="s">
        <v>105</v>
      </c>
      <c r="N78" s="66" t="s">
        <v>46</v>
      </c>
      <c r="O78" s="66" t="s">
        <v>106</v>
      </c>
      <c r="P78" s="66" t="s">
        <v>107</v>
      </c>
      <c r="Q78" s="66" t="s">
        <v>108</v>
      </c>
      <c r="R78" s="66" t="s">
        <v>109</v>
      </c>
      <c r="S78" s="66" t="s">
        <v>110</v>
      </c>
      <c r="T78" s="67" t="s">
        <v>111</v>
      </c>
    </row>
    <row r="79" spans="2:63" s="1" customFormat="1" ht="29.25" customHeight="1">
      <c r="B79" s="32"/>
      <c r="C79" s="69" t="s">
        <v>87</v>
      </c>
      <c r="I79" s="130"/>
      <c r="J79" s="138">
        <f>BK79</f>
        <v>0</v>
      </c>
      <c r="L79" s="32"/>
      <c r="M79" s="68"/>
      <c r="N79" s="60"/>
      <c r="O79" s="60"/>
      <c r="P79" s="139">
        <f>P80+P135</f>
        <v>0</v>
      </c>
      <c r="Q79" s="60"/>
      <c r="R79" s="139">
        <f>R80+R135</f>
        <v>123.40597500000001</v>
      </c>
      <c r="S79" s="60"/>
      <c r="T79" s="141">
        <f>T80+T135</f>
        <v>109.3579</v>
      </c>
      <c r="AT79" s="15" t="s">
        <v>75</v>
      </c>
      <c r="AU79" s="15" t="s">
        <v>88</v>
      </c>
      <c r="BK79" s="142">
        <f>BK80+BK135</f>
        <v>0</v>
      </c>
    </row>
    <row r="80" spans="2:63" s="10" customFormat="1" ht="36.75" customHeight="1">
      <c r="B80" s="143"/>
      <c r="D80" s="144" t="s">
        <v>75</v>
      </c>
      <c r="E80" s="145" t="s">
        <v>112</v>
      </c>
      <c r="F80" s="145" t="s">
        <v>113</v>
      </c>
      <c r="I80" s="146"/>
      <c r="J80" s="147">
        <f>BK80</f>
        <v>0</v>
      </c>
      <c r="L80" s="143"/>
      <c r="M80" s="148"/>
      <c r="N80" s="149"/>
      <c r="O80" s="149"/>
      <c r="P80" s="150">
        <f>P81+P92+P95+P107+P115+P133</f>
        <v>0</v>
      </c>
      <c r="Q80" s="149"/>
      <c r="R80" s="150">
        <f>R81+R92+R95+R107+R115+R133</f>
        <v>123.40597500000001</v>
      </c>
      <c r="S80" s="149"/>
      <c r="T80" s="151">
        <f>T81+T92+T95+T107+T115+T133</f>
        <v>109.3579</v>
      </c>
      <c r="AR80" s="144" t="s">
        <v>22</v>
      </c>
      <c r="AT80" s="152" t="s">
        <v>75</v>
      </c>
      <c r="AU80" s="152" t="s">
        <v>76</v>
      </c>
      <c r="AY80" s="144" t="s">
        <v>114</v>
      </c>
      <c r="BK80" s="153">
        <f>BK81+BK92+BK95+BK107+BK115+BK133</f>
        <v>0</v>
      </c>
    </row>
    <row r="81" spans="2:63" s="10" customFormat="1" ht="19.5" customHeight="1">
      <c r="B81" s="143"/>
      <c r="D81" s="154" t="s">
        <v>75</v>
      </c>
      <c r="E81" s="155" t="s">
        <v>22</v>
      </c>
      <c r="F81" s="155" t="s">
        <v>115</v>
      </c>
      <c r="I81" s="146"/>
      <c r="J81" s="156">
        <f>BK81</f>
        <v>0</v>
      </c>
      <c r="L81" s="143"/>
      <c r="M81" s="148"/>
      <c r="N81" s="149"/>
      <c r="O81" s="149"/>
      <c r="P81" s="150">
        <f>SUM(P82:P91)</f>
        <v>0</v>
      </c>
      <c r="Q81" s="149"/>
      <c r="R81" s="150">
        <f>SUM(R82:R91)</f>
        <v>0</v>
      </c>
      <c r="S81" s="149"/>
      <c r="T81" s="151">
        <f>SUM(T82:T91)</f>
        <v>108.655</v>
      </c>
      <c r="AR81" s="144" t="s">
        <v>22</v>
      </c>
      <c r="AT81" s="152" t="s">
        <v>75</v>
      </c>
      <c r="AU81" s="152" t="s">
        <v>22</v>
      </c>
      <c r="AY81" s="144" t="s">
        <v>114</v>
      </c>
      <c r="BK81" s="153">
        <f>SUM(BK82:BK91)</f>
        <v>0</v>
      </c>
    </row>
    <row r="82" spans="2:65" s="1" customFormat="1" ht="22.5" customHeight="1">
      <c r="B82" s="157"/>
      <c r="C82" s="158" t="s">
        <v>116</v>
      </c>
      <c r="D82" s="158" t="s">
        <v>117</v>
      </c>
      <c r="E82" s="159" t="s">
        <v>118</v>
      </c>
      <c r="F82" s="160" t="s">
        <v>119</v>
      </c>
      <c r="G82" s="161" t="s">
        <v>120</v>
      </c>
      <c r="H82" s="162">
        <v>24</v>
      </c>
      <c r="I82" s="163"/>
      <c r="J82" s="164">
        <f>ROUND(I82*H82,2)</f>
        <v>0</v>
      </c>
      <c r="K82" s="160" t="s">
        <v>121</v>
      </c>
      <c r="L82" s="32"/>
      <c r="M82" s="165" t="s">
        <v>20</v>
      </c>
      <c r="N82" s="166" t="s">
        <v>49</v>
      </c>
      <c r="O82" s="33"/>
      <c r="P82" s="167">
        <f>O82*H82</f>
        <v>0</v>
      </c>
      <c r="Q82" s="167">
        <v>0</v>
      </c>
      <c r="R82" s="167">
        <f>Q82*H82</f>
        <v>0</v>
      </c>
      <c r="S82" s="167">
        <v>0.32</v>
      </c>
      <c r="T82" s="168">
        <f>S82*H82</f>
        <v>7.68</v>
      </c>
      <c r="AR82" s="15" t="s">
        <v>122</v>
      </c>
      <c r="AT82" s="15" t="s">
        <v>117</v>
      </c>
      <c r="AU82" s="15" t="s">
        <v>82</v>
      </c>
      <c r="AY82" s="15" t="s">
        <v>114</v>
      </c>
      <c r="BE82" s="169">
        <f>IF(N82="základní",J82,0)</f>
        <v>0</v>
      </c>
      <c r="BF82" s="169">
        <f>IF(N82="snížená",J82,0)</f>
        <v>0</v>
      </c>
      <c r="BG82" s="169">
        <f>IF(N82="zákl. přenesená",J82,0)</f>
        <v>0</v>
      </c>
      <c r="BH82" s="169">
        <f>IF(N82="sníž. přenesená",J82,0)</f>
        <v>0</v>
      </c>
      <c r="BI82" s="169">
        <f>IF(N82="nulová",J82,0)</f>
        <v>0</v>
      </c>
      <c r="BJ82" s="15" t="s">
        <v>122</v>
      </c>
      <c r="BK82" s="169">
        <f>ROUND(I82*H82,2)</f>
        <v>0</v>
      </c>
      <c r="BL82" s="15" t="s">
        <v>122</v>
      </c>
      <c r="BM82" s="15" t="s">
        <v>123</v>
      </c>
    </row>
    <row r="83" spans="2:51" s="11" customFormat="1" ht="13.5">
      <c r="B83" s="170"/>
      <c r="D83" s="171" t="s">
        <v>124</v>
      </c>
      <c r="E83" s="172" t="s">
        <v>20</v>
      </c>
      <c r="F83" s="173" t="s">
        <v>125</v>
      </c>
      <c r="H83" s="174">
        <v>24</v>
      </c>
      <c r="I83" s="175"/>
      <c r="L83" s="170"/>
      <c r="M83" s="176"/>
      <c r="N83" s="177"/>
      <c r="O83" s="177"/>
      <c r="P83" s="177"/>
      <c r="Q83" s="177"/>
      <c r="R83" s="177"/>
      <c r="S83" s="177"/>
      <c r="T83" s="178"/>
      <c r="AT83" s="179" t="s">
        <v>124</v>
      </c>
      <c r="AU83" s="179" t="s">
        <v>82</v>
      </c>
      <c r="AV83" s="11" t="s">
        <v>82</v>
      </c>
      <c r="AW83" s="11" t="s">
        <v>39</v>
      </c>
      <c r="AX83" s="11" t="s">
        <v>22</v>
      </c>
      <c r="AY83" s="179" t="s">
        <v>114</v>
      </c>
    </row>
    <row r="84" spans="2:65" s="1" customFormat="1" ht="22.5" customHeight="1">
      <c r="B84" s="157"/>
      <c r="C84" s="158" t="s">
        <v>126</v>
      </c>
      <c r="D84" s="158" t="s">
        <v>117</v>
      </c>
      <c r="E84" s="159" t="s">
        <v>127</v>
      </c>
      <c r="F84" s="160" t="s">
        <v>128</v>
      </c>
      <c r="G84" s="161" t="s">
        <v>120</v>
      </c>
      <c r="H84" s="162">
        <v>196.5</v>
      </c>
      <c r="I84" s="163"/>
      <c r="J84" s="164">
        <f>ROUND(I84*H84,2)</f>
        <v>0</v>
      </c>
      <c r="K84" s="160" t="s">
        <v>121</v>
      </c>
      <c r="L84" s="32"/>
      <c r="M84" s="165" t="s">
        <v>20</v>
      </c>
      <c r="N84" s="166" t="s">
        <v>49</v>
      </c>
      <c r="O84" s="33"/>
      <c r="P84" s="167">
        <f>O84*H84</f>
        <v>0</v>
      </c>
      <c r="Q84" s="167">
        <v>0</v>
      </c>
      <c r="R84" s="167">
        <f>Q84*H84</f>
        <v>0</v>
      </c>
      <c r="S84" s="167">
        <v>0.235</v>
      </c>
      <c r="T84" s="168">
        <f>S84*H84</f>
        <v>46.177499999999995</v>
      </c>
      <c r="AR84" s="15" t="s">
        <v>122</v>
      </c>
      <c r="AT84" s="15" t="s">
        <v>117</v>
      </c>
      <c r="AU84" s="15" t="s">
        <v>82</v>
      </c>
      <c r="AY84" s="15" t="s">
        <v>114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5" t="s">
        <v>122</v>
      </c>
      <c r="BK84" s="169">
        <f>ROUND(I84*H84,2)</f>
        <v>0</v>
      </c>
      <c r="BL84" s="15" t="s">
        <v>122</v>
      </c>
      <c r="BM84" s="15" t="s">
        <v>129</v>
      </c>
    </row>
    <row r="85" spans="2:51" s="11" customFormat="1" ht="13.5">
      <c r="B85" s="170"/>
      <c r="D85" s="171" t="s">
        <v>124</v>
      </c>
      <c r="E85" s="172" t="s">
        <v>20</v>
      </c>
      <c r="F85" s="173" t="s">
        <v>130</v>
      </c>
      <c r="H85" s="174">
        <v>196.5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124</v>
      </c>
      <c r="AU85" s="179" t="s">
        <v>82</v>
      </c>
      <c r="AV85" s="11" t="s">
        <v>82</v>
      </c>
      <c r="AW85" s="11" t="s">
        <v>39</v>
      </c>
      <c r="AX85" s="11" t="s">
        <v>22</v>
      </c>
      <c r="AY85" s="179" t="s">
        <v>114</v>
      </c>
    </row>
    <row r="86" spans="2:65" s="1" customFormat="1" ht="22.5" customHeight="1">
      <c r="B86" s="157"/>
      <c r="C86" s="158" t="s">
        <v>131</v>
      </c>
      <c r="D86" s="158" t="s">
        <v>117</v>
      </c>
      <c r="E86" s="159" t="s">
        <v>132</v>
      </c>
      <c r="F86" s="160" t="s">
        <v>133</v>
      </c>
      <c r="G86" s="161" t="s">
        <v>120</v>
      </c>
      <c r="H86" s="162">
        <v>172.5</v>
      </c>
      <c r="I86" s="163"/>
      <c r="J86" s="164">
        <f>ROUND(I86*H86,2)</f>
        <v>0</v>
      </c>
      <c r="K86" s="160" t="s">
        <v>121</v>
      </c>
      <c r="L86" s="32"/>
      <c r="M86" s="165" t="s">
        <v>20</v>
      </c>
      <c r="N86" s="166" t="s">
        <v>49</v>
      </c>
      <c r="O86" s="33"/>
      <c r="P86" s="167">
        <f>O86*H86</f>
        <v>0</v>
      </c>
      <c r="Q86" s="167">
        <v>0</v>
      </c>
      <c r="R86" s="167">
        <f>Q86*H86</f>
        <v>0</v>
      </c>
      <c r="S86" s="167">
        <v>0.181</v>
      </c>
      <c r="T86" s="168">
        <f>S86*H86</f>
        <v>31.2225</v>
      </c>
      <c r="AR86" s="15" t="s">
        <v>122</v>
      </c>
      <c r="AT86" s="15" t="s">
        <v>117</v>
      </c>
      <c r="AU86" s="15" t="s">
        <v>82</v>
      </c>
      <c r="AY86" s="15" t="s">
        <v>114</v>
      </c>
      <c r="BE86" s="169">
        <f>IF(N86="základní",J86,0)</f>
        <v>0</v>
      </c>
      <c r="BF86" s="169">
        <f>IF(N86="snížená",J86,0)</f>
        <v>0</v>
      </c>
      <c r="BG86" s="169">
        <f>IF(N86="zákl. přenesená",J86,0)</f>
        <v>0</v>
      </c>
      <c r="BH86" s="169">
        <f>IF(N86="sníž. přenesená",J86,0)</f>
        <v>0</v>
      </c>
      <c r="BI86" s="169">
        <f>IF(N86="nulová",J86,0)</f>
        <v>0</v>
      </c>
      <c r="BJ86" s="15" t="s">
        <v>122</v>
      </c>
      <c r="BK86" s="169">
        <f>ROUND(I86*H86,2)</f>
        <v>0</v>
      </c>
      <c r="BL86" s="15" t="s">
        <v>122</v>
      </c>
      <c r="BM86" s="15" t="s">
        <v>134</v>
      </c>
    </row>
    <row r="87" spans="2:51" s="11" customFormat="1" ht="13.5">
      <c r="B87" s="170"/>
      <c r="D87" s="171" t="s">
        <v>124</v>
      </c>
      <c r="E87" s="172" t="s">
        <v>20</v>
      </c>
      <c r="F87" s="173" t="s">
        <v>135</v>
      </c>
      <c r="H87" s="174">
        <v>172.5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124</v>
      </c>
      <c r="AU87" s="179" t="s">
        <v>82</v>
      </c>
      <c r="AV87" s="11" t="s">
        <v>82</v>
      </c>
      <c r="AW87" s="11" t="s">
        <v>39</v>
      </c>
      <c r="AX87" s="11" t="s">
        <v>22</v>
      </c>
      <c r="AY87" s="179" t="s">
        <v>114</v>
      </c>
    </row>
    <row r="88" spans="2:65" s="1" customFormat="1" ht="22.5" customHeight="1">
      <c r="B88" s="157"/>
      <c r="C88" s="158" t="s">
        <v>136</v>
      </c>
      <c r="D88" s="158" t="s">
        <v>117</v>
      </c>
      <c r="E88" s="159" t="s">
        <v>137</v>
      </c>
      <c r="F88" s="160" t="s">
        <v>138</v>
      </c>
      <c r="G88" s="161" t="s">
        <v>139</v>
      </c>
      <c r="H88" s="162">
        <v>115</v>
      </c>
      <c r="I88" s="163"/>
      <c r="J88" s="164">
        <f>ROUND(I88*H88,2)</f>
        <v>0</v>
      </c>
      <c r="K88" s="160" t="s">
        <v>121</v>
      </c>
      <c r="L88" s="32"/>
      <c r="M88" s="165" t="s">
        <v>20</v>
      </c>
      <c r="N88" s="166" t="s">
        <v>49</v>
      </c>
      <c r="O88" s="33"/>
      <c r="P88" s="167">
        <f>O88*H88</f>
        <v>0</v>
      </c>
      <c r="Q88" s="167">
        <v>0</v>
      </c>
      <c r="R88" s="167">
        <f>Q88*H88</f>
        <v>0</v>
      </c>
      <c r="S88" s="167">
        <v>0.205</v>
      </c>
      <c r="T88" s="168">
        <f>S88*H88</f>
        <v>23.575</v>
      </c>
      <c r="AR88" s="15" t="s">
        <v>122</v>
      </c>
      <c r="AT88" s="15" t="s">
        <v>117</v>
      </c>
      <c r="AU88" s="15" t="s">
        <v>82</v>
      </c>
      <c r="AY88" s="15" t="s">
        <v>114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5" t="s">
        <v>122</v>
      </c>
      <c r="BK88" s="169">
        <f>ROUND(I88*H88,2)</f>
        <v>0</v>
      </c>
      <c r="BL88" s="15" t="s">
        <v>122</v>
      </c>
      <c r="BM88" s="15" t="s">
        <v>140</v>
      </c>
    </row>
    <row r="89" spans="2:51" s="11" customFormat="1" ht="13.5">
      <c r="B89" s="170"/>
      <c r="D89" s="171" t="s">
        <v>124</v>
      </c>
      <c r="E89" s="172" t="s">
        <v>20</v>
      </c>
      <c r="F89" s="173" t="s">
        <v>141</v>
      </c>
      <c r="H89" s="174">
        <v>115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124</v>
      </c>
      <c r="AU89" s="179" t="s">
        <v>82</v>
      </c>
      <c r="AV89" s="11" t="s">
        <v>82</v>
      </c>
      <c r="AW89" s="11" t="s">
        <v>39</v>
      </c>
      <c r="AX89" s="11" t="s">
        <v>22</v>
      </c>
      <c r="AY89" s="179" t="s">
        <v>114</v>
      </c>
    </row>
    <row r="90" spans="2:65" s="1" customFormat="1" ht="22.5" customHeight="1">
      <c r="B90" s="157"/>
      <c r="C90" s="158" t="s">
        <v>142</v>
      </c>
      <c r="D90" s="158" t="s">
        <v>117</v>
      </c>
      <c r="E90" s="159" t="s">
        <v>143</v>
      </c>
      <c r="F90" s="160" t="s">
        <v>144</v>
      </c>
      <c r="G90" s="161" t="s">
        <v>145</v>
      </c>
      <c r="H90" s="162">
        <v>6.9</v>
      </c>
      <c r="I90" s="163"/>
      <c r="J90" s="164">
        <f>ROUND(I90*H90,2)</f>
        <v>0</v>
      </c>
      <c r="K90" s="160" t="s">
        <v>20</v>
      </c>
      <c r="L90" s="32"/>
      <c r="M90" s="165" t="s">
        <v>20</v>
      </c>
      <c r="N90" s="166" t="s">
        <v>49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5" t="s">
        <v>122</v>
      </c>
      <c r="AT90" s="15" t="s">
        <v>117</v>
      </c>
      <c r="AU90" s="15" t="s">
        <v>82</v>
      </c>
      <c r="AY90" s="15" t="s">
        <v>114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122</v>
      </c>
      <c r="BK90" s="169">
        <f>ROUND(I90*H90,2)</f>
        <v>0</v>
      </c>
      <c r="BL90" s="15" t="s">
        <v>122</v>
      </c>
      <c r="BM90" s="15" t="s">
        <v>146</v>
      </c>
    </row>
    <row r="91" spans="2:51" s="11" customFormat="1" ht="13.5">
      <c r="B91" s="170"/>
      <c r="D91" s="180" t="s">
        <v>124</v>
      </c>
      <c r="E91" s="179" t="s">
        <v>20</v>
      </c>
      <c r="F91" s="181" t="s">
        <v>147</v>
      </c>
      <c r="H91" s="182">
        <v>6.9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124</v>
      </c>
      <c r="AU91" s="179" t="s">
        <v>82</v>
      </c>
      <c r="AV91" s="11" t="s">
        <v>82</v>
      </c>
      <c r="AW91" s="11" t="s">
        <v>39</v>
      </c>
      <c r="AX91" s="11" t="s">
        <v>22</v>
      </c>
      <c r="AY91" s="179" t="s">
        <v>114</v>
      </c>
    </row>
    <row r="92" spans="2:63" s="10" customFormat="1" ht="29.25" customHeight="1">
      <c r="B92" s="143"/>
      <c r="D92" s="154" t="s">
        <v>75</v>
      </c>
      <c r="E92" s="155" t="s">
        <v>82</v>
      </c>
      <c r="F92" s="155" t="s">
        <v>148</v>
      </c>
      <c r="I92" s="146"/>
      <c r="J92" s="156">
        <f>BK92</f>
        <v>0</v>
      </c>
      <c r="L92" s="143"/>
      <c r="M92" s="148"/>
      <c r="N92" s="149"/>
      <c r="O92" s="149"/>
      <c r="P92" s="150">
        <f>SUM(P93:P94)</f>
        <v>0</v>
      </c>
      <c r="Q92" s="149"/>
      <c r="R92" s="150">
        <f>SUM(R93:R94)</f>
        <v>0</v>
      </c>
      <c r="S92" s="149"/>
      <c r="T92" s="151">
        <f>SUM(T93:T94)</f>
        <v>0</v>
      </c>
      <c r="AR92" s="144" t="s">
        <v>22</v>
      </c>
      <c r="AT92" s="152" t="s">
        <v>75</v>
      </c>
      <c r="AU92" s="152" t="s">
        <v>22</v>
      </c>
      <c r="AY92" s="144" t="s">
        <v>114</v>
      </c>
      <c r="BK92" s="153">
        <f>SUM(BK93:BK94)</f>
        <v>0</v>
      </c>
    </row>
    <row r="93" spans="2:65" s="1" customFormat="1" ht="22.5" customHeight="1">
      <c r="B93" s="157"/>
      <c r="C93" s="158" t="s">
        <v>149</v>
      </c>
      <c r="D93" s="158" t="s">
        <v>117</v>
      </c>
      <c r="E93" s="159" t="s">
        <v>150</v>
      </c>
      <c r="F93" s="160" t="s">
        <v>151</v>
      </c>
      <c r="G93" s="161" t="s">
        <v>120</v>
      </c>
      <c r="H93" s="162">
        <v>196.5</v>
      </c>
      <c r="I93" s="163"/>
      <c r="J93" s="164">
        <f>ROUND(I93*H93,2)</f>
        <v>0</v>
      </c>
      <c r="K93" s="160" t="s">
        <v>121</v>
      </c>
      <c r="L93" s="32"/>
      <c r="M93" s="165" t="s">
        <v>20</v>
      </c>
      <c r="N93" s="166" t="s">
        <v>49</v>
      </c>
      <c r="O93" s="33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5" t="s">
        <v>122</v>
      </c>
      <c r="AT93" s="15" t="s">
        <v>117</v>
      </c>
      <c r="AU93" s="15" t="s">
        <v>82</v>
      </c>
      <c r="AY93" s="15" t="s">
        <v>114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5" t="s">
        <v>122</v>
      </c>
      <c r="BK93" s="169">
        <f>ROUND(I93*H93,2)</f>
        <v>0</v>
      </c>
      <c r="BL93" s="15" t="s">
        <v>122</v>
      </c>
      <c r="BM93" s="15" t="s">
        <v>152</v>
      </c>
    </row>
    <row r="94" spans="2:51" s="11" customFormat="1" ht="13.5">
      <c r="B94" s="170"/>
      <c r="D94" s="180" t="s">
        <v>124</v>
      </c>
      <c r="E94" s="179" t="s">
        <v>20</v>
      </c>
      <c r="F94" s="181" t="s">
        <v>130</v>
      </c>
      <c r="H94" s="182">
        <v>196.5</v>
      </c>
      <c r="I94" s="175"/>
      <c r="L94" s="170"/>
      <c r="M94" s="176"/>
      <c r="N94" s="177"/>
      <c r="O94" s="177"/>
      <c r="P94" s="177"/>
      <c r="Q94" s="177"/>
      <c r="R94" s="177"/>
      <c r="S94" s="177"/>
      <c r="T94" s="178"/>
      <c r="AT94" s="179" t="s">
        <v>124</v>
      </c>
      <c r="AU94" s="179" t="s">
        <v>82</v>
      </c>
      <c r="AV94" s="11" t="s">
        <v>82</v>
      </c>
      <c r="AW94" s="11" t="s">
        <v>39</v>
      </c>
      <c r="AX94" s="11" t="s">
        <v>22</v>
      </c>
      <c r="AY94" s="179" t="s">
        <v>114</v>
      </c>
    </row>
    <row r="95" spans="2:63" s="10" customFormat="1" ht="29.25" customHeight="1">
      <c r="B95" s="143"/>
      <c r="D95" s="154" t="s">
        <v>75</v>
      </c>
      <c r="E95" s="155" t="s">
        <v>153</v>
      </c>
      <c r="F95" s="155" t="s">
        <v>154</v>
      </c>
      <c r="I95" s="146"/>
      <c r="J95" s="156">
        <f>BK95</f>
        <v>0</v>
      </c>
      <c r="L95" s="143"/>
      <c r="M95" s="148"/>
      <c r="N95" s="149"/>
      <c r="O95" s="149"/>
      <c r="P95" s="150">
        <f>SUM(P96:P106)</f>
        <v>0</v>
      </c>
      <c r="Q95" s="149"/>
      <c r="R95" s="150">
        <f>SUM(R96:R106)</f>
        <v>99.60447500000001</v>
      </c>
      <c r="S95" s="149"/>
      <c r="T95" s="151">
        <f>SUM(T96:T106)</f>
        <v>0</v>
      </c>
      <c r="AR95" s="144" t="s">
        <v>22</v>
      </c>
      <c r="AT95" s="152" t="s">
        <v>75</v>
      </c>
      <c r="AU95" s="152" t="s">
        <v>22</v>
      </c>
      <c r="AY95" s="144" t="s">
        <v>114</v>
      </c>
      <c r="BK95" s="153">
        <f>SUM(BK96:BK106)</f>
        <v>0</v>
      </c>
    </row>
    <row r="96" spans="2:65" s="1" customFormat="1" ht="22.5" customHeight="1">
      <c r="B96" s="157"/>
      <c r="C96" s="158" t="s">
        <v>155</v>
      </c>
      <c r="D96" s="158" t="s">
        <v>117</v>
      </c>
      <c r="E96" s="159" t="s">
        <v>156</v>
      </c>
      <c r="F96" s="160" t="s">
        <v>157</v>
      </c>
      <c r="G96" s="161" t="s">
        <v>120</v>
      </c>
      <c r="H96" s="162">
        <v>196.5</v>
      </c>
      <c r="I96" s="163"/>
      <c r="J96" s="164">
        <f>ROUND(I96*H96,2)</f>
        <v>0</v>
      </c>
      <c r="K96" s="160" t="s">
        <v>121</v>
      </c>
      <c r="L96" s="32"/>
      <c r="M96" s="165" t="s">
        <v>20</v>
      </c>
      <c r="N96" s="166" t="s">
        <v>49</v>
      </c>
      <c r="O96" s="33"/>
      <c r="P96" s="167">
        <f>O96*H96</f>
        <v>0</v>
      </c>
      <c r="Q96" s="167">
        <v>0.27994</v>
      </c>
      <c r="R96" s="167">
        <f>Q96*H96</f>
        <v>55.008210000000005</v>
      </c>
      <c r="S96" s="167">
        <v>0</v>
      </c>
      <c r="T96" s="168">
        <f>S96*H96</f>
        <v>0</v>
      </c>
      <c r="AR96" s="15" t="s">
        <v>122</v>
      </c>
      <c r="AT96" s="15" t="s">
        <v>117</v>
      </c>
      <c r="AU96" s="15" t="s">
        <v>82</v>
      </c>
      <c r="AY96" s="15" t="s">
        <v>114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5" t="s">
        <v>122</v>
      </c>
      <c r="BK96" s="169">
        <f>ROUND(I96*H96,2)</f>
        <v>0</v>
      </c>
      <c r="BL96" s="15" t="s">
        <v>122</v>
      </c>
      <c r="BM96" s="15" t="s">
        <v>158</v>
      </c>
    </row>
    <row r="97" spans="2:51" s="11" customFormat="1" ht="13.5">
      <c r="B97" s="170"/>
      <c r="D97" s="171" t="s">
        <v>124</v>
      </c>
      <c r="E97" s="172" t="s">
        <v>20</v>
      </c>
      <c r="F97" s="173" t="s">
        <v>130</v>
      </c>
      <c r="H97" s="174">
        <v>196.5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124</v>
      </c>
      <c r="AU97" s="179" t="s">
        <v>82</v>
      </c>
      <c r="AV97" s="11" t="s">
        <v>82</v>
      </c>
      <c r="AW97" s="11" t="s">
        <v>39</v>
      </c>
      <c r="AX97" s="11" t="s">
        <v>22</v>
      </c>
      <c r="AY97" s="179" t="s">
        <v>114</v>
      </c>
    </row>
    <row r="98" spans="2:65" s="1" customFormat="1" ht="22.5" customHeight="1">
      <c r="B98" s="157"/>
      <c r="C98" s="158" t="s">
        <v>159</v>
      </c>
      <c r="D98" s="158" t="s">
        <v>117</v>
      </c>
      <c r="E98" s="159" t="s">
        <v>160</v>
      </c>
      <c r="F98" s="160" t="s">
        <v>161</v>
      </c>
      <c r="G98" s="161" t="s">
        <v>120</v>
      </c>
      <c r="H98" s="162">
        <v>24</v>
      </c>
      <c r="I98" s="163"/>
      <c r="J98" s="164">
        <f>ROUND(I98*H98,2)</f>
        <v>0</v>
      </c>
      <c r="K98" s="160" t="s">
        <v>121</v>
      </c>
      <c r="L98" s="32"/>
      <c r="M98" s="165" t="s">
        <v>20</v>
      </c>
      <c r="N98" s="166" t="s">
        <v>49</v>
      </c>
      <c r="O98" s="33"/>
      <c r="P98" s="167">
        <f>O98*H98</f>
        <v>0</v>
      </c>
      <c r="Q98" s="167">
        <v>0.19536</v>
      </c>
      <c r="R98" s="167">
        <f>Q98*H98</f>
        <v>4.68864</v>
      </c>
      <c r="S98" s="167">
        <v>0</v>
      </c>
      <c r="T98" s="168">
        <f>S98*H98</f>
        <v>0</v>
      </c>
      <c r="AR98" s="15" t="s">
        <v>122</v>
      </c>
      <c r="AT98" s="15" t="s">
        <v>117</v>
      </c>
      <c r="AU98" s="15" t="s">
        <v>82</v>
      </c>
      <c r="AY98" s="15" t="s">
        <v>114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122</v>
      </c>
      <c r="BK98" s="169">
        <f>ROUND(I98*H98,2)</f>
        <v>0</v>
      </c>
      <c r="BL98" s="15" t="s">
        <v>122</v>
      </c>
      <c r="BM98" s="15" t="s">
        <v>162</v>
      </c>
    </row>
    <row r="99" spans="2:51" s="11" customFormat="1" ht="13.5">
      <c r="B99" s="170"/>
      <c r="D99" s="171" t="s">
        <v>124</v>
      </c>
      <c r="E99" s="172" t="s">
        <v>20</v>
      </c>
      <c r="F99" s="173" t="s">
        <v>125</v>
      </c>
      <c r="H99" s="174">
        <v>24</v>
      </c>
      <c r="I99" s="175"/>
      <c r="L99" s="170"/>
      <c r="M99" s="176"/>
      <c r="N99" s="177"/>
      <c r="O99" s="177"/>
      <c r="P99" s="177"/>
      <c r="Q99" s="177"/>
      <c r="R99" s="177"/>
      <c r="S99" s="177"/>
      <c r="T99" s="178"/>
      <c r="AT99" s="179" t="s">
        <v>124</v>
      </c>
      <c r="AU99" s="179" t="s">
        <v>82</v>
      </c>
      <c r="AV99" s="11" t="s">
        <v>82</v>
      </c>
      <c r="AW99" s="11" t="s">
        <v>39</v>
      </c>
      <c r="AX99" s="11" t="s">
        <v>22</v>
      </c>
      <c r="AY99" s="179" t="s">
        <v>114</v>
      </c>
    </row>
    <row r="100" spans="2:65" s="1" customFormat="1" ht="22.5" customHeight="1">
      <c r="B100" s="157"/>
      <c r="C100" s="183" t="s">
        <v>163</v>
      </c>
      <c r="D100" s="183" t="s">
        <v>164</v>
      </c>
      <c r="E100" s="184" t="s">
        <v>165</v>
      </c>
      <c r="F100" s="185" t="s">
        <v>166</v>
      </c>
      <c r="G100" s="186" t="s">
        <v>167</v>
      </c>
      <c r="H100" s="187">
        <v>0.5</v>
      </c>
      <c r="I100" s="188"/>
      <c r="J100" s="189">
        <f>ROUND(I100*H100,2)</f>
        <v>0</v>
      </c>
      <c r="K100" s="185" t="s">
        <v>121</v>
      </c>
      <c r="L100" s="190"/>
      <c r="M100" s="191" t="s">
        <v>20</v>
      </c>
      <c r="N100" s="192" t="s">
        <v>49</v>
      </c>
      <c r="O100" s="33"/>
      <c r="P100" s="167">
        <f>O100*H100</f>
        <v>0</v>
      </c>
      <c r="Q100" s="167">
        <v>1</v>
      </c>
      <c r="R100" s="167">
        <f>Q100*H100</f>
        <v>0.5</v>
      </c>
      <c r="S100" s="167">
        <v>0</v>
      </c>
      <c r="T100" s="168">
        <f>S100*H100</f>
        <v>0</v>
      </c>
      <c r="AR100" s="15" t="s">
        <v>168</v>
      </c>
      <c r="AT100" s="15" t="s">
        <v>164</v>
      </c>
      <c r="AU100" s="15" t="s">
        <v>82</v>
      </c>
      <c r="AY100" s="15" t="s">
        <v>114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5" t="s">
        <v>122</v>
      </c>
      <c r="BK100" s="169">
        <f>ROUND(I100*H100,2)</f>
        <v>0</v>
      </c>
      <c r="BL100" s="15" t="s">
        <v>122</v>
      </c>
      <c r="BM100" s="15" t="s">
        <v>169</v>
      </c>
    </row>
    <row r="101" spans="2:47" s="1" customFormat="1" ht="27">
      <c r="B101" s="32"/>
      <c r="D101" s="171" t="s">
        <v>170</v>
      </c>
      <c r="F101" s="193" t="s">
        <v>171</v>
      </c>
      <c r="I101" s="130"/>
      <c r="L101" s="32"/>
      <c r="M101" s="62"/>
      <c r="N101" s="33"/>
      <c r="O101" s="33"/>
      <c r="P101" s="33"/>
      <c r="Q101" s="33"/>
      <c r="R101" s="33"/>
      <c r="S101" s="33"/>
      <c r="T101" s="63"/>
      <c r="AT101" s="15" t="s">
        <v>170</v>
      </c>
      <c r="AU101" s="15" t="s">
        <v>82</v>
      </c>
    </row>
    <row r="102" spans="2:65" s="1" customFormat="1" ht="22.5" customHeight="1">
      <c r="B102" s="157"/>
      <c r="C102" s="158" t="s">
        <v>172</v>
      </c>
      <c r="D102" s="158" t="s">
        <v>117</v>
      </c>
      <c r="E102" s="159" t="s">
        <v>173</v>
      </c>
      <c r="F102" s="160" t="s">
        <v>174</v>
      </c>
      <c r="G102" s="161" t="s">
        <v>120</v>
      </c>
      <c r="H102" s="162">
        <v>172.5</v>
      </c>
      <c r="I102" s="163"/>
      <c r="J102" s="164">
        <f>ROUND(I102*H102,2)</f>
        <v>0</v>
      </c>
      <c r="K102" s="160" t="s">
        <v>121</v>
      </c>
      <c r="L102" s="32"/>
      <c r="M102" s="165" t="s">
        <v>20</v>
      </c>
      <c r="N102" s="166" t="s">
        <v>49</v>
      </c>
      <c r="O102" s="33"/>
      <c r="P102" s="167">
        <f>O102*H102</f>
        <v>0</v>
      </c>
      <c r="Q102" s="167">
        <v>0.08425</v>
      </c>
      <c r="R102" s="167">
        <f>Q102*H102</f>
        <v>14.533125</v>
      </c>
      <c r="S102" s="167">
        <v>0</v>
      </c>
      <c r="T102" s="168">
        <f>S102*H102</f>
        <v>0</v>
      </c>
      <c r="AR102" s="15" t="s">
        <v>122</v>
      </c>
      <c r="AT102" s="15" t="s">
        <v>117</v>
      </c>
      <c r="AU102" s="15" t="s">
        <v>82</v>
      </c>
      <c r="AY102" s="15" t="s">
        <v>114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5" t="s">
        <v>122</v>
      </c>
      <c r="BK102" s="169">
        <f>ROUND(I102*H102,2)</f>
        <v>0</v>
      </c>
      <c r="BL102" s="15" t="s">
        <v>122</v>
      </c>
      <c r="BM102" s="15" t="s">
        <v>175</v>
      </c>
    </row>
    <row r="103" spans="2:51" s="11" customFormat="1" ht="13.5">
      <c r="B103" s="170"/>
      <c r="D103" s="171" t="s">
        <v>124</v>
      </c>
      <c r="E103" s="172" t="s">
        <v>20</v>
      </c>
      <c r="F103" s="173" t="s">
        <v>135</v>
      </c>
      <c r="H103" s="174">
        <v>172.5</v>
      </c>
      <c r="I103" s="175"/>
      <c r="L103" s="170"/>
      <c r="M103" s="176"/>
      <c r="N103" s="177"/>
      <c r="O103" s="177"/>
      <c r="P103" s="177"/>
      <c r="Q103" s="177"/>
      <c r="R103" s="177"/>
      <c r="S103" s="177"/>
      <c r="T103" s="178"/>
      <c r="AT103" s="179" t="s">
        <v>124</v>
      </c>
      <c r="AU103" s="179" t="s">
        <v>82</v>
      </c>
      <c r="AV103" s="11" t="s">
        <v>82</v>
      </c>
      <c r="AW103" s="11" t="s">
        <v>39</v>
      </c>
      <c r="AX103" s="11" t="s">
        <v>22</v>
      </c>
      <c r="AY103" s="179" t="s">
        <v>114</v>
      </c>
    </row>
    <row r="104" spans="2:65" s="1" customFormat="1" ht="22.5" customHeight="1">
      <c r="B104" s="157"/>
      <c r="C104" s="183" t="s">
        <v>176</v>
      </c>
      <c r="D104" s="183" t="s">
        <v>164</v>
      </c>
      <c r="E104" s="184" t="s">
        <v>177</v>
      </c>
      <c r="F104" s="185" t="s">
        <v>178</v>
      </c>
      <c r="G104" s="186" t="s">
        <v>120</v>
      </c>
      <c r="H104" s="187">
        <v>177.675</v>
      </c>
      <c r="I104" s="188"/>
      <c r="J104" s="189">
        <f>ROUND(I104*H104,2)</f>
        <v>0</v>
      </c>
      <c r="K104" s="185" t="s">
        <v>121</v>
      </c>
      <c r="L104" s="190"/>
      <c r="M104" s="191" t="s">
        <v>20</v>
      </c>
      <c r="N104" s="192" t="s">
        <v>49</v>
      </c>
      <c r="O104" s="33"/>
      <c r="P104" s="167">
        <f>O104*H104</f>
        <v>0</v>
      </c>
      <c r="Q104" s="167">
        <v>0.14</v>
      </c>
      <c r="R104" s="167">
        <f>Q104*H104</f>
        <v>24.874500000000005</v>
      </c>
      <c r="S104" s="167">
        <v>0</v>
      </c>
      <c r="T104" s="168">
        <f>S104*H104</f>
        <v>0</v>
      </c>
      <c r="AR104" s="15" t="s">
        <v>168</v>
      </c>
      <c r="AT104" s="15" t="s">
        <v>164</v>
      </c>
      <c r="AU104" s="15" t="s">
        <v>82</v>
      </c>
      <c r="AY104" s="15" t="s">
        <v>114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122</v>
      </c>
      <c r="BK104" s="169">
        <f>ROUND(I104*H104,2)</f>
        <v>0</v>
      </c>
      <c r="BL104" s="15" t="s">
        <v>122</v>
      </c>
      <c r="BM104" s="15" t="s">
        <v>179</v>
      </c>
    </row>
    <row r="105" spans="2:47" s="1" customFormat="1" ht="27">
      <c r="B105" s="32"/>
      <c r="D105" s="180" t="s">
        <v>170</v>
      </c>
      <c r="F105" s="194" t="s">
        <v>180</v>
      </c>
      <c r="I105" s="130"/>
      <c r="L105" s="32"/>
      <c r="M105" s="62"/>
      <c r="N105" s="33"/>
      <c r="O105" s="33"/>
      <c r="P105" s="33"/>
      <c r="Q105" s="33"/>
      <c r="R105" s="33"/>
      <c r="S105" s="33"/>
      <c r="T105" s="63"/>
      <c r="AT105" s="15" t="s">
        <v>170</v>
      </c>
      <c r="AU105" s="15" t="s">
        <v>82</v>
      </c>
    </row>
    <row r="106" spans="2:51" s="11" customFormat="1" ht="13.5">
      <c r="B106" s="170"/>
      <c r="D106" s="180" t="s">
        <v>124</v>
      </c>
      <c r="F106" s="181" t="s">
        <v>181</v>
      </c>
      <c r="H106" s="182">
        <v>177.675</v>
      </c>
      <c r="I106" s="175"/>
      <c r="L106" s="170"/>
      <c r="M106" s="176"/>
      <c r="N106" s="177"/>
      <c r="O106" s="177"/>
      <c r="P106" s="177"/>
      <c r="Q106" s="177"/>
      <c r="R106" s="177"/>
      <c r="S106" s="177"/>
      <c r="T106" s="178"/>
      <c r="AT106" s="179" t="s">
        <v>124</v>
      </c>
      <c r="AU106" s="179" t="s">
        <v>82</v>
      </c>
      <c r="AV106" s="11" t="s">
        <v>82</v>
      </c>
      <c r="AW106" s="11" t="s">
        <v>4</v>
      </c>
      <c r="AX106" s="11" t="s">
        <v>22</v>
      </c>
      <c r="AY106" s="179" t="s">
        <v>114</v>
      </c>
    </row>
    <row r="107" spans="2:63" s="10" customFormat="1" ht="29.25" customHeight="1">
      <c r="B107" s="143"/>
      <c r="D107" s="154" t="s">
        <v>75</v>
      </c>
      <c r="E107" s="155" t="s">
        <v>182</v>
      </c>
      <c r="F107" s="155" t="s">
        <v>183</v>
      </c>
      <c r="I107" s="146"/>
      <c r="J107" s="156">
        <f>BK107</f>
        <v>0</v>
      </c>
      <c r="L107" s="143"/>
      <c r="M107" s="148"/>
      <c r="N107" s="149"/>
      <c r="O107" s="149"/>
      <c r="P107" s="150">
        <f>SUM(P108:P114)</f>
        <v>0</v>
      </c>
      <c r="Q107" s="149"/>
      <c r="R107" s="150">
        <f>SUM(R108:R114)</f>
        <v>23.8015</v>
      </c>
      <c r="S107" s="149"/>
      <c r="T107" s="151">
        <f>SUM(T108:T114)</f>
        <v>0.7029000000000001</v>
      </c>
      <c r="AR107" s="144" t="s">
        <v>22</v>
      </c>
      <c r="AT107" s="152" t="s">
        <v>75</v>
      </c>
      <c r="AU107" s="152" t="s">
        <v>22</v>
      </c>
      <c r="AY107" s="144" t="s">
        <v>114</v>
      </c>
      <c r="BK107" s="153">
        <f>SUM(BK108:BK114)</f>
        <v>0</v>
      </c>
    </row>
    <row r="108" spans="2:65" s="1" customFormat="1" ht="31.5" customHeight="1">
      <c r="B108" s="157"/>
      <c r="C108" s="158" t="s">
        <v>184</v>
      </c>
      <c r="D108" s="158" t="s">
        <v>117</v>
      </c>
      <c r="E108" s="159" t="s">
        <v>185</v>
      </c>
      <c r="F108" s="160" t="s">
        <v>186</v>
      </c>
      <c r="G108" s="161" t="s">
        <v>139</v>
      </c>
      <c r="H108" s="162">
        <v>131.5</v>
      </c>
      <c r="I108" s="163"/>
      <c r="J108" s="164">
        <f>ROUND(I108*H108,2)</f>
        <v>0</v>
      </c>
      <c r="K108" s="160" t="s">
        <v>121</v>
      </c>
      <c r="L108" s="32"/>
      <c r="M108" s="165" t="s">
        <v>20</v>
      </c>
      <c r="N108" s="166" t="s">
        <v>49</v>
      </c>
      <c r="O108" s="33"/>
      <c r="P108" s="167">
        <f>O108*H108</f>
        <v>0</v>
      </c>
      <c r="Q108" s="167">
        <v>0.1295</v>
      </c>
      <c r="R108" s="167">
        <f>Q108*H108</f>
        <v>17.02925</v>
      </c>
      <c r="S108" s="167">
        <v>0</v>
      </c>
      <c r="T108" s="168">
        <f>S108*H108</f>
        <v>0</v>
      </c>
      <c r="AR108" s="15" t="s">
        <v>122</v>
      </c>
      <c r="AT108" s="15" t="s">
        <v>117</v>
      </c>
      <c r="AU108" s="15" t="s">
        <v>82</v>
      </c>
      <c r="AY108" s="15" t="s">
        <v>114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5" t="s">
        <v>122</v>
      </c>
      <c r="BK108" s="169">
        <f>ROUND(I108*H108,2)</f>
        <v>0</v>
      </c>
      <c r="BL108" s="15" t="s">
        <v>122</v>
      </c>
      <c r="BM108" s="15" t="s">
        <v>187</v>
      </c>
    </row>
    <row r="109" spans="2:51" s="11" customFormat="1" ht="13.5">
      <c r="B109" s="170"/>
      <c r="D109" s="171" t="s">
        <v>124</v>
      </c>
      <c r="E109" s="172" t="s">
        <v>20</v>
      </c>
      <c r="F109" s="173" t="s">
        <v>188</v>
      </c>
      <c r="H109" s="174">
        <v>131.5</v>
      </c>
      <c r="I109" s="175"/>
      <c r="L109" s="170"/>
      <c r="M109" s="176"/>
      <c r="N109" s="177"/>
      <c r="O109" s="177"/>
      <c r="P109" s="177"/>
      <c r="Q109" s="177"/>
      <c r="R109" s="177"/>
      <c r="S109" s="177"/>
      <c r="T109" s="178"/>
      <c r="AT109" s="179" t="s">
        <v>124</v>
      </c>
      <c r="AU109" s="179" t="s">
        <v>82</v>
      </c>
      <c r="AV109" s="11" t="s">
        <v>82</v>
      </c>
      <c r="AW109" s="11" t="s">
        <v>39</v>
      </c>
      <c r="AX109" s="11" t="s">
        <v>22</v>
      </c>
      <c r="AY109" s="179" t="s">
        <v>114</v>
      </c>
    </row>
    <row r="110" spans="2:65" s="1" customFormat="1" ht="22.5" customHeight="1">
      <c r="B110" s="157"/>
      <c r="C110" s="183" t="s">
        <v>189</v>
      </c>
      <c r="D110" s="183" t="s">
        <v>164</v>
      </c>
      <c r="E110" s="184" t="s">
        <v>190</v>
      </c>
      <c r="F110" s="185" t="s">
        <v>191</v>
      </c>
      <c r="G110" s="186" t="s">
        <v>192</v>
      </c>
      <c r="H110" s="187">
        <v>131.5</v>
      </c>
      <c r="I110" s="188"/>
      <c r="J110" s="189">
        <f>ROUND(I110*H110,2)</f>
        <v>0</v>
      </c>
      <c r="K110" s="185" t="s">
        <v>121</v>
      </c>
      <c r="L110" s="190"/>
      <c r="M110" s="191" t="s">
        <v>20</v>
      </c>
      <c r="N110" s="192" t="s">
        <v>49</v>
      </c>
      <c r="O110" s="33"/>
      <c r="P110" s="167">
        <f>O110*H110</f>
        <v>0</v>
      </c>
      <c r="Q110" s="167">
        <v>0.0515</v>
      </c>
      <c r="R110" s="167">
        <f>Q110*H110</f>
        <v>6.77225</v>
      </c>
      <c r="S110" s="167">
        <v>0</v>
      </c>
      <c r="T110" s="168">
        <f>S110*H110</f>
        <v>0</v>
      </c>
      <c r="AR110" s="15" t="s">
        <v>168</v>
      </c>
      <c r="AT110" s="15" t="s">
        <v>164</v>
      </c>
      <c r="AU110" s="15" t="s">
        <v>82</v>
      </c>
      <c r="AY110" s="15" t="s">
        <v>114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122</v>
      </c>
      <c r="BK110" s="169">
        <f>ROUND(I110*H110,2)</f>
        <v>0</v>
      </c>
      <c r="BL110" s="15" t="s">
        <v>122</v>
      </c>
      <c r="BM110" s="15" t="s">
        <v>193</v>
      </c>
    </row>
    <row r="111" spans="2:65" s="1" customFormat="1" ht="22.5" customHeight="1">
      <c r="B111" s="157"/>
      <c r="C111" s="158" t="s">
        <v>194</v>
      </c>
      <c r="D111" s="158" t="s">
        <v>117</v>
      </c>
      <c r="E111" s="159" t="s">
        <v>195</v>
      </c>
      <c r="F111" s="160" t="s">
        <v>196</v>
      </c>
      <c r="G111" s="161" t="s">
        <v>139</v>
      </c>
      <c r="H111" s="162">
        <v>1.5</v>
      </c>
      <c r="I111" s="163"/>
      <c r="J111" s="164">
        <f>ROUND(I111*H111,2)</f>
        <v>0</v>
      </c>
      <c r="K111" s="160" t="s">
        <v>121</v>
      </c>
      <c r="L111" s="32"/>
      <c r="M111" s="165" t="s">
        <v>20</v>
      </c>
      <c r="N111" s="166" t="s">
        <v>49</v>
      </c>
      <c r="O111" s="33"/>
      <c r="P111" s="167">
        <f>O111*H111</f>
        <v>0</v>
      </c>
      <c r="Q111" s="167">
        <v>0</v>
      </c>
      <c r="R111" s="167">
        <f>Q111*H111</f>
        <v>0</v>
      </c>
      <c r="S111" s="167">
        <v>0</v>
      </c>
      <c r="T111" s="168">
        <f>S111*H111</f>
        <v>0</v>
      </c>
      <c r="AR111" s="15" t="s">
        <v>122</v>
      </c>
      <c r="AT111" s="15" t="s">
        <v>117</v>
      </c>
      <c r="AU111" s="15" t="s">
        <v>82</v>
      </c>
      <c r="AY111" s="15" t="s">
        <v>114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5" t="s">
        <v>122</v>
      </c>
      <c r="BK111" s="169">
        <f>ROUND(I111*H111,2)</f>
        <v>0</v>
      </c>
      <c r="BL111" s="15" t="s">
        <v>122</v>
      </c>
      <c r="BM111" s="15" t="s">
        <v>197</v>
      </c>
    </row>
    <row r="112" spans="2:65" s="1" customFormat="1" ht="22.5" customHeight="1">
      <c r="B112" s="157"/>
      <c r="C112" s="158" t="s">
        <v>198</v>
      </c>
      <c r="D112" s="158" t="s">
        <v>117</v>
      </c>
      <c r="E112" s="159" t="s">
        <v>199</v>
      </c>
      <c r="F112" s="160" t="s">
        <v>200</v>
      </c>
      <c r="G112" s="161" t="s">
        <v>120</v>
      </c>
      <c r="H112" s="162">
        <v>10.65</v>
      </c>
      <c r="I112" s="163"/>
      <c r="J112" s="164">
        <f>ROUND(I112*H112,2)</f>
        <v>0</v>
      </c>
      <c r="K112" s="160" t="s">
        <v>20</v>
      </c>
      <c r="L112" s="32"/>
      <c r="M112" s="165" t="s">
        <v>20</v>
      </c>
      <c r="N112" s="166" t="s">
        <v>49</v>
      </c>
      <c r="O112" s="33"/>
      <c r="P112" s="167">
        <f>O112*H112</f>
        <v>0</v>
      </c>
      <c r="Q112" s="167">
        <v>0</v>
      </c>
      <c r="R112" s="167">
        <f>Q112*H112</f>
        <v>0</v>
      </c>
      <c r="S112" s="167">
        <v>0.066</v>
      </c>
      <c r="T112" s="168">
        <f>S112*H112</f>
        <v>0.7029000000000001</v>
      </c>
      <c r="AR112" s="15" t="s">
        <v>122</v>
      </c>
      <c r="AT112" s="15" t="s">
        <v>117</v>
      </c>
      <c r="AU112" s="15" t="s">
        <v>82</v>
      </c>
      <c r="AY112" s="15" t="s">
        <v>114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5" t="s">
        <v>122</v>
      </c>
      <c r="BK112" s="169">
        <f>ROUND(I112*H112,2)</f>
        <v>0</v>
      </c>
      <c r="BL112" s="15" t="s">
        <v>122</v>
      </c>
      <c r="BM112" s="15" t="s">
        <v>201</v>
      </c>
    </row>
    <row r="113" spans="2:51" s="11" customFormat="1" ht="13.5">
      <c r="B113" s="170"/>
      <c r="D113" s="171" t="s">
        <v>124</v>
      </c>
      <c r="E113" s="172" t="s">
        <v>20</v>
      </c>
      <c r="F113" s="173" t="s">
        <v>202</v>
      </c>
      <c r="H113" s="174">
        <v>10.65</v>
      </c>
      <c r="I113" s="175"/>
      <c r="L113" s="170"/>
      <c r="M113" s="176"/>
      <c r="N113" s="177"/>
      <c r="O113" s="177"/>
      <c r="P113" s="177"/>
      <c r="Q113" s="177"/>
      <c r="R113" s="177"/>
      <c r="S113" s="177"/>
      <c r="T113" s="178"/>
      <c r="AT113" s="179" t="s">
        <v>124</v>
      </c>
      <c r="AU113" s="179" t="s">
        <v>82</v>
      </c>
      <c r="AV113" s="11" t="s">
        <v>82</v>
      </c>
      <c r="AW113" s="11" t="s">
        <v>39</v>
      </c>
      <c r="AX113" s="11" t="s">
        <v>22</v>
      </c>
      <c r="AY113" s="179" t="s">
        <v>114</v>
      </c>
    </row>
    <row r="114" spans="2:65" s="1" customFormat="1" ht="22.5" customHeight="1">
      <c r="B114" s="157"/>
      <c r="C114" s="158" t="s">
        <v>203</v>
      </c>
      <c r="D114" s="158" t="s">
        <v>117</v>
      </c>
      <c r="E114" s="159" t="s">
        <v>204</v>
      </c>
      <c r="F114" s="160" t="s">
        <v>205</v>
      </c>
      <c r="G114" s="161" t="s">
        <v>120</v>
      </c>
      <c r="H114" s="162">
        <v>24</v>
      </c>
      <c r="I114" s="163"/>
      <c r="J114" s="164">
        <f>ROUND(I114*H114,2)</f>
        <v>0</v>
      </c>
      <c r="K114" s="160" t="s">
        <v>121</v>
      </c>
      <c r="L114" s="32"/>
      <c r="M114" s="165" t="s">
        <v>20</v>
      </c>
      <c r="N114" s="166" t="s">
        <v>49</v>
      </c>
      <c r="O114" s="33"/>
      <c r="P114" s="167">
        <f>O114*H114</f>
        <v>0</v>
      </c>
      <c r="Q114" s="167">
        <v>0</v>
      </c>
      <c r="R114" s="167">
        <f>Q114*H114</f>
        <v>0</v>
      </c>
      <c r="S114" s="167">
        <v>0</v>
      </c>
      <c r="T114" s="168">
        <f>S114*H114</f>
        <v>0</v>
      </c>
      <c r="AR114" s="15" t="s">
        <v>122</v>
      </c>
      <c r="AT114" s="15" t="s">
        <v>117</v>
      </c>
      <c r="AU114" s="15" t="s">
        <v>82</v>
      </c>
      <c r="AY114" s="15" t="s">
        <v>114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5" t="s">
        <v>122</v>
      </c>
      <c r="BK114" s="169">
        <f>ROUND(I114*H114,2)</f>
        <v>0</v>
      </c>
      <c r="BL114" s="15" t="s">
        <v>122</v>
      </c>
      <c r="BM114" s="15" t="s">
        <v>206</v>
      </c>
    </row>
    <row r="115" spans="2:63" s="10" customFormat="1" ht="29.25" customHeight="1">
      <c r="B115" s="143"/>
      <c r="D115" s="154" t="s">
        <v>75</v>
      </c>
      <c r="E115" s="155" t="s">
        <v>207</v>
      </c>
      <c r="F115" s="155" t="s">
        <v>208</v>
      </c>
      <c r="I115" s="146"/>
      <c r="J115" s="156">
        <f>BK115</f>
        <v>0</v>
      </c>
      <c r="L115" s="143"/>
      <c r="M115" s="148"/>
      <c r="N115" s="149"/>
      <c r="O115" s="149"/>
      <c r="P115" s="150">
        <f>SUM(P116:P132)</f>
        <v>0</v>
      </c>
      <c r="Q115" s="149"/>
      <c r="R115" s="150">
        <f>SUM(R116:R132)</f>
        <v>0</v>
      </c>
      <c r="S115" s="149"/>
      <c r="T115" s="151">
        <f>SUM(T116:T132)</f>
        <v>0</v>
      </c>
      <c r="AR115" s="144" t="s">
        <v>22</v>
      </c>
      <c r="AT115" s="152" t="s">
        <v>75</v>
      </c>
      <c r="AU115" s="152" t="s">
        <v>22</v>
      </c>
      <c r="AY115" s="144" t="s">
        <v>114</v>
      </c>
      <c r="BK115" s="153">
        <f>SUM(BK116:BK132)</f>
        <v>0</v>
      </c>
    </row>
    <row r="116" spans="2:65" s="1" customFormat="1" ht="22.5" customHeight="1">
      <c r="B116" s="157"/>
      <c r="C116" s="158" t="s">
        <v>209</v>
      </c>
      <c r="D116" s="158" t="s">
        <v>117</v>
      </c>
      <c r="E116" s="159" t="s">
        <v>210</v>
      </c>
      <c r="F116" s="160" t="s">
        <v>211</v>
      </c>
      <c r="G116" s="161" t="s">
        <v>167</v>
      </c>
      <c r="H116" s="162">
        <v>46.178</v>
      </c>
      <c r="I116" s="163"/>
      <c r="J116" s="164">
        <f>ROUND(I116*H116,2)</f>
        <v>0</v>
      </c>
      <c r="K116" s="160" t="s">
        <v>121</v>
      </c>
      <c r="L116" s="32"/>
      <c r="M116" s="165" t="s">
        <v>20</v>
      </c>
      <c r="N116" s="166" t="s">
        <v>49</v>
      </c>
      <c r="O116" s="33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122</v>
      </c>
      <c r="AT116" s="15" t="s">
        <v>117</v>
      </c>
      <c r="AU116" s="15" t="s">
        <v>82</v>
      </c>
      <c r="AY116" s="15" t="s">
        <v>114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122</v>
      </c>
      <c r="BK116" s="169">
        <f>ROUND(I116*H116,2)</f>
        <v>0</v>
      </c>
      <c r="BL116" s="15" t="s">
        <v>122</v>
      </c>
      <c r="BM116" s="15" t="s">
        <v>212</v>
      </c>
    </row>
    <row r="117" spans="2:65" s="1" customFormat="1" ht="22.5" customHeight="1">
      <c r="B117" s="157"/>
      <c r="C117" s="158" t="s">
        <v>7</v>
      </c>
      <c r="D117" s="158" t="s">
        <v>117</v>
      </c>
      <c r="E117" s="159" t="s">
        <v>213</v>
      </c>
      <c r="F117" s="160" t="s">
        <v>214</v>
      </c>
      <c r="G117" s="161" t="s">
        <v>167</v>
      </c>
      <c r="H117" s="162">
        <v>277.068</v>
      </c>
      <c r="I117" s="163"/>
      <c r="J117" s="164">
        <f>ROUND(I117*H117,2)</f>
        <v>0</v>
      </c>
      <c r="K117" s="160" t="s">
        <v>121</v>
      </c>
      <c r="L117" s="32"/>
      <c r="M117" s="165" t="s">
        <v>20</v>
      </c>
      <c r="N117" s="166" t="s">
        <v>49</v>
      </c>
      <c r="O117" s="33"/>
      <c r="P117" s="167">
        <f>O117*H117</f>
        <v>0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5" t="s">
        <v>122</v>
      </c>
      <c r="AT117" s="15" t="s">
        <v>117</v>
      </c>
      <c r="AU117" s="15" t="s">
        <v>82</v>
      </c>
      <c r="AY117" s="15" t="s">
        <v>114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5" t="s">
        <v>122</v>
      </c>
      <c r="BK117" s="169">
        <f>ROUND(I117*H117,2)</f>
        <v>0</v>
      </c>
      <c r="BL117" s="15" t="s">
        <v>122</v>
      </c>
      <c r="BM117" s="15" t="s">
        <v>215</v>
      </c>
    </row>
    <row r="118" spans="2:47" s="1" customFormat="1" ht="27">
      <c r="B118" s="32"/>
      <c r="D118" s="180" t="s">
        <v>170</v>
      </c>
      <c r="F118" s="194" t="s">
        <v>216</v>
      </c>
      <c r="I118" s="130"/>
      <c r="L118" s="32"/>
      <c r="M118" s="62"/>
      <c r="N118" s="33"/>
      <c r="O118" s="33"/>
      <c r="P118" s="33"/>
      <c r="Q118" s="33"/>
      <c r="R118" s="33"/>
      <c r="S118" s="33"/>
      <c r="T118" s="63"/>
      <c r="AT118" s="15" t="s">
        <v>170</v>
      </c>
      <c r="AU118" s="15" t="s">
        <v>82</v>
      </c>
    </row>
    <row r="119" spans="2:51" s="11" customFormat="1" ht="13.5">
      <c r="B119" s="170"/>
      <c r="D119" s="180" t="s">
        <v>124</v>
      </c>
      <c r="E119" s="179" t="s">
        <v>20</v>
      </c>
      <c r="F119" s="181" t="s">
        <v>217</v>
      </c>
      <c r="H119" s="182">
        <v>46.178</v>
      </c>
      <c r="I119" s="175"/>
      <c r="L119" s="170"/>
      <c r="M119" s="176"/>
      <c r="N119" s="177"/>
      <c r="O119" s="177"/>
      <c r="P119" s="177"/>
      <c r="Q119" s="177"/>
      <c r="R119" s="177"/>
      <c r="S119" s="177"/>
      <c r="T119" s="178"/>
      <c r="AT119" s="179" t="s">
        <v>124</v>
      </c>
      <c r="AU119" s="179" t="s">
        <v>82</v>
      </c>
      <c r="AV119" s="11" t="s">
        <v>82</v>
      </c>
      <c r="AW119" s="11" t="s">
        <v>39</v>
      </c>
      <c r="AX119" s="11" t="s">
        <v>22</v>
      </c>
      <c r="AY119" s="179" t="s">
        <v>114</v>
      </c>
    </row>
    <row r="120" spans="2:51" s="11" customFormat="1" ht="13.5">
      <c r="B120" s="170"/>
      <c r="D120" s="171" t="s">
        <v>124</v>
      </c>
      <c r="F120" s="173" t="s">
        <v>218</v>
      </c>
      <c r="H120" s="174">
        <v>277.068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124</v>
      </c>
      <c r="AU120" s="179" t="s">
        <v>82</v>
      </c>
      <c r="AV120" s="11" t="s">
        <v>82</v>
      </c>
      <c r="AW120" s="11" t="s">
        <v>4</v>
      </c>
      <c r="AX120" s="11" t="s">
        <v>22</v>
      </c>
      <c r="AY120" s="179" t="s">
        <v>114</v>
      </c>
    </row>
    <row r="121" spans="2:65" s="1" customFormat="1" ht="22.5" customHeight="1">
      <c r="B121" s="157"/>
      <c r="C121" s="158" t="s">
        <v>219</v>
      </c>
      <c r="D121" s="158" t="s">
        <v>117</v>
      </c>
      <c r="E121" s="159" t="s">
        <v>220</v>
      </c>
      <c r="F121" s="160" t="s">
        <v>221</v>
      </c>
      <c r="G121" s="161" t="s">
        <v>167</v>
      </c>
      <c r="H121" s="162">
        <v>31.223</v>
      </c>
      <c r="I121" s="163"/>
      <c r="J121" s="164">
        <f>ROUND(I121*H121,2)</f>
        <v>0</v>
      </c>
      <c r="K121" s="160" t="s">
        <v>20</v>
      </c>
      <c r="L121" s="32"/>
      <c r="M121" s="165" t="s">
        <v>20</v>
      </c>
      <c r="N121" s="166" t="s">
        <v>49</v>
      </c>
      <c r="O121" s="33"/>
      <c r="P121" s="167">
        <f>O121*H121</f>
        <v>0</v>
      </c>
      <c r="Q121" s="167">
        <v>0</v>
      </c>
      <c r="R121" s="167">
        <f>Q121*H121</f>
        <v>0</v>
      </c>
      <c r="S121" s="167">
        <v>0</v>
      </c>
      <c r="T121" s="168">
        <f>S121*H121</f>
        <v>0</v>
      </c>
      <c r="AR121" s="15" t="s">
        <v>122</v>
      </c>
      <c r="AT121" s="15" t="s">
        <v>117</v>
      </c>
      <c r="AU121" s="15" t="s">
        <v>82</v>
      </c>
      <c r="AY121" s="15" t="s">
        <v>114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5" t="s">
        <v>122</v>
      </c>
      <c r="BK121" s="169">
        <f>ROUND(I121*H121,2)</f>
        <v>0</v>
      </c>
      <c r="BL121" s="15" t="s">
        <v>122</v>
      </c>
      <c r="BM121" s="15" t="s">
        <v>222</v>
      </c>
    </row>
    <row r="122" spans="2:65" s="1" customFormat="1" ht="22.5" customHeight="1">
      <c r="B122" s="157"/>
      <c r="C122" s="158" t="s">
        <v>223</v>
      </c>
      <c r="D122" s="158" t="s">
        <v>117</v>
      </c>
      <c r="E122" s="159" t="s">
        <v>224</v>
      </c>
      <c r="F122" s="160" t="s">
        <v>225</v>
      </c>
      <c r="G122" s="161" t="s">
        <v>167</v>
      </c>
      <c r="H122" s="162">
        <v>62.446</v>
      </c>
      <c r="I122" s="163"/>
      <c r="J122" s="164">
        <f>ROUND(I122*H122,2)</f>
        <v>0</v>
      </c>
      <c r="K122" s="160" t="s">
        <v>20</v>
      </c>
      <c r="L122" s="32"/>
      <c r="M122" s="165" t="s">
        <v>20</v>
      </c>
      <c r="N122" s="166" t="s">
        <v>49</v>
      </c>
      <c r="O122" s="33"/>
      <c r="P122" s="167">
        <f>O122*H122</f>
        <v>0</v>
      </c>
      <c r="Q122" s="167">
        <v>0</v>
      </c>
      <c r="R122" s="167">
        <f>Q122*H122</f>
        <v>0</v>
      </c>
      <c r="S122" s="167">
        <v>0</v>
      </c>
      <c r="T122" s="168">
        <f>S122*H122</f>
        <v>0</v>
      </c>
      <c r="AR122" s="15" t="s">
        <v>122</v>
      </c>
      <c r="AT122" s="15" t="s">
        <v>117</v>
      </c>
      <c r="AU122" s="15" t="s">
        <v>82</v>
      </c>
      <c r="AY122" s="15" t="s">
        <v>114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5" t="s">
        <v>122</v>
      </c>
      <c r="BK122" s="169">
        <f>ROUND(I122*H122,2)</f>
        <v>0</v>
      </c>
      <c r="BL122" s="15" t="s">
        <v>122</v>
      </c>
      <c r="BM122" s="15" t="s">
        <v>226</v>
      </c>
    </row>
    <row r="123" spans="2:47" s="1" customFormat="1" ht="27">
      <c r="B123" s="32"/>
      <c r="D123" s="180" t="s">
        <v>170</v>
      </c>
      <c r="F123" s="194" t="s">
        <v>227</v>
      </c>
      <c r="I123" s="130"/>
      <c r="L123" s="32"/>
      <c r="M123" s="62"/>
      <c r="N123" s="33"/>
      <c r="O123" s="33"/>
      <c r="P123" s="33"/>
      <c r="Q123" s="33"/>
      <c r="R123" s="33"/>
      <c r="S123" s="33"/>
      <c r="T123" s="63"/>
      <c r="AT123" s="15" t="s">
        <v>170</v>
      </c>
      <c r="AU123" s="15" t="s">
        <v>82</v>
      </c>
    </row>
    <row r="124" spans="2:51" s="11" customFormat="1" ht="13.5">
      <c r="B124" s="170"/>
      <c r="D124" s="180" t="s">
        <v>124</v>
      </c>
      <c r="E124" s="179" t="s">
        <v>20</v>
      </c>
      <c r="F124" s="181" t="s">
        <v>228</v>
      </c>
      <c r="H124" s="182">
        <v>31.223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124</v>
      </c>
      <c r="AU124" s="179" t="s">
        <v>82</v>
      </c>
      <c r="AV124" s="11" t="s">
        <v>82</v>
      </c>
      <c r="AW124" s="11" t="s">
        <v>39</v>
      </c>
      <c r="AX124" s="11" t="s">
        <v>22</v>
      </c>
      <c r="AY124" s="179" t="s">
        <v>114</v>
      </c>
    </row>
    <row r="125" spans="2:51" s="11" customFormat="1" ht="13.5">
      <c r="B125" s="170"/>
      <c r="D125" s="171" t="s">
        <v>124</v>
      </c>
      <c r="F125" s="173" t="s">
        <v>229</v>
      </c>
      <c r="H125" s="174">
        <v>62.446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124</v>
      </c>
      <c r="AU125" s="179" t="s">
        <v>82</v>
      </c>
      <c r="AV125" s="11" t="s">
        <v>82</v>
      </c>
      <c r="AW125" s="11" t="s">
        <v>4</v>
      </c>
      <c r="AX125" s="11" t="s">
        <v>22</v>
      </c>
      <c r="AY125" s="179" t="s">
        <v>114</v>
      </c>
    </row>
    <row r="126" spans="2:65" s="1" customFormat="1" ht="22.5" customHeight="1">
      <c r="B126" s="157"/>
      <c r="C126" s="158" t="s">
        <v>230</v>
      </c>
      <c r="D126" s="158" t="s">
        <v>117</v>
      </c>
      <c r="E126" s="159" t="s">
        <v>231</v>
      </c>
      <c r="F126" s="160" t="s">
        <v>232</v>
      </c>
      <c r="G126" s="161" t="s">
        <v>167</v>
      </c>
      <c r="H126" s="162">
        <v>23.575</v>
      </c>
      <c r="I126" s="163"/>
      <c r="J126" s="164">
        <f>ROUND(I126*H126,2)</f>
        <v>0</v>
      </c>
      <c r="K126" s="160" t="s">
        <v>20</v>
      </c>
      <c r="L126" s="32"/>
      <c r="M126" s="165" t="s">
        <v>20</v>
      </c>
      <c r="N126" s="166" t="s">
        <v>49</v>
      </c>
      <c r="O126" s="33"/>
      <c r="P126" s="167">
        <f>O126*H126</f>
        <v>0</v>
      </c>
      <c r="Q126" s="167">
        <v>0</v>
      </c>
      <c r="R126" s="167">
        <f>Q126*H126</f>
        <v>0</v>
      </c>
      <c r="S126" s="167">
        <v>0</v>
      </c>
      <c r="T126" s="168">
        <f>S126*H126</f>
        <v>0</v>
      </c>
      <c r="AR126" s="15" t="s">
        <v>122</v>
      </c>
      <c r="AT126" s="15" t="s">
        <v>117</v>
      </c>
      <c r="AU126" s="15" t="s">
        <v>82</v>
      </c>
      <c r="AY126" s="15" t="s">
        <v>114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5" t="s">
        <v>122</v>
      </c>
      <c r="BK126" s="169">
        <f>ROUND(I126*H126,2)</f>
        <v>0</v>
      </c>
      <c r="BL126" s="15" t="s">
        <v>122</v>
      </c>
      <c r="BM126" s="15" t="s">
        <v>233</v>
      </c>
    </row>
    <row r="127" spans="2:65" s="1" customFormat="1" ht="22.5" customHeight="1">
      <c r="B127" s="157"/>
      <c r="C127" s="158" t="s">
        <v>234</v>
      </c>
      <c r="D127" s="158" t="s">
        <v>117</v>
      </c>
      <c r="E127" s="159" t="s">
        <v>235</v>
      </c>
      <c r="F127" s="160" t="s">
        <v>236</v>
      </c>
      <c r="G127" s="161" t="s">
        <v>167</v>
      </c>
      <c r="H127" s="162">
        <v>141.45</v>
      </c>
      <c r="I127" s="163"/>
      <c r="J127" s="164">
        <f>ROUND(I127*H127,2)</f>
        <v>0</v>
      </c>
      <c r="K127" s="160" t="s">
        <v>121</v>
      </c>
      <c r="L127" s="32"/>
      <c r="M127" s="165" t="s">
        <v>20</v>
      </c>
      <c r="N127" s="166" t="s">
        <v>49</v>
      </c>
      <c r="O127" s="33"/>
      <c r="P127" s="167">
        <f>O127*H127</f>
        <v>0</v>
      </c>
      <c r="Q127" s="167">
        <v>0</v>
      </c>
      <c r="R127" s="167">
        <f>Q127*H127</f>
        <v>0</v>
      </c>
      <c r="S127" s="167">
        <v>0</v>
      </c>
      <c r="T127" s="168">
        <f>S127*H127</f>
        <v>0</v>
      </c>
      <c r="AR127" s="15" t="s">
        <v>122</v>
      </c>
      <c r="AT127" s="15" t="s">
        <v>117</v>
      </c>
      <c r="AU127" s="15" t="s">
        <v>82</v>
      </c>
      <c r="AY127" s="15" t="s">
        <v>114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5" t="s">
        <v>122</v>
      </c>
      <c r="BK127" s="169">
        <f>ROUND(I127*H127,2)</f>
        <v>0</v>
      </c>
      <c r="BL127" s="15" t="s">
        <v>122</v>
      </c>
      <c r="BM127" s="15" t="s">
        <v>237</v>
      </c>
    </row>
    <row r="128" spans="2:47" s="1" customFormat="1" ht="27">
      <c r="B128" s="32"/>
      <c r="D128" s="180" t="s">
        <v>170</v>
      </c>
      <c r="F128" s="194" t="s">
        <v>216</v>
      </c>
      <c r="I128" s="130"/>
      <c r="L128" s="32"/>
      <c r="M128" s="62"/>
      <c r="N128" s="33"/>
      <c r="O128" s="33"/>
      <c r="P128" s="33"/>
      <c r="Q128" s="33"/>
      <c r="R128" s="33"/>
      <c r="S128" s="33"/>
      <c r="T128" s="63"/>
      <c r="AT128" s="15" t="s">
        <v>170</v>
      </c>
      <c r="AU128" s="15" t="s">
        <v>82</v>
      </c>
    </row>
    <row r="129" spans="2:51" s="11" customFormat="1" ht="13.5">
      <c r="B129" s="170"/>
      <c r="D129" s="180" t="s">
        <v>124</v>
      </c>
      <c r="E129" s="179" t="s">
        <v>20</v>
      </c>
      <c r="F129" s="181" t="s">
        <v>238</v>
      </c>
      <c r="H129" s="182">
        <v>23.575</v>
      </c>
      <c r="I129" s="175"/>
      <c r="L129" s="170"/>
      <c r="M129" s="176"/>
      <c r="N129" s="177"/>
      <c r="O129" s="177"/>
      <c r="P129" s="177"/>
      <c r="Q129" s="177"/>
      <c r="R129" s="177"/>
      <c r="S129" s="177"/>
      <c r="T129" s="178"/>
      <c r="AT129" s="179" t="s">
        <v>124</v>
      </c>
      <c r="AU129" s="179" t="s">
        <v>82</v>
      </c>
      <c r="AV129" s="11" t="s">
        <v>82</v>
      </c>
      <c r="AW129" s="11" t="s">
        <v>39</v>
      </c>
      <c r="AX129" s="11" t="s">
        <v>22</v>
      </c>
      <c r="AY129" s="179" t="s">
        <v>114</v>
      </c>
    </row>
    <row r="130" spans="2:51" s="11" customFormat="1" ht="13.5">
      <c r="B130" s="170"/>
      <c r="D130" s="171" t="s">
        <v>124</v>
      </c>
      <c r="F130" s="173" t="s">
        <v>239</v>
      </c>
      <c r="H130" s="174">
        <v>141.45</v>
      </c>
      <c r="I130" s="175"/>
      <c r="L130" s="170"/>
      <c r="M130" s="176"/>
      <c r="N130" s="177"/>
      <c r="O130" s="177"/>
      <c r="P130" s="177"/>
      <c r="Q130" s="177"/>
      <c r="R130" s="177"/>
      <c r="S130" s="177"/>
      <c r="T130" s="178"/>
      <c r="AT130" s="179" t="s">
        <v>124</v>
      </c>
      <c r="AU130" s="179" t="s">
        <v>82</v>
      </c>
      <c r="AV130" s="11" t="s">
        <v>82</v>
      </c>
      <c r="AW130" s="11" t="s">
        <v>4</v>
      </c>
      <c r="AX130" s="11" t="s">
        <v>22</v>
      </c>
      <c r="AY130" s="179" t="s">
        <v>114</v>
      </c>
    </row>
    <row r="131" spans="2:65" s="1" customFormat="1" ht="22.5" customHeight="1">
      <c r="B131" s="157"/>
      <c r="C131" s="158" t="s">
        <v>240</v>
      </c>
      <c r="D131" s="158" t="s">
        <v>117</v>
      </c>
      <c r="E131" s="159" t="s">
        <v>241</v>
      </c>
      <c r="F131" s="160" t="s">
        <v>242</v>
      </c>
      <c r="G131" s="161" t="s">
        <v>167</v>
      </c>
      <c r="H131" s="162">
        <v>69.753</v>
      </c>
      <c r="I131" s="163"/>
      <c r="J131" s="164">
        <f>ROUND(I131*H131,2)</f>
        <v>0</v>
      </c>
      <c r="K131" s="160" t="s">
        <v>121</v>
      </c>
      <c r="L131" s="32"/>
      <c r="M131" s="165" t="s">
        <v>20</v>
      </c>
      <c r="N131" s="166" t="s">
        <v>49</v>
      </c>
      <c r="O131" s="33"/>
      <c r="P131" s="167">
        <f>O131*H131</f>
        <v>0</v>
      </c>
      <c r="Q131" s="167">
        <v>0</v>
      </c>
      <c r="R131" s="167">
        <f>Q131*H131</f>
        <v>0</v>
      </c>
      <c r="S131" s="167">
        <v>0</v>
      </c>
      <c r="T131" s="168">
        <f>S131*H131</f>
        <v>0</v>
      </c>
      <c r="AR131" s="15" t="s">
        <v>122</v>
      </c>
      <c r="AT131" s="15" t="s">
        <v>117</v>
      </c>
      <c r="AU131" s="15" t="s">
        <v>82</v>
      </c>
      <c r="AY131" s="15" t="s">
        <v>114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5" t="s">
        <v>122</v>
      </c>
      <c r="BK131" s="169">
        <f>ROUND(I131*H131,2)</f>
        <v>0</v>
      </c>
      <c r="BL131" s="15" t="s">
        <v>122</v>
      </c>
      <c r="BM131" s="15" t="s">
        <v>243</v>
      </c>
    </row>
    <row r="132" spans="2:51" s="11" customFormat="1" ht="13.5">
      <c r="B132" s="170"/>
      <c r="D132" s="180" t="s">
        <v>124</v>
      </c>
      <c r="E132" s="179" t="s">
        <v>20</v>
      </c>
      <c r="F132" s="181" t="s">
        <v>244</v>
      </c>
      <c r="H132" s="182">
        <v>69.753</v>
      </c>
      <c r="I132" s="175"/>
      <c r="L132" s="170"/>
      <c r="M132" s="176"/>
      <c r="N132" s="177"/>
      <c r="O132" s="177"/>
      <c r="P132" s="177"/>
      <c r="Q132" s="177"/>
      <c r="R132" s="177"/>
      <c r="S132" s="177"/>
      <c r="T132" s="178"/>
      <c r="AT132" s="179" t="s">
        <v>124</v>
      </c>
      <c r="AU132" s="179" t="s">
        <v>82</v>
      </c>
      <c r="AV132" s="11" t="s">
        <v>82</v>
      </c>
      <c r="AW132" s="11" t="s">
        <v>39</v>
      </c>
      <c r="AX132" s="11" t="s">
        <v>22</v>
      </c>
      <c r="AY132" s="179" t="s">
        <v>114</v>
      </c>
    </row>
    <row r="133" spans="2:63" s="10" customFormat="1" ht="29.25" customHeight="1">
      <c r="B133" s="143"/>
      <c r="D133" s="154" t="s">
        <v>75</v>
      </c>
      <c r="E133" s="155" t="s">
        <v>245</v>
      </c>
      <c r="F133" s="155" t="s">
        <v>246</v>
      </c>
      <c r="I133" s="146"/>
      <c r="J133" s="156">
        <f>BK133</f>
        <v>0</v>
      </c>
      <c r="L133" s="143"/>
      <c r="M133" s="148"/>
      <c r="N133" s="149"/>
      <c r="O133" s="149"/>
      <c r="P133" s="150">
        <f>P134</f>
        <v>0</v>
      </c>
      <c r="Q133" s="149"/>
      <c r="R133" s="150">
        <f>R134</f>
        <v>0</v>
      </c>
      <c r="S133" s="149"/>
      <c r="T133" s="151">
        <f>T134</f>
        <v>0</v>
      </c>
      <c r="AR133" s="144" t="s">
        <v>22</v>
      </c>
      <c r="AT133" s="152" t="s">
        <v>75</v>
      </c>
      <c r="AU133" s="152" t="s">
        <v>22</v>
      </c>
      <c r="AY133" s="144" t="s">
        <v>114</v>
      </c>
      <c r="BK133" s="153">
        <f>BK134</f>
        <v>0</v>
      </c>
    </row>
    <row r="134" spans="2:65" s="1" customFormat="1" ht="22.5" customHeight="1">
      <c r="B134" s="157"/>
      <c r="C134" s="158" t="s">
        <v>247</v>
      </c>
      <c r="D134" s="158" t="s">
        <v>117</v>
      </c>
      <c r="E134" s="159" t="s">
        <v>248</v>
      </c>
      <c r="F134" s="160" t="s">
        <v>249</v>
      </c>
      <c r="G134" s="161" t="s">
        <v>167</v>
      </c>
      <c r="H134" s="162">
        <v>123.406</v>
      </c>
      <c r="I134" s="163"/>
      <c r="J134" s="164">
        <f>ROUND(I134*H134,2)</f>
        <v>0</v>
      </c>
      <c r="K134" s="160" t="s">
        <v>121</v>
      </c>
      <c r="L134" s="32"/>
      <c r="M134" s="165" t="s">
        <v>20</v>
      </c>
      <c r="N134" s="166" t="s">
        <v>49</v>
      </c>
      <c r="O134" s="33"/>
      <c r="P134" s="167">
        <f>O134*H134</f>
        <v>0</v>
      </c>
      <c r="Q134" s="167">
        <v>0</v>
      </c>
      <c r="R134" s="167">
        <f>Q134*H134</f>
        <v>0</v>
      </c>
      <c r="S134" s="167">
        <v>0</v>
      </c>
      <c r="T134" s="168">
        <f>S134*H134</f>
        <v>0</v>
      </c>
      <c r="AR134" s="15" t="s">
        <v>122</v>
      </c>
      <c r="AT134" s="15" t="s">
        <v>117</v>
      </c>
      <c r="AU134" s="15" t="s">
        <v>82</v>
      </c>
      <c r="AY134" s="15" t="s">
        <v>114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5" t="s">
        <v>122</v>
      </c>
      <c r="BK134" s="169">
        <f>ROUND(I134*H134,2)</f>
        <v>0</v>
      </c>
      <c r="BL134" s="15" t="s">
        <v>122</v>
      </c>
      <c r="BM134" s="15" t="s">
        <v>250</v>
      </c>
    </row>
    <row r="135" spans="2:63" s="10" customFormat="1" ht="36.75" customHeight="1">
      <c r="B135" s="143"/>
      <c r="D135" s="144" t="s">
        <v>75</v>
      </c>
      <c r="E135" s="145" t="s">
        <v>251</v>
      </c>
      <c r="F135" s="145" t="s">
        <v>252</v>
      </c>
      <c r="I135" s="146"/>
      <c r="J135" s="147">
        <f>BK135</f>
        <v>0</v>
      </c>
      <c r="L135" s="143"/>
      <c r="M135" s="148"/>
      <c r="N135" s="149"/>
      <c r="O135" s="149"/>
      <c r="P135" s="150">
        <f>P136</f>
        <v>0</v>
      </c>
      <c r="Q135" s="149"/>
      <c r="R135" s="150">
        <f>R136</f>
        <v>0</v>
      </c>
      <c r="S135" s="149"/>
      <c r="T135" s="151">
        <f>T136</f>
        <v>0</v>
      </c>
      <c r="AR135" s="144" t="s">
        <v>153</v>
      </c>
      <c r="AT135" s="152" t="s">
        <v>75</v>
      </c>
      <c r="AU135" s="152" t="s">
        <v>76</v>
      </c>
      <c r="AY135" s="144" t="s">
        <v>114</v>
      </c>
      <c r="BK135" s="153">
        <f>BK136</f>
        <v>0</v>
      </c>
    </row>
    <row r="136" spans="2:63" s="10" customFormat="1" ht="19.5" customHeight="1">
      <c r="B136" s="143"/>
      <c r="D136" s="154" t="s">
        <v>75</v>
      </c>
      <c r="E136" s="155" t="s">
        <v>253</v>
      </c>
      <c r="F136" s="155" t="s">
        <v>254</v>
      </c>
      <c r="I136" s="146"/>
      <c r="J136" s="156">
        <f>BK136</f>
        <v>0</v>
      </c>
      <c r="L136" s="143"/>
      <c r="M136" s="148"/>
      <c r="N136" s="149"/>
      <c r="O136" s="149"/>
      <c r="P136" s="150">
        <f>SUM(P137:P138)</f>
        <v>0</v>
      </c>
      <c r="Q136" s="149"/>
      <c r="R136" s="150">
        <f>SUM(R137:R138)</f>
        <v>0</v>
      </c>
      <c r="S136" s="149"/>
      <c r="T136" s="151">
        <f>SUM(T137:T138)</f>
        <v>0</v>
      </c>
      <c r="AR136" s="144" t="s">
        <v>153</v>
      </c>
      <c r="AT136" s="152" t="s">
        <v>75</v>
      </c>
      <c r="AU136" s="152" t="s">
        <v>22</v>
      </c>
      <c r="AY136" s="144" t="s">
        <v>114</v>
      </c>
      <c r="BK136" s="153">
        <f>SUM(BK137:BK138)</f>
        <v>0</v>
      </c>
    </row>
    <row r="137" spans="2:65" s="1" customFormat="1" ht="22.5" customHeight="1">
      <c r="B137" s="157"/>
      <c r="C137" s="158" t="s">
        <v>255</v>
      </c>
      <c r="D137" s="158" t="s">
        <v>117</v>
      </c>
      <c r="E137" s="159" t="s">
        <v>256</v>
      </c>
      <c r="F137" s="160" t="s">
        <v>254</v>
      </c>
      <c r="G137" s="161" t="s">
        <v>257</v>
      </c>
      <c r="H137" s="162">
        <v>1</v>
      </c>
      <c r="I137" s="163"/>
      <c r="J137" s="164">
        <f>ROUND(I137*H137,2)</f>
        <v>0</v>
      </c>
      <c r="K137" s="160" t="s">
        <v>121</v>
      </c>
      <c r="L137" s="32"/>
      <c r="M137" s="165" t="s">
        <v>20</v>
      </c>
      <c r="N137" s="166" t="s">
        <v>49</v>
      </c>
      <c r="O137" s="33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5" t="s">
        <v>258</v>
      </c>
      <c r="AT137" s="15" t="s">
        <v>117</v>
      </c>
      <c r="AU137" s="15" t="s">
        <v>82</v>
      </c>
      <c r="AY137" s="15" t="s">
        <v>114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5" t="s">
        <v>122</v>
      </c>
      <c r="BK137" s="169">
        <f>ROUND(I137*H137,2)</f>
        <v>0</v>
      </c>
      <c r="BL137" s="15" t="s">
        <v>258</v>
      </c>
      <c r="BM137" s="15" t="s">
        <v>259</v>
      </c>
    </row>
    <row r="138" spans="2:65" s="1" customFormat="1" ht="22.5" customHeight="1">
      <c r="B138" s="157"/>
      <c r="C138" s="158" t="s">
        <v>260</v>
      </c>
      <c r="D138" s="158" t="s">
        <v>117</v>
      </c>
      <c r="E138" s="159" t="s">
        <v>261</v>
      </c>
      <c r="F138" s="160" t="s">
        <v>262</v>
      </c>
      <c r="G138" s="161" t="s">
        <v>257</v>
      </c>
      <c r="H138" s="162">
        <v>1</v>
      </c>
      <c r="I138" s="163"/>
      <c r="J138" s="164">
        <f>ROUND(I138*H138,2)</f>
        <v>0</v>
      </c>
      <c r="K138" s="160" t="s">
        <v>121</v>
      </c>
      <c r="L138" s="32"/>
      <c r="M138" s="165" t="s">
        <v>20</v>
      </c>
      <c r="N138" s="195" t="s">
        <v>49</v>
      </c>
      <c r="O138" s="196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15" t="s">
        <v>258</v>
      </c>
      <c r="AT138" s="15" t="s">
        <v>117</v>
      </c>
      <c r="AU138" s="15" t="s">
        <v>82</v>
      </c>
      <c r="AY138" s="15" t="s">
        <v>114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5" t="s">
        <v>122</v>
      </c>
      <c r="BK138" s="169">
        <f>ROUND(I138*H138,2)</f>
        <v>0</v>
      </c>
      <c r="BL138" s="15" t="s">
        <v>258</v>
      </c>
      <c r="BM138" s="15" t="s">
        <v>263</v>
      </c>
    </row>
    <row r="139" spans="2:12" s="1" customFormat="1" ht="6.75" customHeight="1">
      <c r="B139" s="48"/>
      <c r="C139" s="49"/>
      <c r="D139" s="49"/>
      <c r="E139" s="49"/>
      <c r="F139" s="49"/>
      <c r="G139" s="49"/>
      <c r="H139" s="49"/>
      <c r="I139" s="109"/>
      <c r="J139" s="49"/>
      <c r="K139" s="49"/>
      <c r="L139" s="32"/>
    </row>
    <row r="140" ht="13.5">
      <c r="AT140" s="199"/>
    </row>
  </sheetData>
  <sheetProtection password="CC35" sheet="1" objects="1" scenarios="1" formatColumns="0" formatRows="0" sort="0" autoFilter="0"/>
  <autoFilter ref="C78:K78"/>
  <mergeCells count="6">
    <mergeCell ref="G1:H1"/>
    <mergeCell ref="L2:V2"/>
    <mergeCell ref="E7:H7"/>
    <mergeCell ref="E22:H22"/>
    <mergeCell ref="E43:H43"/>
    <mergeCell ref="E71:H71"/>
  </mergeCells>
  <hyperlinks>
    <hyperlink ref="F1:G1" location="C2" tooltip="Krycí list soupisu" display="1) Krycí list soupisu"/>
    <hyperlink ref="G1:H1" location="C50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  <col min="12" max="16384" width="9.3320312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250" customFormat="1" ht="45" customHeight="1">
      <c r="B3" s="247"/>
      <c r="C3" s="248" t="s">
        <v>271</v>
      </c>
      <c r="D3" s="248"/>
      <c r="E3" s="248"/>
      <c r="F3" s="248"/>
      <c r="G3" s="248"/>
      <c r="H3" s="248"/>
      <c r="I3" s="248"/>
      <c r="J3" s="248"/>
      <c r="K3" s="249"/>
    </row>
    <row r="4" spans="2:11" ht="25.5" customHeight="1">
      <c r="B4" s="251"/>
      <c r="C4" s="252" t="s">
        <v>272</v>
      </c>
      <c r="D4" s="252"/>
      <c r="E4" s="252"/>
      <c r="F4" s="252"/>
      <c r="G4" s="252"/>
      <c r="H4" s="252"/>
      <c r="I4" s="252"/>
      <c r="J4" s="252"/>
      <c r="K4" s="253"/>
    </row>
    <row r="5" spans="2:1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1"/>
      <c r="C6" s="255" t="s">
        <v>273</v>
      </c>
      <c r="D6" s="255"/>
      <c r="E6" s="255"/>
      <c r="F6" s="255"/>
      <c r="G6" s="255"/>
      <c r="H6" s="255"/>
      <c r="I6" s="255"/>
      <c r="J6" s="255"/>
      <c r="K6" s="253"/>
    </row>
    <row r="7" spans="2:11" ht="15" customHeight="1">
      <c r="B7" s="256"/>
      <c r="C7" s="255" t="s">
        <v>274</v>
      </c>
      <c r="D7" s="255"/>
      <c r="E7" s="255"/>
      <c r="F7" s="255"/>
      <c r="G7" s="255"/>
      <c r="H7" s="255"/>
      <c r="I7" s="255"/>
      <c r="J7" s="255"/>
      <c r="K7" s="253"/>
    </row>
    <row r="8" spans="2:11" ht="12.75" customHeight="1">
      <c r="B8" s="256"/>
      <c r="C8" s="257"/>
      <c r="D8" s="257"/>
      <c r="E8" s="257"/>
      <c r="F8" s="257"/>
      <c r="G8" s="257"/>
      <c r="H8" s="257"/>
      <c r="I8" s="257"/>
      <c r="J8" s="257"/>
      <c r="K8" s="253"/>
    </row>
    <row r="9" spans="2:11" ht="15" customHeight="1">
      <c r="B9" s="256"/>
      <c r="C9" s="255" t="s">
        <v>440</v>
      </c>
      <c r="D9" s="255"/>
      <c r="E9" s="255"/>
      <c r="F9" s="255"/>
      <c r="G9" s="255"/>
      <c r="H9" s="255"/>
      <c r="I9" s="255"/>
      <c r="J9" s="255"/>
      <c r="K9" s="253"/>
    </row>
    <row r="10" spans="2:11" ht="15" customHeight="1">
      <c r="B10" s="256"/>
      <c r="C10" s="257"/>
      <c r="D10" s="255" t="s">
        <v>441</v>
      </c>
      <c r="E10" s="255"/>
      <c r="F10" s="255"/>
      <c r="G10" s="255"/>
      <c r="H10" s="255"/>
      <c r="I10" s="255"/>
      <c r="J10" s="255"/>
      <c r="K10" s="253"/>
    </row>
    <row r="11" spans="2:11" ht="15" customHeight="1">
      <c r="B11" s="256"/>
      <c r="C11" s="258"/>
      <c r="D11" s="255" t="s">
        <v>275</v>
      </c>
      <c r="E11" s="255"/>
      <c r="F11" s="255"/>
      <c r="G11" s="255"/>
      <c r="H11" s="255"/>
      <c r="I11" s="255"/>
      <c r="J11" s="255"/>
      <c r="K11" s="253"/>
    </row>
    <row r="12" spans="2:11" ht="12.75" customHeight="1">
      <c r="B12" s="256"/>
      <c r="C12" s="258"/>
      <c r="D12" s="258"/>
      <c r="E12" s="258"/>
      <c r="F12" s="258"/>
      <c r="G12" s="258"/>
      <c r="H12" s="258"/>
      <c r="I12" s="258"/>
      <c r="J12" s="258"/>
      <c r="K12" s="253"/>
    </row>
    <row r="13" spans="2:11" ht="15" customHeight="1">
      <c r="B13" s="256"/>
      <c r="C13" s="258"/>
      <c r="D13" s="255" t="s">
        <v>442</v>
      </c>
      <c r="E13" s="255"/>
      <c r="F13" s="255"/>
      <c r="G13" s="255"/>
      <c r="H13" s="255"/>
      <c r="I13" s="255"/>
      <c r="J13" s="255"/>
      <c r="K13" s="253"/>
    </row>
    <row r="14" spans="2:11" ht="15" customHeight="1">
      <c r="B14" s="256"/>
      <c r="C14" s="258"/>
      <c r="D14" s="255" t="s">
        <v>276</v>
      </c>
      <c r="E14" s="255"/>
      <c r="F14" s="255"/>
      <c r="G14" s="255"/>
      <c r="H14" s="255"/>
      <c r="I14" s="255"/>
      <c r="J14" s="255"/>
      <c r="K14" s="253"/>
    </row>
    <row r="15" spans="2:11" ht="15" customHeight="1">
      <c r="B15" s="256"/>
      <c r="C15" s="258"/>
      <c r="D15" s="255" t="s">
        <v>277</v>
      </c>
      <c r="E15" s="255"/>
      <c r="F15" s="255"/>
      <c r="G15" s="255"/>
      <c r="H15" s="255"/>
      <c r="I15" s="255"/>
      <c r="J15" s="255"/>
      <c r="K15" s="253"/>
    </row>
    <row r="16" spans="2:11" ht="15" customHeight="1">
      <c r="B16" s="256"/>
      <c r="C16" s="258"/>
      <c r="D16" s="258"/>
      <c r="E16" s="259" t="s">
        <v>79</v>
      </c>
      <c r="F16" s="255" t="s">
        <v>278</v>
      </c>
      <c r="G16" s="255"/>
      <c r="H16" s="255"/>
      <c r="I16" s="255"/>
      <c r="J16" s="255"/>
      <c r="K16" s="253"/>
    </row>
    <row r="17" spans="2:11" ht="15" customHeight="1">
      <c r="B17" s="256"/>
      <c r="C17" s="258"/>
      <c r="D17" s="258"/>
      <c r="E17" s="259" t="s">
        <v>279</v>
      </c>
      <c r="F17" s="255" t="s">
        <v>280</v>
      </c>
      <c r="G17" s="255"/>
      <c r="H17" s="255"/>
      <c r="I17" s="255"/>
      <c r="J17" s="255"/>
      <c r="K17" s="253"/>
    </row>
    <row r="18" spans="2:11" ht="15" customHeight="1">
      <c r="B18" s="256"/>
      <c r="C18" s="258"/>
      <c r="D18" s="258"/>
      <c r="E18" s="259" t="s">
        <v>281</v>
      </c>
      <c r="F18" s="255" t="s">
        <v>282</v>
      </c>
      <c r="G18" s="255"/>
      <c r="H18" s="255"/>
      <c r="I18" s="255"/>
      <c r="J18" s="255"/>
      <c r="K18" s="253"/>
    </row>
    <row r="19" spans="2:11" ht="15" customHeight="1">
      <c r="B19" s="256"/>
      <c r="C19" s="258"/>
      <c r="D19" s="258"/>
      <c r="E19" s="259" t="s">
        <v>283</v>
      </c>
      <c r="F19" s="255" t="s">
        <v>284</v>
      </c>
      <c r="G19" s="255"/>
      <c r="H19" s="255"/>
      <c r="I19" s="255"/>
      <c r="J19" s="255"/>
      <c r="K19" s="253"/>
    </row>
    <row r="20" spans="2:11" ht="15" customHeight="1">
      <c r="B20" s="256"/>
      <c r="C20" s="258"/>
      <c r="D20" s="258"/>
      <c r="E20" s="259" t="s">
        <v>285</v>
      </c>
      <c r="F20" s="255" t="s">
        <v>286</v>
      </c>
      <c r="G20" s="255"/>
      <c r="H20" s="255"/>
      <c r="I20" s="255"/>
      <c r="J20" s="255"/>
      <c r="K20" s="253"/>
    </row>
    <row r="21" spans="2:11" ht="15" customHeight="1">
      <c r="B21" s="256"/>
      <c r="C21" s="258"/>
      <c r="D21" s="258"/>
      <c r="E21" s="259" t="s">
        <v>287</v>
      </c>
      <c r="F21" s="255" t="s">
        <v>288</v>
      </c>
      <c r="G21" s="255"/>
      <c r="H21" s="255"/>
      <c r="I21" s="255"/>
      <c r="J21" s="255"/>
      <c r="K21" s="253"/>
    </row>
    <row r="22" spans="2:11" ht="12.75" customHeight="1">
      <c r="B22" s="256"/>
      <c r="C22" s="258"/>
      <c r="D22" s="258"/>
      <c r="E22" s="258"/>
      <c r="F22" s="258"/>
      <c r="G22" s="258"/>
      <c r="H22" s="258"/>
      <c r="I22" s="258"/>
      <c r="J22" s="258"/>
      <c r="K22" s="253"/>
    </row>
    <row r="23" spans="2:11" ht="15" customHeight="1">
      <c r="B23" s="256"/>
      <c r="C23" s="255" t="s">
        <v>443</v>
      </c>
      <c r="D23" s="255"/>
      <c r="E23" s="255"/>
      <c r="F23" s="255"/>
      <c r="G23" s="255"/>
      <c r="H23" s="255"/>
      <c r="I23" s="255"/>
      <c r="J23" s="255"/>
      <c r="K23" s="253"/>
    </row>
    <row r="24" spans="2:11" ht="15" customHeight="1">
      <c r="B24" s="256"/>
      <c r="C24" s="255" t="s">
        <v>289</v>
      </c>
      <c r="D24" s="255"/>
      <c r="E24" s="255"/>
      <c r="F24" s="255"/>
      <c r="G24" s="255"/>
      <c r="H24" s="255"/>
      <c r="I24" s="255"/>
      <c r="J24" s="255"/>
      <c r="K24" s="253"/>
    </row>
    <row r="25" spans="2:11" ht="15" customHeight="1">
      <c r="B25" s="256"/>
      <c r="C25" s="257"/>
      <c r="D25" s="255" t="s">
        <v>444</v>
      </c>
      <c r="E25" s="255"/>
      <c r="F25" s="255"/>
      <c r="G25" s="255"/>
      <c r="H25" s="255"/>
      <c r="I25" s="255"/>
      <c r="J25" s="255"/>
      <c r="K25" s="253"/>
    </row>
    <row r="26" spans="2:11" ht="15" customHeight="1">
      <c r="B26" s="256"/>
      <c r="C26" s="258"/>
      <c r="D26" s="255" t="s">
        <v>290</v>
      </c>
      <c r="E26" s="255"/>
      <c r="F26" s="255"/>
      <c r="G26" s="255"/>
      <c r="H26" s="255"/>
      <c r="I26" s="255"/>
      <c r="J26" s="255"/>
      <c r="K26" s="253"/>
    </row>
    <row r="27" spans="2:11" ht="12.75" customHeight="1">
      <c r="B27" s="256"/>
      <c r="C27" s="258"/>
      <c r="D27" s="258"/>
      <c r="E27" s="258"/>
      <c r="F27" s="258"/>
      <c r="G27" s="258"/>
      <c r="H27" s="258"/>
      <c r="I27" s="258"/>
      <c r="J27" s="258"/>
      <c r="K27" s="253"/>
    </row>
    <row r="28" spans="2:11" ht="15" customHeight="1">
      <c r="B28" s="256"/>
      <c r="C28" s="258"/>
      <c r="D28" s="255" t="s">
        <v>445</v>
      </c>
      <c r="E28" s="255"/>
      <c r="F28" s="255"/>
      <c r="G28" s="255"/>
      <c r="H28" s="255"/>
      <c r="I28" s="255"/>
      <c r="J28" s="255"/>
      <c r="K28" s="253"/>
    </row>
    <row r="29" spans="2:11" ht="15" customHeight="1">
      <c r="B29" s="256"/>
      <c r="C29" s="258"/>
      <c r="D29" s="255" t="s">
        <v>291</v>
      </c>
      <c r="E29" s="255"/>
      <c r="F29" s="255"/>
      <c r="G29" s="255"/>
      <c r="H29" s="255"/>
      <c r="I29" s="255"/>
      <c r="J29" s="255"/>
      <c r="K29" s="253"/>
    </row>
    <row r="30" spans="2:11" ht="12.75" customHeight="1">
      <c r="B30" s="256"/>
      <c r="C30" s="258"/>
      <c r="D30" s="258"/>
      <c r="E30" s="258"/>
      <c r="F30" s="258"/>
      <c r="G30" s="258"/>
      <c r="H30" s="258"/>
      <c r="I30" s="258"/>
      <c r="J30" s="258"/>
      <c r="K30" s="253"/>
    </row>
    <row r="31" spans="2:11" ht="15" customHeight="1">
      <c r="B31" s="256"/>
      <c r="C31" s="258"/>
      <c r="D31" s="255" t="s">
        <v>446</v>
      </c>
      <c r="E31" s="255"/>
      <c r="F31" s="255"/>
      <c r="G31" s="255"/>
      <c r="H31" s="255"/>
      <c r="I31" s="255"/>
      <c r="J31" s="255"/>
      <c r="K31" s="253"/>
    </row>
    <row r="32" spans="2:11" ht="15" customHeight="1">
      <c r="B32" s="256"/>
      <c r="C32" s="258"/>
      <c r="D32" s="255" t="s">
        <v>292</v>
      </c>
      <c r="E32" s="255"/>
      <c r="F32" s="255"/>
      <c r="G32" s="255"/>
      <c r="H32" s="255"/>
      <c r="I32" s="255"/>
      <c r="J32" s="255"/>
      <c r="K32" s="253"/>
    </row>
    <row r="33" spans="2:11" ht="15" customHeight="1">
      <c r="B33" s="256"/>
      <c r="C33" s="258"/>
      <c r="D33" s="255" t="s">
        <v>293</v>
      </c>
      <c r="E33" s="255"/>
      <c r="F33" s="255"/>
      <c r="G33" s="255"/>
      <c r="H33" s="255"/>
      <c r="I33" s="255"/>
      <c r="J33" s="255"/>
      <c r="K33" s="253"/>
    </row>
    <row r="34" spans="2:11" ht="15" customHeight="1">
      <c r="B34" s="256"/>
      <c r="C34" s="258"/>
      <c r="D34" s="257"/>
      <c r="E34" s="260" t="s">
        <v>99</v>
      </c>
      <c r="F34" s="257"/>
      <c r="G34" s="255" t="s">
        <v>294</v>
      </c>
      <c r="H34" s="255"/>
      <c r="I34" s="255"/>
      <c r="J34" s="255"/>
      <c r="K34" s="253"/>
    </row>
    <row r="35" spans="2:11" ht="30.75" customHeight="1">
      <c r="B35" s="256"/>
      <c r="C35" s="258"/>
      <c r="D35" s="257"/>
      <c r="E35" s="260" t="s">
        <v>295</v>
      </c>
      <c r="F35" s="257"/>
      <c r="G35" s="255" t="s">
        <v>296</v>
      </c>
      <c r="H35" s="255"/>
      <c r="I35" s="255"/>
      <c r="J35" s="255"/>
      <c r="K35" s="253"/>
    </row>
    <row r="36" spans="2:11" ht="15" customHeight="1">
      <c r="B36" s="256"/>
      <c r="C36" s="258"/>
      <c r="D36" s="257"/>
      <c r="E36" s="260" t="s">
        <v>57</v>
      </c>
      <c r="F36" s="257"/>
      <c r="G36" s="255" t="s">
        <v>297</v>
      </c>
      <c r="H36" s="255"/>
      <c r="I36" s="255"/>
      <c r="J36" s="255"/>
      <c r="K36" s="253"/>
    </row>
    <row r="37" spans="2:11" ht="15" customHeight="1">
      <c r="B37" s="256"/>
      <c r="C37" s="258"/>
      <c r="D37" s="257"/>
      <c r="E37" s="260" t="s">
        <v>100</v>
      </c>
      <c r="F37" s="257"/>
      <c r="G37" s="255" t="s">
        <v>298</v>
      </c>
      <c r="H37" s="255"/>
      <c r="I37" s="255"/>
      <c r="J37" s="255"/>
      <c r="K37" s="253"/>
    </row>
    <row r="38" spans="2:11" ht="15" customHeight="1">
      <c r="B38" s="256"/>
      <c r="C38" s="258"/>
      <c r="D38" s="257"/>
      <c r="E38" s="260" t="s">
        <v>101</v>
      </c>
      <c r="F38" s="257"/>
      <c r="G38" s="255" t="s">
        <v>299</v>
      </c>
      <c r="H38" s="255"/>
      <c r="I38" s="255"/>
      <c r="J38" s="255"/>
      <c r="K38" s="253"/>
    </row>
    <row r="39" spans="2:11" ht="15" customHeight="1">
      <c r="B39" s="256"/>
      <c r="C39" s="258"/>
      <c r="D39" s="257"/>
      <c r="E39" s="260" t="s">
        <v>102</v>
      </c>
      <c r="F39" s="257"/>
      <c r="G39" s="255" t="s">
        <v>300</v>
      </c>
      <c r="H39" s="255"/>
      <c r="I39" s="255"/>
      <c r="J39" s="255"/>
      <c r="K39" s="253"/>
    </row>
    <row r="40" spans="2:11" ht="15" customHeight="1">
      <c r="B40" s="256"/>
      <c r="C40" s="258"/>
      <c r="D40" s="257"/>
      <c r="E40" s="260" t="s">
        <v>301</v>
      </c>
      <c r="F40" s="257"/>
      <c r="G40" s="255" t="s">
        <v>302</v>
      </c>
      <c r="H40" s="255"/>
      <c r="I40" s="255"/>
      <c r="J40" s="255"/>
      <c r="K40" s="253"/>
    </row>
    <row r="41" spans="2:11" ht="15" customHeight="1">
      <c r="B41" s="256"/>
      <c r="C41" s="258"/>
      <c r="D41" s="257"/>
      <c r="E41" s="260"/>
      <c r="F41" s="257"/>
      <c r="G41" s="255" t="s">
        <v>303</v>
      </c>
      <c r="H41" s="255"/>
      <c r="I41" s="255"/>
      <c r="J41" s="255"/>
      <c r="K41" s="253"/>
    </row>
    <row r="42" spans="2:11" ht="15" customHeight="1">
      <c r="B42" s="256"/>
      <c r="C42" s="258"/>
      <c r="D42" s="257"/>
      <c r="E42" s="260" t="s">
        <v>304</v>
      </c>
      <c r="F42" s="257"/>
      <c r="G42" s="255" t="s">
        <v>305</v>
      </c>
      <c r="H42" s="255"/>
      <c r="I42" s="255"/>
      <c r="J42" s="255"/>
      <c r="K42" s="253"/>
    </row>
    <row r="43" spans="2:11" ht="15" customHeight="1">
      <c r="B43" s="256"/>
      <c r="C43" s="258"/>
      <c r="D43" s="257"/>
      <c r="E43" s="260" t="s">
        <v>104</v>
      </c>
      <c r="F43" s="257"/>
      <c r="G43" s="255" t="s">
        <v>306</v>
      </c>
      <c r="H43" s="255"/>
      <c r="I43" s="255"/>
      <c r="J43" s="255"/>
      <c r="K43" s="253"/>
    </row>
    <row r="44" spans="2:11" ht="12.75" customHeight="1">
      <c r="B44" s="256"/>
      <c r="C44" s="258"/>
      <c r="D44" s="257"/>
      <c r="E44" s="257"/>
      <c r="F44" s="257"/>
      <c r="G44" s="257"/>
      <c r="H44" s="257"/>
      <c r="I44" s="257"/>
      <c r="J44" s="257"/>
      <c r="K44" s="253"/>
    </row>
    <row r="45" spans="2:11" ht="15" customHeight="1">
      <c r="B45" s="256"/>
      <c r="C45" s="258"/>
      <c r="D45" s="255" t="s">
        <v>307</v>
      </c>
      <c r="E45" s="255"/>
      <c r="F45" s="255"/>
      <c r="G45" s="255"/>
      <c r="H45" s="255"/>
      <c r="I45" s="255"/>
      <c r="J45" s="255"/>
      <c r="K45" s="253"/>
    </row>
    <row r="46" spans="2:11" ht="15" customHeight="1">
      <c r="B46" s="256"/>
      <c r="C46" s="258"/>
      <c r="D46" s="258"/>
      <c r="E46" s="255" t="s">
        <v>308</v>
      </c>
      <c r="F46" s="255"/>
      <c r="G46" s="255"/>
      <c r="H46" s="255"/>
      <c r="I46" s="255"/>
      <c r="J46" s="255"/>
      <c r="K46" s="253"/>
    </row>
    <row r="47" spans="2:11" ht="15" customHeight="1">
      <c r="B47" s="256"/>
      <c r="C47" s="258"/>
      <c r="D47" s="258"/>
      <c r="E47" s="255" t="s">
        <v>309</v>
      </c>
      <c r="F47" s="255"/>
      <c r="G47" s="255"/>
      <c r="H47" s="255"/>
      <c r="I47" s="255"/>
      <c r="J47" s="255"/>
      <c r="K47" s="253"/>
    </row>
    <row r="48" spans="2:11" ht="15" customHeight="1">
      <c r="B48" s="256"/>
      <c r="C48" s="258"/>
      <c r="D48" s="258"/>
      <c r="E48" s="255" t="s">
        <v>310</v>
      </c>
      <c r="F48" s="255"/>
      <c r="G48" s="255"/>
      <c r="H48" s="255"/>
      <c r="I48" s="255"/>
      <c r="J48" s="255"/>
      <c r="K48" s="253"/>
    </row>
    <row r="49" spans="2:11" ht="15" customHeight="1">
      <c r="B49" s="256"/>
      <c r="C49" s="258"/>
      <c r="D49" s="255" t="s">
        <v>311</v>
      </c>
      <c r="E49" s="255"/>
      <c r="F49" s="255"/>
      <c r="G49" s="255"/>
      <c r="H49" s="255"/>
      <c r="I49" s="255"/>
      <c r="J49" s="255"/>
      <c r="K49" s="253"/>
    </row>
    <row r="50" spans="2:11" ht="25.5" customHeight="1">
      <c r="B50" s="251"/>
      <c r="C50" s="252" t="s">
        <v>312</v>
      </c>
      <c r="D50" s="252"/>
      <c r="E50" s="252"/>
      <c r="F50" s="252"/>
      <c r="G50" s="252"/>
      <c r="H50" s="252"/>
      <c r="I50" s="252"/>
      <c r="J50" s="252"/>
      <c r="K50" s="253"/>
    </row>
    <row r="51" spans="2:11" ht="5.25" customHeight="1">
      <c r="B51" s="251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1"/>
      <c r="C52" s="255" t="s">
        <v>313</v>
      </c>
      <c r="D52" s="255"/>
      <c r="E52" s="255"/>
      <c r="F52" s="255"/>
      <c r="G52" s="255"/>
      <c r="H52" s="255"/>
      <c r="I52" s="255"/>
      <c r="J52" s="255"/>
      <c r="K52" s="253"/>
    </row>
    <row r="53" spans="2:11" ht="15" customHeight="1">
      <c r="B53" s="251"/>
      <c r="C53" s="255" t="s">
        <v>314</v>
      </c>
      <c r="D53" s="255"/>
      <c r="E53" s="255"/>
      <c r="F53" s="255"/>
      <c r="G53" s="255"/>
      <c r="H53" s="255"/>
      <c r="I53" s="255"/>
      <c r="J53" s="255"/>
      <c r="K53" s="253"/>
    </row>
    <row r="54" spans="2:11" ht="12.75" customHeight="1">
      <c r="B54" s="251"/>
      <c r="C54" s="257"/>
      <c r="D54" s="257"/>
      <c r="E54" s="257"/>
      <c r="F54" s="257"/>
      <c r="G54" s="257"/>
      <c r="H54" s="257"/>
      <c r="I54" s="257"/>
      <c r="J54" s="257"/>
      <c r="K54" s="253"/>
    </row>
    <row r="55" spans="2:11" ht="15" customHeight="1">
      <c r="B55" s="251"/>
      <c r="C55" s="255" t="s">
        <v>315</v>
      </c>
      <c r="D55" s="255"/>
      <c r="E55" s="255"/>
      <c r="F55" s="255"/>
      <c r="G55" s="255"/>
      <c r="H55" s="255"/>
      <c r="I55" s="255"/>
      <c r="J55" s="255"/>
      <c r="K55" s="253"/>
    </row>
    <row r="56" spans="2:11" ht="15" customHeight="1">
      <c r="B56" s="251"/>
      <c r="C56" s="258"/>
      <c r="D56" s="255" t="s">
        <v>316</v>
      </c>
      <c r="E56" s="255"/>
      <c r="F56" s="255"/>
      <c r="G56" s="255"/>
      <c r="H56" s="255"/>
      <c r="I56" s="255"/>
      <c r="J56" s="255"/>
      <c r="K56" s="253"/>
    </row>
    <row r="57" spans="2:11" ht="15" customHeight="1">
      <c r="B57" s="251"/>
      <c r="C57" s="258"/>
      <c r="D57" s="255" t="s">
        <v>317</v>
      </c>
      <c r="E57" s="255"/>
      <c r="F57" s="255"/>
      <c r="G57" s="255"/>
      <c r="H57" s="255"/>
      <c r="I57" s="255"/>
      <c r="J57" s="255"/>
      <c r="K57" s="253"/>
    </row>
    <row r="58" spans="2:11" ht="15" customHeight="1">
      <c r="B58" s="251"/>
      <c r="C58" s="258"/>
      <c r="D58" s="255" t="s">
        <v>318</v>
      </c>
      <c r="E58" s="255"/>
      <c r="F58" s="255"/>
      <c r="G58" s="255"/>
      <c r="H58" s="255"/>
      <c r="I58" s="255"/>
      <c r="J58" s="255"/>
      <c r="K58" s="253"/>
    </row>
    <row r="59" spans="2:11" ht="15" customHeight="1">
      <c r="B59" s="251"/>
      <c r="C59" s="258"/>
      <c r="D59" s="255" t="s">
        <v>319</v>
      </c>
      <c r="E59" s="255"/>
      <c r="F59" s="255"/>
      <c r="G59" s="255"/>
      <c r="H59" s="255"/>
      <c r="I59" s="255"/>
      <c r="J59" s="255"/>
      <c r="K59" s="253"/>
    </row>
    <row r="60" spans="2:11" ht="15" customHeight="1">
      <c r="B60" s="251"/>
      <c r="C60" s="258"/>
      <c r="D60" s="261" t="s">
        <v>320</v>
      </c>
      <c r="E60" s="261"/>
      <c r="F60" s="261"/>
      <c r="G60" s="261"/>
      <c r="H60" s="261"/>
      <c r="I60" s="261"/>
      <c r="J60" s="261"/>
      <c r="K60" s="253"/>
    </row>
    <row r="61" spans="2:11" ht="15" customHeight="1">
      <c r="B61" s="251"/>
      <c r="C61" s="258"/>
      <c r="D61" s="255" t="s">
        <v>321</v>
      </c>
      <c r="E61" s="255"/>
      <c r="F61" s="255"/>
      <c r="G61" s="255"/>
      <c r="H61" s="255"/>
      <c r="I61" s="255"/>
      <c r="J61" s="255"/>
      <c r="K61" s="253"/>
    </row>
    <row r="62" spans="2:11" ht="12.75" customHeight="1">
      <c r="B62" s="251"/>
      <c r="C62" s="258"/>
      <c r="D62" s="258"/>
      <c r="E62" s="262"/>
      <c r="F62" s="258"/>
      <c r="G62" s="258"/>
      <c r="H62" s="258"/>
      <c r="I62" s="258"/>
      <c r="J62" s="258"/>
      <c r="K62" s="253"/>
    </row>
    <row r="63" spans="2:11" ht="15" customHeight="1">
      <c r="B63" s="251"/>
      <c r="C63" s="258"/>
      <c r="D63" s="255" t="s">
        <v>322</v>
      </c>
      <c r="E63" s="255"/>
      <c r="F63" s="255"/>
      <c r="G63" s="255"/>
      <c r="H63" s="255"/>
      <c r="I63" s="255"/>
      <c r="J63" s="255"/>
      <c r="K63" s="253"/>
    </row>
    <row r="64" spans="2:11" ht="15" customHeight="1">
      <c r="B64" s="251"/>
      <c r="C64" s="258"/>
      <c r="D64" s="261" t="s">
        <v>323</v>
      </c>
      <c r="E64" s="261"/>
      <c r="F64" s="261"/>
      <c r="G64" s="261"/>
      <c r="H64" s="261"/>
      <c r="I64" s="261"/>
      <c r="J64" s="261"/>
      <c r="K64" s="253"/>
    </row>
    <row r="65" spans="2:11" ht="15" customHeight="1">
      <c r="B65" s="251"/>
      <c r="C65" s="258"/>
      <c r="D65" s="255" t="s">
        <v>324</v>
      </c>
      <c r="E65" s="255"/>
      <c r="F65" s="255"/>
      <c r="G65" s="255"/>
      <c r="H65" s="255"/>
      <c r="I65" s="255"/>
      <c r="J65" s="255"/>
      <c r="K65" s="253"/>
    </row>
    <row r="66" spans="2:11" ht="15" customHeight="1">
      <c r="B66" s="251"/>
      <c r="C66" s="258"/>
      <c r="D66" s="255" t="s">
        <v>325</v>
      </c>
      <c r="E66" s="255"/>
      <c r="F66" s="255"/>
      <c r="G66" s="255"/>
      <c r="H66" s="255"/>
      <c r="I66" s="255"/>
      <c r="J66" s="255"/>
      <c r="K66" s="253"/>
    </row>
    <row r="67" spans="2:11" ht="15" customHeight="1">
      <c r="B67" s="251"/>
      <c r="C67" s="258"/>
      <c r="D67" s="255" t="s">
        <v>326</v>
      </c>
      <c r="E67" s="255"/>
      <c r="F67" s="255"/>
      <c r="G67" s="255"/>
      <c r="H67" s="255"/>
      <c r="I67" s="255"/>
      <c r="J67" s="255"/>
      <c r="K67" s="253"/>
    </row>
    <row r="68" spans="2:11" ht="15" customHeight="1">
      <c r="B68" s="251"/>
      <c r="C68" s="258"/>
      <c r="D68" s="255" t="s">
        <v>327</v>
      </c>
      <c r="E68" s="255"/>
      <c r="F68" s="255"/>
      <c r="G68" s="255"/>
      <c r="H68" s="255"/>
      <c r="I68" s="255"/>
      <c r="J68" s="255"/>
      <c r="K68" s="253"/>
    </row>
    <row r="69" spans="2:11" ht="12.75" customHeight="1">
      <c r="B69" s="263"/>
      <c r="C69" s="264"/>
      <c r="D69" s="264"/>
      <c r="E69" s="264"/>
      <c r="F69" s="264"/>
      <c r="G69" s="264"/>
      <c r="H69" s="264"/>
      <c r="I69" s="264"/>
      <c r="J69" s="264"/>
      <c r="K69" s="265"/>
    </row>
    <row r="70" spans="2:11" ht="18.75" customHeight="1">
      <c r="B70" s="266"/>
      <c r="C70" s="266"/>
      <c r="D70" s="266"/>
      <c r="E70" s="266"/>
      <c r="F70" s="266"/>
      <c r="G70" s="266"/>
      <c r="H70" s="266"/>
      <c r="I70" s="266"/>
      <c r="J70" s="266"/>
      <c r="K70" s="267"/>
    </row>
    <row r="71" spans="2:11" ht="18.75" customHeight="1">
      <c r="B71" s="267"/>
      <c r="C71" s="267"/>
      <c r="D71" s="267"/>
      <c r="E71" s="267"/>
      <c r="F71" s="267"/>
      <c r="G71" s="267"/>
      <c r="H71" s="267"/>
      <c r="I71" s="267"/>
      <c r="J71" s="267"/>
      <c r="K71" s="267"/>
    </row>
    <row r="72" spans="2:11" ht="7.5" customHeight="1">
      <c r="B72" s="268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45" customHeight="1">
      <c r="B73" s="271"/>
      <c r="C73" s="272" t="s">
        <v>270</v>
      </c>
      <c r="D73" s="272"/>
      <c r="E73" s="272"/>
      <c r="F73" s="272"/>
      <c r="G73" s="272"/>
      <c r="H73" s="272"/>
      <c r="I73" s="272"/>
      <c r="J73" s="272"/>
      <c r="K73" s="273"/>
    </row>
    <row r="74" spans="2:11" ht="17.25" customHeight="1">
      <c r="B74" s="271"/>
      <c r="C74" s="274" t="s">
        <v>328</v>
      </c>
      <c r="D74" s="274"/>
      <c r="E74" s="274"/>
      <c r="F74" s="274" t="s">
        <v>329</v>
      </c>
      <c r="G74" s="275"/>
      <c r="H74" s="274" t="s">
        <v>100</v>
      </c>
      <c r="I74" s="274" t="s">
        <v>61</v>
      </c>
      <c r="J74" s="274" t="s">
        <v>330</v>
      </c>
      <c r="K74" s="273"/>
    </row>
    <row r="75" spans="2:11" ht="17.25" customHeight="1">
      <c r="B75" s="271"/>
      <c r="C75" s="276" t="s">
        <v>331</v>
      </c>
      <c r="D75" s="276"/>
      <c r="E75" s="276"/>
      <c r="F75" s="277" t="s">
        <v>332</v>
      </c>
      <c r="G75" s="278"/>
      <c r="H75" s="276"/>
      <c r="I75" s="276"/>
      <c r="J75" s="276" t="s">
        <v>333</v>
      </c>
      <c r="K75" s="273"/>
    </row>
    <row r="76" spans="2:11" ht="5.25" customHeight="1">
      <c r="B76" s="271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1"/>
      <c r="C77" s="260" t="s">
        <v>57</v>
      </c>
      <c r="D77" s="279"/>
      <c r="E77" s="279"/>
      <c r="F77" s="281" t="s">
        <v>334</v>
      </c>
      <c r="G77" s="280"/>
      <c r="H77" s="260" t="s">
        <v>335</v>
      </c>
      <c r="I77" s="260" t="s">
        <v>336</v>
      </c>
      <c r="J77" s="260">
        <v>20</v>
      </c>
      <c r="K77" s="273"/>
    </row>
    <row r="78" spans="2:11" ht="15" customHeight="1">
      <c r="B78" s="271"/>
      <c r="C78" s="260" t="s">
        <v>337</v>
      </c>
      <c r="D78" s="260"/>
      <c r="E78" s="260"/>
      <c r="F78" s="281" t="s">
        <v>334</v>
      </c>
      <c r="G78" s="280"/>
      <c r="H78" s="260" t="s">
        <v>338</v>
      </c>
      <c r="I78" s="260" t="s">
        <v>336</v>
      </c>
      <c r="J78" s="260">
        <v>120</v>
      </c>
      <c r="K78" s="273"/>
    </row>
    <row r="79" spans="2:11" ht="15" customHeight="1">
      <c r="B79" s="282"/>
      <c r="C79" s="260" t="s">
        <v>339</v>
      </c>
      <c r="D79" s="260"/>
      <c r="E79" s="260"/>
      <c r="F79" s="281" t="s">
        <v>340</v>
      </c>
      <c r="G79" s="280"/>
      <c r="H79" s="260" t="s">
        <v>341</v>
      </c>
      <c r="I79" s="260" t="s">
        <v>336</v>
      </c>
      <c r="J79" s="260">
        <v>50</v>
      </c>
      <c r="K79" s="273"/>
    </row>
    <row r="80" spans="2:11" ht="15" customHeight="1">
      <c r="B80" s="282"/>
      <c r="C80" s="260" t="s">
        <v>342</v>
      </c>
      <c r="D80" s="260"/>
      <c r="E80" s="260"/>
      <c r="F80" s="281" t="s">
        <v>334</v>
      </c>
      <c r="G80" s="280"/>
      <c r="H80" s="260" t="s">
        <v>343</v>
      </c>
      <c r="I80" s="260" t="s">
        <v>344</v>
      </c>
      <c r="J80" s="260"/>
      <c r="K80" s="273"/>
    </row>
    <row r="81" spans="2:11" ht="15" customHeight="1">
      <c r="B81" s="282"/>
      <c r="C81" s="283" t="s">
        <v>345</v>
      </c>
      <c r="D81" s="283"/>
      <c r="E81" s="283"/>
      <c r="F81" s="284" t="s">
        <v>340</v>
      </c>
      <c r="G81" s="283"/>
      <c r="H81" s="283" t="s">
        <v>346</v>
      </c>
      <c r="I81" s="283" t="s">
        <v>336</v>
      </c>
      <c r="J81" s="283">
        <v>15</v>
      </c>
      <c r="K81" s="273"/>
    </row>
    <row r="82" spans="2:11" ht="15" customHeight="1">
      <c r="B82" s="282"/>
      <c r="C82" s="283" t="s">
        <v>347</v>
      </c>
      <c r="D82" s="283"/>
      <c r="E82" s="283"/>
      <c r="F82" s="284" t="s">
        <v>340</v>
      </c>
      <c r="G82" s="283"/>
      <c r="H82" s="283" t="s">
        <v>348</v>
      </c>
      <c r="I82" s="283" t="s">
        <v>336</v>
      </c>
      <c r="J82" s="283">
        <v>15</v>
      </c>
      <c r="K82" s="273"/>
    </row>
    <row r="83" spans="2:11" ht="15" customHeight="1">
      <c r="B83" s="282"/>
      <c r="C83" s="283" t="s">
        <v>349</v>
      </c>
      <c r="D83" s="283"/>
      <c r="E83" s="283"/>
      <c r="F83" s="284" t="s">
        <v>340</v>
      </c>
      <c r="G83" s="283"/>
      <c r="H83" s="283" t="s">
        <v>350</v>
      </c>
      <c r="I83" s="283" t="s">
        <v>336</v>
      </c>
      <c r="J83" s="283">
        <v>20</v>
      </c>
      <c r="K83" s="273"/>
    </row>
    <row r="84" spans="2:11" ht="15" customHeight="1">
      <c r="B84" s="282"/>
      <c r="C84" s="283" t="s">
        <v>351</v>
      </c>
      <c r="D84" s="283"/>
      <c r="E84" s="283"/>
      <c r="F84" s="284" t="s">
        <v>340</v>
      </c>
      <c r="G84" s="283"/>
      <c r="H84" s="283" t="s">
        <v>352</v>
      </c>
      <c r="I84" s="283" t="s">
        <v>336</v>
      </c>
      <c r="J84" s="283">
        <v>20</v>
      </c>
      <c r="K84" s="273"/>
    </row>
    <row r="85" spans="2:11" ht="15" customHeight="1">
      <c r="B85" s="282"/>
      <c r="C85" s="260" t="s">
        <v>353</v>
      </c>
      <c r="D85" s="260"/>
      <c r="E85" s="260"/>
      <c r="F85" s="281" t="s">
        <v>340</v>
      </c>
      <c r="G85" s="280"/>
      <c r="H85" s="260" t="s">
        <v>354</v>
      </c>
      <c r="I85" s="260" t="s">
        <v>336</v>
      </c>
      <c r="J85" s="260">
        <v>50</v>
      </c>
      <c r="K85" s="273"/>
    </row>
    <row r="86" spans="2:11" ht="15" customHeight="1">
      <c r="B86" s="282"/>
      <c r="C86" s="260" t="s">
        <v>355</v>
      </c>
      <c r="D86" s="260"/>
      <c r="E86" s="260"/>
      <c r="F86" s="281" t="s">
        <v>340</v>
      </c>
      <c r="G86" s="280"/>
      <c r="H86" s="260" t="s">
        <v>356</v>
      </c>
      <c r="I86" s="260" t="s">
        <v>336</v>
      </c>
      <c r="J86" s="260">
        <v>20</v>
      </c>
      <c r="K86" s="273"/>
    </row>
    <row r="87" spans="2:11" ht="15" customHeight="1">
      <c r="B87" s="282"/>
      <c r="C87" s="260" t="s">
        <v>357</v>
      </c>
      <c r="D87" s="260"/>
      <c r="E87" s="260"/>
      <c r="F87" s="281" t="s">
        <v>340</v>
      </c>
      <c r="G87" s="280"/>
      <c r="H87" s="260" t="s">
        <v>358</v>
      </c>
      <c r="I87" s="260" t="s">
        <v>336</v>
      </c>
      <c r="J87" s="260">
        <v>20</v>
      </c>
      <c r="K87" s="273"/>
    </row>
    <row r="88" spans="2:11" ht="15" customHeight="1">
      <c r="B88" s="282"/>
      <c r="C88" s="260" t="s">
        <v>359</v>
      </c>
      <c r="D88" s="260"/>
      <c r="E88" s="260"/>
      <c r="F88" s="281" t="s">
        <v>340</v>
      </c>
      <c r="G88" s="280"/>
      <c r="H88" s="260" t="s">
        <v>360</v>
      </c>
      <c r="I88" s="260" t="s">
        <v>336</v>
      </c>
      <c r="J88" s="260">
        <v>50</v>
      </c>
      <c r="K88" s="273"/>
    </row>
    <row r="89" spans="2:11" ht="15" customHeight="1">
      <c r="B89" s="282"/>
      <c r="C89" s="260" t="s">
        <v>361</v>
      </c>
      <c r="D89" s="260"/>
      <c r="E89" s="260"/>
      <c r="F89" s="281" t="s">
        <v>340</v>
      </c>
      <c r="G89" s="280"/>
      <c r="H89" s="260" t="s">
        <v>361</v>
      </c>
      <c r="I89" s="260" t="s">
        <v>336</v>
      </c>
      <c r="J89" s="260">
        <v>50</v>
      </c>
      <c r="K89" s="273"/>
    </row>
    <row r="90" spans="2:11" ht="15" customHeight="1">
      <c r="B90" s="282"/>
      <c r="C90" s="260" t="s">
        <v>105</v>
      </c>
      <c r="D90" s="260"/>
      <c r="E90" s="260"/>
      <c r="F90" s="281" t="s">
        <v>340</v>
      </c>
      <c r="G90" s="280"/>
      <c r="H90" s="260" t="s">
        <v>362</v>
      </c>
      <c r="I90" s="260" t="s">
        <v>336</v>
      </c>
      <c r="J90" s="260">
        <v>255</v>
      </c>
      <c r="K90" s="273"/>
    </row>
    <row r="91" spans="2:11" ht="15" customHeight="1">
      <c r="B91" s="282"/>
      <c r="C91" s="260" t="s">
        <v>363</v>
      </c>
      <c r="D91" s="260"/>
      <c r="E91" s="260"/>
      <c r="F91" s="281" t="s">
        <v>334</v>
      </c>
      <c r="G91" s="280"/>
      <c r="H91" s="260" t="s">
        <v>364</v>
      </c>
      <c r="I91" s="260" t="s">
        <v>365</v>
      </c>
      <c r="J91" s="260"/>
      <c r="K91" s="273"/>
    </row>
    <row r="92" spans="2:11" ht="15" customHeight="1">
      <c r="B92" s="282"/>
      <c r="C92" s="260" t="s">
        <v>366</v>
      </c>
      <c r="D92" s="260"/>
      <c r="E92" s="260"/>
      <c r="F92" s="281" t="s">
        <v>334</v>
      </c>
      <c r="G92" s="280"/>
      <c r="H92" s="260" t="s">
        <v>367</v>
      </c>
      <c r="I92" s="260" t="s">
        <v>368</v>
      </c>
      <c r="J92" s="260"/>
      <c r="K92" s="273"/>
    </row>
    <row r="93" spans="2:11" ht="15" customHeight="1">
      <c r="B93" s="282"/>
      <c r="C93" s="260" t="s">
        <v>369</v>
      </c>
      <c r="D93" s="260"/>
      <c r="E93" s="260"/>
      <c r="F93" s="281" t="s">
        <v>334</v>
      </c>
      <c r="G93" s="280"/>
      <c r="H93" s="260" t="s">
        <v>369</v>
      </c>
      <c r="I93" s="260" t="s">
        <v>368</v>
      </c>
      <c r="J93" s="260"/>
      <c r="K93" s="273"/>
    </row>
    <row r="94" spans="2:11" ht="15" customHeight="1">
      <c r="B94" s="282"/>
      <c r="C94" s="260" t="s">
        <v>42</v>
      </c>
      <c r="D94" s="260"/>
      <c r="E94" s="260"/>
      <c r="F94" s="281" t="s">
        <v>334</v>
      </c>
      <c r="G94" s="280"/>
      <c r="H94" s="260" t="s">
        <v>370</v>
      </c>
      <c r="I94" s="260" t="s">
        <v>368</v>
      </c>
      <c r="J94" s="260"/>
      <c r="K94" s="273"/>
    </row>
    <row r="95" spans="2:11" ht="15" customHeight="1">
      <c r="B95" s="282"/>
      <c r="C95" s="260" t="s">
        <v>52</v>
      </c>
      <c r="D95" s="260"/>
      <c r="E95" s="260"/>
      <c r="F95" s="281" t="s">
        <v>334</v>
      </c>
      <c r="G95" s="280"/>
      <c r="H95" s="260" t="s">
        <v>371</v>
      </c>
      <c r="I95" s="260" t="s">
        <v>368</v>
      </c>
      <c r="J95" s="260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7.5" customHeight="1">
      <c r="B99" s="268"/>
      <c r="C99" s="269"/>
      <c r="D99" s="269"/>
      <c r="E99" s="269"/>
      <c r="F99" s="269"/>
      <c r="G99" s="269"/>
      <c r="H99" s="269"/>
      <c r="I99" s="269"/>
      <c r="J99" s="269"/>
      <c r="K99" s="270"/>
    </row>
    <row r="100" spans="2:11" ht="45" customHeight="1">
      <c r="B100" s="271"/>
      <c r="C100" s="272" t="s">
        <v>372</v>
      </c>
      <c r="D100" s="272"/>
      <c r="E100" s="272"/>
      <c r="F100" s="272"/>
      <c r="G100" s="272"/>
      <c r="H100" s="272"/>
      <c r="I100" s="272"/>
      <c r="J100" s="272"/>
      <c r="K100" s="273"/>
    </row>
    <row r="101" spans="2:11" ht="17.25" customHeight="1">
      <c r="B101" s="271"/>
      <c r="C101" s="274" t="s">
        <v>328</v>
      </c>
      <c r="D101" s="274"/>
      <c r="E101" s="274"/>
      <c r="F101" s="274" t="s">
        <v>329</v>
      </c>
      <c r="G101" s="275"/>
      <c r="H101" s="274" t="s">
        <v>100</v>
      </c>
      <c r="I101" s="274" t="s">
        <v>61</v>
      </c>
      <c r="J101" s="274" t="s">
        <v>330</v>
      </c>
      <c r="K101" s="273"/>
    </row>
    <row r="102" spans="2:11" ht="17.25" customHeight="1">
      <c r="B102" s="271"/>
      <c r="C102" s="276" t="s">
        <v>331</v>
      </c>
      <c r="D102" s="276"/>
      <c r="E102" s="276"/>
      <c r="F102" s="277" t="s">
        <v>332</v>
      </c>
      <c r="G102" s="278"/>
      <c r="H102" s="276"/>
      <c r="I102" s="276"/>
      <c r="J102" s="276" t="s">
        <v>333</v>
      </c>
      <c r="K102" s="273"/>
    </row>
    <row r="103" spans="2:11" ht="5.25" customHeight="1">
      <c r="B103" s="271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1"/>
      <c r="C104" s="260" t="s">
        <v>57</v>
      </c>
      <c r="D104" s="279"/>
      <c r="E104" s="279"/>
      <c r="F104" s="281" t="s">
        <v>334</v>
      </c>
      <c r="G104" s="290"/>
      <c r="H104" s="260" t="s">
        <v>373</v>
      </c>
      <c r="I104" s="260" t="s">
        <v>336</v>
      </c>
      <c r="J104" s="260">
        <v>20</v>
      </c>
      <c r="K104" s="273"/>
    </row>
    <row r="105" spans="2:11" ht="15" customHeight="1">
      <c r="B105" s="271"/>
      <c r="C105" s="260" t="s">
        <v>337</v>
      </c>
      <c r="D105" s="260"/>
      <c r="E105" s="260"/>
      <c r="F105" s="281" t="s">
        <v>334</v>
      </c>
      <c r="G105" s="260"/>
      <c r="H105" s="260" t="s">
        <v>373</v>
      </c>
      <c r="I105" s="260" t="s">
        <v>336</v>
      </c>
      <c r="J105" s="260">
        <v>120</v>
      </c>
      <c r="K105" s="273"/>
    </row>
    <row r="106" spans="2:11" ht="15" customHeight="1">
      <c r="B106" s="282"/>
      <c r="C106" s="260" t="s">
        <v>339</v>
      </c>
      <c r="D106" s="260"/>
      <c r="E106" s="260"/>
      <c r="F106" s="281" t="s">
        <v>340</v>
      </c>
      <c r="G106" s="260"/>
      <c r="H106" s="260" t="s">
        <v>373</v>
      </c>
      <c r="I106" s="260" t="s">
        <v>336</v>
      </c>
      <c r="J106" s="260">
        <v>50</v>
      </c>
      <c r="K106" s="273"/>
    </row>
    <row r="107" spans="2:11" ht="15" customHeight="1">
      <c r="B107" s="282"/>
      <c r="C107" s="260" t="s">
        <v>342</v>
      </c>
      <c r="D107" s="260"/>
      <c r="E107" s="260"/>
      <c r="F107" s="281" t="s">
        <v>334</v>
      </c>
      <c r="G107" s="260"/>
      <c r="H107" s="260" t="s">
        <v>373</v>
      </c>
      <c r="I107" s="260" t="s">
        <v>344</v>
      </c>
      <c r="J107" s="260"/>
      <c r="K107" s="273"/>
    </row>
    <row r="108" spans="2:11" ht="15" customHeight="1">
      <c r="B108" s="282"/>
      <c r="C108" s="260" t="s">
        <v>353</v>
      </c>
      <c r="D108" s="260"/>
      <c r="E108" s="260"/>
      <c r="F108" s="281" t="s">
        <v>340</v>
      </c>
      <c r="G108" s="260"/>
      <c r="H108" s="260" t="s">
        <v>373</v>
      </c>
      <c r="I108" s="260" t="s">
        <v>336</v>
      </c>
      <c r="J108" s="260">
        <v>50</v>
      </c>
      <c r="K108" s="273"/>
    </row>
    <row r="109" spans="2:11" ht="15" customHeight="1">
      <c r="B109" s="282"/>
      <c r="C109" s="260" t="s">
        <v>361</v>
      </c>
      <c r="D109" s="260"/>
      <c r="E109" s="260"/>
      <c r="F109" s="281" t="s">
        <v>340</v>
      </c>
      <c r="G109" s="260"/>
      <c r="H109" s="260" t="s">
        <v>373</v>
      </c>
      <c r="I109" s="260" t="s">
        <v>336</v>
      </c>
      <c r="J109" s="260">
        <v>50</v>
      </c>
      <c r="K109" s="273"/>
    </row>
    <row r="110" spans="2:11" ht="15" customHeight="1">
      <c r="B110" s="282"/>
      <c r="C110" s="260" t="s">
        <v>359</v>
      </c>
      <c r="D110" s="260"/>
      <c r="E110" s="260"/>
      <c r="F110" s="281" t="s">
        <v>340</v>
      </c>
      <c r="G110" s="260"/>
      <c r="H110" s="260" t="s">
        <v>373</v>
      </c>
      <c r="I110" s="260" t="s">
        <v>336</v>
      </c>
      <c r="J110" s="260">
        <v>50</v>
      </c>
      <c r="K110" s="273"/>
    </row>
    <row r="111" spans="2:11" ht="15" customHeight="1">
      <c r="B111" s="282"/>
      <c r="C111" s="260" t="s">
        <v>57</v>
      </c>
      <c r="D111" s="260"/>
      <c r="E111" s="260"/>
      <c r="F111" s="281" t="s">
        <v>334</v>
      </c>
      <c r="G111" s="260"/>
      <c r="H111" s="260" t="s">
        <v>374</v>
      </c>
      <c r="I111" s="260" t="s">
        <v>336</v>
      </c>
      <c r="J111" s="260">
        <v>20</v>
      </c>
      <c r="K111" s="273"/>
    </row>
    <row r="112" spans="2:11" ht="15" customHeight="1">
      <c r="B112" s="282"/>
      <c r="C112" s="260" t="s">
        <v>375</v>
      </c>
      <c r="D112" s="260"/>
      <c r="E112" s="260"/>
      <c r="F112" s="281" t="s">
        <v>334</v>
      </c>
      <c r="G112" s="260"/>
      <c r="H112" s="260" t="s">
        <v>376</v>
      </c>
      <c r="I112" s="260" t="s">
        <v>336</v>
      </c>
      <c r="J112" s="260">
        <v>120</v>
      </c>
      <c r="K112" s="273"/>
    </row>
    <row r="113" spans="2:11" ht="15" customHeight="1">
      <c r="B113" s="282"/>
      <c r="C113" s="260" t="s">
        <v>42</v>
      </c>
      <c r="D113" s="260"/>
      <c r="E113" s="260"/>
      <c r="F113" s="281" t="s">
        <v>334</v>
      </c>
      <c r="G113" s="260"/>
      <c r="H113" s="260" t="s">
        <v>377</v>
      </c>
      <c r="I113" s="260" t="s">
        <v>368</v>
      </c>
      <c r="J113" s="260"/>
      <c r="K113" s="273"/>
    </row>
    <row r="114" spans="2:11" ht="15" customHeight="1">
      <c r="B114" s="282"/>
      <c r="C114" s="260" t="s">
        <v>52</v>
      </c>
      <c r="D114" s="260"/>
      <c r="E114" s="260"/>
      <c r="F114" s="281" t="s">
        <v>334</v>
      </c>
      <c r="G114" s="260"/>
      <c r="H114" s="260" t="s">
        <v>378</v>
      </c>
      <c r="I114" s="260" t="s">
        <v>368</v>
      </c>
      <c r="J114" s="260"/>
      <c r="K114" s="273"/>
    </row>
    <row r="115" spans="2:11" ht="15" customHeight="1">
      <c r="B115" s="282"/>
      <c r="C115" s="260" t="s">
        <v>61</v>
      </c>
      <c r="D115" s="260"/>
      <c r="E115" s="260"/>
      <c r="F115" s="281" t="s">
        <v>334</v>
      </c>
      <c r="G115" s="260"/>
      <c r="H115" s="260" t="s">
        <v>379</v>
      </c>
      <c r="I115" s="260" t="s">
        <v>380</v>
      </c>
      <c r="J115" s="260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7"/>
      <c r="D117" s="257"/>
      <c r="E117" s="257"/>
      <c r="F117" s="293"/>
      <c r="G117" s="257"/>
      <c r="H117" s="257"/>
      <c r="I117" s="257"/>
      <c r="J117" s="257"/>
      <c r="K117" s="292"/>
    </row>
    <row r="118" spans="2:11" ht="18.75" customHeight="1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248" t="s">
        <v>381</v>
      </c>
      <c r="D120" s="248"/>
      <c r="E120" s="248"/>
      <c r="F120" s="248"/>
      <c r="G120" s="248"/>
      <c r="H120" s="248"/>
      <c r="I120" s="248"/>
      <c r="J120" s="248"/>
      <c r="K120" s="298"/>
    </row>
    <row r="121" spans="2:11" ht="17.25" customHeight="1">
      <c r="B121" s="299"/>
      <c r="C121" s="274" t="s">
        <v>328</v>
      </c>
      <c r="D121" s="274"/>
      <c r="E121" s="274"/>
      <c r="F121" s="274" t="s">
        <v>329</v>
      </c>
      <c r="G121" s="275"/>
      <c r="H121" s="274" t="s">
        <v>100</v>
      </c>
      <c r="I121" s="274" t="s">
        <v>61</v>
      </c>
      <c r="J121" s="274" t="s">
        <v>330</v>
      </c>
      <c r="K121" s="300"/>
    </row>
    <row r="122" spans="2:11" ht="17.25" customHeight="1">
      <c r="B122" s="299"/>
      <c r="C122" s="276" t="s">
        <v>331</v>
      </c>
      <c r="D122" s="276"/>
      <c r="E122" s="276"/>
      <c r="F122" s="277" t="s">
        <v>332</v>
      </c>
      <c r="G122" s="278"/>
      <c r="H122" s="276"/>
      <c r="I122" s="276"/>
      <c r="J122" s="276" t="s">
        <v>333</v>
      </c>
      <c r="K122" s="300"/>
    </row>
    <row r="123" spans="2:11" ht="5.25" customHeight="1">
      <c r="B123" s="301"/>
      <c r="C123" s="279"/>
      <c r="D123" s="279"/>
      <c r="E123" s="279"/>
      <c r="F123" s="279"/>
      <c r="G123" s="260"/>
      <c r="H123" s="279"/>
      <c r="I123" s="279"/>
      <c r="J123" s="279"/>
      <c r="K123" s="302"/>
    </row>
    <row r="124" spans="2:11" ht="15" customHeight="1">
      <c r="B124" s="301"/>
      <c r="C124" s="260" t="s">
        <v>337</v>
      </c>
      <c r="D124" s="279"/>
      <c r="E124" s="279"/>
      <c r="F124" s="281" t="s">
        <v>334</v>
      </c>
      <c r="G124" s="260"/>
      <c r="H124" s="260" t="s">
        <v>373</v>
      </c>
      <c r="I124" s="260" t="s">
        <v>336</v>
      </c>
      <c r="J124" s="260">
        <v>120</v>
      </c>
      <c r="K124" s="303"/>
    </row>
    <row r="125" spans="2:11" ht="15" customHeight="1">
      <c r="B125" s="301"/>
      <c r="C125" s="260" t="s">
        <v>382</v>
      </c>
      <c r="D125" s="260"/>
      <c r="E125" s="260"/>
      <c r="F125" s="281" t="s">
        <v>334</v>
      </c>
      <c r="G125" s="260"/>
      <c r="H125" s="260" t="s">
        <v>383</v>
      </c>
      <c r="I125" s="260" t="s">
        <v>336</v>
      </c>
      <c r="J125" s="260" t="s">
        <v>384</v>
      </c>
      <c r="K125" s="303"/>
    </row>
    <row r="126" spans="2:11" ht="15" customHeight="1">
      <c r="B126" s="301"/>
      <c r="C126" s="260" t="s">
        <v>287</v>
      </c>
      <c r="D126" s="260"/>
      <c r="E126" s="260"/>
      <c r="F126" s="281" t="s">
        <v>334</v>
      </c>
      <c r="G126" s="260"/>
      <c r="H126" s="260" t="s">
        <v>385</v>
      </c>
      <c r="I126" s="260" t="s">
        <v>336</v>
      </c>
      <c r="J126" s="260" t="s">
        <v>384</v>
      </c>
      <c r="K126" s="303"/>
    </row>
    <row r="127" spans="2:11" ht="15" customHeight="1">
      <c r="B127" s="301"/>
      <c r="C127" s="260" t="s">
        <v>345</v>
      </c>
      <c r="D127" s="260"/>
      <c r="E127" s="260"/>
      <c r="F127" s="281" t="s">
        <v>340</v>
      </c>
      <c r="G127" s="260"/>
      <c r="H127" s="260" t="s">
        <v>346</v>
      </c>
      <c r="I127" s="260" t="s">
        <v>336</v>
      </c>
      <c r="J127" s="260">
        <v>15</v>
      </c>
      <c r="K127" s="303"/>
    </row>
    <row r="128" spans="2:11" ht="15" customHeight="1">
      <c r="B128" s="301"/>
      <c r="C128" s="283" t="s">
        <v>347</v>
      </c>
      <c r="D128" s="283"/>
      <c r="E128" s="283"/>
      <c r="F128" s="284" t="s">
        <v>340</v>
      </c>
      <c r="G128" s="283"/>
      <c r="H128" s="283" t="s">
        <v>348</v>
      </c>
      <c r="I128" s="283" t="s">
        <v>336</v>
      </c>
      <c r="J128" s="283">
        <v>15</v>
      </c>
      <c r="K128" s="303"/>
    </row>
    <row r="129" spans="2:11" ht="15" customHeight="1">
      <c r="B129" s="301"/>
      <c r="C129" s="283" t="s">
        <v>349</v>
      </c>
      <c r="D129" s="283"/>
      <c r="E129" s="283"/>
      <c r="F129" s="284" t="s">
        <v>340</v>
      </c>
      <c r="G129" s="283"/>
      <c r="H129" s="283" t="s">
        <v>350</v>
      </c>
      <c r="I129" s="283" t="s">
        <v>336</v>
      </c>
      <c r="J129" s="283">
        <v>20</v>
      </c>
      <c r="K129" s="303"/>
    </row>
    <row r="130" spans="2:11" ht="15" customHeight="1">
      <c r="B130" s="301"/>
      <c r="C130" s="283" t="s">
        <v>351</v>
      </c>
      <c r="D130" s="283"/>
      <c r="E130" s="283"/>
      <c r="F130" s="284" t="s">
        <v>340</v>
      </c>
      <c r="G130" s="283"/>
      <c r="H130" s="283" t="s">
        <v>352</v>
      </c>
      <c r="I130" s="283" t="s">
        <v>336</v>
      </c>
      <c r="J130" s="283">
        <v>20</v>
      </c>
      <c r="K130" s="303"/>
    </row>
    <row r="131" spans="2:11" ht="15" customHeight="1">
      <c r="B131" s="301"/>
      <c r="C131" s="260" t="s">
        <v>339</v>
      </c>
      <c r="D131" s="260"/>
      <c r="E131" s="260"/>
      <c r="F131" s="281" t="s">
        <v>340</v>
      </c>
      <c r="G131" s="260"/>
      <c r="H131" s="260" t="s">
        <v>373</v>
      </c>
      <c r="I131" s="260" t="s">
        <v>336</v>
      </c>
      <c r="J131" s="260">
        <v>50</v>
      </c>
      <c r="K131" s="303"/>
    </row>
    <row r="132" spans="2:11" ht="15" customHeight="1">
      <c r="B132" s="301"/>
      <c r="C132" s="260" t="s">
        <v>353</v>
      </c>
      <c r="D132" s="260"/>
      <c r="E132" s="260"/>
      <c r="F132" s="281" t="s">
        <v>340</v>
      </c>
      <c r="G132" s="260"/>
      <c r="H132" s="260" t="s">
        <v>373</v>
      </c>
      <c r="I132" s="260" t="s">
        <v>336</v>
      </c>
      <c r="J132" s="260">
        <v>50</v>
      </c>
      <c r="K132" s="303"/>
    </row>
    <row r="133" spans="2:11" ht="15" customHeight="1">
      <c r="B133" s="301"/>
      <c r="C133" s="260" t="s">
        <v>359</v>
      </c>
      <c r="D133" s="260"/>
      <c r="E133" s="260"/>
      <c r="F133" s="281" t="s">
        <v>340</v>
      </c>
      <c r="G133" s="260"/>
      <c r="H133" s="260" t="s">
        <v>373</v>
      </c>
      <c r="I133" s="260" t="s">
        <v>336</v>
      </c>
      <c r="J133" s="260">
        <v>50</v>
      </c>
      <c r="K133" s="303"/>
    </row>
    <row r="134" spans="2:11" ht="15" customHeight="1">
      <c r="B134" s="301"/>
      <c r="C134" s="260" t="s">
        <v>361</v>
      </c>
      <c r="D134" s="260"/>
      <c r="E134" s="260"/>
      <c r="F134" s="281" t="s">
        <v>340</v>
      </c>
      <c r="G134" s="260"/>
      <c r="H134" s="260" t="s">
        <v>373</v>
      </c>
      <c r="I134" s="260" t="s">
        <v>336</v>
      </c>
      <c r="J134" s="260">
        <v>50</v>
      </c>
      <c r="K134" s="303"/>
    </row>
    <row r="135" spans="2:11" ht="15" customHeight="1">
      <c r="B135" s="301"/>
      <c r="C135" s="260" t="s">
        <v>105</v>
      </c>
      <c r="D135" s="260"/>
      <c r="E135" s="260"/>
      <c r="F135" s="281" t="s">
        <v>340</v>
      </c>
      <c r="G135" s="260"/>
      <c r="H135" s="260" t="s">
        <v>386</v>
      </c>
      <c r="I135" s="260" t="s">
        <v>336</v>
      </c>
      <c r="J135" s="260">
        <v>255</v>
      </c>
      <c r="K135" s="303"/>
    </row>
    <row r="136" spans="2:11" ht="15" customHeight="1">
      <c r="B136" s="301"/>
      <c r="C136" s="260" t="s">
        <v>363</v>
      </c>
      <c r="D136" s="260"/>
      <c r="E136" s="260"/>
      <c r="F136" s="281" t="s">
        <v>334</v>
      </c>
      <c r="G136" s="260"/>
      <c r="H136" s="260" t="s">
        <v>387</v>
      </c>
      <c r="I136" s="260" t="s">
        <v>365</v>
      </c>
      <c r="J136" s="260"/>
      <c r="K136" s="303"/>
    </row>
    <row r="137" spans="2:11" ht="15" customHeight="1">
      <c r="B137" s="301"/>
      <c r="C137" s="260" t="s">
        <v>366</v>
      </c>
      <c r="D137" s="260"/>
      <c r="E137" s="260"/>
      <c r="F137" s="281" t="s">
        <v>334</v>
      </c>
      <c r="G137" s="260"/>
      <c r="H137" s="260" t="s">
        <v>388</v>
      </c>
      <c r="I137" s="260" t="s">
        <v>368</v>
      </c>
      <c r="J137" s="260"/>
      <c r="K137" s="303"/>
    </row>
    <row r="138" spans="2:11" ht="15" customHeight="1">
      <c r="B138" s="301"/>
      <c r="C138" s="260" t="s">
        <v>369</v>
      </c>
      <c r="D138" s="260"/>
      <c r="E138" s="260"/>
      <c r="F138" s="281" t="s">
        <v>334</v>
      </c>
      <c r="G138" s="260"/>
      <c r="H138" s="260" t="s">
        <v>369</v>
      </c>
      <c r="I138" s="260" t="s">
        <v>368</v>
      </c>
      <c r="J138" s="260"/>
      <c r="K138" s="303"/>
    </row>
    <row r="139" spans="2:11" ht="15" customHeight="1">
      <c r="B139" s="301"/>
      <c r="C139" s="260" t="s">
        <v>42</v>
      </c>
      <c r="D139" s="260"/>
      <c r="E139" s="260"/>
      <c r="F139" s="281" t="s">
        <v>334</v>
      </c>
      <c r="G139" s="260"/>
      <c r="H139" s="260" t="s">
        <v>389</v>
      </c>
      <c r="I139" s="260" t="s">
        <v>368</v>
      </c>
      <c r="J139" s="260"/>
      <c r="K139" s="303"/>
    </row>
    <row r="140" spans="2:11" ht="15" customHeight="1">
      <c r="B140" s="301"/>
      <c r="C140" s="260" t="s">
        <v>390</v>
      </c>
      <c r="D140" s="260"/>
      <c r="E140" s="260"/>
      <c r="F140" s="281" t="s">
        <v>334</v>
      </c>
      <c r="G140" s="260"/>
      <c r="H140" s="260" t="s">
        <v>391</v>
      </c>
      <c r="I140" s="260" t="s">
        <v>368</v>
      </c>
      <c r="J140" s="260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7"/>
      <c r="C142" s="257"/>
      <c r="D142" s="257"/>
      <c r="E142" s="257"/>
      <c r="F142" s="293"/>
      <c r="G142" s="257"/>
      <c r="H142" s="257"/>
      <c r="I142" s="257"/>
      <c r="J142" s="257"/>
      <c r="K142" s="257"/>
    </row>
    <row r="143" spans="2:11" ht="18.75" customHeight="1"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</row>
    <row r="144" spans="2:11" ht="7.5" customHeight="1">
      <c r="B144" s="268"/>
      <c r="C144" s="269"/>
      <c r="D144" s="269"/>
      <c r="E144" s="269"/>
      <c r="F144" s="269"/>
      <c r="G144" s="269"/>
      <c r="H144" s="269"/>
      <c r="I144" s="269"/>
      <c r="J144" s="269"/>
      <c r="K144" s="270"/>
    </row>
    <row r="145" spans="2:11" ht="45" customHeight="1">
      <c r="B145" s="271"/>
      <c r="C145" s="272" t="s">
        <v>392</v>
      </c>
      <c r="D145" s="272"/>
      <c r="E145" s="272"/>
      <c r="F145" s="272"/>
      <c r="G145" s="272"/>
      <c r="H145" s="272"/>
      <c r="I145" s="272"/>
      <c r="J145" s="272"/>
      <c r="K145" s="273"/>
    </row>
    <row r="146" spans="2:11" ht="17.25" customHeight="1">
      <c r="B146" s="271"/>
      <c r="C146" s="274" t="s">
        <v>328</v>
      </c>
      <c r="D146" s="274"/>
      <c r="E146" s="274"/>
      <c r="F146" s="274" t="s">
        <v>329</v>
      </c>
      <c r="G146" s="275"/>
      <c r="H146" s="274" t="s">
        <v>100</v>
      </c>
      <c r="I146" s="274" t="s">
        <v>61</v>
      </c>
      <c r="J146" s="274" t="s">
        <v>330</v>
      </c>
      <c r="K146" s="273"/>
    </row>
    <row r="147" spans="2:11" ht="17.25" customHeight="1">
      <c r="B147" s="271"/>
      <c r="C147" s="276" t="s">
        <v>331</v>
      </c>
      <c r="D147" s="276"/>
      <c r="E147" s="276"/>
      <c r="F147" s="277" t="s">
        <v>332</v>
      </c>
      <c r="G147" s="278"/>
      <c r="H147" s="276"/>
      <c r="I147" s="276"/>
      <c r="J147" s="276" t="s">
        <v>333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337</v>
      </c>
      <c r="D149" s="260"/>
      <c r="E149" s="260"/>
      <c r="F149" s="308" t="s">
        <v>334</v>
      </c>
      <c r="G149" s="260"/>
      <c r="H149" s="307" t="s">
        <v>373</v>
      </c>
      <c r="I149" s="307" t="s">
        <v>336</v>
      </c>
      <c r="J149" s="307">
        <v>120</v>
      </c>
      <c r="K149" s="303"/>
    </row>
    <row r="150" spans="2:11" ht="15" customHeight="1">
      <c r="B150" s="282"/>
      <c r="C150" s="307" t="s">
        <v>382</v>
      </c>
      <c r="D150" s="260"/>
      <c r="E150" s="260"/>
      <c r="F150" s="308" t="s">
        <v>334</v>
      </c>
      <c r="G150" s="260"/>
      <c r="H150" s="307" t="s">
        <v>393</v>
      </c>
      <c r="I150" s="307" t="s">
        <v>336</v>
      </c>
      <c r="J150" s="307" t="s">
        <v>384</v>
      </c>
      <c r="K150" s="303"/>
    </row>
    <row r="151" spans="2:11" ht="15" customHeight="1">
      <c r="B151" s="282"/>
      <c r="C151" s="307" t="s">
        <v>287</v>
      </c>
      <c r="D151" s="260"/>
      <c r="E151" s="260"/>
      <c r="F151" s="308" t="s">
        <v>334</v>
      </c>
      <c r="G151" s="260"/>
      <c r="H151" s="307" t="s">
        <v>394</v>
      </c>
      <c r="I151" s="307" t="s">
        <v>336</v>
      </c>
      <c r="J151" s="307" t="s">
        <v>384</v>
      </c>
      <c r="K151" s="303"/>
    </row>
    <row r="152" spans="2:11" ht="15" customHeight="1">
      <c r="B152" s="282"/>
      <c r="C152" s="307" t="s">
        <v>339</v>
      </c>
      <c r="D152" s="260"/>
      <c r="E152" s="260"/>
      <c r="F152" s="308" t="s">
        <v>340</v>
      </c>
      <c r="G152" s="260"/>
      <c r="H152" s="307" t="s">
        <v>373</v>
      </c>
      <c r="I152" s="307" t="s">
        <v>336</v>
      </c>
      <c r="J152" s="307">
        <v>50</v>
      </c>
      <c r="K152" s="303"/>
    </row>
    <row r="153" spans="2:11" ht="15" customHeight="1">
      <c r="B153" s="282"/>
      <c r="C153" s="307" t="s">
        <v>342</v>
      </c>
      <c r="D153" s="260"/>
      <c r="E153" s="260"/>
      <c r="F153" s="308" t="s">
        <v>334</v>
      </c>
      <c r="G153" s="260"/>
      <c r="H153" s="307" t="s">
        <v>373</v>
      </c>
      <c r="I153" s="307" t="s">
        <v>344</v>
      </c>
      <c r="J153" s="307"/>
      <c r="K153" s="303"/>
    </row>
    <row r="154" spans="2:11" ht="15" customHeight="1">
      <c r="B154" s="282"/>
      <c r="C154" s="307" t="s">
        <v>353</v>
      </c>
      <c r="D154" s="260"/>
      <c r="E154" s="260"/>
      <c r="F154" s="308" t="s">
        <v>340</v>
      </c>
      <c r="G154" s="260"/>
      <c r="H154" s="307" t="s">
        <v>373</v>
      </c>
      <c r="I154" s="307" t="s">
        <v>336</v>
      </c>
      <c r="J154" s="307">
        <v>50</v>
      </c>
      <c r="K154" s="303"/>
    </row>
    <row r="155" spans="2:11" ht="15" customHeight="1">
      <c r="B155" s="282"/>
      <c r="C155" s="307" t="s">
        <v>361</v>
      </c>
      <c r="D155" s="260"/>
      <c r="E155" s="260"/>
      <c r="F155" s="308" t="s">
        <v>340</v>
      </c>
      <c r="G155" s="260"/>
      <c r="H155" s="307" t="s">
        <v>373</v>
      </c>
      <c r="I155" s="307" t="s">
        <v>336</v>
      </c>
      <c r="J155" s="307">
        <v>50</v>
      </c>
      <c r="K155" s="303"/>
    </row>
    <row r="156" spans="2:11" ht="15" customHeight="1">
      <c r="B156" s="282"/>
      <c r="C156" s="307" t="s">
        <v>359</v>
      </c>
      <c r="D156" s="260"/>
      <c r="E156" s="260"/>
      <c r="F156" s="308" t="s">
        <v>340</v>
      </c>
      <c r="G156" s="260"/>
      <c r="H156" s="307" t="s">
        <v>373</v>
      </c>
      <c r="I156" s="307" t="s">
        <v>336</v>
      </c>
      <c r="J156" s="307">
        <v>50</v>
      </c>
      <c r="K156" s="303"/>
    </row>
    <row r="157" spans="2:11" ht="15" customHeight="1">
      <c r="B157" s="282"/>
      <c r="C157" s="307" t="s">
        <v>85</v>
      </c>
      <c r="D157" s="260"/>
      <c r="E157" s="260"/>
      <c r="F157" s="308" t="s">
        <v>334</v>
      </c>
      <c r="G157" s="260"/>
      <c r="H157" s="307" t="s">
        <v>395</v>
      </c>
      <c r="I157" s="307" t="s">
        <v>336</v>
      </c>
      <c r="J157" s="307" t="s">
        <v>396</v>
      </c>
      <c r="K157" s="303"/>
    </row>
    <row r="158" spans="2:11" ht="15" customHeight="1">
      <c r="B158" s="282"/>
      <c r="C158" s="307" t="s">
        <v>397</v>
      </c>
      <c r="D158" s="260"/>
      <c r="E158" s="260"/>
      <c r="F158" s="308" t="s">
        <v>334</v>
      </c>
      <c r="G158" s="260"/>
      <c r="H158" s="307" t="s">
        <v>398</v>
      </c>
      <c r="I158" s="307" t="s">
        <v>368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7"/>
      <c r="C160" s="260"/>
      <c r="D160" s="260"/>
      <c r="E160" s="260"/>
      <c r="F160" s="281"/>
      <c r="G160" s="260"/>
      <c r="H160" s="260"/>
      <c r="I160" s="260"/>
      <c r="J160" s="260"/>
      <c r="K160" s="257"/>
    </row>
    <row r="161" spans="2:11" ht="18.75" customHeight="1">
      <c r="B161" s="267"/>
      <c r="C161" s="267"/>
      <c r="D161" s="267"/>
      <c r="E161" s="267"/>
      <c r="F161" s="267"/>
      <c r="G161" s="267"/>
      <c r="H161" s="267"/>
      <c r="I161" s="267"/>
      <c r="J161" s="267"/>
      <c r="K161" s="267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248" t="s">
        <v>399</v>
      </c>
      <c r="D163" s="248"/>
      <c r="E163" s="248"/>
      <c r="F163" s="248"/>
      <c r="G163" s="248"/>
      <c r="H163" s="248"/>
      <c r="I163" s="248"/>
      <c r="J163" s="248"/>
      <c r="K163" s="249"/>
    </row>
    <row r="164" spans="2:11" ht="17.25" customHeight="1">
      <c r="B164" s="247"/>
      <c r="C164" s="274" t="s">
        <v>328</v>
      </c>
      <c r="D164" s="274"/>
      <c r="E164" s="274"/>
      <c r="F164" s="274" t="s">
        <v>329</v>
      </c>
      <c r="G164" s="311"/>
      <c r="H164" s="312" t="s">
        <v>100</v>
      </c>
      <c r="I164" s="312" t="s">
        <v>61</v>
      </c>
      <c r="J164" s="274" t="s">
        <v>330</v>
      </c>
      <c r="K164" s="249"/>
    </row>
    <row r="165" spans="2:11" ht="17.25" customHeight="1">
      <c r="B165" s="251"/>
      <c r="C165" s="276" t="s">
        <v>331</v>
      </c>
      <c r="D165" s="276"/>
      <c r="E165" s="276"/>
      <c r="F165" s="277" t="s">
        <v>332</v>
      </c>
      <c r="G165" s="313"/>
      <c r="H165" s="314"/>
      <c r="I165" s="314"/>
      <c r="J165" s="276" t="s">
        <v>333</v>
      </c>
      <c r="K165" s="253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0" t="s">
        <v>337</v>
      </c>
      <c r="D167" s="260"/>
      <c r="E167" s="260"/>
      <c r="F167" s="281" t="s">
        <v>334</v>
      </c>
      <c r="G167" s="260"/>
      <c r="H167" s="260" t="s">
        <v>373</v>
      </c>
      <c r="I167" s="260" t="s">
        <v>336</v>
      </c>
      <c r="J167" s="260">
        <v>120</v>
      </c>
      <c r="K167" s="303"/>
    </row>
    <row r="168" spans="2:11" ht="15" customHeight="1">
      <c r="B168" s="282"/>
      <c r="C168" s="260" t="s">
        <v>382</v>
      </c>
      <c r="D168" s="260"/>
      <c r="E168" s="260"/>
      <c r="F168" s="281" t="s">
        <v>334</v>
      </c>
      <c r="G168" s="260"/>
      <c r="H168" s="260" t="s">
        <v>383</v>
      </c>
      <c r="I168" s="260" t="s">
        <v>336</v>
      </c>
      <c r="J168" s="260" t="s">
        <v>384</v>
      </c>
      <c r="K168" s="303"/>
    </row>
    <row r="169" spans="2:11" ht="15" customHeight="1">
      <c r="B169" s="282"/>
      <c r="C169" s="260" t="s">
        <v>287</v>
      </c>
      <c r="D169" s="260"/>
      <c r="E169" s="260"/>
      <c r="F169" s="281" t="s">
        <v>334</v>
      </c>
      <c r="G169" s="260"/>
      <c r="H169" s="260" t="s">
        <v>400</v>
      </c>
      <c r="I169" s="260" t="s">
        <v>336</v>
      </c>
      <c r="J169" s="260" t="s">
        <v>384</v>
      </c>
      <c r="K169" s="303"/>
    </row>
    <row r="170" spans="2:11" ht="15" customHeight="1">
      <c r="B170" s="282"/>
      <c r="C170" s="260" t="s">
        <v>339</v>
      </c>
      <c r="D170" s="260"/>
      <c r="E170" s="260"/>
      <c r="F170" s="281" t="s">
        <v>340</v>
      </c>
      <c r="G170" s="260"/>
      <c r="H170" s="260" t="s">
        <v>400</v>
      </c>
      <c r="I170" s="260" t="s">
        <v>336</v>
      </c>
      <c r="J170" s="260">
        <v>50</v>
      </c>
      <c r="K170" s="303"/>
    </row>
    <row r="171" spans="2:11" ht="15" customHeight="1">
      <c r="B171" s="282"/>
      <c r="C171" s="260" t="s">
        <v>342</v>
      </c>
      <c r="D171" s="260"/>
      <c r="E171" s="260"/>
      <c r="F171" s="281" t="s">
        <v>334</v>
      </c>
      <c r="G171" s="260"/>
      <c r="H171" s="260" t="s">
        <v>400</v>
      </c>
      <c r="I171" s="260" t="s">
        <v>344</v>
      </c>
      <c r="J171" s="260"/>
      <c r="K171" s="303"/>
    </row>
    <row r="172" spans="2:11" ht="15" customHeight="1">
      <c r="B172" s="282"/>
      <c r="C172" s="260" t="s">
        <v>353</v>
      </c>
      <c r="D172" s="260"/>
      <c r="E172" s="260"/>
      <c r="F172" s="281" t="s">
        <v>340</v>
      </c>
      <c r="G172" s="260"/>
      <c r="H172" s="260" t="s">
        <v>400</v>
      </c>
      <c r="I172" s="260" t="s">
        <v>336</v>
      </c>
      <c r="J172" s="260">
        <v>50</v>
      </c>
      <c r="K172" s="303"/>
    </row>
    <row r="173" spans="2:11" ht="15" customHeight="1">
      <c r="B173" s="282"/>
      <c r="C173" s="260" t="s">
        <v>361</v>
      </c>
      <c r="D173" s="260"/>
      <c r="E173" s="260"/>
      <c r="F173" s="281" t="s">
        <v>340</v>
      </c>
      <c r="G173" s="260"/>
      <c r="H173" s="260" t="s">
        <v>400</v>
      </c>
      <c r="I173" s="260" t="s">
        <v>336</v>
      </c>
      <c r="J173" s="260">
        <v>50</v>
      </c>
      <c r="K173" s="303"/>
    </row>
    <row r="174" spans="2:11" ht="15" customHeight="1">
      <c r="B174" s="282"/>
      <c r="C174" s="260" t="s">
        <v>359</v>
      </c>
      <c r="D174" s="260"/>
      <c r="E174" s="260"/>
      <c r="F174" s="281" t="s">
        <v>340</v>
      </c>
      <c r="G174" s="260"/>
      <c r="H174" s="260" t="s">
        <v>400</v>
      </c>
      <c r="I174" s="260" t="s">
        <v>336</v>
      </c>
      <c r="J174" s="260">
        <v>50</v>
      </c>
      <c r="K174" s="303"/>
    </row>
    <row r="175" spans="2:11" ht="15" customHeight="1">
      <c r="B175" s="282"/>
      <c r="C175" s="260" t="s">
        <v>99</v>
      </c>
      <c r="D175" s="260"/>
      <c r="E175" s="260"/>
      <c r="F175" s="281" t="s">
        <v>334</v>
      </c>
      <c r="G175" s="260"/>
      <c r="H175" s="260" t="s">
        <v>401</v>
      </c>
      <c r="I175" s="260" t="s">
        <v>402</v>
      </c>
      <c r="J175" s="260"/>
      <c r="K175" s="303"/>
    </row>
    <row r="176" spans="2:11" ht="15" customHeight="1">
      <c r="B176" s="282"/>
      <c r="C176" s="260" t="s">
        <v>61</v>
      </c>
      <c r="D176" s="260"/>
      <c r="E176" s="260"/>
      <c r="F176" s="281" t="s">
        <v>334</v>
      </c>
      <c r="G176" s="260"/>
      <c r="H176" s="260" t="s">
        <v>403</v>
      </c>
      <c r="I176" s="260" t="s">
        <v>404</v>
      </c>
      <c r="J176" s="260">
        <v>1</v>
      </c>
      <c r="K176" s="303"/>
    </row>
    <row r="177" spans="2:11" ht="15" customHeight="1">
      <c r="B177" s="282"/>
      <c r="C177" s="260" t="s">
        <v>57</v>
      </c>
      <c r="D177" s="260"/>
      <c r="E177" s="260"/>
      <c r="F177" s="281" t="s">
        <v>334</v>
      </c>
      <c r="G177" s="260"/>
      <c r="H177" s="260" t="s">
        <v>405</v>
      </c>
      <c r="I177" s="260" t="s">
        <v>336</v>
      </c>
      <c r="J177" s="260">
        <v>20</v>
      </c>
      <c r="K177" s="303"/>
    </row>
    <row r="178" spans="2:11" ht="15" customHeight="1">
      <c r="B178" s="282"/>
      <c r="C178" s="260" t="s">
        <v>100</v>
      </c>
      <c r="D178" s="260"/>
      <c r="E178" s="260"/>
      <c r="F178" s="281" t="s">
        <v>334</v>
      </c>
      <c r="G178" s="260"/>
      <c r="H178" s="260" t="s">
        <v>406</v>
      </c>
      <c r="I178" s="260" t="s">
        <v>336</v>
      </c>
      <c r="J178" s="260">
        <v>255</v>
      </c>
      <c r="K178" s="303"/>
    </row>
    <row r="179" spans="2:11" ht="15" customHeight="1">
      <c r="B179" s="282"/>
      <c r="C179" s="260" t="s">
        <v>101</v>
      </c>
      <c r="D179" s="260"/>
      <c r="E179" s="260"/>
      <c r="F179" s="281" t="s">
        <v>334</v>
      </c>
      <c r="G179" s="260"/>
      <c r="H179" s="260" t="s">
        <v>299</v>
      </c>
      <c r="I179" s="260" t="s">
        <v>336</v>
      </c>
      <c r="J179" s="260">
        <v>10</v>
      </c>
      <c r="K179" s="303"/>
    </row>
    <row r="180" spans="2:11" ht="15" customHeight="1">
      <c r="B180" s="282"/>
      <c r="C180" s="260" t="s">
        <v>102</v>
      </c>
      <c r="D180" s="260"/>
      <c r="E180" s="260"/>
      <c r="F180" s="281" t="s">
        <v>334</v>
      </c>
      <c r="G180" s="260"/>
      <c r="H180" s="260" t="s">
        <v>407</v>
      </c>
      <c r="I180" s="260" t="s">
        <v>368</v>
      </c>
      <c r="J180" s="260"/>
      <c r="K180" s="303"/>
    </row>
    <row r="181" spans="2:11" ht="15" customHeight="1">
      <c r="B181" s="282"/>
      <c r="C181" s="260" t="s">
        <v>408</v>
      </c>
      <c r="D181" s="260"/>
      <c r="E181" s="260"/>
      <c r="F181" s="281" t="s">
        <v>334</v>
      </c>
      <c r="G181" s="260"/>
      <c r="H181" s="260" t="s">
        <v>409</v>
      </c>
      <c r="I181" s="260" t="s">
        <v>368</v>
      </c>
      <c r="J181" s="260"/>
      <c r="K181" s="303"/>
    </row>
    <row r="182" spans="2:11" ht="15" customHeight="1">
      <c r="B182" s="282"/>
      <c r="C182" s="260" t="s">
        <v>397</v>
      </c>
      <c r="D182" s="260"/>
      <c r="E182" s="260"/>
      <c r="F182" s="281" t="s">
        <v>334</v>
      </c>
      <c r="G182" s="260"/>
      <c r="H182" s="260" t="s">
        <v>410</v>
      </c>
      <c r="I182" s="260" t="s">
        <v>368</v>
      </c>
      <c r="J182" s="260"/>
      <c r="K182" s="303"/>
    </row>
    <row r="183" spans="2:11" ht="15" customHeight="1">
      <c r="B183" s="282"/>
      <c r="C183" s="260" t="s">
        <v>104</v>
      </c>
      <c r="D183" s="260"/>
      <c r="E183" s="260"/>
      <c r="F183" s="281" t="s">
        <v>340</v>
      </c>
      <c r="G183" s="260"/>
      <c r="H183" s="260" t="s">
        <v>411</v>
      </c>
      <c r="I183" s="260" t="s">
        <v>336</v>
      </c>
      <c r="J183" s="260">
        <v>50</v>
      </c>
      <c r="K183" s="303"/>
    </row>
    <row r="184" spans="2:11" ht="15" customHeight="1">
      <c r="B184" s="282"/>
      <c r="C184" s="260" t="s">
        <v>412</v>
      </c>
      <c r="D184" s="260"/>
      <c r="E184" s="260"/>
      <c r="F184" s="281" t="s">
        <v>340</v>
      </c>
      <c r="G184" s="260"/>
      <c r="H184" s="260" t="s">
        <v>413</v>
      </c>
      <c r="I184" s="260" t="s">
        <v>414</v>
      </c>
      <c r="J184" s="260"/>
      <c r="K184" s="303"/>
    </row>
    <row r="185" spans="2:11" ht="15" customHeight="1">
      <c r="B185" s="282"/>
      <c r="C185" s="260" t="s">
        <v>415</v>
      </c>
      <c r="D185" s="260"/>
      <c r="E185" s="260"/>
      <c r="F185" s="281" t="s">
        <v>340</v>
      </c>
      <c r="G185" s="260"/>
      <c r="H185" s="260" t="s">
        <v>416</v>
      </c>
      <c r="I185" s="260" t="s">
        <v>414</v>
      </c>
      <c r="J185" s="260"/>
      <c r="K185" s="303"/>
    </row>
    <row r="186" spans="2:11" ht="15" customHeight="1">
      <c r="B186" s="282"/>
      <c r="C186" s="260" t="s">
        <v>417</v>
      </c>
      <c r="D186" s="260"/>
      <c r="E186" s="260"/>
      <c r="F186" s="281" t="s">
        <v>340</v>
      </c>
      <c r="G186" s="260"/>
      <c r="H186" s="260" t="s">
        <v>418</v>
      </c>
      <c r="I186" s="260" t="s">
        <v>414</v>
      </c>
      <c r="J186" s="260"/>
      <c r="K186" s="303"/>
    </row>
    <row r="187" spans="2:11" ht="15" customHeight="1">
      <c r="B187" s="282"/>
      <c r="C187" s="315" t="s">
        <v>419</v>
      </c>
      <c r="D187" s="260"/>
      <c r="E187" s="260"/>
      <c r="F187" s="281" t="s">
        <v>340</v>
      </c>
      <c r="G187" s="260"/>
      <c r="H187" s="260" t="s">
        <v>420</v>
      </c>
      <c r="I187" s="260" t="s">
        <v>421</v>
      </c>
      <c r="J187" s="316" t="s">
        <v>422</v>
      </c>
      <c r="K187" s="303"/>
    </row>
    <row r="188" spans="2:11" ht="15" customHeight="1">
      <c r="B188" s="309"/>
      <c r="C188" s="317"/>
      <c r="D188" s="291"/>
      <c r="E188" s="291"/>
      <c r="F188" s="291"/>
      <c r="G188" s="291"/>
      <c r="H188" s="291"/>
      <c r="I188" s="291"/>
      <c r="J188" s="291"/>
      <c r="K188" s="310"/>
    </row>
    <row r="189" spans="2:11" ht="18.75" customHeight="1">
      <c r="B189" s="318"/>
      <c r="C189" s="319"/>
      <c r="D189" s="319"/>
      <c r="E189" s="319"/>
      <c r="F189" s="320"/>
      <c r="G189" s="260"/>
      <c r="H189" s="260"/>
      <c r="I189" s="260"/>
      <c r="J189" s="260"/>
      <c r="K189" s="257"/>
    </row>
    <row r="190" spans="2:11" ht="18.75" customHeight="1">
      <c r="B190" s="257"/>
      <c r="C190" s="260"/>
      <c r="D190" s="260"/>
      <c r="E190" s="260"/>
      <c r="F190" s="281"/>
      <c r="G190" s="260"/>
      <c r="H190" s="260"/>
      <c r="I190" s="260"/>
      <c r="J190" s="260"/>
      <c r="K190" s="257"/>
    </row>
    <row r="191" spans="2:11" ht="18.75" customHeight="1"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</row>
    <row r="192" spans="2:11" ht="13.5">
      <c r="B192" s="244"/>
      <c r="C192" s="245"/>
      <c r="D192" s="245"/>
      <c r="E192" s="245"/>
      <c r="F192" s="245"/>
      <c r="G192" s="245"/>
      <c r="H192" s="245"/>
      <c r="I192" s="245"/>
      <c r="J192" s="245"/>
      <c r="K192" s="246"/>
    </row>
    <row r="193" spans="2:11" ht="21">
      <c r="B193" s="247"/>
      <c r="C193" s="248" t="s">
        <v>423</v>
      </c>
      <c r="D193" s="248"/>
      <c r="E193" s="248"/>
      <c r="F193" s="248"/>
      <c r="G193" s="248"/>
      <c r="H193" s="248"/>
      <c r="I193" s="248"/>
      <c r="J193" s="248"/>
      <c r="K193" s="249"/>
    </row>
    <row r="194" spans="2:11" ht="25.5" customHeight="1">
      <c r="B194" s="247"/>
      <c r="C194" s="321" t="s">
        <v>424</v>
      </c>
      <c r="D194" s="321"/>
      <c r="E194" s="321"/>
      <c r="F194" s="321" t="s">
        <v>425</v>
      </c>
      <c r="G194" s="322"/>
      <c r="H194" s="323" t="s">
        <v>426</v>
      </c>
      <c r="I194" s="323"/>
      <c r="J194" s="323"/>
      <c r="K194" s="249"/>
    </row>
    <row r="195" spans="2:11" ht="5.25" customHeight="1">
      <c r="B195" s="282"/>
      <c r="C195" s="279"/>
      <c r="D195" s="279"/>
      <c r="E195" s="279"/>
      <c r="F195" s="279"/>
      <c r="G195" s="260"/>
      <c r="H195" s="279"/>
      <c r="I195" s="279"/>
      <c r="J195" s="279"/>
      <c r="K195" s="303"/>
    </row>
    <row r="196" spans="2:11" ht="15" customHeight="1">
      <c r="B196" s="282"/>
      <c r="C196" s="260" t="s">
        <v>427</v>
      </c>
      <c r="D196" s="260"/>
      <c r="E196" s="260"/>
      <c r="F196" s="281" t="s">
        <v>47</v>
      </c>
      <c r="G196" s="260"/>
      <c r="H196" s="324" t="s">
        <v>428</v>
      </c>
      <c r="I196" s="324"/>
      <c r="J196" s="324"/>
      <c r="K196" s="303"/>
    </row>
    <row r="197" spans="2:11" ht="15" customHeight="1">
      <c r="B197" s="282"/>
      <c r="C197" s="288"/>
      <c r="D197" s="260"/>
      <c r="E197" s="260"/>
      <c r="F197" s="281" t="s">
        <v>48</v>
      </c>
      <c r="G197" s="260"/>
      <c r="H197" s="324" t="s">
        <v>429</v>
      </c>
      <c r="I197" s="324"/>
      <c r="J197" s="324"/>
      <c r="K197" s="303"/>
    </row>
    <row r="198" spans="2:11" ht="15" customHeight="1">
      <c r="B198" s="282"/>
      <c r="C198" s="288"/>
      <c r="D198" s="260"/>
      <c r="E198" s="260"/>
      <c r="F198" s="281" t="s">
        <v>51</v>
      </c>
      <c r="G198" s="260"/>
      <c r="H198" s="324" t="s">
        <v>430</v>
      </c>
      <c r="I198" s="324"/>
      <c r="J198" s="324"/>
      <c r="K198" s="303"/>
    </row>
    <row r="199" spans="2:11" ht="15" customHeight="1">
      <c r="B199" s="282"/>
      <c r="C199" s="260"/>
      <c r="D199" s="260"/>
      <c r="E199" s="260"/>
      <c r="F199" s="281" t="s">
        <v>49</v>
      </c>
      <c r="G199" s="260"/>
      <c r="H199" s="324" t="s">
        <v>431</v>
      </c>
      <c r="I199" s="324"/>
      <c r="J199" s="324"/>
      <c r="K199" s="303"/>
    </row>
    <row r="200" spans="2:11" ht="15" customHeight="1">
      <c r="B200" s="282"/>
      <c r="C200" s="260"/>
      <c r="D200" s="260"/>
      <c r="E200" s="260"/>
      <c r="F200" s="281" t="s">
        <v>50</v>
      </c>
      <c r="G200" s="260"/>
      <c r="H200" s="324" t="s">
        <v>432</v>
      </c>
      <c r="I200" s="324"/>
      <c r="J200" s="324"/>
      <c r="K200" s="303"/>
    </row>
    <row r="201" spans="2:11" ht="15" customHeight="1">
      <c r="B201" s="282"/>
      <c r="C201" s="260"/>
      <c r="D201" s="260"/>
      <c r="E201" s="260"/>
      <c r="F201" s="281"/>
      <c r="G201" s="260"/>
      <c r="H201" s="260"/>
      <c r="I201" s="260"/>
      <c r="J201" s="260"/>
      <c r="K201" s="303"/>
    </row>
    <row r="202" spans="2:11" ht="15" customHeight="1">
      <c r="B202" s="282"/>
      <c r="C202" s="260" t="s">
        <v>380</v>
      </c>
      <c r="D202" s="260"/>
      <c r="E202" s="260"/>
      <c r="F202" s="281" t="s">
        <v>79</v>
      </c>
      <c r="G202" s="260"/>
      <c r="H202" s="324" t="s">
        <v>433</v>
      </c>
      <c r="I202" s="324"/>
      <c r="J202" s="324"/>
      <c r="K202" s="303"/>
    </row>
    <row r="203" spans="2:11" ht="15" customHeight="1">
      <c r="B203" s="282"/>
      <c r="C203" s="288"/>
      <c r="D203" s="260"/>
      <c r="E203" s="260"/>
      <c r="F203" s="281" t="s">
        <v>281</v>
      </c>
      <c r="G203" s="260"/>
      <c r="H203" s="324" t="s">
        <v>282</v>
      </c>
      <c r="I203" s="324"/>
      <c r="J203" s="324"/>
      <c r="K203" s="303"/>
    </row>
    <row r="204" spans="2:11" ht="15" customHeight="1">
      <c r="B204" s="282"/>
      <c r="C204" s="260"/>
      <c r="D204" s="260"/>
      <c r="E204" s="260"/>
      <c r="F204" s="281" t="s">
        <v>279</v>
      </c>
      <c r="G204" s="260"/>
      <c r="H204" s="324" t="s">
        <v>434</v>
      </c>
      <c r="I204" s="324"/>
      <c r="J204" s="324"/>
      <c r="K204" s="303"/>
    </row>
    <row r="205" spans="2:11" ht="15" customHeight="1">
      <c r="B205" s="325"/>
      <c r="C205" s="288"/>
      <c r="D205" s="288"/>
      <c r="E205" s="288"/>
      <c r="F205" s="281" t="s">
        <v>283</v>
      </c>
      <c r="G205" s="266"/>
      <c r="H205" s="326" t="s">
        <v>284</v>
      </c>
      <c r="I205" s="326"/>
      <c r="J205" s="326"/>
      <c r="K205" s="327"/>
    </row>
    <row r="206" spans="2:11" ht="15" customHeight="1">
      <c r="B206" s="325"/>
      <c r="C206" s="288"/>
      <c r="D206" s="288"/>
      <c r="E206" s="288"/>
      <c r="F206" s="281" t="s">
        <v>285</v>
      </c>
      <c r="G206" s="266"/>
      <c r="H206" s="326" t="s">
        <v>435</v>
      </c>
      <c r="I206" s="326"/>
      <c r="J206" s="326"/>
      <c r="K206" s="327"/>
    </row>
    <row r="207" spans="2:11" ht="15" customHeight="1">
      <c r="B207" s="325"/>
      <c r="C207" s="288"/>
      <c r="D207" s="288"/>
      <c r="E207" s="288"/>
      <c r="F207" s="328"/>
      <c r="G207" s="266"/>
      <c r="H207" s="329"/>
      <c r="I207" s="329"/>
      <c r="J207" s="329"/>
      <c r="K207" s="327"/>
    </row>
    <row r="208" spans="2:11" ht="15" customHeight="1">
      <c r="B208" s="325"/>
      <c r="C208" s="260" t="s">
        <v>404</v>
      </c>
      <c r="D208" s="288"/>
      <c r="E208" s="288"/>
      <c r="F208" s="281">
        <v>1</v>
      </c>
      <c r="G208" s="266"/>
      <c r="H208" s="326" t="s">
        <v>436</v>
      </c>
      <c r="I208" s="326"/>
      <c r="J208" s="326"/>
      <c r="K208" s="327"/>
    </row>
    <row r="209" spans="2:11" ht="15" customHeight="1">
      <c r="B209" s="325"/>
      <c r="C209" s="288"/>
      <c r="D209" s="288"/>
      <c r="E209" s="288"/>
      <c r="F209" s="281">
        <v>2</v>
      </c>
      <c r="G209" s="266"/>
      <c r="H209" s="326" t="s">
        <v>437</v>
      </c>
      <c r="I209" s="326"/>
      <c r="J209" s="326"/>
      <c r="K209" s="327"/>
    </row>
    <row r="210" spans="2:11" ht="15" customHeight="1">
      <c r="B210" s="325"/>
      <c r="C210" s="288"/>
      <c r="D210" s="288"/>
      <c r="E210" s="288"/>
      <c r="F210" s="281">
        <v>3</v>
      </c>
      <c r="G210" s="266"/>
      <c r="H210" s="326" t="s">
        <v>438</v>
      </c>
      <c r="I210" s="326"/>
      <c r="J210" s="326"/>
      <c r="K210" s="327"/>
    </row>
    <row r="211" spans="2:11" ht="15" customHeight="1">
      <c r="B211" s="325"/>
      <c r="C211" s="288"/>
      <c r="D211" s="288"/>
      <c r="E211" s="288"/>
      <c r="F211" s="281">
        <v>4</v>
      </c>
      <c r="G211" s="266"/>
      <c r="H211" s="326" t="s">
        <v>439</v>
      </c>
      <c r="I211" s="326"/>
      <c r="J211" s="326"/>
      <c r="K211" s="327"/>
    </row>
    <row r="212" spans="2:11" ht="12.75" customHeight="1">
      <c r="B212" s="330"/>
      <c r="C212" s="331"/>
      <c r="D212" s="331"/>
      <c r="E212" s="331"/>
      <c r="F212" s="331"/>
      <c r="G212" s="331"/>
      <c r="H212" s="331"/>
      <c r="I212" s="331"/>
      <c r="J212" s="331"/>
      <c r="K212" s="332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Kubíčková</dc:creator>
  <cp:keywords/>
  <dc:description/>
  <cp:lastModifiedBy>Kubickova</cp:lastModifiedBy>
  <dcterms:created xsi:type="dcterms:W3CDTF">2016-10-07T06:55:57Z</dcterms:created>
  <dcterms:modified xsi:type="dcterms:W3CDTF">2016-10-07T06:56:00Z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