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/>
  <bookViews>
    <workbookView xWindow="0" yWindow="0" windowWidth="17256" windowHeight="8028" activeTab="0"/>
  </bookViews>
  <sheets>
    <sheet name="Rekapitulace stavby" sheetId="1" r:id="rId1"/>
    <sheet name="SO 101 - Komunikace ul. T..." sheetId="2" r:id="rId2"/>
    <sheet name="SO 102 - Komunikace v are..." sheetId="3" r:id="rId3"/>
    <sheet name="1000 - Ostatní náklady" sheetId="4" r:id="rId4"/>
    <sheet name="1020 - VRN" sheetId="5" r:id="rId5"/>
    <sheet name="Pokyny pro vyplnění" sheetId="6" r:id="rId6"/>
  </sheets>
  <definedNames>
    <definedName name="_xlnm._FilterDatabase" localSheetId="3" hidden="1">'1000 - Ostatní náklady'!$C$77:$K$89</definedName>
    <definedName name="_xlnm._FilterDatabase" localSheetId="4" hidden="1">'1020 - VRN'!$C$77:$K$82</definedName>
    <definedName name="_xlnm._FilterDatabase" localSheetId="1" hidden="1">'SO 101 - Komunikace ul. T...'!$C$90:$K$250</definedName>
    <definedName name="_xlnm._FilterDatabase" localSheetId="2" hidden="1">'SO 102 - Komunikace v are...'!$C$92:$K$317</definedName>
    <definedName name="_xlnm.Print_Area" localSheetId="3">'1000 - Ostatní náklady'!$C$4:$J$36,'1000 - Ostatní náklady'!$C$42:$J$59,'1000 - Ostatní náklady'!$C$65:$K$89</definedName>
    <definedName name="_xlnm.Print_Area" localSheetId="4">'1020 - VRN'!$C$4:$J$36,'1020 - VRN'!$C$42:$J$59,'1020 - VRN'!$C$65:$K$82</definedName>
    <definedName name="_xlnm.Print_Area" localSheetId="5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stavby'!$C$39:$AQ$57</definedName>
    <definedName name="_xlnm.Print_Area" localSheetId="1">'SO 101 - Komunikace ul. T...'!$C$4:$J$38,'SO 101 - Komunikace ul. T...'!$C$44:$J$70,'SO 101 - Komunikace ul. T...'!$C$76:$K$250</definedName>
    <definedName name="_xlnm.Print_Area" localSheetId="2">'SO 102 - Komunikace v are...'!$C$4:$J$38,'SO 102 - Komunikace v are...'!$C$44:$J$72,'SO 102 - Komunikace v are...'!$C$78:$K$317</definedName>
    <definedName name="_xlnm.Print_Titles" localSheetId="0">'Rekapitulace stavby'!$49:$49</definedName>
    <definedName name="_xlnm.Print_Titles" localSheetId="1">'SO 101 - Komunikace ul. T...'!$90:$90</definedName>
    <definedName name="_xlnm.Print_Titles" localSheetId="2">'SO 102 - Komunikace v are...'!$92:$92</definedName>
    <definedName name="_xlnm.Print_Titles" localSheetId="3">'1000 - Ostatní náklady'!$77:$77</definedName>
    <definedName name="_xlnm.Print_Titles" localSheetId="4">'1020 - VRN'!$77:$77</definedName>
  </definedNames>
  <calcPr calcId="171027"/>
</workbook>
</file>

<file path=xl/sharedStrings.xml><?xml version="1.0" encoding="utf-8"?>
<sst xmlns="http://schemas.openxmlformats.org/spreadsheetml/2006/main" count="5210" uniqueCount="755">
  <si>
    <t>Export VZ</t>
  </si>
  <si>
    <t>List obsahuje:</t>
  </si>
  <si>
    <t>1) Rekapitulace stavby</t>
  </si>
  <si>
    <t>2) Rekapitulace objektů stavby a soupisů prací</t>
  </si>
  <si>
    <t>3.0</t>
  </si>
  <si>
    <t/>
  </si>
  <si>
    <t>False</t>
  </si>
  <si>
    <t>{98a1e134-18bb-4239-b562-e2d7b69b1159}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</si>
  <si>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</si>
  <si>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</si>
  <si>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</si>
  <si>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</si>
  <si>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</si>
  <si>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</si>
  <si>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</si>
  <si>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</si>
  <si>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</si>
  <si>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055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</si>
  <si>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</si>
  <si>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</si>
  <si>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Šumperk, ul. Třebízského - MŠ, komunikace</t>
  </si>
  <si>
    <t>0,1</t>
  </si>
  <si>
    <t>KSO:</t>
  </si>
  <si>
    <t>CC-CZ:</t>
  </si>
  <si>
    <t>1</t>
  </si>
  <si>
    <t>Místo:</t>
  </si>
  <si>
    <t>Šumperk</t>
  </si>
  <si>
    <t>Datum:</t>
  </si>
  <si>
    <t>18. 8. 2016</t>
  </si>
  <si>
    <t>10</t>
  </si>
  <si>
    <t>100</t>
  </si>
  <si>
    <t>Zadavatel:</t>
  </si>
  <si>
    <t>IČ:</t>
  </si>
  <si>
    <t>00303461</t>
  </si>
  <si>
    <t>Město Šumperk, nám. Míru 1, Šumperk</t>
  </si>
  <si>
    <t>DIČ:</t>
  </si>
  <si>
    <t>CZ00303461</t>
  </si>
  <si>
    <t>Uchazeč:</t>
  </si>
  <si>
    <t>Vyplň údaj</t>
  </si>
  <si>
    <t>Projektant:</t>
  </si>
  <si>
    <t>27821251</t>
  </si>
  <si>
    <t>Cekr CZ s.r.o., Mazalova 57/2, Šumperk</t>
  </si>
  <si>
    <t>CZ27821251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</si>
  <si>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</si>
  <si>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</si>
  <si>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</si>
  <si>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</si>
  <si>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</si>
  <si>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</si>
  <si>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</si>
  <si>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</si>
  <si>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</si>
  <si>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</si>
  <si>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</si>
  <si>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</si>
  <si>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</si>
  <si>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</si>
  <si>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</si>
  <si>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</si>
  <si>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</si>
  <si>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</si>
  <si>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</si>
  <si>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</si>
  <si>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</si>
  <si>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</si>
  <si>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</si>
  <si>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</si>
  <si>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</si>
  <si>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</si>
  <si>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</si>
  <si>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</si>
  <si>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</si>
  <si>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</si>
  <si>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</si>
  <si>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</si>
  <si>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</si>
  <si>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</si>
  <si>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</si>
  <si>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</si>
  <si>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</si>
  <si>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</si>
  <si>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</si>
  <si>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</si>
  <si>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Komunikace</t>
  </si>
  <si>
    <t>STA</t>
  </si>
  <si>
    <t>{f97fa10f-6e47-4fdf-aa44-d75bfeb682ec}</t>
  </si>
  <si>
    <t>2</t>
  </si>
  <si>
    <t>/</t>
  </si>
  <si>
    <t>SO 101</t>
  </si>
  <si>
    <t>Komunikace ul. Třebízského</t>
  </si>
  <si>
    <t>Soupis</t>
  </si>
  <si>
    <t>{23853450-4781-44d8-833a-0b069e2f5584}</t>
  </si>
  <si>
    <t>SO 102</t>
  </si>
  <si>
    <t>Komunikace v areálu MŠ</t>
  </si>
  <si>
    <t>{75c77896-f7d0-4ff1-984a-adfc8ba4c9f1}</t>
  </si>
  <si>
    <t>1000</t>
  </si>
  <si>
    <t>Ostatní náklady</t>
  </si>
  <si>
    <t>{dccb091c-dbed-4ca4-af2b-e69facc2d263}</t>
  </si>
  <si>
    <t>1020</t>
  </si>
  <si>
    <t>VRN</t>
  </si>
  <si>
    <t>{2e0d121c-3673-43d7-9b77-e3078dedf856}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</si>
  <si>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</si>
  <si>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</si>
  <si>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</si>
  <si>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</si>
  <si>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</si>
  <si>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</si>
  <si>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</si>
  <si>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100 - Komunikace</t>
  </si>
  <si>
    <t>Soupis:</t>
  </si>
  <si>
    <t>SO 101 - Komunikace ul. Třebízského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</si>
  <si>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</si>
  <si>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</si>
  <si>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</si>
  <si>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</si>
  <si>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</si>
  <si>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</si>
  <si>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</si>
  <si>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18 - Zemní práce - povrchové úpravy terénu</t>
  </si>
  <si>
    <t xml:space="preserve">    2 - Zakládání</t>
  </si>
  <si>
    <t xml:space="preserve">    5 - Komunikace</t>
  </si>
  <si>
    <t xml:space="preserve">    8 - Trubní vedení</t>
  </si>
  <si>
    <t xml:space="preserve">    9 - Ostatní konstrukce a práce-bourání</t>
  </si>
  <si>
    <t xml:space="preserve">    997 - Přesun sutě</t>
  </si>
  <si>
    <t xml:space="preserve">    998 - Přesun hmot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</si>
  <si>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</si>
  <si>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</si>
  <si>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</si>
  <si>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</si>
  <si>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</si>
  <si>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</si>
  <si>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</si>
  <si>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</si>
  <si>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</si>
  <si>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</si>
  <si>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</si>
  <si>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</si>
  <si>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</si>
  <si>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</si>
  <si>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</si>
  <si>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</si>
  <si>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</si>
  <si>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</si>
  <si>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</si>
  <si>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113106123</t>
  </si>
  <si>
    <t>Rozebrání dlažeb komunikací pro pěší ze zámkových dlaždic</t>
  </si>
  <si>
    <t>m2</t>
  </si>
  <si>
    <t>CS ÚRS 2014 01</t>
  </si>
  <si>
    <t>4</t>
  </si>
  <si>
    <t>921914911</t>
  </si>
  <si>
    <t>VV</t>
  </si>
  <si>
    <t>" původní skladba chodníků"</t>
  </si>
  <si>
    <t>Součet</t>
  </si>
  <si>
    <t>113154123</t>
  </si>
  <si>
    <t>Frézování živičného podkladu nebo krytu s naložením na dopravní prostředek plochy do 500 m2 bez překážek v trase pruhu šířky přes 0,5 m do 1 m, tloušťky vrstvy 50 mm</t>
  </si>
  <si>
    <t>CS ÚRS 2016 01</t>
  </si>
  <si>
    <t>1436495835</t>
  </si>
  <si>
    <t>" původní povrch"</t>
  </si>
  <si>
    <t>116</t>
  </si>
  <si>
    <t>3</t>
  </si>
  <si>
    <t>113202111</t>
  </si>
  <si>
    <t>Vytrhání obrub krajníků obrubníků stojatých</t>
  </si>
  <si>
    <t>m</t>
  </si>
  <si>
    <t>567496004</t>
  </si>
  <si>
    <t>" chodnikový betonový obrubník"</t>
  </si>
  <si>
    <t>59</t>
  </si>
  <si>
    <t>132201101</t>
  </si>
  <si>
    <t>Hloubení zapažených i nezapažených rýh šířky do 600 mm s urovnáním dna do předepsaného profilu a spádu v hornině tř. 3 do 100 m3</t>
  </si>
  <si>
    <t>m3</t>
  </si>
  <si>
    <t>131310756</t>
  </si>
  <si>
    <t>" výkop pod silniční obrubníky"</t>
  </si>
  <si>
    <t>(31+21+4+4)*0,4*0,3</t>
  </si>
  <si>
    <t>5</t>
  </si>
  <si>
    <t>132201109</t>
  </si>
  <si>
    <t>Hloubení zapažených i nezapažených rýh šířky do 600 mm s urovnáním dna do předepsaného profilu a spádu v hornině tř. 3 Příplatek k cenám za lepivost horniny tř. 3</t>
  </si>
  <si>
    <t>400421289</t>
  </si>
  <si>
    <t>7,2*0,5</t>
  </si>
  <si>
    <t>6</t>
  </si>
  <si>
    <t>162201102</t>
  </si>
  <si>
    <t>Vodorovné přemístění výkopku nebo sypaniny po suchu na obvyklém dopravním prostředku, bez naložení výkopku, avšak se složením bez rozhrnutí z horniny tř. 1 až 4 na vzdálenost přes 20 do 50 m</t>
  </si>
  <si>
    <t>2076534131</t>
  </si>
  <si>
    <t>" dovoz podorniční vrstvy na ozelenění"</t>
  </si>
  <si>
    <t>" dovoz ornice ohumusování"</t>
  </si>
  <si>
    <t>22*0,1</t>
  </si>
  <si>
    <t>7</t>
  </si>
  <si>
    <t>162701103</t>
  </si>
  <si>
    <t>Vodorovné přemístění výkopku nebo sypaniny po suchu na obvyklém dopravním prostředku, bez naložení výkopku, avšak se složením bez rozhrnutí z horniny tř. 1 až 4 na vzdálenost přes 7 000 do 8 000 m</t>
  </si>
  <si>
    <t>1297044335</t>
  </si>
  <si>
    <t>" odvoz přebytečného výkopku na skládku"</t>
  </si>
  <si>
    <t>7,2</t>
  </si>
  <si>
    <t>8</t>
  </si>
  <si>
    <t>171201211</t>
  </si>
  <si>
    <t>Uložení sypaniny poplatek za uložení sypaniny na skládce (skládkovné)</t>
  </si>
  <si>
    <t>t</t>
  </si>
  <si>
    <t>955758826</t>
  </si>
  <si>
    <t>7,2*1,8</t>
  </si>
  <si>
    <t>9</t>
  </si>
  <si>
    <t>181301101</t>
  </si>
  <si>
    <t>Rozprostření a urovnání ornice v rovině nebo ve svahu sklonu do 1:5 při souvislé ploše do 500 m2, tl. vrstvy do 100 mm</t>
  </si>
  <si>
    <t>-583642560</t>
  </si>
  <si>
    <t>" plocha pro ozelenění"</t>
  </si>
  <si>
    <t>22</t>
  </si>
  <si>
    <t>18</t>
  </si>
  <si>
    <t>Zemní práce - povrchové úpravy terénu</t>
  </si>
  <si>
    <t>167103101</t>
  </si>
  <si>
    <t>Nakládání výkopku ze zemin schopných zúrodnění</t>
  </si>
  <si>
    <t>258855054</t>
  </si>
  <si>
    <t>11</t>
  </si>
  <si>
    <t>181411131</t>
  </si>
  <si>
    <t>Založení parkového trávníku výsevem plochy do 1000 m2 v rovině a ve svahu do 1:5</t>
  </si>
  <si>
    <t>2075345697</t>
  </si>
  <si>
    <t>" plochy pro ozelenění  "</t>
  </si>
  <si>
    <t>12</t>
  </si>
  <si>
    <t>M</t>
  </si>
  <si>
    <t>005724100</t>
  </si>
  <si>
    <t>osivo směs travní parková</t>
  </si>
  <si>
    <t>kg</t>
  </si>
  <si>
    <t>160760180</t>
  </si>
  <si>
    <t>22*0,05</t>
  </si>
  <si>
    <t>Zakládání</t>
  </si>
  <si>
    <t>13</t>
  </si>
  <si>
    <t>215901101</t>
  </si>
  <si>
    <t>Zhutnění podloží z hornin soudržných do 92% PS nebo nesoudržných sypkých I(d) do 0,8</t>
  </si>
  <si>
    <t>636530924</t>
  </si>
  <si>
    <t>" přeložení stávající zámkové dlažby  "</t>
  </si>
  <si>
    <t>" pod silniční obrubník "</t>
  </si>
  <si>
    <t>(31+21+8)*0,4</t>
  </si>
  <si>
    <t>14</t>
  </si>
  <si>
    <t>573211111</t>
  </si>
  <si>
    <t>Postřik živičný spojovací z asfaltu v množství do 0,70 kg/m2</t>
  </si>
  <si>
    <t>-13833130</t>
  </si>
  <si>
    <t>" skladba nové komunikace po odfrézování původní "</t>
  </si>
  <si>
    <t>577144111</t>
  </si>
  <si>
    <t>Asfaltový beton vrstva obrusná ACO 11 (ABS) s rozprostřením a se zhutněním z nemodifikovaného asfaltu v pruhu šířky do 3 m tř. I, po zhutnění tl. 50 mm</t>
  </si>
  <si>
    <t>-27371004</t>
  </si>
  <si>
    <t>16</t>
  </si>
  <si>
    <t>577145112</t>
  </si>
  <si>
    <t>Asfaltový beton vrstva ložní ACL 16 (ABH) s rozprostřením a zhutněním z nemodifikovaného asfaltu v pruhu šířky do 3 m, po zhutnění tl. 50 mm</t>
  </si>
  <si>
    <t>1427196284</t>
  </si>
  <si>
    <t>" vyrovnání profilu 50% z plochy"</t>
  </si>
  <si>
    <t>115*0,5</t>
  </si>
  <si>
    <t>17</t>
  </si>
  <si>
    <t>596211210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</si>
  <si>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80 mm skupiny A, pro plochy do 50 m2</t>
  </si>
  <si>
    <t>-1653741766</t>
  </si>
  <si>
    <t>599141112</t>
  </si>
  <si>
    <t>Vyplnění spár mezi silničními dílci trvale pružnou živičnou zálivkou</t>
  </si>
  <si>
    <t>-968374911</t>
  </si>
  <si>
    <t>Trubní vedení</t>
  </si>
  <si>
    <t>19</t>
  </si>
  <si>
    <t>899231111</t>
  </si>
  <si>
    <t>Výšková úprava uličního vstupu nebo vpusti do 200 mm zvýšením mříže</t>
  </si>
  <si>
    <t>kus</t>
  </si>
  <si>
    <t>462189265</t>
  </si>
  <si>
    <t>Ostatní konstrukce a práce-bourání</t>
  </si>
  <si>
    <t>20</t>
  </si>
  <si>
    <t>113451240</t>
  </si>
  <si>
    <t>Příplatek za řezání betonových obrubníků</t>
  </si>
  <si>
    <t>ks</t>
  </si>
  <si>
    <t>-160813300</t>
  </si>
  <si>
    <t>" obrubník silniční "</t>
  </si>
  <si>
    <t>916111123</t>
  </si>
  <si>
    <t>Osazení obruby z drobných kostek s boční opěrou do lože z betonu prostého</t>
  </si>
  <si>
    <t>CS ÚRS 2013 01</t>
  </si>
  <si>
    <t>1419080277</t>
  </si>
  <si>
    <t>" jednořádek"</t>
  </si>
  <si>
    <t>27,5</t>
  </si>
  <si>
    <t>" dvojřádek"</t>
  </si>
  <si>
    <t>31,5*2</t>
  </si>
  <si>
    <t>583801200</t>
  </si>
  <si>
    <t>Výrobky lomařské a kamenické pro komunikace (kostky dlažební, krajníky a obrubníky) kostka dlažební drobná žula (materiálová skupina I/2) vel. 8/10 cm šedá  (1t = cca 5 m2)</t>
  </si>
  <si>
    <t>-1882735382</t>
  </si>
  <si>
    <t>P</t>
  </si>
  <si>
    <t>Poznámka k položce:
1t = cca 5 m2</t>
  </si>
  <si>
    <t>27,5*0,1/4,5*1,02</t>
  </si>
  <si>
    <t>31,5*0,2/4,5*1,02</t>
  </si>
  <si>
    <t>23</t>
  </si>
  <si>
    <t>916131213</t>
  </si>
  <si>
    <t>Osazení silničního obrubníku betonového stojatého s boční opěrou do lože z betonu prostého</t>
  </si>
  <si>
    <t>265249384</t>
  </si>
  <si>
    <t>" silniční obrubník  "</t>
  </si>
  <si>
    <t>31</t>
  </si>
  <si>
    <t>" silniční obrubník snížený"</t>
  </si>
  <si>
    <t xml:space="preserve">" přechodový silniční obrubník" </t>
  </si>
  <si>
    <t>(4+4)</t>
  </si>
  <si>
    <t>24</t>
  </si>
  <si>
    <t>592174890</t>
  </si>
  <si>
    <t>Obrubníky betonové a železobetonové obrubník silniční    100 x 15 x 25 přír. šedá</t>
  </si>
  <si>
    <t>-357124985</t>
  </si>
  <si>
    <t>31*1,01</t>
  </si>
  <si>
    <t>25</t>
  </si>
  <si>
    <t>592175100</t>
  </si>
  <si>
    <t>Obrubníky betonové a železobetonové obrubník silniční nájezdový 100 x 15 x 15</t>
  </si>
  <si>
    <t>1556925167</t>
  </si>
  <si>
    <t>21*1,01</t>
  </si>
  <si>
    <t>26</t>
  </si>
  <si>
    <t>592175110</t>
  </si>
  <si>
    <t>Obrubníky betonové a železobetonové obrubník silniční přechodový levý, pravý    100 x 15 x 15/25</t>
  </si>
  <si>
    <t>1129868058</t>
  </si>
  <si>
    <t>(4+4)*1,01</t>
  </si>
  <si>
    <t>27</t>
  </si>
  <si>
    <t>916991121</t>
  </si>
  <si>
    <t>Lože pod obrubníky, krajníky nebo obruby z dlažebních kostek z betonu prostého</t>
  </si>
  <si>
    <t>-1159763412</t>
  </si>
  <si>
    <t>31*0,01</t>
  </si>
  <si>
    <t>21*0,01</t>
  </si>
  <si>
    <t>(4+4)*0,01</t>
  </si>
  <si>
    <t>28</t>
  </si>
  <si>
    <t>979054451</t>
  </si>
  <si>
    <t>Očištění vybouraných prvků komunikací od spojovacího materiálu s odklizením a uložením očištěných hmot a spojovacího materiálu na skládku na vzdálenost do 10 m zámkových dlaždic s vyplněním spár kamenivem</t>
  </si>
  <si>
    <t>-1845686553</t>
  </si>
  <si>
    <t>997</t>
  </si>
  <si>
    <t>Přesun sutě</t>
  </si>
  <si>
    <t>29</t>
  </si>
  <si>
    <t>997221551</t>
  </si>
  <si>
    <t>Vodorovná doprava suti ze sypkých materiálů do 1 km</t>
  </si>
  <si>
    <t>44912725</t>
  </si>
  <si>
    <t>" frézovaný asfalt"</t>
  </si>
  <si>
    <t>14,848</t>
  </si>
  <si>
    <t>30</t>
  </si>
  <si>
    <t>997221559</t>
  </si>
  <si>
    <t>Příplatek ZKD 1 km u vodorovné dopravy suti ze sypkých materiálů</t>
  </si>
  <si>
    <t>1868201502</t>
  </si>
  <si>
    <t>14,848*7</t>
  </si>
  <si>
    <t>997221561</t>
  </si>
  <si>
    <t>Vodorovná doprava suti z kusových materiálů do 1 km</t>
  </si>
  <si>
    <t>1442919616</t>
  </si>
  <si>
    <t>" obrubníky"</t>
  </si>
  <si>
    <t>12,095</t>
  </si>
  <si>
    <t>32</t>
  </si>
  <si>
    <t>997221569</t>
  </si>
  <si>
    <t>Příplatek ZKD 1 km u vodorovné dopravy suti z kusových materiálů</t>
  </si>
  <si>
    <t>-323775847</t>
  </si>
  <si>
    <t>12,095*7</t>
  </si>
  <si>
    <t>33</t>
  </si>
  <si>
    <t>997221611</t>
  </si>
  <si>
    <t>Nakládání suti na dopravní prostředky pro vodorovnou dopravu</t>
  </si>
  <si>
    <t>1647191737</t>
  </si>
  <si>
    <t>34</t>
  </si>
  <si>
    <t>997221815</t>
  </si>
  <si>
    <t>Poplatek za uložení stavebního odpadu na skládce (skládkovné) betonového</t>
  </si>
  <si>
    <t>2115512431</t>
  </si>
  <si>
    <t>35</t>
  </si>
  <si>
    <t>997221845</t>
  </si>
  <si>
    <t>Poplatek za uložení stavebního odpadu na skládce (skládkovné) z asfaltových povrchů</t>
  </si>
  <si>
    <t>-935246152</t>
  </si>
  <si>
    <t>998</t>
  </si>
  <si>
    <t>Přesun hmot</t>
  </si>
  <si>
    <t>36</t>
  </si>
  <si>
    <t>998225111</t>
  </si>
  <si>
    <t>Přesun hmot pro pozemní komunikace s krytem z kamene, monolitickým betonovým nebo živičným</t>
  </si>
  <si>
    <t>20082460</t>
  </si>
  <si>
    <t>SO 102 - Komunikace v areálu MŠ</t>
  </si>
  <si>
    <t>PSV - Práce a dodávky PSV</t>
  </si>
  <si>
    <t xml:space="preserve">    711 - Izolace proti vodě, vlhkosti a plynům</t>
  </si>
  <si>
    <t>113106122</t>
  </si>
  <si>
    <t>Rozebrání dlažeb a dílců komunikací pro pěší, vozovek a ploch s přemístěním hmot na skládku na vzdálenost do 3 m nebo s naložením na dopravní prostředek komunikací pro pěší s ložem z kameniva nebo živice a s výplní spár z kamenných dlaždic nebo desek</t>
  </si>
  <si>
    <t>-1364658273</t>
  </si>
  <si>
    <t>" stávající zpevněná plocha betonové dlažby"</t>
  </si>
  <si>
    <t>113107123</t>
  </si>
  <si>
    <t>Odstranění podkladů nebo krytů s přemístěním hmot na skládku na vzdálenost do 3 m nebo s naložením na dopravní prostředek v ploše jednotlivě do 50 m2 z kameniva hrubého drceného, o tl. vrstvy přes 200 do 300 mm</t>
  </si>
  <si>
    <t>-586537607</t>
  </si>
  <si>
    <t>1836929432</t>
  </si>
  <si>
    <t>85</t>
  </si>
  <si>
    <t>121101103</t>
  </si>
  <si>
    <t>Sejmutí ornice s přemístěním na vzdálenost do 250 m</t>
  </si>
  <si>
    <t>951390246</t>
  </si>
  <si>
    <t>" v prostoru nové komunikace"</t>
  </si>
  <si>
    <t>105*0,1*1,1</t>
  </si>
  <si>
    <t>122201101</t>
  </si>
  <si>
    <t>Odkopávky a prokopávky nezapažené v hornině tř. 3 objem do 100 m3</t>
  </si>
  <si>
    <t>-631698982</t>
  </si>
  <si>
    <t>" odkop stávajícího povrchu komunikace- zbytky asfaltu v tl. 100mm"</t>
  </si>
  <si>
    <t>(195*0,1)</t>
  </si>
  <si>
    <t>" odkop plochy v zeleni pro nové odstavné plochy  "</t>
  </si>
  <si>
    <t>(105*0,35)*1,1</t>
  </si>
  <si>
    <t>122201109</t>
  </si>
  <si>
    <t>Příplatek za lepivost u odkopávek v hornině tř. 1 až 3</t>
  </si>
  <si>
    <t>90450657</t>
  </si>
  <si>
    <t>59,925*0,5</t>
  </si>
  <si>
    <t>-963985451</t>
  </si>
  <si>
    <t>" výkop pod chodníkové obrubníky"</t>
  </si>
  <si>
    <t>29*0,4*0,3</t>
  </si>
  <si>
    <t>" výkop pod silniční přídlažbu"</t>
  </si>
  <si>
    <t>(128*0,6)*0,3</t>
  </si>
  <si>
    <t>261048792</t>
  </si>
  <si>
    <t>26,52*0,5</t>
  </si>
  <si>
    <t>1413200499</t>
  </si>
  <si>
    <t>" dovoz výkopku podsyp pod novou skladbu komunikace"</t>
  </si>
  <si>
    <t>(214,5*0,05)</t>
  </si>
  <si>
    <t>162701101</t>
  </si>
  <si>
    <t>Vodorovné přemístění výkopku nebo sypaniny po suchu na obvyklém dopravním prostředku, bez naložení výkopku, avšak se složením bez rozhrnutí z horniny tř. 1 až 4 na vzdálenost přes 5 000 do 6 000 m</t>
  </si>
  <si>
    <t>1963475353</t>
  </si>
  <si>
    <t>PSC</t>
  </si>
  <si>
    <t xml:space="preserve">Poznámka k souboru cen:
1. Ceny nelze použít, předepisuje-li projekt přemístit výkopek na místo nepřístupné obvyklým dopravním prostředkům; toto přemístění se oceňuje individuálně. 2. V cenách jsou započteny i náhrady za jízdu loženého vozidla v terénu ve výkopišti nebo na násypišti. 3. V cenách nejsou započteny náklady na rozhrnutí výkopku na násypišti; toto rozhrnutí se oceňuje cenami souboru cen 171 . 0- . . Uložení sypaniny do násypů a 171 20-1201Uložení sypaniny na skládky. 4. Je-li na dopravní dráze pro vodorovné přemístění nějaká překážka, pro kterou je nutno překládat výkopek z jednoho obvyklého dopravního prostředku na jiný obvyklý dopravní prostředek, oceňuje se toto lomené vodorovné přemístění výkopku v každém úseku samostatně příslušnou cenou tohoto souboru cen a překládání výkopku cenami souboru cen 167 10-3 . Nakládání neulehlého výkopku z hromad s ohledem na ustanovení pozn. číslo 5. 5. Přemísťuje-li se výkopek z dočasných skládek vzdálených do 50 m, neoceňuje se nakládání výkopku, i když se provádí. Toto ustanovení neplatí, vylučuje-li projekt použití dozeru. 6. V cenách vodorovného přemístění sypaniny nejsou započteny náklady na dodávku materiálu, tyto se oceňují ve specifikaci. </t>
  </si>
  <si>
    <t>" odvoz přebytečné ornice na skládku města"</t>
  </si>
  <si>
    <t>11,55-2,2</t>
  </si>
  <si>
    <t>Vodorovné přemístění do 8000 m výkopku/sypaniny z horniny tř. 1 až 4</t>
  </si>
  <si>
    <t>-1719339605</t>
  </si>
  <si>
    <t>59,925</t>
  </si>
  <si>
    <t>26,52</t>
  </si>
  <si>
    <t>-(214,5*0,05)</t>
  </si>
  <si>
    <t>167101101</t>
  </si>
  <si>
    <t>Nakládání, skládání a překládání neulehlého výkopku nebo sypaniny nakládání, množství do 100 m3, z hornin tř. 1 až 4</t>
  </si>
  <si>
    <t>819312225</t>
  </si>
  <si>
    <t xml:space="preserve">Poznámka k souboru cen:
1. Ceny -1101, -1151, -1102, -1152, -1103, -1153, jsou určeny pro nakládání, skládání a překládání na obvyklý nebo z obvyklého dopravního prostředku. Pro nakládání z lodi nebo na loď jsou určeny ceny -1105 a -1155. 2. Ceny -1105 a -1155 jsou určeny pro nakládání, překládání a vykládání na vzdálenost a) do 20 m vodorovně; vodorovná vzdálenost se měří od těžnice lodi k těžnici druhé lodi, nebo k těžišti hromady na břehu nebo k těžišti dopravního prostředku na suchu, b) do 4 m svisle; svislá vzdálenost se měří od pracovní hladiny vody k úrovni srovna- ného terénu v místě hromady nebo v místě dopravní plochy pro dopravní prostředek na suchu. Uvedenou svislou vzdálenost 4 m lze zvětšit, a to nejvýše do 6 m, jestliže je vodorovná vzdálenost uvedená v bodu a) kratší než 20 m nejméně o trojnásobek zvětšení výšky přes 4 m. 3. Množství měrných jednotek se určí v rostlém stavu horniny. </t>
  </si>
  <si>
    <t>171201201</t>
  </si>
  <si>
    <t>Uložení sypaniny na skládky</t>
  </si>
  <si>
    <t>-1148648036</t>
  </si>
  <si>
    <t>Poplatek za uložení odpadu ze sypaniny na skládce (skládkovné)</t>
  </si>
  <si>
    <t>1276263158</t>
  </si>
  <si>
    <t>59,925*1,8</t>
  </si>
  <si>
    <t>26,52*1,8</t>
  </si>
  <si>
    <t>214,5*0,05*1,8</t>
  </si>
  <si>
    <t>2127081987</t>
  </si>
  <si>
    <t>-1529674138</t>
  </si>
  <si>
    <t>1131594869</t>
  </si>
  <si>
    <t>909438245</t>
  </si>
  <si>
    <t>-1970523351</t>
  </si>
  <si>
    <t>" skladba ze zámkové dlažby "</t>
  </si>
  <si>
    <t>9*1,05</t>
  </si>
  <si>
    <t>Mezisoučet</t>
  </si>
  <si>
    <t>" skladba odstavné plochy "</t>
  </si>
  <si>
    <t>105*1,1</t>
  </si>
  <si>
    <t>" skladba nové vozidlové komunikace "</t>
  </si>
  <si>
    <t>195*1,1</t>
  </si>
  <si>
    <t>29*0,4</t>
  </si>
  <si>
    <t>(128*0,6)</t>
  </si>
  <si>
    <t>564851111</t>
  </si>
  <si>
    <t>Podklad ze štěrkodrti ŠD s rozprostřením a zhutněním, po zhutnění tl. 150 mm</t>
  </si>
  <si>
    <t>808210649</t>
  </si>
  <si>
    <t>564851114</t>
  </si>
  <si>
    <t>Podklad ze štěrkodrti ŠD s rozprostřením a zhutněním, po zhutnění tl. 180 mm</t>
  </si>
  <si>
    <t>2056476905</t>
  </si>
  <si>
    <t>105*1,05</t>
  </si>
  <si>
    <t>564871111</t>
  </si>
  <si>
    <t>Podklad ze štěrkodrtě ŠD tl 250 mm</t>
  </si>
  <si>
    <t>1382020396</t>
  </si>
  <si>
    <t>56513111</t>
  </si>
  <si>
    <t>Vyrovnání povrchu dosavadních podkladů s rozprostřením hmot a zhutněním obalovaným kamenivem ACP (OK) tl. 50 mm</t>
  </si>
  <si>
    <t>-1442656848</t>
  </si>
  <si>
    <t>" skladba nové komunikace"</t>
  </si>
  <si>
    <t>573111112</t>
  </si>
  <si>
    <t>Postřik živičný infiltrační z asfaltu silničního s posypem kamenivem, v množství 1,00 kg/m2</t>
  </si>
  <si>
    <t>-1038110913</t>
  </si>
  <si>
    <t>356653760</t>
  </si>
  <si>
    <t>195*1,05</t>
  </si>
  <si>
    <t>2134181354</t>
  </si>
  <si>
    <t>195</t>
  </si>
  <si>
    <t>217798778</t>
  </si>
  <si>
    <t>596211110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</si>
  <si>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do 50 m2</t>
  </si>
  <si>
    <t>-1632556414</t>
  </si>
  <si>
    <t>592451100</t>
  </si>
  <si>
    <t>dlažba zámková 20x10x6 cm přírodní</t>
  </si>
  <si>
    <t>-1544498332</t>
  </si>
  <si>
    <t>9*1,02</t>
  </si>
  <si>
    <t>596212212</t>
  </si>
  <si>
    <t>Kladení zámkové dlažby pozemních komunikací tl 80 mm skupiny A pl do 300 m2</t>
  </si>
  <si>
    <t>2022862002</t>
  </si>
  <si>
    <t>105</t>
  </si>
  <si>
    <t>592451090</t>
  </si>
  <si>
    <t>dlažba zámková  20x10x8 cm přírodní</t>
  </si>
  <si>
    <t>-1082784575</t>
  </si>
  <si>
    <t>105*1,02</t>
  </si>
  <si>
    <t>-1762639003</t>
  </si>
  <si>
    <t>931029756</t>
  </si>
  <si>
    <t>899431111</t>
  </si>
  <si>
    <t>Výšková úprava uličního vstupu nebo vpusti do 200 mm zvýšením krycího hrnce, šoupěte nebo hydrantu bez úpravy armatur</t>
  </si>
  <si>
    <t>-635061890</t>
  </si>
  <si>
    <t>-53186378</t>
  </si>
  <si>
    <t>" obrubník chodníkový "</t>
  </si>
  <si>
    <t>915491212</t>
  </si>
  <si>
    <t>Osazení vodicího proužku z betonových prefabrikovaných desek tl. do 120 mm do lože z cementové malty tl. 20 mm, s vyplněním a zatřením spár cementovou maltou s podkladní vrstvou z betonu prostého tř. C 12/15 tl. 50 až 100 mm šířka proužku 500 mm</t>
  </si>
  <si>
    <t>-1513972174</t>
  </si>
  <si>
    <t>" betonová silniční přídlažba"</t>
  </si>
  <si>
    <t>128</t>
  </si>
  <si>
    <t>37</t>
  </si>
  <si>
    <t>592185840</t>
  </si>
  <si>
    <t>Krajníky a dílce pro horizontální značky betonové a železobetonové přídlažba 50 x 25 x 8</t>
  </si>
  <si>
    <t>-714773623</t>
  </si>
  <si>
    <t>128*2*1,01</t>
  </si>
  <si>
    <t>38</t>
  </si>
  <si>
    <t>916231213</t>
  </si>
  <si>
    <t>Osazení chodníkového obrubníku betonového stojatého s boční opěrou do lože z betonu prostého</t>
  </si>
  <si>
    <t>1150224390</t>
  </si>
  <si>
    <t>" chodníkový obrubník "</t>
  </si>
  <si>
    <t>39</t>
  </si>
  <si>
    <t>592174100</t>
  </si>
  <si>
    <t>obrubník betonový chodníkový  100x10x25 cm</t>
  </si>
  <si>
    <t>-179440308</t>
  </si>
  <si>
    <t>29*1,01</t>
  </si>
  <si>
    <t>40</t>
  </si>
  <si>
    <t>-453752530</t>
  </si>
  <si>
    <t>29*0,01</t>
  </si>
  <si>
    <t>41</t>
  </si>
  <si>
    <t>Vodorovná doprava suti bez naložení, ale se složením a s hrubým urovnáním ze sypkých materiálů, na vzdálenost do 1 km</t>
  </si>
  <si>
    <t>785118603</t>
  </si>
  <si>
    <t>" kamenivo"</t>
  </si>
  <si>
    <t>3,6</t>
  </si>
  <si>
    <t>42</t>
  </si>
  <si>
    <t>Vodorovná doprava suti bez naložení, ale se složením a s hrubým urovnáním Příplatek k ceně za každý další i započatý 1 km přes 1 km</t>
  </si>
  <si>
    <t>1814451966</t>
  </si>
  <si>
    <t>3,6*7</t>
  </si>
  <si>
    <t>43</t>
  </si>
  <si>
    <t>Vodorovná doprava suti bez naložení, ale se složením a s hrubým urovnáním z kusových materiálů, na vzdálenost do 1 km</t>
  </si>
  <si>
    <t>-1492695314</t>
  </si>
  <si>
    <t>17,425</t>
  </si>
  <si>
    <t>" betonová dlažba"</t>
  </si>
  <si>
    <t>2,115</t>
  </si>
  <si>
    <t>44</t>
  </si>
  <si>
    <t>-679097133</t>
  </si>
  <si>
    <t>19,54*7</t>
  </si>
  <si>
    <t>45</t>
  </si>
  <si>
    <t>Nakládání na dopravní prostředky pro vodorovnou dopravu suti</t>
  </si>
  <si>
    <t>1198524203</t>
  </si>
  <si>
    <t>46</t>
  </si>
  <si>
    <t>Poplatek za uložení betonového odpadu na skládce (skládkovné)</t>
  </si>
  <si>
    <t>970998175</t>
  </si>
  <si>
    <t>47</t>
  </si>
  <si>
    <t>997221855</t>
  </si>
  <si>
    <t>Poplatek za uložení odpadu z kameniva na skládce (skládkovné)</t>
  </si>
  <si>
    <t>2012673508</t>
  </si>
  <si>
    <t>48</t>
  </si>
  <si>
    <t>998223011</t>
  </si>
  <si>
    <t>Přesun hmot pro pozemní komunikace s krytem dlážděným</t>
  </si>
  <si>
    <t>-521326060</t>
  </si>
  <si>
    <t>PSV</t>
  </si>
  <si>
    <t>Práce a dodávky PSV</t>
  </si>
  <si>
    <t>711</t>
  </si>
  <si>
    <t>Izolace proti vodě, vlhkosti a plynům</t>
  </si>
  <si>
    <t>49</t>
  </si>
  <si>
    <t>711161306</t>
  </si>
  <si>
    <t>Izolace proti zemní vlhkosti stěn foliemi nopovými pro běžné podmínky tl. 0,5 mm šířky 1,0 m</t>
  </si>
  <si>
    <t>1284358216</t>
  </si>
  <si>
    <t>9*0,5</t>
  </si>
  <si>
    <t>50</t>
  </si>
  <si>
    <t>711161382</t>
  </si>
  <si>
    <t>Izolace proti zemní vlhkosti foliemi nopovými ukončené horní provětrávací lištou</t>
  </si>
  <si>
    <t>1337568377</t>
  </si>
  <si>
    <t>51</t>
  </si>
  <si>
    <t>998711101</t>
  </si>
  <si>
    <t>Přesun hmot tonážní pro izolace proti vodě, vlhkosti a plynům v objektech výšky do 6 m</t>
  </si>
  <si>
    <t>394970737</t>
  </si>
  <si>
    <t>1000 - Ostatní náklady</t>
  </si>
  <si>
    <t>OST - Ostatní</t>
  </si>
  <si>
    <t xml:space="preserve">    O01 - Ostatní</t>
  </si>
  <si>
    <t>OST</t>
  </si>
  <si>
    <t>Ostatní</t>
  </si>
  <si>
    <t>O01</t>
  </si>
  <si>
    <t>221600000.1</t>
  </si>
  <si>
    <t>Vytýčení hlavních bodů stavby autorizovaným geodetem</t>
  </si>
  <si>
    <t>512</t>
  </si>
  <si>
    <t>-1134980251</t>
  </si>
  <si>
    <t>" vytýčení hlavních bodů stavby před zahájením stavby autorizovaným geodetem vč. vypracování TZ"</t>
  </si>
  <si>
    <t>" včetně souřadnic a situace- ověřeno kulatým razítkem a dodatkem dle právních předpisů"</t>
  </si>
  <si>
    <t>231600000.1</t>
  </si>
  <si>
    <t>Geodetické práce</t>
  </si>
  <si>
    <t>-1068089970</t>
  </si>
  <si>
    <t>" vytýčení obvodu a hranic staveniště, objektů stavby a pevných vytyčovacích bodů vč. fixace a obnovení zhotovitelem"</t>
  </si>
  <si>
    <t>"  vyhotovení dokumentace v listinné a digitální podobě"</t>
  </si>
  <si>
    <t>311600000.1</t>
  </si>
  <si>
    <t>Geodetické zaměření stavby</t>
  </si>
  <si>
    <t>227860817</t>
  </si>
  <si>
    <t>1020 - VRN</t>
  </si>
  <si>
    <t>VRN - Vedlejší rozpočtové náklady</t>
  </si>
  <si>
    <t xml:space="preserve">    0 - Vedlejší rozpočtové náklady</t>
  </si>
  <si>
    <t>Vedlejší rozpočtové náklady</t>
  </si>
  <si>
    <t>030001000</t>
  </si>
  <si>
    <t>Zařízení staveniště</t>
  </si>
  <si>
    <t>%</t>
  </si>
  <si>
    <t>1024</t>
  </si>
  <si>
    <t>184379437</t>
  </si>
  <si>
    <t>070001000</t>
  </si>
  <si>
    <t>Provozní vlivy</t>
  </si>
  <si>
    <t>-1438871212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</si>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</sst>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4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0000A8"/>
      <name val="Trebuchet MS"/>
      <family val="2"/>
    </font>
    <font>
      <sz val="8"/>
      <color rgb="FFFAE682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8"/>
      <color theme="10"/>
      <name val="Wingdings 2"/>
      <family val="2"/>
    </font>
    <font>
      <b/>
      <sz val="10"/>
      <color rgb="FF003366"/>
      <name val="Trebuchet MS"/>
      <family val="2"/>
    </font>
    <font>
      <sz val="10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i/>
      <sz val="7"/>
      <color rgb="FF969696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389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4" fillId="2" borderId="0" xfId="0" applyFont="1" applyFill="1" applyAlignment="1" applyProtection="1">
      <alignment horizontal="left"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15" fillId="2" borderId="0" xfId="0" applyFont="1" applyFill="1" applyAlignment="1" applyProtection="1">
      <alignment horizontal="left" vertical="center"/>
      <protection/>
    </xf>
    <xf numFmtId="0" fontId="16" fillId="2" borderId="0" xfId="20" applyFont="1" applyFill="1" applyAlignment="1" applyProtection="1">
      <alignment vertical="center"/>
      <protection/>
    </xf>
    <xf numFmtId="0" fontId="42" fillId="2" borderId="0" xfId="20" applyFill="1"/>
    <xf numFmtId="0" fontId="0" fillId="2" borderId="0" xfId="0" applyFill="1"/>
    <xf numFmtId="0" fontId="14" fillId="2" borderId="0" xfId="0" applyFont="1" applyFill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18" fillId="0" borderId="0" xfId="0" applyFont="1" applyBorder="1" applyAlignment="1">
      <alignment horizontal="left" vertical="center"/>
    </xf>
    <xf numFmtId="0" fontId="0" fillId="0" borderId="5" xfId="0" applyBorder="1"/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20" fillId="0" borderId="0" xfId="0" applyFont="1" applyBorder="1" applyAlignment="1">
      <alignment horizontal="left" vertical="center"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/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4" fillId="4" borderId="9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3" fillId="5" borderId="16" xfId="0" applyFont="1" applyFill="1" applyBorder="1" applyAlignment="1">
      <alignment horizontal="center" vertical="center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4" fillId="0" borderId="21" xfId="0" applyNumberFormat="1" applyFont="1" applyBorder="1" applyAlignment="1">
      <alignment vertical="center"/>
    </xf>
    <xf numFmtId="4" fontId="24" fillId="0" borderId="0" xfId="0" applyNumberFormat="1" applyFont="1" applyBorder="1" applyAlignment="1">
      <alignment vertical="center"/>
    </xf>
    <xf numFmtId="166" fontId="24" fillId="0" borderId="0" xfId="0" applyNumberFormat="1" applyFont="1" applyBorder="1" applyAlignment="1">
      <alignment vertical="center"/>
    </xf>
    <xf numFmtId="4" fontId="24" fillId="0" borderId="15" xfId="0" applyNumberFormat="1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4" fontId="30" fillId="0" borderId="21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166" fontId="30" fillId="0" borderId="0" xfId="0" applyNumberFormat="1" applyFont="1" applyBorder="1" applyAlignment="1">
      <alignment vertical="center"/>
    </xf>
    <xf numFmtId="4" fontId="30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31" fillId="0" borderId="0" xfId="20" applyFont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4" fontId="33" fillId="0" borderId="21" xfId="0" applyNumberFormat="1" applyFont="1" applyBorder="1" applyAlignment="1">
      <alignment vertical="center"/>
    </xf>
    <xf numFmtId="4" fontId="33" fillId="0" borderId="0" xfId="0" applyNumberFormat="1" applyFont="1" applyBorder="1" applyAlignment="1">
      <alignment vertical="center"/>
    </xf>
    <xf numFmtId="166" fontId="33" fillId="0" borderId="0" xfId="0" applyNumberFormat="1" applyFont="1" applyBorder="1" applyAlignment="1">
      <alignment vertical="center"/>
    </xf>
    <xf numFmtId="4" fontId="33" fillId="0" borderId="15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30" fillId="0" borderId="22" xfId="0" applyNumberFormat="1" applyFont="1" applyBorder="1" applyAlignment="1">
      <alignment vertical="center"/>
    </xf>
    <xf numFmtId="4" fontId="30" fillId="0" borderId="23" xfId="0" applyNumberFormat="1" applyFont="1" applyBorder="1" applyAlignment="1">
      <alignment vertical="center"/>
    </xf>
    <xf numFmtId="166" fontId="30" fillId="0" borderId="23" xfId="0" applyNumberFormat="1" applyFont="1" applyBorder="1" applyAlignment="1">
      <alignment vertical="center"/>
    </xf>
    <xf numFmtId="4" fontId="30" fillId="0" borderId="24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6" fillId="2" borderId="0" xfId="0" applyFont="1" applyFill="1" applyAlignment="1">
      <alignment vertical="center"/>
    </xf>
    <xf numFmtId="0" fontId="15" fillId="2" borderId="0" xfId="0" applyFont="1" applyFill="1" applyAlignment="1">
      <alignment horizontal="left" vertical="center"/>
    </xf>
    <xf numFmtId="0" fontId="34" fillId="2" borderId="0" xfId="20" applyFont="1" applyFill="1" applyAlignment="1">
      <alignment vertical="center"/>
    </xf>
    <xf numFmtId="0" fontId="6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>
      <alignment horizontal="left" vertical="center"/>
    </xf>
    <xf numFmtId="0" fontId="0" fillId="0" borderId="4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>
      <alignment vertical="center" wrapText="1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4" fontId="25" fillId="0" borderId="0" xfId="0" applyNumberFormat="1" applyFont="1" applyBorder="1" applyAlignment="1">
      <alignment vertical="center"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>
      <alignment vertical="center"/>
    </xf>
    <xf numFmtId="0" fontId="4" fillId="5" borderId="8" xfId="0" applyFont="1" applyFill="1" applyBorder="1" applyAlignment="1">
      <alignment horizontal="left" vertical="center"/>
    </xf>
    <xf numFmtId="0" fontId="4" fillId="5" borderId="9" xfId="0" applyFont="1" applyFill="1" applyBorder="1" applyAlignment="1">
      <alignment horizontal="right" vertical="center"/>
    </xf>
    <xf numFmtId="0" fontId="4" fillId="5" borderId="9" xfId="0" applyFont="1" applyFill="1" applyBorder="1" applyAlignment="1">
      <alignment horizontal="center" vertical="center"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>
      <alignment vertical="center"/>
    </xf>
    <xf numFmtId="0" fontId="0" fillId="5" borderId="26" xfId="0" applyFont="1" applyFill="1" applyBorder="1" applyAlignment="1">
      <alignment vertical="center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>
      <alignment horizontal="right" vertical="center"/>
    </xf>
    <xf numFmtId="0" fontId="0" fillId="5" borderId="5" xfId="0" applyFont="1" applyFill="1" applyBorder="1" applyAlignment="1">
      <alignment vertical="center"/>
    </xf>
    <xf numFmtId="0" fontId="35" fillId="0" borderId="0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3" xfId="0" applyFont="1" applyBorder="1" applyAlignment="1">
      <alignment horizontal="left" vertical="center"/>
    </xf>
    <xf numFmtId="0" fontId="7" fillId="0" borderId="23" xfId="0" applyFont="1" applyBorder="1" applyAlignment="1">
      <alignment vertical="center"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23" xfId="0" applyFont="1" applyBorder="1" applyAlignment="1">
      <alignment horizontal="left" vertical="center"/>
    </xf>
    <xf numFmtId="0" fontId="8" fillId="0" borderId="23" xfId="0" applyFont="1" applyBorder="1" applyAlignment="1">
      <alignment vertical="center"/>
    </xf>
    <xf numFmtId="0" fontId="8" fillId="0" borderId="23" xfId="0" applyFont="1" applyBorder="1" applyAlignment="1" applyProtection="1">
      <alignment vertical="center"/>
      <protection locked="0"/>
    </xf>
    <xf numFmtId="4" fontId="8" fillId="0" borderId="23" xfId="0" applyNumberFormat="1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0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6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>
      <alignment horizontal="center" vertical="center" wrapText="1"/>
    </xf>
    <xf numFmtId="4" fontId="25" fillId="0" borderId="0" xfId="0" applyNumberFormat="1" applyFont="1" applyAlignment="1">
      <alignment/>
    </xf>
    <xf numFmtId="166" fontId="37" fillId="0" borderId="13" xfId="0" applyNumberFormat="1" applyFont="1" applyBorder="1" applyAlignment="1">
      <alignment/>
    </xf>
    <xf numFmtId="166" fontId="37" fillId="0" borderId="14" xfId="0" applyNumberFormat="1" applyFont="1" applyBorder="1" applyAlignment="1">
      <alignment/>
    </xf>
    <xf numFmtId="4" fontId="38" fillId="0" borderId="0" xfId="0" applyNumberFormat="1" applyFont="1" applyAlignment="1">
      <alignment vertical="center"/>
    </xf>
    <xf numFmtId="0" fontId="9" fillId="0" borderId="4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21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5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9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4" fontId="8" fillId="0" borderId="0" xfId="0" applyNumberFormat="1" applyFont="1" applyBorder="1" applyAlignment="1">
      <alignment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49" fontId="0" fillId="0" borderId="27" xfId="0" applyNumberFormat="1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center" vertical="center" wrapText="1"/>
      <protection locked="0"/>
    </xf>
    <xf numFmtId="167" fontId="0" fillId="0" borderId="27" xfId="0" applyNumberFormat="1" applyFont="1" applyBorder="1" applyAlignment="1" applyProtection="1">
      <alignment vertical="center"/>
      <protection locked="0"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 locked="0"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166" fontId="2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10" fillId="0" borderId="4" xfId="0" applyFont="1" applyBorder="1" applyAlignment="1">
      <alignment vertical="center"/>
    </xf>
    <xf numFmtId="0" fontId="3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2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21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39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167" fontId="12" fillId="0" borderId="0" xfId="0" applyNumberFormat="1" applyFont="1" applyBorder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21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40" fillId="0" borderId="27" xfId="0" applyFont="1" applyBorder="1" applyAlignment="1" applyProtection="1">
      <alignment horizontal="center" vertical="center"/>
      <protection locked="0"/>
    </xf>
    <xf numFmtId="49" fontId="40" fillId="0" borderId="27" xfId="0" applyNumberFormat="1" applyFont="1" applyBorder="1" applyAlignment="1" applyProtection="1">
      <alignment horizontal="left" vertical="center" wrapText="1"/>
      <protection locked="0"/>
    </xf>
    <xf numFmtId="0" fontId="40" fillId="0" borderId="27" xfId="0" applyFont="1" applyBorder="1" applyAlignment="1" applyProtection="1">
      <alignment horizontal="left" vertical="center" wrapText="1"/>
      <protection locked="0"/>
    </xf>
    <xf numFmtId="0" fontId="40" fillId="0" borderId="27" xfId="0" applyFont="1" applyBorder="1" applyAlignment="1" applyProtection="1">
      <alignment horizontal="center" vertical="center" wrapText="1"/>
      <protection locked="0"/>
    </xf>
    <xf numFmtId="167" fontId="40" fillId="0" borderId="27" xfId="0" applyNumberFormat="1" applyFont="1" applyBorder="1" applyAlignment="1" applyProtection="1">
      <alignment vertical="center"/>
      <protection locked="0"/>
    </xf>
    <xf numFmtId="4" fontId="40" fillId="3" borderId="27" xfId="0" applyNumberFormat="1" applyFont="1" applyFill="1" applyBorder="1" applyAlignment="1" applyProtection="1">
      <alignment vertical="center"/>
      <protection locked="0"/>
    </xf>
    <xf numFmtId="4" fontId="40" fillId="0" borderId="27" xfId="0" applyNumberFormat="1" applyFont="1" applyBorder="1" applyAlignment="1" applyProtection="1">
      <alignment vertical="center"/>
      <protection locked="0"/>
    </xf>
    <xf numFmtId="0" fontId="40" fillId="0" borderId="4" xfId="0" applyFont="1" applyBorder="1" applyAlignment="1">
      <alignment vertical="center"/>
    </xf>
    <xf numFmtId="0" fontId="40" fillId="3" borderId="27" xfId="0" applyFont="1" applyFill="1" applyBorder="1" applyAlignment="1" applyProtection="1">
      <alignment horizontal="left" vertical="center"/>
      <protection locked="0"/>
    </xf>
    <xf numFmtId="0" fontId="40" fillId="0" borderId="0" xfId="0" applyFont="1" applyBorder="1" applyAlignment="1">
      <alignment horizontal="center" vertical="center"/>
    </xf>
    <xf numFmtId="0" fontId="41" fillId="0" borderId="0" xfId="0" applyFont="1" applyAlignment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21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166" fontId="2" fillId="0" borderId="23" xfId="0" applyNumberFormat="1" applyFont="1" applyBorder="1" applyAlignment="1">
      <alignment vertical="center"/>
    </xf>
    <xf numFmtId="166" fontId="2" fillId="0" borderId="24" xfId="0" applyNumberFormat="1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167" fontId="11" fillId="0" borderId="0" xfId="0" applyNumberFormat="1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167" fontId="13" fillId="0" borderId="0" xfId="0" applyNumberFormat="1" applyFont="1" applyAlignment="1">
      <alignment vertical="center"/>
    </xf>
    <xf numFmtId="0" fontId="13" fillId="0" borderId="0" xfId="0" applyFont="1" applyAlignment="1" applyProtection="1">
      <alignment vertical="center"/>
      <protection locked="0"/>
    </xf>
    <xf numFmtId="0" fontId="13" fillId="0" borderId="21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167" fontId="0" fillId="3" borderId="27" xfId="0" applyNumberFormat="1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9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6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9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6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9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9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21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/>
    <xf numFmtId="0" fontId="4" fillId="0" borderId="0" xfId="0" applyFont="1" applyBorder="1" applyAlignment="1">
      <alignment horizontal="left" vertical="top" wrapText="1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4" fontId="22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0" fontId="4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4" fontId="4" fillId="4" borderId="9" xfId="0" applyNumberFormat="1" applyFont="1" applyFill="1" applyBorder="1" applyAlignment="1">
      <alignment vertical="center"/>
    </xf>
    <xf numFmtId="0" fontId="0" fillId="4" borderId="16" xfId="0" applyFont="1" applyFill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0" fontId="24" fillId="0" borderId="20" xfId="0" applyFont="1" applyBorder="1" applyAlignment="1">
      <alignment horizontal="center" vertical="center"/>
    </xf>
    <xf numFmtId="0" fontId="24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right" vertical="center"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4" fontId="28" fillId="0" borderId="0" xfId="0" applyNumberFormat="1" applyFont="1" applyAlignment="1">
      <alignment horizontal="right" vertical="center"/>
    </xf>
    <xf numFmtId="0" fontId="27" fillId="0" borderId="0" xfId="0" applyFont="1" applyAlignment="1">
      <alignment horizontal="left" vertical="center" wrapText="1"/>
    </xf>
    <xf numFmtId="4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32" fillId="0" borderId="0" xfId="0" applyFont="1" applyAlignment="1">
      <alignment horizontal="left" vertical="center" wrapText="1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17" fillId="6" borderId="0" xfId="0" applyFont="1" applyFill="1" applyAlignment="1">
      <alignment horizontal="center" vertical="center"/>
    </xf>
    <xf numFmtId="0" fontId="0" fillId="0" borderId="0" xfId="0"/>
    <xf numFmtId="0" fontId="20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4" fillId="2" borderId="0" xfId="20" applyFont="1" applyFill="1" applyAlignment="1">
      <alignment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18" fillId="0" borderId="0" xfId="0" applyFont="1" applyBorder="1" applyAlignment="1" applyProtection="1">
      <alignment horizontal="center" vertical="center" wrapText="1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29" fillId="0" borderId="34" xfId="0" applyFont="1" applyBorder="1" applyAlignment="1" applyProtection="1">
      <alignment horizontal="left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8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33" width="2.33203125" style="0" customWidth="1"/>
    <col min="34" max="34" width="2.83203125" style="0" customWidth="1"/>
    <col min="35" max="35" width="27.16015625" style="0" customWidth="1"/>
    <col min="36" max="37" width="2.16015625" style="0" customWidth="1"/>
    <col min="38" max="38" width="7.16015625" style="0" customWidth="1"/>
    <col min="39" max="39" width="2.83203125" style="0" customWidth="1"/>
    <col min="40" max="40" width="11.5" style="0" customWidth="1"/>
    <col min="41" max="41" width="6.5" style="0" customWidth="1"/>
    <col min="42" max="42" width="3.5" style="0" customWidth="1"/>
    <col min="43" max="43" width="13.5" style="0" customWidth="1"/>
    <col min="44" max="44" width="11.66015625" style="0" customWidth="1"/>
    <col min="45" max="47" width="22.16015625" style="0" hidden="1" customWidth="1"/>
    <col min="48" max="52" width="18.5" style="0" hidden="1" customWidth="1"/>
    <col min="53" max="53" width="16.5" style="0" hidden="1" customWidth="1"/>
    <col min="54" max="54" width="21.5" style="0" hidden="1" customWidth="1"/>
    <col min="55" max="56" width="16.5" style="0" hidden="1" customWidth="1"/>
    <col min="57" max="57" width="57" style="0" customWidth="1"/>
    <col min="71" max="91" width="9.16015625" style="0" hidden="1" customWidth="1"/>
  </cols>
  <sheetData>
    <row r="1" spans="1:74" ht="21.3" customHeight="1">
      <c r="A1" s="17" t="s">
        <v>0</v>
      </c>
      <c r="B1" s="18"/>
      <c r="C1" s="18"/>
      <c r="D1" s="19" t="s">
        <v>1</v>
      </c>
      <c r="E1" s="18"/>
      <c r="F1" s="18"/>
      <c r="G1" s="18"/>
      <c r="H1" s="18"/>
      <c r="I1" s="18"/>
      <c r="J1" s="18"/>
      <c r="K1" s="20" t="s">
        <v>2</v>
      </c>
      <c r="L1" s="20"/>
      <c r="M1" s="20"/>
      <c r="N1" s="20"/>
      <c r="O1" s="20"/>
      <c r="P1" s="20"/>
      <c r="Q1" s="20"/>
      <c r="R1" s="20"/>
      <c r="S1" s="20"/>
      <c r="T1" s="18"/>
      <c r="U1" s="18"/>
      <c r="V1" s="18"/>
      <c r="W1" s="20" t="s">
        <v>3</v>
      </c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1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3" t="s">
        <v>4</v>
      </c>
      <c r="BB1" s="23" t="s">
        <v>5</v>
      </c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T1" s="24" t="s">
        <v>6</v>
      </c>
      <c r="BU1" s="24" t="s">
        <v>6</v>
      </c>
      <c r="BV1" s="24" t="s">
        <v>7</v>
      </c>
    </row>
    <row r="2" spans="3:72" ht="36.9" customHeight="1">
      <c r="AR2" s="371" t="s">
        <v>8</v>
      </c>
      <c r="AS2" s="372"/>
      <c r="AT2" s="372"/>
      <c r="AU2" s="372"/>
      <c r="AV2" s="372"/>
      <c r="AW2" s="372"/>
      <c r="AX2" s="372"/>
      <c r="AY2" s="372"/>
      <c r="AZ2" s="372"/>
      <c r="BA2" s="372"/>
      <c r="BB2" s="372"/>
      <c r="BC2" s="372"/>
      <c r="BD2" s="372"/>
      <c r="BE2" s="372"/>
      <c r="BS2" s="25" t="s">
        <v>9</v>
      </c>
      <c r="BT2" s="25" t="s">
        <v>10</v>
      </c>
    </row>
    <row r="3" spans="2:72" ht="6.9" customHeight="1">
      <c r="B3" s="26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8"/>
      <c r="BS3" s="25" t="s">
        <v>9</v>
      </c>
      <c r="BT3" s="25" t="s">
        <v>11</v>
      </c>
    </row>
    <row r="4" spans="2:71" ht="36.9" customHeight="1">
      <c r="B4" s="29"/>
      <c r="C4" s="30"/>
      <c r="D4" s="31" t="s">
        <v>12</v>
      </c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2"/>
      <c r="AS4" s="33" t="s">
        <v>13</v>
      </c>
      <c r="BE4" s="34" t="s">
        <v>14</v>
      </c>
      <c r="BS4" s="25" t="s">
        <v>15</v>
      </c>
    </row>
    <row r="5" spans="2:71" ht="14.4" customHeight="1">
      <c r="B5" s="29"/>
      <c r="C5" s="30"/>
      <c r="D5" s="35" t="s">
        <v>16</v>
      </c>
      <c r="E5" s="30"/>
      <c r="F5" s="30"/>
      <c r="G5" s="30"/>
      <c r="H5" s="30"/>
      <c r="I5" s="30"/>
      <c r="J5" s="30"/>
      <c r="K5" s="334" t="s">
        <v>17</v>
      </c>
      <c r="L5" s="335"/>
      <c r="M5" s="335"/>
      <c r="N5" s="335"/>
      <c r="O5" s="335"/>
      <c r="P5" s="335"/>
      <c r="Q5" s="335"/>
      <c r="R5" s="335"/>
      <c r="S5" s="335"/>
      <c r="T5" s="335"/>
      <c r="U5" s="335"/>
      <c r="V5" s="335"/>
      <c r="W5" s="335"/>
      <c r="X5" s="335"/>
      <c r="Y5" s="335"/>
      <c r="Z5" s="335"/>
      <c r="AA5" s="335"/>
      <c r="AB5" s="335"/>
      <c r="AC5" s="335"/>
      <c r="AD5" s="335"/>
      <c r="AE5" s="335"/>
      <c r="AF5" s="335"/>
      <c r="AG5" s="335"/>
      <c r="AH5" s="335"/>
      <c r="AI5" s="335"/>
      <c r="AJ5" s="335"/>
      <c r="AK5" s="335"/>
      <c r="AL5" s="335"/>
      <c r="AM5" s="335"/>
      <c r="AN5" s="335"/>
      <c r="AO5" s="335"/>
      <c r="AP5" s="30"/>
      <c r="AQ5" s="32"/>
      <c r="BE5" s="332" t="s">
        <v>18</v>
      </c>
      <c r="BS5" s="25" t="s">
        <v>9</v>
      </c>
    </row>
    <row r="6" spans="2:71" ht="36.9" customHeight="1">
      <c r="B6" s="29"/>
      <c r="C6" s="30"/>
      <c r="D6" s="37" t="s">
        <v>19</v>
      </c>
      <c r="E6" s="30"/>
      <c r="F6" s="30"/>
      <c r="G6" s="30"/>
      <c r="H6" s="30"/>
      <c r="I6" s="30"/>
      <c r="J6" s="30"/>
      <c r="K6" s="336" t="s">
        <v>20</v>
      </c>
      <c r="L6" s="335"/>
      <c r="M6" s="335"/>
      <c r="N6" s="335"/>
      <c r="O6" s="335"/>
      <c r="P6" s="335"/>
      <c r="Q6" s="335"/>
      <c r="R6" s="335"/>
      <c r="S6" s="335"/>
      <c r="T6" s="335"/>
      <c r="U6" s="335"/>
      <c r="V6" s="335"/>
      <c r="W6" s="335"/>
      <c r="X6" s="335"/>
      <c r="Y6" s="335"/>
      <c r="Z6" s="335"/>
      <c r="AA6" s="335"/>
      <c r="AB6" s="335"/>
      <c r="AC6" s="335"/>
      <c r="AD6" s="335"/>
      <c r="AE6" s="335"/>
      <c r="AF6" s="335"/>
      <c r="AG6" s="335"/>
      <c r="AH6" s="335"/>
      <c r="AI6" s="335"/>
      <c r="AJ6" s="335"/>
      <c r="AK6" s="335"/>
      <c r="AL6" s="335"/>
      <c r="AM6" s="335"/>
      <c r="AN6" s="335"/>
      <c r="AO6" s="335"/>
      <c r="AP6" s="30"/>
      <c r="AQ6" s="32"/>
      <c r="BE6" s="333"/>
      <c r="BS6" s="25" t="s">
        <v>21</v>
      </c>
    </row>
    <row r="7" spans="2:71" ht="14.4" customHeight="1">
      <c r="B7" s="29"/>
      <c r="C7" s="30"/>
      <c r="D7" s="38" t="s">
        <v>22</v>
      </c>
      <c r="E7" s="30"/>
      <c r="F7" s="30"/>
      <c r="G7" s="30"/>
      <c r="H7" s="30"/>
      <c r="I7" s="30"/>
      <c r="J7" s="30"/>
      <c r="K7" s="36" t="s">
        <v>5</v>
      </c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8" t="s">
        <v>23</v>
      </c>
      <c r="AL7" s="30"/>
      <c r="AM7" s="30"/>
      <c r="AN7" s="36" t="s">
        <v>5</v>
      </c>
      <c r="AO7" s="30"/>
      <c r="AP7" s="30"/>
      <c r="AQ7" s="32"/>
      <c r="BE7" s="333"/>
      <c r="BS7" s="25" t="s">
        <v>24</v>
      </c>
    </row>
    <row r="8" spans="2:71" ht="14.4" customHeight="1">
      <c r="B8" s="29"/>
      <c r="C8" s="30"/>
      <c r="D8" s="38" t="s">
        <v>25</v>
      </c>
      <c r="E8" s="30"/>
      <c r="F8" s="30"/>
      <c r="G8" s="30"/>
      <c r="H8" s="30"/>
      <c r="I8" s="30"/>
      <c r="J8" s="30"/>
      <c r="K8" s="36" t="s">
        <v>26</v>
      </c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8" t="s">
        <v>27</v>
      </c>
      <c r="AL8" s="30"/>
      <c r="AM8" s="30"/>
      <c r="AN8" s="39" t="s">
        <v>28</v>
      </c>
      <c r="AO8" s="30"/>
      <c r="AP8" s="30"/>
      <c r="AQ8" s="32"/>
      <c r="BE8" s="333"/>
      <c r="BS8" s="25" t="s">
        <v>29</v>
      </c>
    </row>
    <row r="9" spans="2:71" ht="14.4" customHeight="1">
      <c r="B9" s="29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2"/>
      <c r="BE9" s="333"/>
      <c r="BS9" s="25" t="s">
        <v>30</v>
      </c>
    </row>
    <row r="10" spans="2:71" ht="14.4" customHeight="1">
      <c r="B10" s="29"/>
      <c r="C10" s="30"/>
      <c r="D10" s="38" t="s">
        <v>31</v>
      </c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8" t="s">
        <v>32</v>
      </c>
      <c r="AL10" s="30"/>
      <c r="AM10" s="30"/>
      <c r="AN10" s="36" t="s">
        <v>33</v>
      </c>
      <c r="AO10" s="30"/>
      <c r="AP10" s="30"/>
      <c r="AQ10" s="32"/>
      <c r="BE10" s="333"/>
      <c r="BS10" s="25" t="s">
        <v>21</v>
      </c>
    </row>
    <row r="11" spans="2:71" ht="18.45" customHeight="1">
      <c r="B11" s="29"/>
      <c r="C11" s="30"/>
      <c r="D11" s="30"/>
      <c r="E11" s="36" t="s">
        <v>34</v>
      </c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8" t="s">
        <v>35</v>
      </c>
      <c r="AL11" s="30"/>
      <c r="AM11" s="30"/>
      <c r="AN11" s="36" t="s">
        <v>36</v>
      </c>
      <c r="AO11" s="30"/>
      <c r="AP11" s="30"/>
      <c r="AQ11" s="32"/>
      <c r="BE11" s="333"/>
      <c r="BS11" s="25" t="s">
        <v>21</v>
      </c>
    </row>
    <row r="12" spans="2:71" ht="6.9" customHeight="1">
      <c r="B12" s="29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2"/>
      <c r="BE12" s="333"/>
      <c r="BS12" s="25" t="s">
        <v>21</v>
      </c>
    </row>
    <row r="13" spans="2:71" ht="14.4" customHeight="1">
      <c r="B13" s="29"/>
      <c r="C13" s="30"/>
      <c r="D13" s="38" t="s">
        <v>37</v>
      </c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8" t="s">
        <v>32</v>
      </c>
      <c r="AL13" s="30"/>
      <c r="AM13" s="30"/>
      <c r="AN13" s="40" t="s">
        <v>38</v>
      </c>
      <c r="AO13" s="30"/>
      <c r="AP13" s="30"/>
      <c r="AQ13" s="32"/>
      <c r="BE13" s="333"/>
      <c r="BS13" s="25" t="s">
        <v>21</v>
      </c>
    </row>
    <row r="14" spans="2:71" ht="13.2">
      <c r="B14" s="29"/>
      <c r="C14" s="30"/>
      <c r="D14" s="30"/>
      <c r="E14" s="337" t="s">
        <v>38</v>
      </c>
      <c r="F14" s="338"/>
      <c r="G14" s="338"/>
      <c r="H14" s="338"/>
      <c r="I14" s="338"/>
      <c r="J14" s="338"/>
      <c r="K14" s="338"/>
      <c r="L14" s="338"/>
      <c r="M14" s="338"/>
      <c r="N14" s="338"/>
      <c r="O14" s="338"/>
      <c r="P14" s="338"/>
      <c r="Q14" s="338"/>
      <c r="R14" s="338"/>
      <c r="S14" s="338"/>
      <c r="T14" s="338"/>
      <c r="U14" s="338"/>
      <c r="V14" s="338"/>
      <c r="W14" s="338"/>
      <c r="X14" s="338"/>
      <c r="Y14" s="338"/>
      <c r="Z14" s="338"/>
      <c r="AA14" s="338"/>
      <c r="AB14" s="338"/>
      <c r="AC14" s="338"/>
      <c r="AD14" s="338"/>
      <c r="AE14" s="338"/>
      <c r="AF14" s="338"/>
      <c r="AG14" s="338"/>
      <c r="AH14" s="338"/>
      <c r="AI14" s="338"/>
      <c r="AJ14" s="338"/>
      <c r="AK14" s="38" t="s">
        <v>35</v>
      </c>
      <c r="AL14" s="30"/>
      <c r="AM14" s="30"/>
      <c r="AN14" s="40" t="s">
        <v>38</v>
      </c>
      <c r="AO14" s="30"/>
      <c r="AP14" s="30"/>
      <c r="AQ14" s="32"/>
      <c r="BE14" s="333"/>
      <c r="BS14" s="25" t="s">
        <v>21</v>
      </c>
    </row>
    <row r="15" spans="2:71" ht="6.9" customHeight="1">
      <c r="B15" s="29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2"/>
      <c r="BE15" s="333"/>
      <c r="BS15" s="25" t="s">
        <v>6</v>
      </c>
    </row>
    <row r="16" spans="2:71" ht="14.4" customHeight="1">
      <c r="B16" s="29"/>
      <c r="C16" s="30"/>
      <c r="D16" s="38" t="s">
        <v>39</v>
      </c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8" t="s">
        <v>32</v>
      </c>
      <c r="AL16" s="30"/>
      <c r="AM16" s="30"/>
      <c r="AN16" s="36" t="s">
        <v>40</v>
      </c>
      <c r="AO16" s="30"/>
      <c r="AP16" s="30"/>
      <c r="AQ16" s="32"/>
      <c r="BE16" s="333"/>
      <c r="BS16" s="25" t="s">
        <v>6</v>
      </c>
    </row>
    <row r="17" spans="2:71" ht="18.45" customHeight="1">
      <c r="B17" s="29"/>
      <c r="C17" s="30"/>
      <c r="D17" s="30"/>
      <c r="E17" s="36" t="s">
        <v>41</v>
      </c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8" t="s">
        <v>35</v>
      </c>
      <c r="AL17" s="30"/>
      <c r="AM17" s="30"/>
      <c r="AN17" s="36" t="s">
        <v>42</v>
      </c>
      <c r="AO17" s="30"/>
      <c r="AP17" s="30"/>
      <c r="AQ17" s="32"/>
      <c r="BE17" s="333"/>
      <c r="BS17" s="25" t="s">
        <v>43</v>
      </c>
    </row>
    <row r="18" spans="2:71" ht="6.9" customHeight="1">
      <c r="B18" s="29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2"/>
      <c r="BE18" s="333"/>
      <c r="BS18" s="25" t="s">
        <v>9</v>
      </c>
    </row>
    <row r="19" spans="2:71" ht="14.4" customHeight="1">
      <c r="B19" s="29"/>
      <c r="C19" s="30"/>
      <c r="D19" s="38" t="s">
        <v>44</v>
      </c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2"/>
      <c r="BE19" s="333"/>
      <c r="BS19" s="25" t="s">
        <v>9</v>
      </c>
    </row>
    <row r="20" spans="2:71" ht="20.4" customHeight="1">
      <c r="B20" s="29"/>
      <c r="C20" s="30"/>
      <c r="D20" s="30"/>
      <c r="E20" s="339" t="s">
        <v>5</v>
      </c>
      <c r="F20" s="339"/>
      <c r="G20" s="339"/>
      <c r="H20" s="339"/>
      <c r="I20" s="339"/>
      <c r="J20" s="339"/>
      <c r="K20" s="339"/>
      <c r="L20" s="339"/>
      <c r="M20" s="339"/>
      <c r="N20" s="339"/>
      <c r="O20" s="339"/>
      <c r="P20" s="339"/>
      <c r="Q20" s="339"/>
      <c r="R20" s="339"/>
      <c r="S20" s="339"/>
      <c r="T20" s="339"/>
      <c r="U20" s="339"/>
      <c r="V20" s="339"/>
      <c r="W20" s="339"/>
      <c r="X20" s="339"/>
      <c r="Y20" s="339"/>
      <c r="Z20" s="339"/>
      <c r="AA20" s="339"/>
      <c r="AB20" s="339"/>
      <c r="AC20" s="339"/>
      <c r="AD20" s="339"/>
      <c r="AE20" s="339"/>
      <c r="AF20" s="339"/>
      <c r="AG20" s="339"/>
      <c r="AH20" s="339"/>
      <c r="AI20" s="339"/>
      <c r="AJ20" s="339"/>
      <c r="AK20" s="339"/>
      <c r="AL20" s="339"/>
      <c r="AM20" s="339"/>
      <c r="AN20" s="339"/>
      <c r="AO20" s="30"/>
      <c r="AP20" s="30"/>
      <c r="AQ20" s="32"/>
      <c r="BE20" s="333"/>
      <c r="BS20" s="25" t="s">
        <v>6</v>
      </c>
    </row>
    <row r="21" spans="2:57" ht="6.9" customHeight="1">
      <c r="B21" s="29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2"/>
      <c r="BE21" s="333"/>
    </row>
    <row r="22" spans="2:57" ht="6.9" customHeight="1">
      <c r="B22" s="29"/>
      <c r="C22" s="30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30"/>
      <c r="AQ22" s="32"/>
      <c r="BE22" s="333"/>
    </row>
    <row r="23" spans="2:57" s="1" customFormat="1" ht="25.95" customHeight="1">
      <c r="B23" s="42"/>
      <c r="C23" s="43"/>
      <c r="D23" s="44" t="s">
        <v>45</v>
      </c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340">
        <f>ROUND(AG51,2)</f>
        <v>0</v>
      </c>
      <c r="AL23" s="341"/>
      <c r="AM23" s="341"/>
      <c r="AN23" s="341"/>
      <c r="AO23" s="341"/>
      <c r="AP23" s="43"/>
      <c r="AQ23" s="46"/>
      <c r="BE23" s="333"/>
    </row>
    <row r="24" spans="2:57" s="1" customFormat="1" ht="6.9" customHeight="1">
      <c r="B24" s="42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6"/>
      <c r="BE24" s="333"/>
    </row>
    <row r="25" spans="2:57" s="1" customFormat="1" ht="12">
      <c r="B25" s="42"/>
      <c r="C25" s="43"/>
      <c r="D25" s="43"/>
      <c r="E25" s="43"/>
      <c r="F25" s="43"/>
      <c r="G25" s="43"/>
      <c r="H25" s="43"/>
      <c r="I25" s="43"/>
      <c r="J25" s="43"/>
      <c r="K25" s="43"/>
      <c r="L25" s="342" t="s">
        <v>46</v>
      </c>
      <c r="M25" s="342"/>
      <c r="N25" s="342"/>
      <c r="O25" s="342"/>
      <c r="P25" s="43"/>
      <c r="Q25" s="43"/>
      <c r="R25" s="43"/>
      <c r="S25" s="43"/>
      <c r="T25" s="43"/>
      <c r="U25" s="43"/>
      <c r="V25" s="43"/>
      <c r="W25" s="342" t="s">
        <v>47</v>
      </c>
      <c r="X25" s="342"/>
      <c r="Y25" s="342"/>
      <c r="Z25" s="342"/>
      <c r="AA25" s="342"/>
      <c r="AB25" s="342"/>
      <c r="AC25" s="342"/>
      <c r="AD25" s="342"/>
      <c r="AE25" s="342"/>
      <c r="AF25" s="43"/>
      <c r="AG25" s="43"/>
      <c r="AH25" s="43"/>
      <c r="AI25" s="43"/>
      <c r="AJ25" s="43"/>
      <c r="AK25" s="342" t="s">
        <v>48</v>
      </c>
      <c r="AL25" s="342"/>
      <c r="AM25" s="342"/>
      <c r="AN25" s="342"/>
      <c r="AO25" s="342"/>
      <c r="AP25" s="43"/>
      <c r="AQ25" s="46"/>
      <c r="BE25" s="333"/>
    </row>
    <row r="26" spans="2:57" s="2" customFormat="1" ht="14.4" customHeight="1">
      <c r="B26" s="48"/>
      <c r="C26" s="49"/>
      <c r="D26" s="50" t="s">
        <v>49</v>
      </c>
      <c r="E26" s="49"/>
      <c r="F26" s="50" t="s">
        <v>50</v>
      </c>
      <c r="G26" s="49"/>
      <c r="H26" s="49"/>
      <c r="I26" s="49"/>
      <c r="J26" s="49"/>
      <c r="K26" s="49"/>
      <c r="L26" s="343">
        <v>0.21</v>
      </c>
      <c r="M26" s="344"/>
      <c r="N26" s="344"/>
      <c r="O26" s="344"/>
      <c r="P26" s="49"/>
      <c r="Q26" s="49"/>
      <c r="R26" s="49"/>
      <c r="S26" s="49"/>
      <c r="T26" s="49"/>
      <c r="U26" s="49"/>
      <c r="V26" s="49"/>
      <c r="W26" s="345">
        <f>ROUND(AZ51,2)</f>
        <v>0</v>
      </c>
      <c r="X26" s="344"/>
      <c r="Y26" s="344"/>
      <c r="Z26" s="344"/>
      <c r="AA26" s="344"/>
      <c r="AB26" s="344"/>
      <c r="AC26" s="344"/>
      <c r="AD26" s="344"/>
      <c r="AE26" s="344"/>
      <c r="AF26" s="49"/>
      <c r="AG26" s="49"/>
      <c r="AH26" s="49"/>
      <c r="AI26" s="49"/>
      <c r="AJ26" s="49"/>
      <c r="AK26" s="345">
        <f>ROUND(AV51,2)</f>
        <v>0</v>
      </c>
      <c r="AL26" s="344"/>
      <c r="AM26" s="344"/>
      <c r="AN26" s="344"/>
      <c r="AO26" s="344"/>
      <c r="AP26" s="49"/>
      <c r="AQ26" s="51"/>
      <c r="BE26" s="333"/>
    </row>
    <row r="27" spans="2:57" s="2" customFormat="1" ht="14.4" customHeight="1">
      <c r="B27" s="48"/>
      <c r="C27" s="49"/>
      <c r="D27" s="49"/>
      <c r="E27" s="49"/>
      <c r="F27" s="50" t="s">
        <v>51</v>
      </c>
      <c r="G27" s="49"/>
      <c r="H27" s="49"/>
      <c r="I27" s="49"/>
      <c r="J27" s="49"/>
      <c r="K27" s="49"/>
      <c r="L27" s="343">
        <v>0.15</v>
      </c>
      <c r="M27" s="344"/>
      <c r="N27" s="344"/>
      <c r="O27" s="344"/>
      <c r="P27" s="49"/>
      <c r="Q27" s="49"/>
      <c r="R27" s="49"/>
      <c r="S27" s="49"/>
      <c r="T27" s="49"/>
      <c r="U27" s="49"/>
      <c r="V27" s="49"/>
      <c r="W27" s="345">
        <f>ROUND(BA51,2)</f>
        <v>0</v>
      </c>
      <c r="X27" s="344"/>
      <c r="Y27" s="344"/>
      <c r="Z27" s="344"/>
      <c r="AA27" s="344"/>
      <c r="AB27" s="344"/>
      <c r="AC27" s="344"/>
      <c r="AD27" s="344"/>
      <c r="AE27" s="344"/>
      <c r="AF27" s="49"/>
      <c r="AG27" s="49"/>
      <c r="AH27" s="49"/>
      <c r="AI27" s="49"/>
      <c r="AJ27" s="49"/>
      <c r="AK27" s="345">
        <f>ROUND(AW51,2)</f>
        <v>0</v>
      </c>
      <c r="AL27" s="344"/>
      <c r="AM27" s="344"/>
      <c r="AN27" s="344"/>
      <c r="AO27" s="344"/>
      <c r="AP27" s="49"/>
      <c r="AQ27" s="51"/>
      <c r="BE27" s="333"/>
    </row>
    <row r="28" spans="2:57" s="2" customFormat="1" ht="14.4" customHeight="1" hidden="1">
      <c r="B28" s="48"/>
      <c r="C28" s="49"/>
      <c r="D28" s="49"/>
      <c r="E28" s="49"/>
      <c r="F28" s="50" t="s">
        <v>52</v>
      </c>
      <c r="G28" s="49"/>
      <c r="H28" s="49"/>
      <c r="I28" s="49"/>
      <c r="J28" s="49"/>
      <c r="K28" s="49"/>
      <c r="L28" s="343">
        <v>0.21</v>
      </c>
      <c r="M28" s="344"/>
      <c r="N28" s="344"/>
      <c r="O28" s="344"/>
      <c r="P28" s="49"/>
      <c r="Q28" s="49"/>
      <c r="R28" s="49"/>
      <c r="S28" s="49"/>
      <c r="T28" s="49"/>
      <c r="U28" s="49"/>
      <c r="V28" s="49"/>
      <c r="W28" s="345">
        <f>ROUND(BB51,2)</f>
        <v>0</v>
      </c>
      <c r="X28" s="344"/>
      <c r="Y28" s="344"/>
      <c r="Z28" s="344"/>
      <c r="AA28" s="344"/>
      <c r="AB28" s="344"/>
      <c r="AC28" s="344"/>
      <c r="AD28" s="344"/>
      <c r="AE28" s="344"/>
      <c r="AF28" s="49"/>
      <c r="AG28" s="49"/>
      <c r="AH28" s="49"/>
      <c r="AI28" s="49"/>
      <c r="AJ28" s="49"/>
      <c r="AK28" s="345">
        <v>0</v>
      </c>
      <c r="AL28" s="344"/>
      <c r="AM28" s="344"/>
      <c r="AN28" s="344"/>
      <c r="AO28" s="344"/>
      <c r="AP28" s="49"/>
      <c r="AQ28" s="51"/>
      <c r="BE28" s="333"/>
    </row>
    <row r="29" spans="2:57" s="2" customFormat="1" ht="14.4" customHeight="1" hidden="1">
      <c r="B29" s="48"/>
      <c r="C29" s="49"/>
      <c r="D29" s="49"/>
      <c r="E29" s="49"/>
      <c r="F29" s="50" t="s">
        <v>53</v>
      </c>
      <c r="G29" s="49"/>
      <c r="H29" s="49"/>
      <c r="I29" s="49"/>
      <c r="J29" s="49"/>
      <c r="K29" s="49"/>
      <c r="L29" s="343">
        <v>0.15</v>
      </c>
      <c r="M29" s="344"/>
      <c r="N29" s="344"/>
      <c r="O29" s="344"/>
      <c r="P29" s="49"/>
      <c r="Q29" s="49"/>
      <c r="R29" s="49"/>
      <c r="S29" s="49"/>
      <c r="T29" s="49"/>
      <c r="U29" s="49"/>
      <c r="V29" s="49"/>
      <c r="W29" s="345">
        <f>ROUND(BC51,2)</f>
        <v>0</v>
      </c>
      <c r="X29" s="344"/>
      <c r="Y29" s="344"/>
      <c r="Z29" s="344"/>
      <c r="AA29" s="344"/>
      <c r="AB29" s="344"/>
      <c r="AC29" s="344"/>
      <c r="AD29" s="344"/>
      <c r="AE29" s="344"/>
      <c r="AF29" s="49"/>
      <c r="AG29" s="49"/>
      <c r="AH29" s="49"/>
      <c r="AI29" s="49"/>
      <c r="AJ29" s="49"/>
      <c r="AK29" s="345">
        <v>0</v>
      </c>
      <c r="AL29" s="344"/>
      <c r="AM29" s="344"/>
      <c r="AN29" s="344"/>
      <c r="AO29" s="344"/>
      <c r="AP29" s="49"/>
      <c r="AQ29" s="51"/>
      <c r="BE29" s="333"/>
    </row>
    <row r="30" spans="2:57" s="2" customFormat="1" ht="14.4" customHeight="1" hidden="1">
      <c r="B30" s="48"/>
      <c r="C30" s="49"/>
      <c r="D30" s="49"/>
      <c r="E30" s="49"/>
      <c r="F30" s="50" t="s">
        <v>54</v>
      </c>
      <c r="G30" s="49"/>
      <c r="H30" s="49"/>
      <c r="I30" s="49"/>
      <c r="J30" s="49"/>
      <c r="K30" s="49"/>
      <c r="L30" s="343">
        <v>0</v>
      </c>
      <c r="M30" s="344"/>
      <c r="N30" s="344"/>
      <c r="O30" s="344"/>
      <c r="P30" s="49"/>
      <c r="Q30" s="49"/>
      <c r="R30" s="49"/>
      <c r="S30" s="49"/>
      <c r="T30" s="49"/>
      <c r="U30" s="49"/>
      <c r="V30" s="49"/>
      <c r="W30" s="345">
        <f>ROUND(BD51,2)</f>
        <v>0</v>
      </c>
      <c r="X30" s="344"/>
      <c r="Y30" s="344"/>
      <c r="Z30" s="344"/>
      <c r="AA30" s="344"/>
      <c r="AB30" s="344"/>
      <c r="AC30" s="344"/>
      <c r="AD30" s="344"/>
      <c r="AE30" s="344"/>
      <c r="AF30" s="49"/>
      <c r="AG30" s="49"/>
      <c r="AH30" s="49"/>
      <c r="AI30" s="49"/>
      <c r="AJ30" s="49"/>
      <c r="AK30" s="345">
        <v>0</v>
      </c>
      <c r="AL30" s="344"/>
      <c r="AM30" s="344"/>
      <c r="AN30" s="344"/>
      <c r="AO30" s="344"/>
      <c r="AP30" s="49"/>
      <c r="AQ30" s="51"/>
      <c r="BE30" s="333"/>
    </row>
    <row r="31" spans="2:57" s="1" customFormat="1" ht="6.9" customHeight="1"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6"/>
      <c r="BE31" s="333"/>
    </row>
    <row r="32" spans="2:57" s="1" customFormat="1" ht="25.95" customHeight="1">
      <c r="B32" s="42"/>
      <c r="C32" s="52"/>
      <c r="D32" s="53" t="s">
        <v>55</v>
      </c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5" t="s">
        <v>56</v>
      </c>
      <c r="U32" s="54"/>
      <c r="V32" s="54"/>
      <c r="W32" s="54"/>
      <c r="X32" s="346" t="s">
        <v>57</v>
      </c>
      <c r="Y32" s="347"/>
      <c r="Z32" s="347"/>
      <c r="AA32" s="347"/>
      <c r="AB32" s="347"/>
      <c r="AC32" s="54"/>
      <c r="AD32" s="54"/>
      <c r="AE32" s="54"/>
      <c r="AF32" s="54"/>
      <c r="AG32" s="54"/>
      <c r="AH32" s="54"/>
      <c r="AI32" s="54"/>
      <c r="AJ32" s="54"/>
      <c r="AK32" s="348">
        <f>SUM(AK23:AK30)</f>
        <v>0</v>
      </c>
      <c r="AL32" s="347"/>
      <c r="AM32" s="347"/>
      <c r="AN32" s="347"/>
      <c r="AO32" s="349"/>
      <c r="AP32" s="52"/>
      <c r="AQ32" s="56"/>
      <c r="BE32" s="333"/>
    </row>
    <row r="33" spans="2:43" s="1" customFormat="1" ht="6.9" customHeight="1">
      <c r="B33" s="42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6"/>
    </row>
    <row r="34" spans="2:43" s="1" customFormat="1" ht="6.9" customHeight="1">
      <c r="B34" s="57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9"/>
    </row>
    <row r="38" spans="2:44" s="1" customFormat="1" ht="6.9" customHeight="1">
      <c r="B38" s="60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42"/>
    </row>
    <row r="39" spans="2:44" s="1" customFormat="1" ht="36.9" customHeight="1">
      <c r="B39" s="42"/>
      <c r="C39" s="62" t="s">
        <v>58</v>
      </c>
      <c r="AR39" s="42"/>
    </row>
    <row r="40" spans="2:44" s="1" customFormat="1" ht="6.9" customHeight="1">
      <c r="B40" s="42"/>
      <c r="AR40" s="42"/>
    </row>
    <row r="41" spans="2:44" s="3" customFormat="1" ht="14.4" customHeight="1">
      <c r="B41" s="63"/>
      <c r="C41" s="64" t="s">
        <v>16</v>
      </c>
      <c r="L41" s="3" t="str">
        <f>K5</f>
        <v>055</v>
      </c>
      <c r="AR41" s="63"/>
    </row>
    <row r="42" spans="2:44" s="4" customFormat="1" ht="36.9" customHeight="1">
      <c r="B42" s="65"/>
      <c r="C42" s="66" t="s">
        <v>19</v>
      </c>
      <c r="L42" s="350" t="str">
        <f>K6</f>
        <v>Šumperk, ul. Třebízského - MŠ, komunikace</v>
      </c>
      <c r="M42" s="351"/>
      <c r="N42" s="351"/>
      <c r="O42" s="351"/>
      <c r="P42" s="351"/>
      <c r="Q42" s="351"/>
      <c r="R42" s="351"/>
      <c r="S42" s="351"/>
      <c r="T42" s="351"/>
      <c r="U42" s="351"/>
      <c r="V42" s="351"/>
      <c r="W42" s="351"/>
      <c r="X42" s="351"/>
      <c r="Y42" s="351"/>
      <c r="Z42" s="351"/>
      <c r="AA42" s="351"/>
      <c r="AB42" s="351"/>
      <c r="AC42" s="351"/>
      <c r="AD42" s="351"/>
      <c r="AE42" s="351"/>
      <c r="AF42" s="351"/>
      <c r="AG42" s="351"/>
      <c r="AH42" s="351"/>
      <c r="AI42" s="351"/>
      <c r="AJ42" s="351"/>
      <c r="AK42" s="351"/>
      <c r="AL42" s="351"/>
      <c r="AM42" s="351"/>
      <c r="AN42" s="351"/>
      <c r="AO42" s="351"/>
      <c r="AR42" s="65"/>
    </row>
    <row r="43" spans="2:44" s="1" customFormat="1" ht="6.9" customHeight="1">
      <c r="B43" s="42"/>
      <c r="AR43" s="42"/>
    </row>
    <row r="44" spans="2:44" s="1" customFormat="1" ht="13.2">
      <c r="B44" s="42"/>
      <c r="C44" s="64" t="s">
        <v>25</v>
      </c>
      <c r="L44" s="67" t="str">
        <f>IF(K8="","",K8)</f>
        <v>Šumperk</v>
      </c>
      <c r="AI44" s="64" t="s">
        <v>27</v>
      </c>
      <c r="AM44" s="352" t="str">
        <f>IF(AN8="","",AN8)</f>
        <v>18. 8. 2016</v>
      </c>
      <c r="AN44" s="352"/>
      <c r="AR44" s="42"/>
    </row>
    <row r="45" spans="2:44" s="1" customFormat="1" ht="6.9" customHeight="1">
      <c r="B45" s="42"/>
      <c r="AR45" s="42"/>
    </row>
    <row r="46" spans="2:56" s="1" customFormat="1" ht="13.2">
      <c r="B46" s="42"/>
      <c r="C46" s="64" t="s">
        <v>31</v>
      </c>
      <c r="L46" s="3" t="str">
        <f>IF(E11="","",E11)</f>
        <v>Město Šumperk, nám. Míru 1, Šumperk</v>
      </c>
      <c r="AI46" s="64" t="s">
        <v>39</v>
      </c>
      <c r="AM46" s="353" t="str">
        <f>IF(E17="","",E17)</f>
        <v>Cekr CZ s.r.o., Mazalova 57/2, Šumperk</v>
      </c>
      <c r="AN46" s="353"/>
      <c r="AO46" s="353"/>
      <c r="AP46" s="353"/>
      <c r="AR46" s="42"/>
      <c r="AS46" s="354" t="s">
        <v>59</v>
      </c>
      <c r="AT46" s="355"/>
      <c r="AU46" s="69"/>
      <c r="AV46" s="69"/>
      <c r="AW46" s="69"/>
      <c r="AX46" s="69"/>
      <c r="AY46" s="69"/>
      <c r="AZ46" s="69"/>
      <c r="BA46" s="69"/>
      <c r="BB46" s="69"/>
      <c r="BC46" s="69"/>
      <c r="BD46" s="70"/>
    </row>
    <row r="47" spans="2:56" s="1" customFormat="1" ht="13.2">
      <c r="B47" s="42"/>
      <c r="C47" s="64" t="s">
        <v>37</v>
      </c>
      <c r="L47" s="3" t="str">
        <f>IF(E14="Vyplň údaj","",E14)</f>
        <v/>
      </c>
      <c r="AR47" s="42"/>
      <c r="AS47" s="356"/>
      <c r="AT47" s="357"/>
      <c r="AU47" s="43"/>
      <c r="AV47" s="43"/>
      <c r="AW47" s="43"/>
      <c r="AX47" s="43"/>
      <c r="AY47" s="43"/>
      <c r="AZ47" s="43"/>
      <c r="BA47" s="43"/>
      <c r="BB47" s="43"/>
      <c r="BC47" s="43"/>
      <c r="BD47" s="71"/>
    </row>
    <row r="48" spans="2:56" s="1" customFormat="1" ht="10.8" customHeight="1">
      <c r="B48" s="42"/>
      <c r="AR48" s="42"/>
      <c r="AS48" s="356"/>
      <c r="AT48" s="357"/>
      <c r="AU48" s="43"/>
      <c r="AV48" s="43"/>
      <c r="AW48" s="43"/>
      <c r="AX48" s="43"/>
      <c r="AY48" s="43"/>
      <c r="AZ48" s="43"/>
      <c r="BA48" s="43"/>
      <c r="BB48" s="43"/>
      <c r="BC48" s="43"/>
      <c r="BD48" s="71"/>
    </row>
    <row r="49" spans="2:56" s="1" customFormat="1" ht="29.25" customHeight="1">
      <c r="B49" s="42"/>
      <c r="C49" s="358" t="s">
        <v>60</v>
      </c>
      <c r="D49" s="359"/>
      <c r="E49" s="359"/>
      <c r="F49" s="359"/>
      <c r="G49" s="359"/>
      <c r="H49" s="72"/>
      <c r="I49" s="360" t="s">
        <v>61</v>
      </c>
      <c r="J49" s="359"/>
      <c r="K49" s="359"/>
      <c r="L49" s="359"/>
      <c r="M49" s="359"/>
      <c r="N49" s="359"/>
      <c r="O49" s="359"/>
      <c r="P49" s="359"/>
      <c r="Q49" s="359"/>
      <c r="R49" s="359"/>
      <c r="S49" s="359"/>
      <c r="T49" s="359"/>
      <c r="U49" s="359"/>
      <c r="V49" s="359"/>
      <c r="W49" s="359"/>
      <c r="X49" s="359"/>
      <c r="Y49" s="359"/>
      <c r="Z49" s="359"/>
      <c r="AA49" s="359"/>
      <c r="AB49" s="359"/>
      <c r="AC49" s="359"/>
      <c r="AD49" s="359"/>
      <c r="AE49" s="359"/>
      <c r="AF49" s="359"/>
      <c r="AG49" s="361" t="s">
        <v>62</v>
      </c>
      <c r="AH49" s="359"/>
      <c r="AI49" s="359"/>
      <c r="AJ49" s="359"/>
      <c r="AK49" s="359"/>
      <c r="AL49" s="359"/>
      <c r="AM49" s="359"/>
      <c r="AN49" s="360" t="s">
        <v>63</v>
      </c>
      <c r="AO49" s="359"/>
      <c r="AP49" s="359"/>
      <c r="AQ49" s="73" t="s">
        <v>64</v>
      </c>
      <c r="AR49" s="42"/>
      <c r="AS49" s="74" t="s">
        <v>65</v>
      </c>
      <c r="AT49" s="75" t="s">
        <v>66</v>
      </c>
      <c r="AU49" s="75" t="s">
        <v>67</v>
      </c>
      <c r="AV49" s="75" t="s">
        <v>68</v>
      </c>
      <c r="AW49" s="75" t="s">
        <v>69</v>
      </c>
      <c r="AX49" s="75" t="s">
        <v>70</v>
      </c>
      <c r="AY49" s="75" t="s">
        <v>71</v>
      </c>
      <c r="AZ49" s="75" t="s">
        <v>72</v>
      </c>
      <c r="BA49" s="75" t="s">
        <v>73</v>
      </c>
      <c r="BB49" s="75" t="s">
        <v>74</v>
      </c>
      <c r="BC49" s="75" t="s">
        <v>75</v>
      </c>
      <c r="BD49" s="76" t="s">
        <v>76</v>
      </c>
    </row>
    <row r="50" spans="2:56" s="1" customFormat="1" ht="10.8" customHeight="1">
      <c r="B50" s="42"/>
      <c r="AR50" s="42"/>
      <c r="AS50" s="77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70"/>
    </row>
    <row r="51" spans="2:90" s="4" customFormat="1" ht="32.4" customHeight="1">
      <c r="B51" s="65"/>
      <c r="C51" s="78" t="s">
        <v>77</v>
      </c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369">
        <f>ROUND(AG52+AG55+AG56,2)</f>
        <v>0</v>
      </c>
      <c r="AH51" s="369"/>
      <c r="AI51" s="369"/>
      <c r="AJ51" s="369"/>
      <c r="AK51" s="369"/>
      <c r="AL51" s="369"/>
      <c r="AM51" s="369"/>
      <c r="AN51" s="370">
        <f aca="true" t="shared" si="0" ref="AN51:AN56">SUM(AG51,AT51)</f>
        <v>0</v>
      </c>
      <c r="AO51" s="370"/>
      <c r="AP51" s="370"/>
      <c r="AQ51" s="80" t="s">
        <v>5</v>
      </c>
      <c r="AR51" s="65"/>
      <c r="AS51" s="81">
        <f>ROUND(AS52+AS55+AS56,2)</f>
        <v>0</v>
      </c>
      <c r="AT51" s="82">
        <f aca="true" t="shared" si="1" ref="AT51:AT56">ROUND(SUM(AV51:AW51),2)</f>
        <v>0</v>
      </c>
      <c r="AU51" s="83">
        <f>ROUND(AU52+AU55+AU56,5)</f>
        <v>0</v>
      </c>
      <c r="AV51" s="82">
        <f>ROUND(AZ51*L26,2)</f>
        <v>0</v>
      </c>
      <c r="AW51" s="82">
        <f>ROUND(BA51*L27,2)</f>
        <v>0</v>
      </c>
      <c r="AX51" s="82">
        <f>ROUND(BB51*L26,2)</f>
        <v>0</v>
      </c>
      <c r="AY51" s="82">
        <f>ROUND(BC51*L27,2)</f>
        <v>0</v>
      </c>
      <c r="AZ51" s="82">
        <f>ROUND(AZ52+AZ55+AZ56,2)</f>
        <v>0</v>
      </c>
      <c r="BA51" s="82">
        <f>ROUND(BA52+BA55+BA56,2)</f>
        <v>0</v>
      </c>
      <c r="BB51" s="82">
        <f>ROUND(BB52+BB55+BB56,2)</f>
        <v>0</v>
      </c>
      <c r="BC51" s="82">
        <f>ROUND(BC52+BC55+BC56,2)</f>
        <v>0</v>
      </c>
      <c r="BD51" s="84">
        <f>ROUND(BD52+BD55+BD56,2)</f>
        <v>0</v>
      </c>
      <c r="BS51" s="66" t="s">
        <v>78</v>
      </c>
      <c r="BT51" s="66" t="s">
        <v>79</v>
      </c>
      <c r="BU51" s="85" t="s">
        <v>80</v>
      </c>
      <c r="BV51" s="66" t="s">
        <v>81</v>
      </c>
      <c r="BW51" s="66" t="s">
        <v>7</v>
      </c>
      <c r="BX51" s="66" t="s">
        <v>82</v>
      </c>
      <c r="CL51" s="66" t="s">
        <v>5</v>
      </c>
    </row>
    <row r="52" spans="2:91" s="5" customFormat="1" ht="20.4" customHeight="1">
      <c r="B52" s="86"/>
      <c r="C52" s="87"/>
      <c r="D52" s="365" t="s">
        <v>30</v>
      </c>
      <c r="E52" s="365"/>
      <c r="F52" s="365"/>
      <c r="G52" s="365"/>
      <c r="H52" s="365"/>
      <c r="I52" s="88"/>
      <c r="J52" s="365" t="s">
        <v>83</v>
      </c>
      <c r="K52" s="365"/>
      <c r="L52" s="365"/>
      <c r="M52" s="365"/>
      <c r="N52" s="365"/>
      <c r="O52" s="365"/>
      <c r="P52" s="365"/>
      <c r="Q52" s="365"/>
      <c r="R52" s="365"/>
      <c r="S52" s="365"/>
      <c r="T52" s="365"/>
      <c r="U52" s="365"/>
      <c r="V52" s="365"/>
      <c r="W52" s="365"/>
      <c r="X52" s="365"/>
      <c r="Y52" s="365"/>
      <c r="Z52" s="365"/>
      <c r="AA52" s="365"/>
      <c r="AB52" s="365"/>
      <c r="AC52" s="365"/>
      <c r="AD52" s="365"/>
      <c r="AE52" s="365"/>
      <c r="AF52" s="365"/>
      <c r="AG52" s="364">
        <f>ROUND(SUM(AG53:AG54),2)</f>
        <v>0</v>
      </c>
      <c r="AH52" s="363"/>
      <c r="AI52" s="363"/>
      <c r="AJ52" s="363"/>
      <c r="AK52" s="363"/>
      <c r="AL52" s="363"/>
      <c r="AM52" s="363"/>
      <c r="AN52" s="362">
        <f t="shared" si="0"/>
        <v>0</v>
      </c>
      <c r="AO52" s="363"/>
      <c r="AP52" s="363"/>
      <c r="AQ52" s="89" t="s">
        <v>84</v>
      </c>
      <c r="AR52" s="86"/>
      <c r="AS52" s="90">
        <f>ROUND(SUM(AS53:AS54),2)</f>
        <v>0</v>
      </c>
      <c r="AT52" s="91">
        <f t="shared" si="1"/>
        <v>0</v>
      </c>
      <c r="AU52" s="92">
        <f>ROUND(SUM(AU53:AU54),5)</f>
        <v>0</v>
      </c>
      <c r="AV52" s="91">
        <f>ROUND(AZ52*L26,2)</f>
        <v>0</v>
      </c>
      <c r="AW52" s="91">
        <f>ROUND(BA52*L27,2)</f>
        <v>0</v>
      </c>
      <c r="AX52" s="91">
        <f>ROUND(BB52*L26,2)</f>
        <v>0</v>
      </c>
      <c r="AY52" s="91">
        <f>ROUND(BC52*L27,2)</f>
        <v>0</v>
      </c>
      <c r="AZ52" s="91">
        <f>ROUND(SUM(AZ53:AZ54),2)</f>
        <v>0</v>
      </c>
      <c r="BA52" s="91">
        <f>ROUND(SUM(BA53:BA54),2)</f>
        <v>0</v>
      </c>
      <c r="BB52" s="91">
        <f>ROUND(SUM(BB53:BB54),2)</f>
        <v>0</v>
      </c>
      <c r="BC52" s="91">
        <f>ROUND(SUM(BC53:BC54),2)</f>
        <v>0</v>
      </c>
      <c r="BD52" s="93">
        <f>ROUND(SUM(BD53:BD54),2)</f>
        <v>0</v>
      </c>
      <c r="BS52" s="94" t="s">
        <v>78</v>
      </c>
      <c r="BT52" s="94" t="s">
        <v>24</v>
      </c>
      <c r="BU52" s="94" t="s">
        <v>80</v>
      </c>
      <c r="BV52" s="94" t="s">
        <v>81</v>
      </c>
      <c r="BW52" s="94" t="s">
        <v>85</v>
      </c>
      <c r="BX52" s="94" t="s">
        <v>7</v>
      </c>
      <c r="CL52" s="94" t="s">
        <v>5</v>
      </c>
      <c r="CM52" s="94" t="s">
        <v>86</v>
      </c>
    </row>
    <row r="53" spans="1:90" s="6" customFormat="1" ht="20.4" customHeight="1">
      <c r="A53" s="95" t="s">
        <v>87</v>
      </c>
      <c r="B53" s="96"/>
      <c r="C53" s="9"/>
      <c r="D53" s="9"/>
      <c r="E53" s="368" t="s">
        <v>88</v>
      </c>
      <c r="F53" s="368"/>
      <c r="G53" s="368"/>
      <c r="H53" s="368"/>
      <c r="I53" s="368"/>
      <c r="J53" s="9"/>
      <c r="K53" s="368" t="s">
        <v>89</v>
      </c>
      <c r="L53" s="368"/>
      <c r="M53" s="368"/>
      <c r="N53" s="368"/>
      <c r="O53" s="368"/>
      <c r="P53" s="368"/>
      <c r="Q53" s="368"/>
      <c r="R53" s="368"/>
      <c r="S53" s="368"/>
      <c r="T53" s="368"/>
      <c r="U53" s="368"/>
      <c r="V53" s="368"/>
      <c r="W53" s="368"/>
      <c r="X53" s="368"/>
      <c r="Y53" s="368"/>
      <c r="Z53" s="368"/>
      <c r="AA53" s="368"/>
      <c r="AB53" s="368"/>
      <c r="AC53" s="368"/>
      <c r="AD53" s="368"/>
      <c r="AE53" s="368"/>
      <c r="AF53" s="368"/>
      <c r="AG53" s="366">
        <f>'SO 101 - Komunikace ul. T...'!J29</f>
        <v>0</v>
      </c>
      <c r="AH53" s="367"/>
      <c r="AI53" s="367"/>
      <c r="AJ53" s="367"/>
      <c r="AK53" s="367"/>
      <c r="AL53" s="367"/>
      <c r="AM53" s="367"/>
      <c r="AN53" s="366">
        <f t="shared" si="0"/>
        <v>0</v>
      </c>
      <c r="AO53" s="367"/>
      <c r="AP53" s="367"/>
      <c r="AQ53" s="97" t="s">
        <v>90</v>
      </c>
      <c r="AR53" s="96"/>
      <c r="AS53" s="98">
        <v>0</v>
      </c>
      <c r="AT53" s="99">
        <f t="shared" si="1"/>
        <v>0</v>
      </c>
      <c r="AU53" s="100">
        <f>'SO 101 - Komunikace ul. T...'!P91</f>
        <v>0</v>
      </c>
      <c r="AV53" s="99">
        <f>'SO 101 - Komunikace ul. T...'!J32</f>
        <v>0</v>
      </c>
      <c r="AW53" s="99">
        <f>'SO 101 - Komunikace ul. T...'!J33</f>
        <v>0</v>
      </c>
      <c r="AX53" s="99">
        <f>'SO 101 - Komunikace ul. T...'!J34</f>
        <v>0</v>
      </c>
      <c r="AY53" s="99">
        <f>'SO 101 - Komunikace ul. T...'!J35</f>
        <v>0</v>
      </c>
      <c r="AZ53" s="99">
        <f>'SO 101 - Komunikace ul. T...'!F32</f>
        <v>0</v>
      </c>
      <c r="BA53" s="99">
        <f>'SO 101 - Komunikace ul. T...'!F33</f>
        <v>0</v>
      </c>
      <c r="BB53" s="99">
        <f>'SO 101 - Komunikace ul. T...'!F34</f>
        <v>0</v>
      </c>
      <c r="BC53" s="99">
        <f>'SO 101 - Komunikace ul. T...'!F35</f>
        <v>0</v>
      </c>
      <c r="BD53" s="101">
        <f>'SO 101 - Komunikace ul. T...'!F36</f>
        <v>0</v>
      </c>
      <c r="BT53" s="102" t="s">
        <v>86</v>
      </c>
      <c r="BV53" s="102" t="s">
        <v>81</v>
      </c>
      <c r="BW53" s="102" t="s">
        <v>91</v>
      </c>
      <c r="BX53" s="102" t="s">
        <v>85</v>
      </c>
      <c r="CL53" s="102" t="s">
        <v>5</v>
      </c>
    </row>
    <row r="54" spans="1:90" s="6" customFormat="1" ht="20.4" customHeight="1">
      <c r="A54" s="95" t="s">
        <v>87</v>
      </c>
      <c r="B54" s="96"/>
      <c r="C54" s="9"/>
      <c r="D54" s="9"/>
      <c r="E54" s="368" t="s">
        <v>92</v>
      </c>
      <c r="F54" s="368"/>
      <c r="G54" s="368"/>
      <c r="H54" s="368"/>
      <c r="I54" s="368"/>
      <c r="J54" s="9"/>
      <c r="K54" s="368" t="s">
        <v>93</v>
      </c>
      <c r="L54" s="368"/>
      <c r="M54" s="368"/>
      <c r="N54" s="368"/>
      <c r="O54" s="368"/>
      <c r="P54" s="368"/>
      <c r="Q54" s="368"/>
      <c r="R54" s="368"/>
      <c r="S54" s="368"/>
      <c r="T54" s="368"/>
      <c r="U54" s="368"/>
      <c r="V54" s="368"/>
      <c r="W54" s="368"/>
      <c r="X54" s="368"/>
      <c r="Y54" s="368"/>
      <c r="Z54" s="368"/>
      <c r="AA54" s="368"/>
      <c r="AB54" s="368"/>
      <c r="AC54" s="368"/>
      <c r="AD54" s="368"/>
      <c r="AE54" s="368"/>
      <c r="AF54" s="368"/>
      <c r="AG54" s="366">
        <f>'SO 102 - Komunikace v are...'!J29</f>
        <v>0</v>
      </c>
      <c r="AH54" s="367"/>
      <c r="AI54" s="367"/>
      <c r="AJ54" s="367"/>
      <c r="AK54" s="367"/>
      <c r="AL54" s="367"/>
      <c r="AM54" s="367"/>
      <c r="AN54" s="366">
        <f t="shared" si="0"/>
        <v>0</v>
      </c>
      <c r="AO54" s="367"/>
      <c r="AP54" s="367"/>
      <c r="AQ54" s="97" t="s">
        <v>90</v>
      </c>
      <c r="AR54" s="96"/>
      <c r="AS54" s="98">
        <v>0</v>
      </c>
      <c r="AT54" s="99">
        <f t="shared" si="1"/>
        <v>0</v>
      </c>
      <c r="AU54" s="100">
        <f>'SO 102 - Komunikace v are...'!P93</f>
        <v>0</v>
      </c>
      <c r="AV54" s="99">
        <f>'SO 102 - Komunikace v are...'!J32</f>
        <v>0</v>
      </c>
      <c r="AW54" s="99">
        <f>'SO 102 - Komunikace v are...'!J33</f>
        <v>0</v>
      </c>
      <c r="AX54" s="99">
        <f>'SO 102 - Komunikace v are...'!J34</f>
        <v>0</v>
      </c>
      <c r="AY54" s="99">
        <f>'SO 102 - Komunikace v are...'!J35</f>
        <v>0</v>
      </c>
      <c r="AZ54" s="99">
        <f>'SO 102 - Komunikace v are...'!F32</f>
        <v>0</v>
      </c>
      <c r="BA54" s="99">
        <f>'SO 102 - Komunikace v are...'!F33</f>
        <v>0</v>
      </c>
      <c r="BB54" s="99">
        <f>'SO 102 - Komunikace v are...'!F34</f>
        <v>0</v>
      </c>
      <c r="BC54" s="99">
        <f>'SO 102 - Komunikace v are...'!F35</f>
        <v>0</v>
      </c>
      <c r="BD54" s="101">
        <f>'SO 102 - Komunikace v are...'!F36</f>
        <v>0</v>
      </c>
      <c r="BT54" s="102" t="s">
        <v>86</v>
      </c>
      <c r="BV54" s="102" t="s">
        <v>81</v>
      </c>
      <c r="BW54" s="102" t="s">
        <v>94</v>
      </c>
      <c r="BX54" s="102" t="s">
        <v>85</v>
      </c>
      <c r="CL54" s="102" t="s">
        <v>5</v>
      </c>
    </row>
    <row r="55" spans="1:91" s="5" customFormat="1" ht="20.4" customHeight="1">
      <c r="A55" s="95" t="s">
        <v>87</v>
      </c>
      <c r="B55" s="86"/>
      <c r="C55" s="87"/>
      <c r="D55" s="365" t="s">
        <v>95</v>
      </c>
      <c r="E55" s="365"/>
      <c r="F55" s="365"/>
      <c r="G55" s="365"/>
      <c r="H55" s="365"/>
      <c r="I55" s="88"/>
      <c r="J55" s="365" t="s">
        <v>96</v>
      </c>
      <c r="K55" s="365"/>
      <c r="L55" s="365"/>
      <c r="M55" s="365"/>
      <c r="N55" s="365"/>
      <c r="O55" s="365"/>
      <c r="P55" s="365"/>
      <c r="Q55" s="365"/>
      <c r="R55" s="365"/>
      <c r="S55" s="365"/>
      <c r="T55" s="365"/>
      <c r="U55" s="365"/>
      <c r="V55" s="365"/>
      <c r="W55" s="365"/>
      <c r="X55" s="365"/>
      <c r="Y55" s="365"/>
      <c r="Z55" s="365"/>
      <c r="AA55" s="365"/>
      <c r="AB55" s="365"/>
      <c r="AC55" s="365"/>
      <c r="AD55" s="365"/>
      <c r="AE55" s="365"/>
      <c r="AF55" s="365"/>
      <c r="AG55" s="362">
        <f>'1000 - Ostatní náklady'!J27</f>
        <v>0</v>
      </c>
      <c r="AH55" s="363"/>
      <c r="AI55" s="363"/>
      <c r="AJ55" s="363"/>
      <c r="AK55" s="363"/>
      <c r="AL55" s="363"/>
      <c r="AM55" s="363"/>
      <c r="AN55" s="362">
        <f t="shared" si="0"/>
        <v>0</v>
      </c>
      <c r="AO55" s="363"/>
      <c r="AP55" s="363"/>
      <c r="AQ55" s="89" t="s">
        <v>84</v>
      </c>
      <c r="AR55" s="86"/>
      <c r="AS55" s="90">
        <v>0</v>
      </c>
      <c r="AT55" s="91">
        <f t="shared" si="1"/>
        <v>0</v>
      </c>
      <c r="AU55" s="92">
        <f>'1000 - Ostatní náklady'!P78</f>
        <v>0</v>
      </c>
      <c r="AV55" s="91">
        <f>'1000 - Ostatní náklady'!J30</f>
        <v>0</v>
      </c>
      <c r="AW55" s="91">
        <f>'1000 - Ostatní náklady'!J31</f>
        <v>0</v>
      </c>
      <c r="AX55" s="91">
        <f>'1000 - Ostatní náklady'!J32</f>
        <v>0</v>
      </c>
      <c r="AY55" s="91">
        <f>'1000 - Ostatní náklady'!J33</f>
        <v>0</v>
      </c>
      <c r="AZ55" s="91">
        <f>'1000 - Ostatní náklady'!F30</f>
        <v>0</v>
      </c>
      <c r="BA55" s="91">
        <f>'1000 - Ostatní náklady'!F31</f>
        <v>0</v>
      </c>
      <c r="BB55" s="91">
        <f>'1000 - Ostatní náklady'!F32</f>
        <v>0</v>
      </c>
      <c r="BC55" s="91">
        <f>'1000 - Ostatní náklady'!F33</f>
        <v>0</v>
      </c>
      <c r="BD55" s="93">
        <f>'1000 - Ostatní náklady'!F34</f>
        <v>0</v>
      </c>
      <c r="BT55" s="94" t="s">
        <v>24</v>
      </c>
      <c r="BV55" s="94" t="s">
        <v>81</v>
      </c>
      <c r="BW55" s="94" t="s">
        <v>97</v>
      </c>
      <c r="BX55" s="94" t="s">
        <v>7</v>
      </c>
      <c r="CL55" s="94" t="s">
        <v>5</v>
      </c>
      <c r="CM55" s="94" t="s">
        <v>86</v>
      </c>
    </row>
    <row r="56" spans="1:91" s="5" customFormat="1" ht="20.4" customHeight="1">
      <c r="A56" s="95" t="s">
        <v>87</v>
      </c>
      <c r="B56" s="86"/>
      <c r="C56" s="87"/>
      <c r="D56" s="365" t="s">
        <v>98</v>
      </c>
      <c r="E56" s="365"/>
      <c r="F56" s="365"/>
      <c r="G56" s="365"/>
      <c r="H56" s="365"/>
      <c r="I56" s="88"/>
      <c r="J56" s="365" t="s">
        <v>99</v>
      </c>
      <c r="K56" s="365"/>
      <c r="L56" s="365"/>
      <c r="M56" s="365"/>
      <c r="N56" s="365"/>
      <c r="O56" s="365"/>
      <c r="P56" s="365"/>
      <c r="Q56" s="365"/>
      <c r="R56" s="365"/>
      <c r="S56" s="365"/>
      <c r="T56" s="365"/>
      <c r="U56" s="365"/>
      <c r="V56" s="365"/>
      <c r="W56" s="365"/>
      <c r="X56" s="365"/>
      <c r="Y56" s="365"/>
      <c r="Z56" s="365"/>
      <c r="AA56" s="365"/>
      <c r="AB56" s="365"/>
      <c r="AC56" s="365"/>
      <c r="AD56" s="365"/>
      <c r="AE56" s="365"/>
      <c r="AF56" s="365"/>
      <c r="AG56" s="362">
        <f>'1020 - VRN'!J27</f>
        <v>0</v>
      </c>
      <c r="AH56" s="363"/>
      <c r="AI56" s="363"/>
      <c r="AJ56" s="363"/>
      <c r="AK56" s="363"/>
      <c r="AL56" s="363"/>
      <c r="AM56" s="363"/>
      <c r="AN56" s="362">
        <f t="shared" si="0"/>
        <v>0</v>
      </c>
      <c r="AO56" s="363"/>
      <c r="AP56" s="363"/>
      <c r="AQ56" s="89" t="s">
        <v>84</v>
      </c>
      <c r="AR56" s="86"/>
      <c r="AS56" s="103">
        <v>0</v>
      </c>
      <c r="AT56" s="104">
        <f t="shared" si="1"/>
        <v>0</v>
      </c>
      <c r="AU56" s="105">
        <f>'1020 - VRN'!P78</f>
        <v>0</v>
      </c>
      <c r="AV56" s="104">
        <f>'1020 - VRN'!J30</f>
        <v>0</v>
      </c>
      <c r="AW56" s="104">
        <f>'1020 - VRN'!J31</f>
        <v>0</v>
      </c>
      <c r="AX56" s="104">
        <f>'1020 - VRN'!J32</f>
        <v>0</v>
      </c>
      <c r="AY56" s="104">
        <f>'1020 - VRN'!J33</f>
        <v>0</v>
      </c>
      <c r="AZ56" s="104">
        <f>'1020 - VRN'!F30</f>
        <v>0</v>
      </c>
      <c r="BA56" s="104">
        <f>'1020 - VRN'!F31</f>
        <v>0</v>
      </c>
      <c r="BB56" s="104">
        <f>'1020 - VRN'!F32</f>
        <v>0</v>
      </c>
      <c r="BC56" s="104">
        <f>'1020 - VRN'!F33</f>
        <v>0</v>
      </c>
      <c r="BD56" s="106">
        <f>'1020 - VRN'!F34</f>
        <v>0</v>
      </c>
      <c r="BT56" s="94" t="s">
        <v>24</v>
      </c>
      <c r="BV56" s="94" t="s">
        <v>81</v>
      </c>
      <c r="BW56" s="94" t="s">
        <v>100</v>
      </c>
      <c r="BX56" s="94" t="s">
        <v>7</v>
      </c>
      <c r="CL56" s="94" t="s">
        <v>5</v>
      </c>
      <c r="CM56" s="94" t="s">
        <v>86</v>
      </c>
    </row>
    <row r="57" spans="2:44" s="1" customFormat="1" ht="30" customHeight="1">
      <c r="B57" s="42"/>
      <c r="AR57" s="42"/>
    </row>
    <row r="58" spans="2:44" s="1" customFormat="1" ht="6.9" customHeight="1">
      <c r="B58" s="57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  <c r="AP58" s="58"/>
      <c r="AQ58" s="58"/>
      <c r="AR58" s="42"/>
    </row>
  </sheetData>
  <mergeCells count="57">
    <mergeCell ref="AR2:BE2"/>
    <mergeCell ref="AN56:AP56"/>
    <mergeCell ref="AG56:AM56"/>
    <mergeCell ref="D56:H56"/>
    <mergeCell ref="J56:AF56"/>
    <mergeCell ref="AG51:AM51"/>
    <mergeCell ref="AN51:AP51"/>
    <mergeCell ref="AN54:AP54"/>
    <mergeCell ref="AG54:AM54"/>
    <mergeCell ref="E54:I54"/>
    <mergeCell ref="K54:AF54"/>
    <mergeCell ref="AN55:AP55"/>
    <mergeCell ref="AG55:AM55"/>
    <mergeCell ref="D55:H55"/>
    <mergeCell ref="J55:AF55"/>
    <mergeCell ref="AN52:AP52"/>
    <mergeCell ref="AG52:AM52"/>
    <mergeCell ref="D52:H52"/>
    <mergeCell ref="J52:AF52"/>
    <mergeCell ref="AN53:AP53"/>
    <mergeCell ref="AG53:AM53"/>
    <mergeCell ref="E53:I53"/>
    <mergeCell ref="K53:AF53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display="1) Rekapitulace stavby"/>
    <hyperlink ref="W1:AI1" location="C51" display="2) Rekapitulace objektů stavby a soupisů prací"/>
    <hyperlink ref="A53" location="'SO 101 - Komunikace ul. T...'!C2" display="/"/>
    <hyperlink ref="A54" location="'SO 102 - Komunikace v are...'!C2" display="/"/>
    <hyperlink ref="A55" location="'1000 - Ostatní náklady'!C2" display="/"/>
    <hyperlink ref="A56" location="'1020 - VRN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51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4" width="3.66015625" style="0" customWidth="1"/>
    <col min="5" max="5" width="14.66015625" style="0" customWidth="1"/>
    <col min="6" max="6" width="64.33203125" style="0" customWidth="1"/>
    <col min="7" max="7" width="7.5" style="0" customWidth="1"/>
    <col min="8" max="8" width="9.5" style="0" customWidth="1"/>
    <col min="9" max="9" width="10.83203125" style="107" customWidth="1"/>
    <col min="10" max="10" width="20.16015625" style="0" customWidth="1"/>
    <col min="11" max="11" width="13.33203125" style="0" customWidth="1"/>
    <col min="19" max="19" width="7" style="0" customWidth="1"/>
    <col min="20" max="20" width="25.5" style="0" customWidth="1"/>
    <col min="21" max="21" width="14" style="0" customWidth="1"/>
    <col min="22" max="22" width="10.5" style="0" customWidth="1"/>
    <col min="23" max="23" width="14" style="0" customWidth="1"/>
    <col min="24" max="24" width="10.5" style="0" customWidth="1"/>
    <col min="25" max="25" width="12.83203125" style="0" customWidth="1"/>
    <col min="26" max="26" width="9.5" style="0" customWidth="1"/>
    <col min="27" max="27" width="12.83203125" style="0" customWidth="1"/>
    <col min="28" max="28" width="14" style="0" customWidth="1"/>
    <col min="29" max="29" width="9.5" style="0" customWidth="1"/>
    <col min="30" max="30" width="12.83203125" style="0" customWidth="1"/>
    <col min="31" max="31" width="14" style="0" customWidth="1"/>
    <col min="44" max="65" width="9.16015625" style="0" hidden="1" customWidth="1"/>
  </cols>
  <sheetData>
    <row r="1" spans="1:70" ht="21.75" customHeight="1">
      <c r="A1" s="22"/>
      <c r="B1" s="108"/>
      <c r="C1" s="108"/>
      <c r="D1" s="109" t="s">
        <v>1</v>
      </c>
      <c r="E1" s="108"/>
      <c r="F1" s="110" t="s">
        <v>101</v>
      </c>
      <c r="G1" s="380" t="s">
        <v>102</v>
      </c>
      <c r="H1" s="380"/>
      <c r="I1" s="111"/>
      <c r="J1" s="110" t="s">
        <v>103</v>
      </c>
      <c r="K1" s="109" t="s">
        <v>104</v>
      </c>
      <c r="L1" s="110" t="s">
        <v>105</v>
      </c>
      <c r="M1" s="110"/>
      <c r="N1" s="110"/>
      <c r="O1" s="110"/>
      <c r="P1" s="110"/>
      <c r="Q1" s="110"/>
      <c r="R1" s="110"/>
      <c r="S1" s="110"/>
      <c r="T1" s="110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" customHeight="1">
      <c r="L2" s="372"/>
      <c r="M2" s="372"/>
      <c r="N2" s="372"/>
      <c r="O2" s="372"/>
      <c r="P2" s="372"/>
      <c r="Q2" s="372"/>
      <c r="R2" s="372"/>
      <c r="S2" s="372"/>
      <c r="T2" s="372"/>
      <c r="U2" s="372"/>
      <c r="V2" s="372"/>
      <c r="AT2" s="25" t="s">
        <v>91</v>
      </c>
    </row>
    <row r="3" spans="2:46" ht="6.9" customHeight="1">
      <c r="B3" s="26"/>
      <c r="C3" s="27"/>
      <c r="D3" s="27"/>
      <c r="E3" s="27"/>
      <c r="F3" s="27"/>
      <c r="G3" s="27"/>
      <c r="H3" s="27"/>
      <c r="I3" s="112"/>
      <c r="J3" s="27"/>
      <c r="K3" s="28"/>
      <c r="AT3" s="25" t="s">
        <v>86</v>
      </c>
    </row>
    <row r="4" spans="2:46" ht="36.9" customHeight="1">
      <c r="B4" s="29"/>
      <c r="C4" s="30"/>
      <c r="D4" s="31" t="s">
        <v>106</v>
      </c>
      <c r="E4" s="30"/>
      <c r="F4" s="30"/>
      <c r="G4" s="30"/>
      <c r="H4" s="30"/>
      <c r="I4" s="113"/>
      <c r="J4" s="30"/>
      <c r="K4" s="32"/>
      <c r="M4" s="33" t="s">
        <v>13</v>
      </c>
      <c r="AT4" s="25" t="s">
        <v>6</v>
      </c>
    </row>
    <row r="5" spans="2:11" ht="6.9" customHeight="1">
      <c r="B5" s="29"/>
      <c r="C5" s="30"/>
      <c r="D5" s="30"/>
      <c r="E5" s="30"/>
      <c r="F5" s="30"/>
      <c r="G5" s="30"/>
      <c r="H5" s="30"/>
      <c r="I5" s="113"/>
      <c r="J5" s="30"/>
      <c r="K5" s="32"/>
    </row>
    <row r="6" spans="2:11" ht="13.2">
      <c r="B6" s="29"/>
      <c r="C6" s="30"/>
      <c r="D6" s="38" t="s">
        <v>19</v>
      </c>
      <c r="E6" s="30"/>
      <c r="F6" s="30"/>
      <c r="G6" s="30"/>
      <c r="H6" s="30"/>
      <c r="I6" s="113"/>
      <c r="J6" s="30"/>
      <c r="K6" s="32"/>
    </row>
    <row r="7" spans="2:11" ht="20.4" customHeight="1">
      <c r="B7" s="29"/>
      <c r="C7" s="30"/>
      <c r="D7" s="30"/>
      <c r="E7" s="373" t="str">
        <f>'Rekapitulace stavby'!K6</f>
        <v>Šumperk, ul. Třebízského - MŠ, komunikace</v>
      </c>
      <c r="F7" s="374"/>
      <c r="G7" s="374"/>
      <c r="H7" s="374"/>
      <c r="I7" s="113"/>
      <c r="J7" s="30"/>
      <c r="K7" s="32"/>
    </row>
    <row r="8" spans="2:11" ht="13.2">
      <c r="B8" s="29"/>
      <c r="C8" s="30"/>
      <c r="D8" s="38" t="s">
        <v>107</v>
      </c>
      <c r="E8" s="30"/>
      <c r="F8" s="30"/>
      <c r="G8" s="30"/>
      <c r="H8" s="30"/>
      <c r="I8" s="113"/>
      <c r="J8" s="30"/>
      <c r="K8" s="32"/>
    </row>
    <row r="9" spans="2:11" s="1" customFormat="1" ht="20.4" customHeight="1">
      <c r="B9" s="42"/>
      <c r="C9" s="43"/>
      <c r="D9" s="43"/>
      <c r="E9" s="373" t="s">
        <v>108</v>
      </c>
      <c r="F9" s="375"/>
      <c r="G9" s="375"/>
      <c r="H9" s="375"/>
      <c r="I9" s="114"/>
      <c r="J9" s="43"/>
      <c r="K9" s="46"/>
    </row>
    <row r="10" spans="2:11" s="1" customFormat="1" ht="13.2">
      <c r="B10" s="42"/>
      <c r="C10" s="43"/>
      <c r="D10" s="38" t="s">
        <v>109</v>
      </c>
      <c r="E10" s="43"/>
      <c r="F10" s="43"/>
      <c r="G10" s="43"/>
      <c r="H10" s="43"/>
      <c r="I10" s="114"/>
      <c r="J10" s="43"/>
      <c r="K10" s="46"/>
    </row>
    <row r="11" spans="2:11" s="1" customFormat="1" ht="36.9" customHeight="1">
      <c r="B11" s="42"/>
      <c r="C11" s="43"/>
      <c r="D11" s="43"/>
      <c r="E11" s="376" t="s">
        <v>110</v>
      </c>
      <c r="F11" s="375"/>
      <c r="G11" s="375"/>
      <c r="H11" s="375"/>
      <c r="I11" s="114"/>
      <c r="J11" s="43"/>
      <c r="K11" s="46"/>
    </row>
    <row r="12" spans="2:11" s="1" customFormat="1" ht="12">
      <c r="B12" s="42"/>
      <c r="C12" s="43"/>
      <c r="D12" s="43"/>
      <c r="E12" s="43"/>
      <c r="F12" s="43"/>
      <c r="G12" s="43"/>
      <c r="H12" s="43"/>
      <c r="I12" s="114"/>
      <c r="J12" s="43"/>
      <c r="K12" s="46"/>
    </row>
    <row r="13" spans="2:11" s="1" customFormat="1" ht="14.4" customHeight="1">
      <c r="B13" s="42"/>
      <c r="C13" s="43"/>
      <c r="D13" s="38" t="s">
        <v>22</v>
      </c>
      <c r="E13" s="43"/>
      <c r="F13" s="36" t="s">
        <v>5</v>
      </c>
      <c r="G13" s="43"/>
      <c r="H13" s="43"/>
      <c r="I13" s="115" t="s">
        <v>23</v>
      </c>
      <c r="J13" s="36" t="s">
        <v>5</v>
      </c>
      <c r="K13" s="46"/>
    </row>
    <row r="14" spans="2:11" s="1" customFormat="1" ht="14.4" customHeight="1">
      <c r="B14" s="42"/>
      <c r="C14" s="43"/>
      <c r="D14" s="38" t="s">
        <v>25</v>
      </c>
      <c r="E14" s="43"/>
      <c r="F14" s="36" t="s">
        <v>26</v>
      </c>
      <c r="G14" s="43"/>
      <c r="H14" s="43"/>
      <c r="I14" s="115" t="s">
        <v>27</v>
      </c>
      <c r="J14" s="116" t="str">
        <f>'Rekapitulace stavby'!AN8</f>
        <v>18. 8. 2016</v>
      </c>
      <c r="K14" s="46"/>
    </row>
    <row r="15" spans="2:11" s="1" customFormat="1" ht="10.8" customHeight="1">
      <c r="B15" s="42"/>
      <c r="C15" s="43"/>
      <c r="D15" s="43"/>
      <c r="E15" s="43"/>
      <c r="F15" s="43"/>
      <c r="G15" s="43"/>
      <c r="H15" s="43"/>
      <c r="I15" s="114"/>
      <c r="J15" s="43"/>
      <c r="K15" s="46"/>
    </row>
    <row r="16" spans="2:11" s="1" customFormat="1" ht="14.4" customHeight="1">
      <c r="B16" s="42"/>
      <c r="C16" s="43"/>
      <c r="D16" s="38" t="s">
        <v>31</v>
      </c>
      <c r="E16" s="43"/>
      <c r="F16" s="43"/>
      <c r="G16" s="43"/>
      <c r="H16" s="43"/>
      <c r="I16" s="115" t="s">
        <v>32</v>
      </c>
      <c r="J16" s="36" t="s">
        <v>33</v>
      </c>
      <c r="K16" s="46"/>
    </row>
    <row r="17" spans="2:11" s="1" customFormat="1" ht="18" customHeight="1">
      <c r="B17" s="42"/>
      <c r="C17" s="43"/>
      <c r="D17" s="43"/>
      <c r="E17" s="36" t="s">
        <v>34</v>
      </c>
      <c r="F17" s="43"/>
      <c r="G17" s="43"/>
      <c r="H17" s="43"/>
      <c r="I17" s="115" t="s">
        <v>35</v>
      </c>
      <c r="J17" s="36" t="s">
        <v>36</v>
      </c>
      <c r="K17" s="46"/>
    </row>
    <row r="18" spans="2:11" s="1" customFormat="1" ht="6.9" customHeight="1">
      <c r="B18" s="42"/>
      <c r="C18" s="43"/>
      <c r="D18" s="43"/>
      <c r="E18" s="43"/>
      <c r="F18" s="43"/>
      <c r="G18" s="43"/>
      <c r="H18" s="43"/>
      <c r="I18" s="114"/>
      <c r="J18" s="43"/>
      <c r="K18" s="46"/>
    </row>
    <row r="19" spans="2:11" s="1" customFormat="1" ht="14.4" customHeight="1">
      <c r="B19" s="42"/>
      <c r="C19" s="43"/>
      <c r="D19" s="38" t="s">
        <v>37</v>
      </c>
      <c r="E19" s="43"/>
      <c r="F19" s="43"/>
      <c r="G19" s="43"/>
      <c r="H19" s="43"/>
      <c r="I19" s="115" t="s">
        <v>32</v>
      </c>
      <c r="J19" s="36" t="str">
        <f>IF('Rekapitulace stavby'!AN13="Vyplň údaj","",IF('Rekapitulace stavby'!AN13="","",'Rekapitulace stavby'!AN13))</f>
        <v/>
      </c>
      <c r="K19" s="46"/>
    </row>
    <row r="20" spans="2:11" s="1" customFormat="1" ht="18" customHeight="1">
      <c r="B20" s="42"/>
      <c r="C20" s="43"/>
      <c r="D20" s="43"/>
      <c r="E20" s="36" t="str">
        <f>IF('Rekapitulace stavby'!E14="Vyplň údaj","",IF('Rekapitulace stavby'!E14="","",'Rekapitulace stavby'!E14))</f>
        <v/>
      </c>
      <c r="F20" s="43"/>
      <c r="G20" s="43"/>
      <c r="H20" s="43"/>
      <c r="I20" s="115" t="s">
        <v>35</v>
      </c>
      <c r="J20" s="36" t="str">
        <f>IF('Rekapitulace stavby'!AN14="Vyplň údaj","",IF('Rekapitulace stavby'!AN14="","",'Rekapitulace stavby'!AN14))</f>
        <v/>
      </c>
      <c r="K20" s="46"/>
    </row>
    <row r="21" spans="2:11" s="1" customFormat="1" ht="6.9" customHeight="1">
      <c r="B21" s="42"/>
      <c r="C21" s="43"/>
      <c r="D21" s="43"/>
      <c r="E21" s="43"/>
      <c r="F21" s="43"/>
      <c r="G21" s="43"/>
      <c r="H21" s="43"/>
      <c r="I21" s="114"/>
      <c r="J21" s="43"/>
      <c r="K21" s="46"/>
    </row>
    <row r="22" spans="2:11" s="1" customFormat="1" ht="14.4" customHeight="1">
      <c r="B22" s="42"/>
      <c r="C22" s="43"/>
      <c r="D22" s="38" t="s">
        <v>39</v>
      </c>
      <c r="E22" s="43"/>
      <c r="F22" s="43"/>
      <c r="G22" s="43"/>
      <c r="H22" s="43"/>
      <c r="I22" s="115" t="s">
        <v>32</v>
      </c>
      <c r="J22" s="36" t="s">
        <v>40</v>
      </c>
      <c r="K22" s="46"/>
    </row>
    <row r="23" spans="2:11" s="1" customFormat="1" ht="18" customHeight="1">
      <c r="B23" s="42"/>
      <c r="C23" s="43"/>
      <c r="D23" s="43"/>
      <c r="E23" s="36" t="s">
        <v>41</v>
      </c>
      <c r="F23" s="43"/>
      <c r="G23" s="43"/>
      <c r="H23" s="43"/>
      <c r="I23" s="115" t="s">
        <v>35</v>
      </c>
      <c r="J23" s="36" t="s">
        <v>42</v>
      </c>
      <c r="K23" s="46"/>
    </row>
    <row r="24" spans="2:11" s="1" customFormat="1" ht="6.9" customHeight="1">
      <c r="B24" s="42"/>
      <c r="C24" s="43"/>
      <c r="D24" s="43"/>
      <c r="E24" s="43"/>
      <c r="F24" s="43"/>
      <c r="G24" s="43"/>
      <c r="H24" s="43"/>
      <c r="I24" s="114"/>
      <c r="J24" s="43"/>
      <c r="K24" s="46"/>
    </row>
    <row r="25" spans="2:11" s="1" customFormat="1" ht="14.4" customHeight="1">
      <c r="B25" s="42"/>
      <c r="C25" s="43"/>
      <c r="D25" s="38" t="s">
        <v>44</v>
      </c>
      <c r="E25" s="43"/>
      <c r="F25" s="43"/>
      <c r="G25" s="43"/>
      <c r="H25" s="43"/>
      <c r="I25" s="114"/>
      <c r="J25" s="43"/>
      <c r="K25" s="46"/>
    </row>
    <row r="26" spans="2:11" s="7" customFormat="1" ht="20.4" customHeight="1">
      <c r="B26" s="117"/>
      <c r="C26" s="118"/>
      <c r="D26" s="118"/>
      <c r="E26" s="339" t="s">
        <v>5</v>
      </c>
      <c r="F26" s="339"/>
      <c r="G26" s="339"/>
      <c r="H26" s="339"/>
      <c r="I26" s="119"/>
      <c r="J26" s="118"/>
      <c r="K26" s="120"/>
    </row>
    <row r="27" spans="2:11" s="1" customFormat="1" ht="6.9" customHeight="1">
      <c r="B27" s="42"/>
      <c r="C27" s="43"/>
      <c r="D27" s="43"/>
      <c r="E27" s="43"/>
      <c r="F27" s="43"/>
      <c r="G27" s="43"/>
      <c r="H27" s="43"/>
      <c r="I27" s="114"/>
      <c r="J27" s="43"/>
      <c r="K27" s="46"/>
    </row>
    <row r="28" spans="2:11" s="1" customFormat="1" ht="6.9" customHeight="1">
      <c r="B28" s="42"/>
      <c r="C28" s="43"/>
      <c r="D28" s="69"/>
      <c r="E28" s="69"/>
      <c r="F28" s="69"/>
      <c r="G28" s="69"/>
      <c r="H28" s="69"/>
      <c r="I28" s="121"/>
      <c r="J28" s="69"/>
      <c r="K28" s="122"/>
    </row>
    <row r="29" spans="2:11" s="1" customFormat="1" ht="25.35" customHeight="1">
      <c r="B29" s="42"/>
      <c r="C29" s="43"/>
      <c r="D29" s="123" t="s">
        <v>45</v>
      </c>
      <c r="E29" s="43"/>
      <c r="F29" s="43"/>
      <c r="G29" s="43"/>
      <c r="H29" s="43"/>
      <c r="I29" s="114"/>
      <c r="J29" s="124">
        <f>ROUND(J91,2)</f>
        <v>0</v>
      </c>
      <c r="K29" s="46"/>
    </row>
    <row r="30" spans="2:11" s="1" customFormat="1" ht="6.9" customHeight="1">
      <c r="B30" s="42"/>
      <c r="C30" s="43"/>
      <c r="D30" s="69"/>
      <c r="E30" s="69"/>
      <c r="F30" s="69"/>
      <c r="G30" s="69"/>
      <c r="H30" s="69"/>
      <c r="I30" s="121"/>
      <c r="J30" s="69"/>
      <c r="K30" s="122"/>
    </row>
    <row r="31" spans="2:11" s="1" customFormat="1" ht="14.4" customHeight="1">
      <c r="B31" s="42"/>
      <c r="C31" s="43"/>
      <c r="D31" s="43"/>
      <c r="E31" s="43"/>
      <c r="F31" s="47" t="s">
        <v>47</v>
      </c>
      <c r="G31" s="43"/>
      <c r="H31" s="43"/>
      <c r="I31" s="125" t="s">
        <v>46</v>
      </c>
      <c r="J31" s="47" t="s">
        <v>48</v>
      </c>
      <c r="K31" s="46"/>
    </row>
    <row r="32" spans="2:11" s="1" customFormat="1" ht="14.4" customHeight="1">
      <c r="B32" s="42"/>
      <c r="C32" s="43"/>
      <c r="D32" s="50" t="s">
        <v>49</v>
      </c>
      <c r="E32" s="50" t="s">
        <v>50</v>
      </c>
      <c r="F32" s="126">
        <f>ROUND(SUM(BE91:BE250),2)</f>
        <v>0</v>
      </c>
      <c r="G32" s="43"/>
      <c r="H32" s="43"/>
      <c r="I32" s="127">
        <v>0.21</v>
      </c>
      <c r="J32" s="126">
        <f>ROUND(ROUND((SUM(BE91:BE250)),2)*I32,2)</f>
        <v>0</v>
      </c>
      <c r="K32" s="46"/>
    </row>
    <row r="33" spans="2:11" s="1" customFormat="1" ht="14.4" customHeight="1">
      <c r="B33" s="42"/>
      <c r="C33" s="43"/>
      <c r="D33" s="43"/>
      <c r="E33" s="50" t="s">
        <v>51</v>
      </c>
      <c r="F33" s="126">
        <f>ROUND(SUM(BF91:BF250),2)</f>
        <v>0</v>
      </c>
      <c r="G33" s="43"/>
      <c r="H33" s="43"/>
      <c r="I33" s="127">
        <v>0.15</v>
      </c>
      <c r="J33" s="126">
        <f>ROUND(ROUND((SUM(BF91:BF250)),2)*I33,2)</f>
        <v>0</v>
      </c>
      <c r="K33" s="46"/>
    </row>
    <row r="34" spans="2:11" s="1" customFormat="1" ht="14.4" customHeight="1" hidden="1">
      <c r="B34" s="42"/>
      <c r="C34" s="43"/>
      <c r="D34" s="43"/>
      <c r="E34" s="50" t="s">
        <v>52</v>
      </c>
      <c r="F34" s="126">
        <f>ROUND(SUM(BG91:BG250),2)</f>
        <v>0</v>
      </c>
      <c r="G34" s="43"/>
      <c r="H34" s="43"/>
      <c r="I34" s="127">
        <v>0.21</v>
      </c>
      <c r="J34" s="126">
        <v>0</v>
      </c>
      <c r="K34" s="46"/>
    </row>
    <row r="35" spans="2:11" s="1" customFormat="1" ht="14.4" customHeight="1" hidden="1">
      <c r="B35" s="42"/>
      <c r="C35" s="43"/>
      <c r="D35" s="43"/>
      <c r="E35" s="50" t="s">
        <v>53</v>
      </c>
      <c r="F35" s="126">
        <f>ROUND(SUM(BH91:BH250),2)</f>
        <v>0</v>
      </c>
      <c r="G35" s="43"/>
      <c r="H35" s="43"/>
      <c r="I35" s="127">
        <v>0.15</v>
      </c>
      <c r="J35" s="126">
        <v>0</v>
      </c>
      <c r="K35" s="46"/>
    </row>
    <row r="36" spans="2:11" s="1" customFormat="1" ht="14.4" customHeight="1" hidden="1">
      <c r="B36" s="42"/>
      <c r="C36" s="43"/>
      <c r="D36" s="43"/>
      <c r="E36" s="50" t="s">
        <v>54</v>
      </c>
      <c r="F36" s="126">
        <f>ROUND(SUM(BI91:BI250),2)</f>
        <v>0</v>
      </c>
      <c r="G36" s="43"/>
      <c r="H36" s="43"/>
      <c r="I36" s="127">
        <v>0</v>
      </c>
      <c r="J36" s="126">
        <v>0</v>
      </c>
      <c r="K36" s="46"/>
    </row>
    <row r="37" spans="2:11" s="1" customFormat="1" ht="6.9" customHeight="1">
      <c r="B37" s="42"/>
      <c r="C37" s="43"/>
      <c r="D37" s="43"/>
      <c r="E37" s="43"/>
      <c r="F37" s="43"/>
      <c r="G37" s="43"/>
      <c r="H37" s="43"/>
      <c r="I37" s="114"/>
      <c r="J37" s="43"/>
      <c r="K37" s="46"/>
    </row>
    <row r="38" spans="2:11" s="1" customFormat="1" ht="25.35" customHeight="1">
      <c r="B38" s="42"/>
      <c r="C38" s="128"/>
      <c r="D38" s="129" t="s">
        <v>55</v>
      </c>
      <c r="E38" s="72"/>
      <c r="F38" s="72"/>
      <c r="G38" s="130" t="s">
        <v>56</v>
      </c>
      <c r="H38" s="131" t="s">
        <v>57</v>
      </c>
      <c r="I38" s="132"/>
      <c r="J38" s="133">
        <f>SUM(J29:J36)</f>
        <v>0</v>
      </c>
      <c r="K38" s="134"/>
    </row>
    <row r="39" spans="2:11" s="1" customFormat="1" ht="14.4" customHeight="1">
      <c r="B39" s="57"/>
      <c r="C39" s="58"/>
      <c r="D39" s="58"/>
      <c r="E39" s="58"/>
      <c r="F39" s="58"/>
      <c r="G39" s="58"/>
      <c r="H39" s="58"/>
      <c r="I39" s="135"/>
      <c r="J39" s="58"/>
      <c r="K39" s="59"/>
    </row>
    <row r="43" spans="2:11" s="1" customFormat="1" ht="6.9" customHeight="1">
      <c r="B43" s="60"/>
      <c r="C43" s="61"/>
      <c r="D43" s="61"/>
      <c r="E43" s="61"/>
      <c r="F43" s="61"/>
      <c r="G43" s="61"/>
      <c r="H43" s="61"/>
      <c r="I43" s="136"/>
      <c r="J43" s="61"/>
      <c r="K43" s="137"/>
    </row>
    <row r="44" spans="2:11" s="1" customFormat="1" ht="36.9" customHeight="1">
      <c r="B44" s="42"/>
      <c r="C44" s="31" t="s">
        <v>111</v>
      </c>
      <c r="D44" s="43"/>
      <c r="E44" s="43"/>
      <c r="F44" s="43"/>
      <c r="G44" s="43"/>
      <c r="H44" s="43"/>
      <c r="I44" s="114"/>
      <c r="J44" s="43"/>
      <c r="K44" s="46"/>
    </row>
    <row r="45" spans="2:11" s="1" customFormat="1" ht="6.9" customHeight="1">
      <c r="B45" s="42"/>
      <c r="C45" s="43"/>
      <c r="D45" s="43"/>
      <c r="E45" s="43"/>
      <c r="F45" s="43"/>
      <c r="G45" s="43"/>
      <c r="H45" s="43"/>
      <c r="I45" s="114"/>
      <c r="J45" s="43"/>
      <c r="K45" s="46"/>
    </row>
    <row r="46" spans="2:11" s="1" customFormat="1" ht="14.4" customHeight="1">
      <c r="B46" s="42"/>
      <c r="C46" s="38" t="s">
        <v>19</v>
      </c>
      <c r="D46" s="43"/>
      <c r="E46" s="43"/>
      <c r="F46" s="43"/>
      <c r="G46" s="43"/>
      <c r="H46" s="43"/>
      <c r="I46" s="114"/>
      <c r="J46" s="43"/>
      <c r="K46" s="46"/>
    </row>
    <row r="47" spans="2:11" s="1" customFormat="1" ht="20.4" customHeight="1">
      <c r="B47" s="42"/>
      <c r="C47" s="43"/>
      <c r="D47" s="43"/>
      <c r="E47" s="373" t="str">
        <f>E7</f>
        <v>Šumperk, ul. Třebízského - MŠ, komunikace</v>
      </c>
      <c r="F47" s="374"/>
      <c r="G47" s="374"/>
      <c r="H47" s="374"/>
      <c r="I47" s="114"/>
      <c r="J47" s="43"/>
      <c r="K47" s="46"/>
    </row>
    <row r="48" spans="2:11" ht="13.2">
      <c r="B48" s="29"/>
      <c r="C48" s="38" t="s">
        <v>107</v>
      </c>
      <c r="D48" s="30"/>
      <c r="E48" s="30"/>
      <c r="F48" s="30"/>
      <c r="G48" s="30"/>
      <c r="H48" s="30"/>
      <c r="I48" s="113"/>
      <c r="J48" s="30"/>
      <c r="K48" s="32"/>
    </row>
    <row r="49" spans="2:11" s="1" customFormat="1" ht="20.4" customHeight="1">
      <c r="B49" s="42"/>
      <c r="C49" s="43"/>
      <c r="D49" s="43"/>
      <c r="E49" s="373" t="s">
        <v>108</v>
      </c>
      <c r="F49" s="375"/>
      <c r="G49" s="375"/>
      <c r="H49" s="375"/>
      <c r="I49" s="114"/>
      <c r="J49" s="43"/>
      <c r="K49" s="46"/>
    </row>
    <row r="50" spans="2:11" s="1" customFormat="1" ht="14.4" customHeight="1">
      <c r="B50" s="42"/>
      <c r="C50" s="38" t="s">
        <v>109</v>
      </c>
      <c r="D50" s="43"/>
      <c r="E50" s="43"/>
      <c r="F50" s="43"/>
      <c r="G50" s="43"/>
      <c r="H50" s="43"/>
      <c r="I50" s="114"/>
      <c r="J50" s="43"/>
      <c r="K50" s="46"/>
    </row>
    <row r="51" spans="2:11" s="1" customFormat="1" ht="22.2" customHeight="1">
      <c r="B51" s="42"/>
      <c r="C51" s="43"/>
      <c r="D51" s="43"/>
      <c r="E51" s="376" t="str">
        <f>E11</f>
        <v>SO 101 - Komunikace ul. Třebízského</v>
      </c>
      <c r="F51" s="375"/>
      <c r="G51" s="375"/>
      <c r="H51" s="375"/>
      <c r="I51" s="114"/>
      <c r="J51" s="43"/>
      <c r="K51" s="46"/>
    </row>
    <row r="52" spans="2:11" s="1" customFormat="1" ht="6.9" customHeight="1">
      <c r="B52" s="42"/>
      <c r="C52" s="43"/>
      <c r="D52" s="43"/>
      <c r="E52" s="43"/>
      <c r="F52" s="43"/>
      <c r="G52" s="43"/>
      <c r="H52" s="43"/>
      <c r="I52" s="114"/>
      <c r="J52" s="43"/>
      <c r="K52" s="46"/>
    </row>
    <row r="53" spans="2:11" s="1" customFormat="1" ht="18" customHeight="1">
      <c r="B53" s="42"/>
      <c r="C53" s="38" t="s">
        <v>25</v>
      </c>
      <c r="D53" s="43"/>
      <c r="E53" s="43"/>
      <c r="F53" s="36" t="str">
        <f>F14</f>
        <v>Šumperk</v>
      </c>
      <c r="G53" s="43"/>
      <c r="H53" s="43"/>
      <c r="I53" s="115" t="s">
        <v>27</v>
      </c>
      <c r="J53" s="116" t="str">
        <f>IF(J14="","",J14)</f>
        <v>18. 8. 2016</v>
      </c>
      <c r="K53" s="46"/>
    </row>
    <row r="54" spans="2:11" s="1" customFormat="1" ht="6.9" customHeight="1">
      <c r="B54" s="42"/>
      <c r="C54" s="43"/>
      <c r="D54" s="43"/>
      <c r="E54" s="43"/>
      <c r="F54" s="43"/>
      <c r="G54" s="43"/>
      <c r="H54" s="43"/>
      <c r="I54" s="114"/>
      <c r="J54" s="43"/>
      <c r="K54" s="46"/>
    </row>
    <row r="55" spans="2:11" s="1" customFormat="1" ht="13.2">
      <c r="B55" s="42"/>
      <c r="C55" s="38" t="s">
        <v>31</v>
      </c>
      <c r="D55" s="43"/>
      <c r="E55" s="43"/>
      <c r="F55" s="36" t="str">
        <f>E17</f>
        <v>Město Šumperk, nám. Míru 1, Šumperk</v>
      </c>
      <c r="G55" s="43"/>
      <c r="H55" s="43"/>
      <c r="I55" s="115" t="s">
        <v>39</v>
      </c>
      <c r="J55" s="36" t="str">
        <f>E23</f>
        <v>Cekr CZ s.r.o., Mazalova 57/2, Šumperk</v>
      </c>
      <c r="K55" s="46"/>
    </row>
    <row r="56" spans="2:11" s="1" customFormat="1" ht="14.4" customHeight="1">
      <c r="B56" s="42"/>
      <c r="C56" s="38" t="s">
        <v>37</v>
      </c>
      <c r="D56" s="43"/>
      <c r="E56" s="43"/>
      <c r="F56" s="36" t="str">
        <f>IF(E20="","",E20)</f>
        <v/>
      </c>
      <c r="G56" s="43"/>
      <c r="H56" s="43"/>
      <c r="I56" s="114"/>
      <c r="J56" s="43"/>
      <c r="K56" s="46"/>
    </row>
    <row r="57" spans="2:11" s="1" customFormat="1" ht="10.35" customHeight="1">
      <c r="B57" s="42"/>
      <c r="C57" s="43"/>
      <c r="D57" s="43"/>
      <c r="E57" s="43"/>
      <c r="F57" s="43"/>
      <c r="G57" s="43"/>
      <c r="H57" s="43"/>
      <c r="I57" s="114"/>
      <c r="J57" s="43"/>
      <c r="K57" s="46"/>
    </row>
    <row r="58" spans="2:11" s="1" customFormat="1" ht="29.25" customHeight="1">
      <c r="B58" s="42"/>
      <c r="C58" s="138" t="s">
        <v>112</v>
      </c>
      <c r="D58" s="128"/>
      <c r="E58" s="128"/>
      <c r="F58" s="128"/>
      <c r="G58" s="128"/>
      <c r="H58" s="128"/>
      <c r="I58" s="139"/>
      <c r="J58" s="140" t="s">
        <v>113</v>
      </c>
      <c r="K58" s="141"/>
    </row>
    <row r="59" spans="2:11" s="1" customFormat="1" ht="10.35" customHeight="1">
      <c r="B59" s="42"/>
      <c r="C59" s="43"/>
      <c r="D59" s="43"/>
      <c r="E59" s="43"/>
      <c r="F59" s="43"/>
      <c r="G59" s="43"/>
      <c r="H59" s="43"/>
      <c r="I59" s="114"/>
      <c r="J59" s="43"/>
      <c r="K59" s="46"/>
    </row>
    <row r="60" spans="2:47" s="1" customFormat="1" ht="29.25" customHeight="1">
      <c r="B60" s="42"/>
      <c r="C60" s="142" t="s">
        <v>114</v>
      </c>
      <c r="D60" s="43"/>
      <c r="E60" s="43"/>
      <c r="F60" s="43"/>
      <c r="G60" s="43"/>
      <c r="H60" s="43"/>
      <c r="I60" s="114"/>
      <c r="J60" s="124">
        <f>J91</f>
        <v>0</v>
      </c>
      <c r="K60" s="46"/>
      <c r="AU60" s="25" t="s">
        <v>115</v>
      </c>
    </row>
    <row r="61" spans="2:11" s="8" customFormat="1" ht="24.9" customHeight="1">
      <c r="B61" s="143"/>
      <c r="C61" s="144"/>
      <c r="D61" s="145" t="s">
        <v>116</v>
      </c>
      <c r="E61" s="146"/>
      <c r="F61" s="146"/>
      <c r="G61" s="146"/>
      <c r="H61" s="146"/>
      <c r="I61" s="147"/>
      <c r="J61" s="148">
        <f>J92</f>
        <v>0</v>
      </c>
      <c r="K61" s="149"/>
    </row>
    <row r="62" spans="2:11" s="9" customFormat="1" ht="19.95" customHeight="1">
      <c r="B62" s="150"/>
      <c r="C62" s="151"/>
      <c r="D62" s="152" t="s">
        <v>117</v>
      </c>
      <c r="E62" s="153"/>
      <c r="F62" s="153"/>
      <c r="G62" s="153"/>
      <c r="H62" s="153"/>
      <c r="I62" s="154"/>
      <c r="J62" s="155">
        <f>J93</f>
        <v>0</v>
      </c>
      <c r="K62" s="156"/>
    </row>
    <row r="63" spans="2:11" s="9" customFormat="1" ht="19.95" customHeight="1">
      <c r="B63" s="150"/>
      <c r="C63" s="151"/>
      <c r="D63" s="152" t="s">
        <v>118</v>
      </c>
      <c r="E63" s="153"/>
      <c r="F63" s="153"/>
      <c r="G63" s="153"/>
      <c r="H63" s="153"/>
      <c r="I63" s="154"/>
      <c r="J63" s="155">
        <f>J129</f>
        <v>0</v>
      </c>
      <c r="K63" s="156"/>
    </row>
    <row r="64" spans="2:11" s="9" customFormat="1" ht="19.95" customHeight="1">
      <c r="B64" s="150"/>
      <c r="C64" s="151"/>
      <c r="D64" s="152" t="s">
        <v>119</v>
      </c>
      <c r="E64" s="153"/>
      <c r="F64" s="153"/>
      <c r="G64" s="153"/>
      <c r="H64" s="153"/>
      <c r="I64" s="154"/>
      <c r="J64" s="155">
        <f>J142</f>
        <v>0</v>
      </c>
      <c r="K64" s="156"/>
    </row>
    <row r="65" spans="2:11" s="9" customFormat="1" ht="19.95" customHeight="1">
      <c r="B65" s="150"/>
      <c r="C65" s="151"/>
      <c r="D65" s="152" t="s">
        <v>120</v>
      </c>
      <c r="E65" s="153"/>
      <c r="F65" s="153"/>
      <c r="G65" s="153"/>
      <c r="H65" s="153"/>
      <c r="I65" s="154"/>
      <c r="J65" s="155">
        <f>J149</f>
        <v>0</v>
      </c>
      <c r="K65" s="156"/>
    </row>
    <row r="66" spans="2:11" s="9" customFormat="1" ht="19.95" customHeight="1">
      <c r="B66" s="150"/>
      <c r="C66" s="151"/>
      <c r="D66" s="152" t="s">
        <v>121</v>
      </c>
      <c r="E66" s="153"/>
      <c r="F66" s="153"/>
      <c r="G66" s="153"/>
      <c r="H66" s="153"/>
      <c r="I66" s="154"/>
      <c r="J66" s="155">
        <f>J169</f>
        <v>0</v>
      </c>
      <c r="K66" s="156"/>
    </row>
    <row r="67" spans="2:11" s="9" customFormat="1" ht="19.95" customHeight="1">
      <c r="B67" s="150"/>
      <c r="C67" s="151"/>
      <c r="D67" s="152" t="s">
        <v>122</v>
      </c>
      <c r="E67" s="153"/>
      <c r="F67" s="153"/>
      <c r="G67" s="153"/>
      <c r="H67" s="153"/>
      <c r="I67" s="154"/>
      <c r="J67" s="155">
        <f>J173</f>
        <v>0</v>
      </c>
      <c r="K67" s="156"/>
    </row>
    <row r="68" spans="2:11" s="9" customFormat="1" ht="19.95" customHeight="1">
      <c r="B68" s="150"/>
      <c r="C68" s="151"/>
      <c r="D68" s="152" t="s">
        <v>123</v>
      </c>
      <c r="E68" s="153"/>
      <c r="F68" s="153"/>
      <c r="G68" s="153"/>
      <c r="H68" s="153"/>
      <c r="I68" s="154"/>
      <c r="J68" s="155">
        <f>J220</f>
        <v>0</v>
      </c>
      <c r="K68" s="156"/>
    </row>
    <row r="69" spans="2:11" s="9" customFormat="1" ht="19.95" customHeight="1">
      <c r="B69" s="150"/>
      <c r="C69" s="151"/>
      <c r="D69" s="152" t="s">
        <v>124</v>
      </c>
      <c r="E69" s="153"/>
      <c r="F69" s="153"/>
      <c r="G69" s="153"/>
      <c r="H69" s="153"/>
      <c r="I69" s="154"/>
      <c r="J69" s="155">
        <f>J249</f>
        <v>0</v>
      </c>
      <c r="K69" s="156"/>
    </row>
    <row r="70" spans="2:11" s="1" customFormat="1" ht="21.75" customHeight="1">
      <c r="B70" s="42"/>
      <c r="C70" s="43"/>
      <c r="D70" s="43"/>
      <c r="E70" s="43"/>
      <c r="F70" s="43"/>
      <c r="G70" s="43"/>
      <c r="H70" s="43"/>
      <c r="I70" s="114"/>
      <c r="J70" s="43"/>
      <c r="K70" s="46"/>
    </row>
    <row r="71" spans="2:11" s="1" customFormat="1" ht="6.9" customHeight="1">
      <c r="B71" s="57"/>
      <c r="C71" s="58"/>
      <c r="D71" s="58"/>
      <c r="E71" s="58"/>
      <c r="F71" s="58"/>
      <c r="G71" s="58"/>
      <c r="H71" s="58"/>
      <c r="I71" s="135"/>
      <c r="J71" s="58"/>
      <c r="K71" s="59"/>
    </row>
    <row r="75" spans="2:12" s="1" customFormat="1" ht="6.9" customHeight="1">
      <c r="B75" s="60"/>
      <c r="C75" s="61"/>
      <c r="D75" s="61"/>
      <c r="E75" s="61"/>
      <c r="F75" s="61"/>
      <c r="G75" s="61"/>
      <c r="H75" s="61"/>
      <c r="I75" s="136"/>
      <c r="J75" s="61"/>
      <c r="K75" s="61"/>
      <c r="L75" s="42"/>
    </row>
    <row r="76" spans="2:12" s="1" customFormat="1" ht="36.9" customHeight="1">
      <c r="B76" s="42"/>
      <c r="C76" s="62" t="s">
        <v>125</v>
      </c>
      <c r="L76" s="42"/>
    </row>
    <row r="77" spans="2:12" s="1" customFormat="1" ht="6.9" customHeight="1">
      <c r="B77" s="42"/>
      <c r="L77" s="42"/>
    </row>
    <row r="78" spans="2:12" s="1" customFormat="1" ht="14.4" customHeight="1">
      <c r="B78" s="42"/>
      <c r="C78" s="64" t="s">
        <v>19</v>
      </c>
      <c r="L78" s="42"/>
    </row>
    <row r="79" spans="2:12" s="1" customFormat="1" ht="20.4" customHeight="1">
      <c r="B79" s="42"/>
      <c r="E79" s="377" t="str">
        <f>E7</f>
        <v>Šumperk, ul. Třebízského - MŠ, komunikace</v>
      </c>
      <c r="F79" s="378"/>
      <c r="G79" s="378"/>
      <c r="H79" s="378"/>
      <c r="L79" s="42"/>
    </row>
    <row r="80" spans="2:12" ht="13.2">
      <c r="B80" s="29"/>
      <c r="C80" s="64" t="s">
        <v>107</v>
      </c>
      <c r="L80" s="29"/>
    </row>
    <row r="81" spans="2:12" s="1" customFormat="1" ht="20.4" customHeight="1">
      <c r="B81" s="42"/>
      <c r="E81" s="377" t="s">
        <v>108</v>
      </c>
      <c r="F81" s="379"/>
      <c r="G81" s="379"/>
      <c r="H81" s="379"/>
      <c r="L81" s="42"/>
    </row>
    <row r="82" spans="2:12" s="1" customFormat="1" ht="14.4" customHeight="1">
      <c r="B82" s="42"/>
      <c r="C82" s="64" t="s">
        <v>109</v>
      </c>
      <c r="L82" s="42"/>
    </row>
    <row r="83" spans="2:12" s="1" customFormat="1" ht="22.2" customHeight="1">
      <c r="B83" s="42"/>
      <c r="E83" s="350" t="str">
        <f>E11</f>
        <v>SO 101 - Komunikace ul. Třebízského</v>
      </c>
      <c r="F83" s="379"/>
      <c r="G83" s="379"/>
      <c r="H83" s="379"/>
      <c r="L83" s="42"/>
    </row>
    <row r="84" spans="2:12" s="1" customFormat="1" ht="6.9" customHeight="1">
      <c r="B84" s="42"/>
      <c r="L84" s="42"/>
    </row>
    <row r="85" spans="2:12" s="1" customFormat="1" ht="18" customHeight="1">
      <c r="B85" s="42"/>
      <c r="C85" s="64" t="s">
        <v>25</v>
      </c>
      <c r="F85" s="157" t="str">
        <f>F14</f>
        <v>Šumperk</v>
      </c>
      <c r="I85" s="158" t="s">
        <v>27</v>
      </c>
      <c r="J85" s="68" t="str">
        <f>IF(J14="","",J14)</f>
        <v>18. 8. 2016</v>
      </c>
      <c r="L85" s="42"/>
    </row>
    <row r="86" spans="2:12" s="1" customFormat="1" ht="6.9" customHeight="1">
      <c r="B86" s="42"/>
      <c r="L86" s="42"/>
    </row>
    <row r="87" spans="2:12" s="1" customFormat="1" ht="13.2">
      <c r="B87" s="42"/>
      <c r="C87" s="64" t="s">
        <v>31</v>
      </c>
      <c r="F87" s="157" t="str">
        <f>E17</f>
        <v>Město Šumperk, nám. Míru 1, Šumperk</v>
      </c>
      <c r="I87" s="158" t="s">
        <v>39</v>
      </c>
      <c r="J87" s="157" t="str">
        <f>E23</f>
        <v>Cekr CZ s.r.o., Mazalova 57/2, Šumperk</v>
      </c>
      <c r="L87" s="42"/>
    </row>
    <row r="88" spans="2:12" s="1" customFormat="1" ht="14.4" customHeight="1">
      <c r="B88" s="42"/>
      <c r="C88" s="64" t="s">
        <v>37</v>
      </c>
      <c r="F88" s="157" t="str">
        <f>IF(E20="","",E20)</f>
        <v/>
      </c>
      <c r="L88" s="42"/>
    </row>
    <row r="89" spans="2:12" s="1" customFormat="1" ht="10.35" customHeight="1">
      <c r="B89" s="42"/>
      <c r="L89" s="42"/>
    </row>
    <row r="90" spans="2:20" s="10" customFormat="1" ht="29.25" customHeight="1">
      <c r="B90" s="159"/>
      <c r="C90" s="160" t="s">
        <v>126</v>
      </c>
      <c r="D90" s="161" t="s">
        <v>64</v>
      </c>
      <c r="E90" s="161" t="s">
        <v>60</v>
      </c>
      <c r="F90" s="161" t="s">
        <v>127</v>
      </c>
      <c r="G90" s="161" t="s">
        <v>128</v>
      </c>
      <c r="H90" s="161" t="s">
        <v>129</v>
      </c>
      <c r="I90" s="162" t="s">
        <v>130</v>
      </c>
      <c r="J90" s="161" t="s">
        <v>113</v>
      </c>
      <c r="K90" s="163" t="s">
        <v>131</v>
      </c>
      <c r="L90" s="159"/>
      <c r="M90" s="74" t="s">
        <v>132</v>
      </c>
      <c r="N90" s="75" t="s">
        <v>49</v>
      </c>
      <c r="O90" s="75" t="s">
        <v>133</v>
      </c>
      <c r="P90" s="75" t="s">
        <v>134</v>
      </c>
      <c r="Q90" s="75" t="s">
        <v>135</v>
      </c>
      <c r="R90" s="75" t="s">
        <v>136</v>
      </c>
      <c r="S90" s="75" t="s">
        <v>137</v>
      </c>
      <c r="T90" s="76" t="s">
        <v>138</v>
      </c>
    </row>
    <row r="91" spans="2:63" s="1" customFormat="1" ht="29.25" customHeight="1">
      <c r="B91" s="42"/>
      <c r="C91" s="78" t="s">
        <v>114</v>
      </c>
      <c r="J91" s="164">
        <f>BK91</f>
        <v>0</v>
      </c>
      <c r="L91" s="42"/>
      <c r="M91" s="77"/>
      <c r="N91" s="69"/>
      <c r="O91" s="69"/>
      <c r="P91" s="165">
        <f>P92</f>
        <v>0</v>
      </c>
      <c r="Q91" s="69"/>
      <c r="R91" s="165">
        <f>R92</f>
        <v>25.75217</v>
      </c>
      <c r="S91" s="69"/>
      <c r="T91" s="166">
        <f>T92</f>
        <v>30.843</v>
      </c>
      <c r="AT91" s="25" t="s">
        <v>78</v>
      </c>
      <c r="AU91" s="25" t="s">
        <v>115</v>
      </c>
      <c r="BK91" s="167">
        <f>BK92</f>
        <v>0</v>
      </c>
    </row>
    <row r="92" spans="2:63" s="11" customFormat="1" ht="37.35" customHeight="1">
      <c r="B92" s="168"/>
      <c r="D92" s="169" t="s">
        <v>78</v>
      </c>
      <c r="E92" s="170" t="s">
        <v>139</v>
      </c>
      <c r="F92" s="170" t="s">
        <v>140</v>
      </c>
      <c r="I92" s="171"/>
      <c r="J92" s="172">
        <f>BK92</f>
        <v>0</v>
      </c>
      <c r="L92" s="168"/>
      <c r="M92" s="173"/>
      <c r="N92" s="174"/>
      <c r="O92" s="174"/>
      <c r="P92" s="175">
        <f>P93+P129+P142+P149+P169+P173+P220+P249</f>
        <v>0</v>
      </c>
      <c r="Q92" s="174"/>
      <c r="R92" s="175">
        <f>R93+R129+R142+R149+R169+R173+R220+R249</f>
        <v>25.75217</v>
      </c>
      <c r="S92" s="174"/>
      <c r="T92" s="176">
        <f>T93+T129+T142+T149+T169+T173+T220+T249</f>
        <v>30.843</v>
      </c>
      <c r="AR92" s="169" t="s">
        <v>24</v>
      </c>
      <c r="AT92" s="177" t="s">
        <v>78</v>
      </c>
      <c r="AU92" s="177" t="s">
        <v>79</v>
      </c>
      <c r="AY92" s="169" t="s">
        <v>141</v>
      </c>
      <c r="BK92" s="178">
        <f>BK93+BK129+BK142+BK149+BK169+BK173+BK220+BK249</f>
        <v>0</v>
      </c>
    </row>
    <row r="93" spans="2:63" s="11" customFormat="1" ht="19.95" customHeight="1">
      <c r="B93" s="168"/>
      <c r="D93" s="179" t="s">
        <v>78</v>
      </c>
      <c r="E93" s="180" t="s">
        <v>24</v>
      </c>
      <c r="F93" s="180" t="s">
        <v>142</v>
      </c>
      <c r="I93" s="171"/>
      <c r="J93" s="181">
        <f>BK93</f>
        <v>0</v>
      </c>
      <c r="L93" s="168"/>
      <c r="M93" s="173"/>
      <c r="N93" s="174"/>
      <c r="O93" s="174"/>
      <c r="P93" s="175">
        <f>SUM(P94:P128)</f>
        <v>0</v>
      </c>
      <c r="Q93" s="174"/>
      <c r="R93" s="175">
        <f>SUM(R94:R128)</f>
        <v>0.0058000000000000005</v>
      </c>
      <c r="S93" s="174"/>
      <c r="T93" s="176">
        <f>SUM(T94:T128)</f>
        <v>30.843</v>
      </c>
      <c r="AR93" s="169" t="s">
        <v>24</v>
      </c>
      <c r="AT93" s="177" t="s">
        <v>78</v>
      </c>
      <c r="AU93" s="177" t="s">
        <v>24</v>
      </c>
      <c r="AY93" s="169" t="s">
        <v>141</v>
      </c>
      <c r="BK93" s="178">
        <f>SUM(BK94:BK128)</f>
        <v>0</v>
      </c>
    </row>
    <row r="94" spans="2:65" s="1" customFormat="1" ht="20.4" customHeight="1">
      <c r="B94" s="182"/>
      <c r="C94" s="183" t="s">
        <v>24</v>
      </c>
      <c r="D94" s="183" t="s">
        <v>143</v>
      </c>
      <c r="E94" s="184" t="s">
        <v>144</v>
      </c>
      <c r="F94" s="185" t="s">
        <v>145</v>
      </c>
      <c r="G94" s="186" t="s">
        <v>146</v>
      </c>
      <c r="H94" s="187">
        <v>15</v>
      </c>
      <c r="I94" s="188"/>
      <c r="J94" s="189">
        <f>ROUND(I94*H94,2)</f>
        <v>0</v>
      </c>
      <c r="K94" s="185" t="s">
        <v>147</v>
      </c>
      <c r="L94" s="42"/>
      <c r="M94" s="190" t="s">
        <v>5</v>
      </c>
      <c r="N94" s="191" t="s">
        <v>50</v>
      </c>
      <c r="O94" s="43"/>
      <c r="P94" s="192">
        <f>O94*H94</f>
        <v>0</v>
      </c>
      <c r="Q94" s="192">
        <v>0</v>
      </c>
      <c r="R94" s="192">
        <f>Q94*H94</f>
        <v>0</v>
      </c>
      <c r="S94" s="192">
        <v>0.26</v>
      </c>
      <c r="T94" s="193">
        <f>S94*H94</f>
        <v>3.9000000000000004</v>
      </c>
      <c r="AR94" s="25" t="s">
        <v>148</v>
      </c>
      <c r="AT94" s="25" t="s">
        <v>143</v>
      </c>
      <c r="AU94" s="25" t="s">
        <v>86</v>
      </c>
      <c r="AY94" s="25" t="s">
        <v>141</v>
      </c>
      <c r="BE94" s="194">
        <f>IF(N94="základní",J94,0)</f>
        <v>0</v>
      </c>
      <c r="BF94" s="194">
        <f>IF(N94="snížená",J94,0)</f>
        <v>0</v>
      </c>
      <c r="BG94" s="194">
        <f>IF(N94="zákl. přenesená",J94,0)</f>
        <v>0</v>
      </c>
      <c r="BH94" s="194">
        <f>IF(N94="sníž. přenesená",J94,0)</f>
        <v>0</v>
      </c>
      <c r="BI94" s="194">
        <f>IF(N94="nulová",J94,0)</f>
        <v>0</v>
      </c>
      <c r="BJ94" s="25" t="s">
        <v>24</v>
      </c>
      <c r="BK94" s="194">
        <f>ROUND(I94*H94,2)</f>
        <v>0</v>
      </c>
      <c r="BL94" s="25" t="s">
        <v>148</v>
      </c>
      <c r="BM94" s="25" t="s">
        <v>149</v>
      </c>
    </row>
    <row r="95" spans="2:51" s="12" customFormat="1" ht="12">
      <c r="B95" s="195"/>
      <c r="D95" s="196" t="s">
        <v>150</v>
      </c>
      <c r="E95" s="197" t="s">
        <v>5</v>
      </c>
      <c r="F95" s="198" t="s">
        <v>151</v>
      </c>
      <c r="H95" s="199" t="s">
        <v>5</v>
      </c>
      <c r="I95" s="200"/>
      <c r="L95" s="195"/>
      <c r="M95" s="201"/>
      <c r="N95" s="202"/>
      <c r="O95" s="202"/>
      <c r="P95" s="202"/>
      <c r="Q95" s="202"/>
      <c r="R95" s="202"/>
      <c r="S95" s="202"/>
      <c r="T95" s="203"/>
      <c r="AT95" s="199" t="s">
        <v>150</v>
      </c>
      <c r="AU95" s="199" t="s">
        <v>86</v>
      </c>
      <c r="AV95" s="12" t="s">
        <v>24</v>
      </c>
      <c r="AW95" s="12" t="s">
        <v>43</v>
      </c>
      <c r="AX95" s="12" t="s">
        <v>79</v>
      </c>
      <c r="AY95" s="199" t="s">
        <v>141</v>
      </c>
    </row>
    <row r="96" spans="2:51" s="13" customFormat="1" ht="12">
      <c r="B96" s="204"/>
      <c r="D96" s="196" t="s">
        <v>150</v>
      </c>
      <c r="E96" s="205" t="s">
        <v>5</v>
      </c>
      <c r="F96" s="206" t="s">
        <v>11</v>
      </c>
      <c r="H96" s="207">
        <v>15</v>
      </c>
      <c r="I96" s="208"/>
      <c r="L96" s="204"/>
      <c r="M96" s="209"/>
      <c r="N96" s="210"/>
      <c r="O96" s="210"/>
      <c r="P96" s="210"/>
      <c r="Q96" s="210"/>
      <c r="R96" s="210"/>
      <c r="S96" s="210"/>
      <c r="T96" s="211"/>
      <c r="AT96" s="205" t="s">
        <v>150</v>
      </c>
      <c r="AU96" s="205" t="s">
        <v>86</v>
      </c>
      <c r="AV96" s="13" t="s">
        <v>86</v>
      </c>
      <c r="AW96" s="13" t="s">
        <v>43</v>
      </c>
      <c r="AX96" s="13" t="s">
        <v>79</v>
      </c>
      <c r="AY96" s="205" t="s">
        <v>141</v>
      </c>
    </row>
    <row r="97" spans="2:51" s="14" customFormat="1" ht="12">
      <c r="B97" s="212"/>
      <c r="D97" s="213" t="s">
        <v>150</v>
      </c>
      <c r="E97" s="214" t="s">
        <v>5</v>
      </c>
      <c r="F97" s="215" t="s">
        <v>152</v>
      </c>
      <c r="H97" s="216">
        <v>15</v>
      </c>
      <c r="I97" s="217"/>
      <c r="L97" s="212"/>
      <c r="M97" s="218"/>
      <c r="N97" s="219"/>
      <c r="O97" s="219"/>
      <c r="P97" s="219"/>
      <c r="Q97" s="219"/>
      <c r="R97" s="219"/>
      <c r="S97" s="219"/>
      <c r="T97" s="220"/>
      <c r="AT97" s="221" t="s">
        <v>150</v>
      </c>
      <c r="AU97" s="221" t="s">
        <v>86</v>
      </c>
      <c r="AV97" s="14" t="s">
        <v>148</v>
      </c>
      <c r="AW97" s="14" t="s">
        <v>43</v>
      </c>
      <c r="AX97" s="14" t="s">
        <v>24</v>
      </c>
      <c r="AY97" s="221" t="s">
        <v>141</v>
      </c>
    </row>
    <row r="98" spans="2:65" s="1" customFormat="1" ht="40.2" customHeight="1">
      <c r="B98" s="182"/>
      <c r="C98" s="183" t="s">
        <v>86</v>
      </c>
      <c r="D98" s="183" t="s">
        <v>143</v>
      </c>
      <c r="E98" s="184" t="s">
        <v>153</v>
      </c>
      <c r="F98" s="185" t="s">
        <v>154</v>
      </c>
      <c r="G98" s="186" t="s">
        <v>146</v>
      </c>
      <c r="H98" s="187">
        <v>116</v>
      </c>
      <c r="I98" s="188"/>
      <c r="J98" s="189">
        <f>ROUND(I98*H98,2)</f>
        <v>0</v>
      </c>
      <c r="K98" s="185" t="s">
        <v>155</v>
      </c>
      <c r="L98" s="42"/>
      <c r="M98" s="190" t="s">
        <v>5</v>
      </c>
      <c r="N98" s="191" t="s">
        <v>50</v>
      </c>
      <c r="O98" s="43"/>
      <c r="P98" s="192">
        <f>O98*H98</f>
        <v>0</v>
      </c>
      <c r="Q98" s="192">
        <v>5E-05</v>
      </c>
      <c r="R98" s="192">
        <f>Q98*H98</f>
        <v>0.0058000000000000005</v>
      </c>
      <c r="S98" s="192">
        <v>0.128</v>
      </c>
      <c r="T98" s="193">
        <f>S98*H98</f>
        <v>14.848</v>
      </c>
      <c r="AR98" s="25" t="s">
        <v>148</v>
      </c>
      <c r="AT98" s="25" t="s">
        <v>143</v>
      </c>
      <c r="AU98" s="25" t="s">
        <v>86</v>
      </c>
      <c r="AY98" s="25" t="s">
        <v>141</v>
      </c>
      <c r="BE98" s="194">
        <f>IF(N98="základní",J98,0)</f>
        <v>0</v>
      </c>
      <c r="BF98" s="194">
        <f>IF(N98="snížená",J98,0)</f>
        <v>0</v>
      </c>
      <c r="BG98" s="194">
        <f>IF(N98="zákl. přenesená",J98,0)</f>
        <v>0</v>
      </c>
      <c r="BH98" s="194">
        <f>IF(N98="sníž. přenesená",J98,0)</f>
        <v>0</v>
      </c>
      <c r="BI98" s="194">
        <f>IF(N98="nulová",J98,0)</f>
        <v>0</v>
      </c>
      <c r="BJ98" s="25" t="s">
        <v>24</v>
      </c>
      <c r="BK98" s="194">
        <f>ROUND(I98*H98,2)</f>
        <v>0</v>
      </c>
      <c r="BL98" s="25" t="s">
        <v>148</v>
      </c>
      <c r="BM98" s="25" t="s">
        <v>156</v>
      </c>
    </row>
    <row r="99" spans="2:51" s="12" customFormat="1" ht="12">
      <c r="B99" s="195"/>
      <c r="D99" s="196" t="s">
        <v>150</v>
      </c>
      <c r="E99" s="197" t="s">
        <v>5</v>
      </c>
      <c r="F99" s="198" t="s">
        <v>157</v>
      </c>
      <c r="H99" s="199" t="s">
        <v>5</v>
      </c>
      <c r="I99" s="200"/>
      <c r="L99" s="195"/>
      <c r="M99" s="201"/>
      <c r="N99" s="202"/>
      <c r="O99" s="202"/>
      <c r="P99" s="202"/>
      <c r="Q99" s="202"/>
      <c r="R99" s="202"/>
      <c r="S99" s="202"/>
      <c r="T99" s="203"/>
      <c r="AT99" s="199" t="s">
        <v>150</v>
      </c>
      <c r="AU99" s="199" t="s">
        <v>86</v>
      </c>
      <c r="AV99" s="12" t="s">
        <v>24</v>
      </c>
      <c r="AW99" s="12" t="s">
        <v>43</v>
      </c>
      <c r="AX99" s="12" t="s">
        <v>79</v>
      </c>
      <c r="AY99" s="199" t="s">
        <v>141</v>
      </c>
    </row>
    <row r="100" spans="2:51" s="13" customFormat="1" ht="12">
      <c r="B100" s="204"/>
      <c r="D100" s="196" t="s">
        <v>150</v>
      </c>
      <c r="E100" s="205" t="s">
        <v>5</v>
      </c>
      <c r="F100" s="206" t="s">
        <v>158</v>
      </c>
      <c r="H100" s="207">
        <v>116</v>
      </c>
      <c r="I100" s="208"/>
      <c r="L100" s="204"/>
      <c r="M100" s="209"/>
      <c r="N100" s="210"/>
      <c r="O100" s="210"/>
      <c r="P100" s="210"/>
      <c r="Q100" s="210"/>
      <c r="R100" s="210"/>
      <c r="S100" s="210"/>
      <c r="T100" s="211"/>
      <c r="AT100" s="205" t="s">
        <v>150</v>
      </c>
      <c r="AU100" s="205" t="s">
        <v>86</v>
      </c>
      <c r="AV100" s="13" t="s">
        <v>86</v>
      </c>
      <c r="AW100" s="13" t="s">
        <v>43</v>
      </c>
      <c r="AX100" s="13" t="s">
        <v>79</v>
      </c>
      <c r="AY100" s="205" t="s">
        <v>141</v>
      </c>
    </row>
    <row r="101" spans="2:51" s="14" customFormat="1" ht="12">
      <c r="B101" s="212"/>
      <c r="D101" s="213" t="s">
        <v>150</v>
      </c>
      <c r="E101" s="214" t="s">
        <v>5</v>
      </c>
      <c r="F101" s="215" t="s">
        <v>152</v>
      </c>
      <c r="H101" s="216">
        <v>116</v>
      </c>
      <c r="I101" s="217"/>
      <c r="L101" s="212"/>
      <c r="M101" s="218"/>
      <c r="N101" s="219"/>
      <c r="O101" s="219"/>
      <c r="P101" s="219"/>
      <c r="Q101" s="219"/>
      <c r="R101" s="219"/>
      <c r="S101" s="219"/>
      <c r="T101" s="220"/>
      <c r="AT101" s="221" t="s">
        <v>150</v>
      </c>
      <c r="AU101" s="221" t="s">
        <v>86</v>
      </c>
      <c r="AV101" s="14" t="s">
        <v>148</v>
      </c>
      <c r="AW101" s="14" t="s">
        <v>43</v>
      </c>
      <c r="AX101" s="14" t="s">
        <v>24</v>
      </c>
      <c r="AY101" s="221" t="s">
        <v>141</v>
      </c>
    </row>
    <row r="102" spans="2:65" s="1" customFormat="1" ht="20.4" customHeight="1">
      <c r="B102" s="182"/>
      <c r="C102" s="183" t="s">
        <v>159</v>
      </c>
      <c r="D102" s="183" t="s">
        <v>143</v>
      </c>
      <c r="E102" s="184" t="s">
        <v>160</v>
      </c>
      <c r="F102" s="185" t="s">
        <v>161</v>
      </c>
      <c r="G102" s="186" t="s">
        <v>162</v>
      </c>
      <c r="H102" s="187">
        <v>59</v>
      </c>
      <c r="I102" s="188"/>
      <c r="J102" s="189">
        <f>ROUND(I102*H102,2)</f>
        <v>0</v>
      </c>
      <c r="K102" s="185" t="s">
        <v>147</v>
      </c>
      <c r="L102" s="42"/>
      <c r="M102" s="190" t="s">
        <v>5</v>
      </c>
      <c r="N102" s="191" t="s">
        <v>50</v>
      </c>
      <c r="O102" s="43"/>
      <c r="P102" s="192">
        <f>O102*H102</f>
        <v>0</v>
      </c>
      <c r="Q102" s="192">
        <v>0</v>
      </c>
      <c r="R102" s="192">
        <f>Q102*H102</f>
        <v>0</v>
      </c>
      <c r="S102" s="192">
        <v>0.205</v>
      </c>
      <c r="T102" s="193">
        <f>S102*H102</f>
        <v>12.094999999999999</v>
      </c>
      <c r="AR102" s="25" t="s">
        <v>148</v>
      </c>
      <c r="AT102" s="25" t="s">
        <v>143</v>
      </c>
      <c r="AU102" s="25" t="s">
        <v>86</v>
      </c>
      <c r="AY102" s="25" t="s">
        <v>141</v>
      </c>
      <c r="BE102" s="194">
        <f>IF(N102="základní",J102,0)</f>
        <v>0</v>
      </c>
      <c r="BF102" s="194">
        <f>IF(N102="snížená",J102,0)</f>
        <v>0</v>
      </c>
      <c r="BG102" s="194">
        <f>IF(N102="zákl. přenesená",J102,0)</f>
        <v>0</v>
      </c>
      <c r="BH102" s="194">
        <f>IF(N102="sníž. přenesená",J102,0)</f>
        <v>0</v>
      </c>
      <c r="BI102" s="194">
        <f>IF(N102="nulová",J102,0)</f>
        <v>0</v>
      </c>
      <c r="BJ102" s="25" t="s">
        <v>24</v>
      </c>
      <c r="BK102" s="194">
        <f>ROUND(I102*H102,2)</f>
        <v>0</v>
      </c>
      <c r="BL102" s="25" t="s">
        <v>148</v>
      </c>
      <c r="BM102" s="25" t="s">
        <v>163</v>
      </c>
    </row>
    <row r="103" spans="2:51" s="12" customFormat="1" ht="12">
      <c r="B103" s="195"/>
      <c r="D103" s="196" t="s">
        <v>150</v>
      </c>
      <c r="E103" s="197" t="s">
        <v>5</v>
      </c>
      <c r="F103" s="198" t="s">
        <v>164</v>
      </c>
      <c r="H103" s="199" t="s">
        <v>5</v>
      </c>
      <c r="I103" s="200"/>
      <c r="L103" s="195"/>
      <c r="M103" s="201"/>
      <c r="N103" s="202"/>
      <c r="O103" s="202"/>
      <c r="P103" s="202"/>
      <c r="Q103" s="202"/>
      <c r="R103" s="202"/>
      <c r="S103" s="202"/>
      <c r="T103" s="203"/>
      <c r="AT103" s="199" t="s">
        <v>150</v>
      </c>
      <c r="AU103" s="199" t="s">
        <v>86</v>
      </c>
      <c r="AV103" s="12" t="s">
        <v>24</v>
      </c>
      <c r="AW103" s="12" t="s">
        <v>43</v>
      </c>
      <c r="AX103" s="12" t="s">
        <v>79</v>
      </c>
      <c r="AY103" s="199" t="s">
        <v>141</v>
      </c>
    </row>
    <row r="104" spans="2:51" s="13" customFormat="1" ht="12">
      <c r="B104" s="204"/>
      <c r="D104" s="196" t="s">
        <v>150</v>
      </c>
      <c r="E104" s="205" t="s">
        <v>5</v>
      </c>
      <c r="F104" s="206" t="s">
        <v>165</v>
      </c>
      <c r="H104" s="207">
        <v>59</v>
      </c>
      <c r="I104" s="208"/>
      <c r="L104" s="204"/>
      <c r="M104" s="209"/>
      <c r="N104" s="210"/>
      <c r="O104" s="210"/>
      <c r="P104" s="210"/>
      <c r="Q104" s="210"/>
      <c r="R104" s="210"/>
      <c r="S104" s="210"/>
      <c r="T104" s="211"/>
      <c r="AT104" s="205" t="s">
        <v>150</v>
      </c>
      <c r="AU104" s="205" t="s">
        <v>86</v>
      </c>
      <c r="AV104" s="13" t="s">
        <v>86</v>
      </c>
      <c r="AW104" s="13" t="s">
        <v>43</v>
      </c>
      <c r="AX104" s="13" t="s">
        <v>79</v>
      </c>
      <c r="AY104" s="205" t="s">
        <v>141</v>
      </c>
    </row>
    <row r="105" spans="2:51" s="14" customFormat="1" ht="12">
      <c r="B105" s="212"/>
      <c r="D105" s="213" t="s">
        <v>150</v>
      </c>
      <c r="E105" s="214" t="s">
        <v>5</v>
      </c>
      <c r="F105" s="215" t="s">
        <v>152</v>
      </c>
      <c r="H105" s="216">
        <v>59</v>
      </c>
      <c r="I105" s="217"/>
      <c r="L105" s="212"/>
      <c r="M105" s="218"/>
      <c r="N105" s="219"/>
      <c r="O105" s="219"/>
      <c r="P105" s="219"/>
      <c r="Q105" s="219"/>
      <c r="R105" s="219"/>
      <c r="S105" s="219"/>
      <c r="T105" s="220"/>
      <c r="AT105" s="221" t="s">
        <v>150</v>
      </c>
      <c r="AU105" s="221" t="s">
        <v>86</v>
      </c>
      <c r="AV105" s="14" t="s">
        <v>148</v>
      </c>
      <c r="AW105" s="14" t="s">
        <v>43</v>
      </c>
      <c r="AX105" s="14" t="s">
        <v>24</v>
      </c>
      <c r="AY105" s="221" t="s">
        <v>141</v>
      </c>
    </row>
    <row r="106" spans="2:65" s="1" customFormat="1" ht="28.8" customHeight="1">
      <c r="B106" s="182"/>
      <c r="C106" s="183" t="s">
        <v>148</v>
      </c>
      <c r="D106" s="183" t="s">
        <v>143</v>
      </c>
      <c r="E106" s="184" t="s">
        <v>166</v>
      </c>
      <c r="F106" s="185" t="s">
        <v>167</v>
      </c>
      <c r="G106" s="186" t="s">
        <v>168</v>
      </c>
      <c r="H106" s="187">
        <v>7.2</v>
      </c>
      <c r="I106" s="188"/>
      <c r="J106" s="189">
        <f>ROUND(I106*H106,2)</f>
        <v>0</v>
      </c>
      <c r="K106" s="185" t="s">
        <v>155</v>
      </c>
      <c r="L106" s="42"/>
      <c r="M106" s="190" t="s">
        <v>5</v>
      </c>
      <c r="N106" s="191" t="s">
        <v>50</v>
      </c>
      <c r="O106" s="43"/>
      <c r="P106" s="192">
        <f>O106*H106</f>
        <v>0</v>
      </c>
      <c r="Q106" s="192">
        <v>0</v>
      </c>
      <c r="R106" s="192">
        <f>Q106*H106</f>
        <v>0</v>
      </c>
      <c r="S106" s="192">
        <v>0</v>
      </c>
      <c r="T106" s="193">
        <f>S106*H106</f>
        <v>0</v>
      </c>
      <c r="AR106" s="25" t="s">
        <v>148</v>
      </c>
      <c r="AT106" s="25" t="s">
        <v>143</v>
      </c>
      <c r="AU106" s="25" t="s">
        <v>86</v>
      </c>
      <c r="AY106" s="25" t="s">
        <v>141</v>
      </c>
      <c r="BE106" s="194">
        <f>IF(N106="základní",J106,0)</f>
        <v>0</v>
      </c>
      <c r="BF106" s="194">
        <f>IF(N106="snížená",J106,0)</f>
        <v>0</v>
      </c>
      <c r="BG106" s="194">
        <f>IF(N106="zákl. přenesená",J106,0)</f>
        <v>0</v>
      </c>
      <c r="BH106" s="194">
        <f>IF(N106="sníž. přenesená",J106,0)</f>
        <v>0</v>
      </c>
      <c r="BI106" s="194">
        <f>IF(N106="nulová",J106,0)</f>
        <v>0</v>
      </c>
      <c r="BJ106" s="25" t="s">
        <v>24</v>
      </c>
      <c r="BK106" s="194">
        <f>ROUND(I106*H106,2)</f>
        <v>0</v>
      </c>
      <c r="BL106" s="25" t="s">
        <v>148</v>
      </c>
      <c r="BM106" s="25" t="s">
        <v>169</v>
      </c>
    </row>
    <row r="107" spans="2:51" s="12" customFormat="1" ht="12">
      <c r="B107" s="195"/>
      <c r="D107" s="196" t="s">
        <v>150</v>
      </c>
      <c r="E107" s="197" t="s">
        <v>5</v>
      </c>
      <c r="F107" s="198" t="s">
        <v>170</v>
      </c>
      <c r="H107" s="199" t="s">
        <v>5</v>
      </c>
      <c r="I107" s="200"/>
      <c r="L107" s="195"/>
      <c r="M107" s="201"/>
      <c r="N107" s="202"/>
      <c r="O107" s="202"/>
      <c r="P107" s="202"/>
      <c r="Q107" s="202"/>
      <c r="R107" s="202"/>
      <c r="S107" s="202"/>
      <c r="T107" s="203"/>
      <c r="AT107" s="199" t="s">
        <v>150</v>
      </c>
      <c r="AU107" s="199" t="s">
        <v>86</v>
      </c>
      <c r="AV107" s="12" t="s">
        <v>24</v>
      </c>
      <c r="AW107" s="12" t="s">
        <v>43</v>
      </c>
      <c r="AX107" s="12" t="s">
        <v>79</v>
      </c>
      <c r="AY107" s="199" t="s">
        <v>141</v>
      </c>
    </row>
    <row r="108" spans="2:51" s="13" customFormat="1" ht="12">
      <c r="B108" s="204"/>
      <c r="D108" s="196" t="s">
        <v>150</v>
      </c>
      <c r="E108" s="205" t="s">
        <v>5</v>
      </c>
      <c r="F108" s="206" t="s">
        <v>171</v>
      </c>
      <c r="H108" s="207">
        <v>7.2</v>
      </c>
      <c r="I108" s="208"/>
      <c r="L108" s="204"/>
      <c r="M108" s="209"/>
      <c r="N108" s="210"/>
      <c r="O108" s="210"/>
      <c r="P108" s="210"/>
      <c r="Q108" s="210"/>
      <c r="R108" s="210"/>
      <c r="S108" s="210"/>
      <c r="T108" s="211"/>
      <c r="AT108" s="205" t="s">
        <v>150</v>
      </c>
      <c r="AU108" s="205" t="s">
        <v>86</v>
      </c>
      <c r="AV108" s="13" t="s">
        <v>86</v>
      </c>
      <c r="AW108" s="13" t="s">
        <v>43</v>
      </c>
      <c r="AX108" s="13" t="s">
        <v>79</v>
      </c>
      <c r="AY108" s="205" t="s">
        <v>141</v>
      </c>
    </row>
    <row r="109" spans="2:51" s="14" customFormat="1" ht="12">
      <c r="B109" s="212"/>
      <c r="D109" s="213" t="s">
        <v>150</v>
      </c>
      <c r="E109" s="214" t="s">
        <v>5</v>
      </c>
      <c r="F109" s="215" t="s">
        <v>152</v>
      </c>
      <c r="H109" s="216">
        <v>7.2</v>
      </c>
      <c r="I109" s="217"/>
      <c r="L109" s="212"/>
      <c r="M109" s="218"/>
      <c r="N109" s="219"/>
      <c r="O109" s="219"/>
      <c r="P109" s="219"/>
      <c r="Q109" s="219"/>
      <c r="R109" s="219"/>
      <c r="S109" s="219"/>
      <c r="T109" s="220"/>
      <c r="AT109" s="221" t="s">
        <v>150</v>
      </c>
      <c r="AU109" s="221" t="s">
        <v>86</v>
      </c>
      <c r="AV109" s="14" t="s">
        <v>148</v>
      </c>
      <c r="AW109" s="14" t="s">
        <v>43</v>
      </c>
      <c r="AX109" s="14" t="s">
        <v>24</v>
      </c>
      <c r="AY109" s="221" t="s">
        <v>141</v>
      </c>
    </row>
    <row r="110" spans="2:65" s="1" customFormat="1" ht="40.2" customHeight="1">
      <c r="B110" s="182"/>
      <c r="C110" s="183" t="s">
        <v>172</v>
      </c>
      <c r="D110" s="183" t="s">
        <v>143</v>
      </c>
      <c r="E110" s="184" t="s">
        <v>173</v>
      </c>
      <c r="F110" s="185" t="s">
        <v>174</v>
      </c>
      <c r="G110" s="186" t="s">
        <v>168</v>
      </c>
      <c r="H110" s="187">
        <v>3.6</v>
      </c>
      <c r="I110" s="188"/>
      <c r="J110" s="189">
        <f>ROUND(I110*H110,2)</f>
        <v>0</v>
      </c>
      <c r="K110" s="185" t="s">
        <v>155</v>
      </c>
      <c r="L110" s="42"/>
      <c r="M110" s="190" t="s">
        <v>5</v>
      </c>
      <c r="N110" s="191" t="s">
        <v>50</v>
      </c>
      <c r="O110" s="43"/>
      <c r="P110" s="192">
        <f>O110*H110</f>
        <v>0</v>
      </c>
      <c r="Q110" s="192">
        <v>0</v>
      </c>
      <c r="R110" s="192">
        <f>Q110*H110</f>
        <v>0</v>
      </c>
      <c r="S110" s="192">
        <v>0</v>
      </c>
      <c r="T110" s="193">
        <f>S110*H110</f>
        <v>0</v>
      </c>
      <c r="AR110" s="25" t="s">
        <v>148</v>
      </c>
      <c r="AT110" s="25" t="s">
        <v>143</v>
      </c>
      <c r="AU110" s="25" t="s">
        <v>86</v>
      </c>
      <c r="AY110" s="25" t="s">
        <v>141</v>
      </c>
      <c r="BE110" s="194">
        <f>IF(N110="základní",J110,0)</f>
        <v>0</v>
      </c>
      <c r="BF110" s="194">
        <f>IF(N110="snížená",J110,0)</f>
        <v>0</v>
      </c>
      <c r="BG110" s="194">
        <f>IF(N110="zákl. přenesená",J110,0)</f>
        <v>0</v>
      </c>
      <c r="BH110" s="194">
        <f>IF(N110="sníž. přenesená",J110,0)</f>
        <v>0</v>
      </c>
      <c r="BI110" s="194">
        <f>IF(N110="nulová",J110,0)</f>
        <v>0</v>
      </c>
      <c r="BJ110" s="25" t="s">
        <v>24</v>
      </c>
      <c r="BK110" s="194">
        <f>ROUND(I110*H110,2)</f>
        <v>0</v>
      </c>
      <c r="BL110" s="25" t="s">
        <v>148</v>
      </c>
      <c r="BM110" s="25" t="s">
        <v>175</v>
      </c>
    </row>
    <row r="111" spans="2:51" s="13" customFormat="1" ht="12">
      <c r="B111" s="204"/>
      <c r="D111" s="196" t="s">
        <v>150</v>
      </c>
      <c r="E111" s="205" t="s">
        <v>5</v>
      </c>
      <c r="F111" s="206" t="s">
        <v>176</v>
      </c>
      <c r="H111" s="207">
        <v>3.6</v>
      </c>
      <c r="I111" s="208"/>
      <c r="L111" s="204"/>
      <c r="M111" s="209"/>
      <c r="N111" s="210"/>
      <c r="O111" s="210"/>
      <c r="P111" s="210"/>
      <c r="Q111" s="210"/>
      <c r="R111" s="210"/>
      <c r="S111" s="210"/>
      <c r="T111" s="211"/>
      <c r="AT111" s="205" t="s">
        <v>150</v>
      </c>
      <c r="AU111" s="205" t="s">
        <v>86</v>
      </c>
      <c r="AV111" s="13" t="s">
        <v>86</v>
      </c>
      <c r="AW111" s="13" t="s">
        <v>43</v>
      </c>
      <c r="AX111" s="13" t="s">
        <v>79</v>
      </c>
      <c r="AY111" s="205" t="s">
        <v>141</v>
      </c>
    </row>
    <row r="112" spans="2:51" s="14" customFormat="1" ht="12">
      <c r="B112" s="212"/>
      <c r="D112" s="213" t="s">
        <v>150</v>
      </c>
      <c r="E112" s="214" t="s">
        <v>5</v>
      </c>
      <c r="F112" s="215" t="s">
        <v>152</v>
      </c>
      <c r="H112" s="216">
        <v>3.6</v>
      </c>
      <c r="I112" s="217"/>
      <c r="L112" s="212"/>
      <c r="M112" s="218"/>
      <c r="N112" s="219"/>
      <c r="O112" s="219"/>
      <c r="P112" s="219"/>
      <c r="Q112" s="219"/>
      <c r="R112" s="219"/>
      <c r="S112" s="219"/>
      <c r="T112" s="220"/>
      <c r="AT112" s="221" t="s">
        <v>150</v>
      </c>
      <c r="AU112" s="221" t="s">
        <v>86</v>
      </c>
      <c r="AV112" s="14" t="s">
        <v>148</v>
      </c>
      <c r="AW112" s="14" t="s">
        <v>43</v>
      </c>
      <c r="AX112" s="14" t="s">
        <v>24</v>
      </c>
      <c r="AY112" s="221" t="s">
        <v>141</v>
      </c>
    </row>
    <row r="113" spans="2:65" s="1" customFormat="1" ht="40.2" customHeight="1">
      <c r="B113" s="182"/>
      <c r="C113" s="183" t="s">
        <v>177</v>
      </c>
      <c r="D113" s="183" t="s">
        <v>143</v>
      </c>
      <c r="E113" s="184" t="s">
        <v>178</v>
      </c>
      <c r="F113" s="185" t="s">
        <v>179</v>
      </c>
      <c r="G113" s="186" t="s">
        <v>168</v>
      </c>
      <c r="H113" s="187">
        <v>2.2</v>
      </c>
      <c r="I113" s="188"/>
      <c r="J113" s="189">
        <f>ROUND(I113*H113,2)</f>
        <v>0</v>
      </c>
      <c r="K113" s="185" t="s">
        <v>155</v>
      </c>
      <c r="L113" s="42"/>
      <c r="M113" s="190" t="s">
        <v>5</v>
      </c>
      <c r="N113" s="191" t="s">
        <v>50</v>
      </c>
      <c r="O113" s="43"/>
      <c r="P113" s="192">
        <f>O113*H113</f>
        <v>0</v>
      </c>
      <c r="Q113" s="192">
        <v>0</v>
      </c>
      <c r="R113" s="192">
        <f>Q113*H113</f>
        <v>0</v>
      </c>
      <c r="S113" s="192">
        <v>0</v>
      </c>
      <c r="T113" s="193">
        <f>S113*H113</f>
        <v>0</v>
      </c>
      <c r="AR113" s="25" t="s">
        <v>148</v>
      </c>
      <c r="AT113" s="25" t="s">
        <v>143</v>
      </c>
      <c r="AU113" s="25" t="s">
        <v>86</v>
      </c>
      <c r="AY113" s="25" t="s">
        <v>141</v>
      </c>
      <c r="BE113" s="194">
        <f>IF(N113="základní",J113,0)</f>
        <v>0</v>
      </c>
      <c r="BF113" s="194">
        <f>IF(N113="snížená",J113,0)</f>
        <v>0</v>
      </c>
      <c r="BG113" s="194">
        <f>IF(N113="zákl. přenesená",J113,0)</f>
        <v>0</v>
      </c>
      <c r="BH113" s="194">
        <f>IF(N113="sníž. přenesená",J113,0)</f>
        <v>0</v>
      </c>
      <c r="BI113" s="194">
        <f>IF(N113="nulová",J113,0)</f>
        <v>0</v>
      </c>
      <c r="BJ113" s="25" t="s">
        <v>24</v>
      </c>
      <c r="BK113" s="194">
        <f>ROUND(I113*H113,2)</f>
        <v>0</v>
      </c>
      <c r="BL113" s="25" t="s">
        <v>148</v>
      </c>
      <c r="BM113" s="25" t="s">
        <v>180</v>
      </c>
    </row>
    <row r="114" spans="2:51" s="12" customFormat="1" ht="12">
      <c r="B114" s="195"/>
      <c r="D114" s="196" t="s">
        <v>150</v>
      </c>
      <c r="E114" s="197" t="s">
        <v>5</v>
      </c>
      <c r="F114" s="198" t="s">
        <v>181</v>
      </c>
      <c r="H114" s="199" t="s">
        <v>5</v>
      </c>
      <c r="I114" s="200"/>
      <c r="L114" s="195"/>
      <c r="M114" s="201"/>
      <c r="N114" s="202"/>
      <c r="O114" s="202"/>
      <c r="P114" s="202"/>
      <c r="Q114" s="202"/>
      <c r="R114" s="202"/>
      <c r="S114" s="202"/>
      <c r="T114" s="203"/>
      <c r="AT114" s="199" t="s">
        <v>150</v>
      </c>
      <c r="AU114" s="199" t="s">
        <v>86</v>
      </c>
      <c r="AV114" s="12" t="s">
        <v>24</v>
      </c>
      <c r="AW114" s="12" t="s">
        <v>43</v>
      </c>
      <c r="AX114" s="12" t="s">
        <v>79</v>
      </c>
      <c r="AY114" s="199" t="s">
        <v>141</v>
      </c>
    </row>
    <row r="115" spans="2:51" s="12" customFormat="1" ht="12">
      <c r="B115" s="195"/>
      <c r="D115" s="196" t="s">
        <v>150</v>
      </c>
      <c r="E115" s="197" t="s">
        <v>5</v>
      </c>
      <c r="F115" s="198" t="s">
        <v>182</v>
      </c>
      <c r="H115" s="199" t="s">
        <v>5</v>
      </c>
      <c r="I115" s="200"/>
      <c r="L115" s="195"/>
      <c r="M115" s="201"/>
      <c r="N115" s="202"/>
      <c r="O115" s="202"/>
      <c r="P115" s="202"/>
      <c r="Q115" s="202"/>
      <c r="R115" s="202"/>
      <c r="S115" s="202"/>
      <c r="T115" s="203"/>
      <c r="AT115" s="199" t="s">
        <v>150</v>
      </c>
      <c r="AU115" s="199" t="s">
        <v>86</v>
      </c>
      <c r="AV115" s="12" t="s">
        <v>24</v>
      </c>
      <c r="AW115" s="12" t="s">
        <v>43</v>
      </c>
      <c r="AX115" s="12" t="s">
        <v>79</v>
      </c>
      <c r="AY115" s="199" t="s">
        <v>141</v>
      </c>
    </row>
    <row r="116" spans="2:51" s="13" customFormat="1" ht="12">
      <c r="B116" s="204"/>
      <c r="D116" s="196" t="s">
        <v>150</v>
      </c>
      <c r="E116" s="205" t="s">
        <v>5</v>
      </c>
      <c r="F116" s="206" t="s">
        <v>183</v>
      </c>
      <c r="H116" s="207">
        <v>2.2</v>
      </c>
      <c r="I116" s="208"/>
      <c r="L116" s="204"/>
      <c r="M116" s="209"/>
      <c r="N116" s="210"/>
      <c r="O116" s="210"/>
      <c r="P116" s="210"/>
      <c r="Q116" s="210"/>
      <c r="R116" s="210"/>
      <c r="S116" s="210"/>
      <c r="T116" s="211"/>
      <c r="AT116" s="205" t="s">
        <v>150</v>
      </c>
      <c r="AU116" s="205" t="s">
        <v>86</v>
      </c>
      <c r="AV116" s="13" t="s">
        <v>86</v>
      </c>
      <c r="AW116" s="13" t="s">
        <v>43</v>
      </c>
      <c r="AX116" s="13" t="s">
        <v>79</v>
      </c>
      <c r="AY116" s="205" t="s">
        <v>141</v>
      </c>
    </row>
    <row r="117" spans="2:51" s="14" customFormat="1" ht="12">
      <c r="B117" s="212"/>
      <c r="D117" s="213" t="s">
        <v>150</v>
      </c>
      <c r="E117" s="214" t="s">
        <v>5</v>
      </c>
      <c r="F117" s="215" t="s">
        <v>152</v>
      </c>
      <c r="H117" s="216">
        <v>2.2</v>
      </c>
      <c r="I117" s="217"/>
      <c r="L117" s="212"/>
      <c r="M117" s="218"/>
      <c r="N117" s="219"/>
      <c r="O117" s="219"/>
      <c r="P117" s="219"/>
      <c r="Q117" s="219"/>
      <c r="R117" s="219"/>
      <c r="S117" s="219"/>
      <c r="T117" s="220"/>
      <c r="AT117" s="221" t="s">
        <v>150</v>
      </c>
      <c r="AU117" s="221" t="s">
        <v>86</v>
      </c>
      <c r="AV117" s="14" t="s">
        <v>148</v>
      </c>
      <c r="AW117" s="14" t="s">
        <v>43</v>
      </c>
      <c r="AX117" s="14" t="s">
        <v>24</v>
      </c>
      <c r="AY117" s="221" t="s">
        <v>141</v>
      </c>
    </row>
    <row r="118" spans="2:65" s="1" customFormat="1" ht="40.2" customHeight="1">
      <c r="B118" s="182"/>
      <c r="C118" s="183" t="s">
        <v>184</v>
      </c>
      <c r="D118" s="183" t="s">
        <v>143</v>
      </c>
      <c r="E118" s="184" t="s">
        <v>185</v>
      </c>
      <c r="F118" s="185" t="s">
        <v>186</v>
      </c>
      <c r="G118" s="186" t="s">
        <v>168</v>
      </c>
      <c r="H118" s="187">
        <v>7.2</v>
      </c>
      <c r="I118" s="188"/>
      <c r="J118" s="189">
        <f>ROUND(I118*H118,2)</f>
        <v>0</v>
      </c>
      <c r="K118" s="185" t="s">
        <v>155</v>
      </c>
      <c r="L118" s="42"/>
      <c r="M118" s="190" t="s">
        <v>5</v>
      </c>
      <c r="N118" s="191" t="s">
        <v>50</v>
      </c>
      <c r="O118" s="43"/>
      <c r="P118" s="192">
        <f>O118*H118</f>
        <v>0</v>
      </c>
      <c r="Q118" s="192">
        <v>0</v>
      </c>
      <c r="R118" s="192">
        <f>Q118*H118</f>
        <v>0</v>
      </c>
      <c r="S118" s="192">
        <v>0</v>
      </c>
      <c r="T118" s="193">
        <f>S118*H118</f>
        <v>0</v>
      </c>
      <c r="AR118" s="25" t="s">
        <v>148</v>
      </c>
      <c r="AT118" s="25" t="s">
        <v>143</v>
      </c>
      <c r="AU118" s="25" t="s">
        <v>86</v>
      </c>
      <c r="AY118" s="25" t="s">
        <v>141</v>
      </c>
      <c r="BE118" s="194">
        <f>IF(N118="základní",J118,0)</f>
        <v>0</v>
      </c>
      <c r="BF118" s="194">
        <f>IF(N118="snížená",J118,0)</f>
        <v>0</v>
      </c>
      <c r="BG118" s="194">
        <f>IF(N118="zákl. přenesená",J118,0)</f>
        <v>0</v>
      </c>
      <c r="BH118" s="194">
        <f>IF(N118="sníž. přenesená",J118,0)</f>
        <v>0</v>
      </c>
      <c r="BI118" s="194">
        <f>IF(N118="nulová",J118,0)</f>
        <v>0</v>
      </c>
      <c r="BJ118" s="25" t="s">
        <v>24</v>
      </c>
      <c r="BK118" s="194">
        <f>ROUND(I118*H118,2)</f>
        <v>0</v>
      </c>
      <c r="BL118" s="25" t="s">
        <v>148</v>
      </c>
      <c r="BM118" s="25" t="s">
        <v>187</v>
      </c>
    </row>
    <row r="119" spans="2:51" s="12" customFormat="1" ht="12">
      <c r="B119" s="195"/>
      <c r="D119" s="196" t="s">
        <v>150</v>
      </c>
      <c r="E119" s="197" t="s">
        <v>5</v>
      </c>
      <c r="F119" s="198" t="s">
        <v>188</v>
      </c>
      <c r="H119" s="199" t="s">
        <v>5</v>
      </c>
      <c r="I119" s="200"/>
      <c r="L119" s="195"/>
      <c r="M119" s="201"/>
      <c r="N119" s="202"/>
      <c r="O119" s="202"/>
      <c r="P119" s="202"/>
      <c r="Q119" s="202"/>
      <c r="R119" s="202"/>
      <c r="S119" s="202"/>
      <c r="T119" s="203"/>
      <c r="AT119" s="199" t="s">
        <v>150</v>
      </c>
      <c r="AU119" s="199" t="s">
        <v>86</v>
      </c>
      <c r="AV119" s="12" t="s">
        <v>24</v>
      </c>
      <c r="AW119" s="12" t="s">
        <v>43</v>
      </c>
      <c r="AX119" s="12" t="s">
        <v>79</v>
      </c>
      <c r="AY119" s="199" t="s">
        <v>141</v>
      </c>
    </row>
    <row r="120" spans="2:51" s="13" customFormat="1" ht="12">
      <c r="B120" s="204"/>
      <c r="D120" s="196" t="s">
        <v>150</v>
      </c>
      <c r="E120" s="205" t="s">
        <v>5</v>
      </c>
      <c r="F120" s="206" t="s">
        <v>189</v>
      </c>
      <c r="H120" s="207">
        <v>7.2</v>
      </c>
      <c r="I120" s="208"/>
      <c r="L120" s="204"/>
      <c r="M120" s="209"/>
      <c r="N120" s="210"/>
      <c r="O120" s="210"/>
      <c r="P120" s="210"/>
      <c r="Q120" s="210"/>
      <c r="R120" s="210"/>
      <c r="S120" s="210"/>
      <c r="T120" s="211"/>
      <c r="AT120" s="205" t="s">
        <v>150</v>
      </c>
      <c r="AU120" s="205" t="s">
        <v>86</v>
      </c>
      <c r="AV120" s="13" t="s">
        <v>86</v>
      </c>
      <c r="AW120" s="13" t="s">
        <v>43</v>
      </c>
      <c r="AX120" s="13" t="s">
        <v>79</v>
      </c>
      <c r="AY120" s="205" t="s">
        <v>141</v>
      </c>
    </row>
    <row r="121" spans="2:51" s="14" customFormat="1" ht="12">
      <c r="B121" s="212"/>
      <c r="D121" s="213" t="s">
        <v>150</v>
      </c>
      <c r="E121" s="214" t="s">
        <v>5</v>
      </c>
      <c r="F121" s="215" t="s">
        <v>152</v>
      </c>
      <c r="H121" s="216">
        <v>7.2</v>
      </c>
      <c r="I121" s="217"/>
      <c r="L121" s="212"/>
      <c r="M121" s="218"/>
      <c r="N121" s="219"/>
      <c r="O121" s="219"/>
      <c r="P121" s="219"/>
      <c r="Q121" s="219"/>
      <c r="R121" s="219"/>
      <c r="S121" s="219"/>
      <c r="T121" s="220"/>
      <c r="AT121" s="221" t="s">
        <v>150</v>
      </c>
      <c r="AU121" s="221" t="s">
        <v>86</v>
      </c>
      <c r="AV121" s="14" t="s">
        <v>148</v>
      </c>
      <c r="AW121" s="14" t="s">
        <v>43</v>
      </c>
      <c r="AX121" s="14" t="s">
        <v>24</v>
      </c>
      <c r="AY121" s="221" t="s">
        <v>141</v>
      </c>
    </row>
    <row r="122" spans="2:65" s="1" customFormat="1" ht="20.4" customHeight="1">
      <c r="B122" s="182"/>
      <c r="C122" s="183" t="s">
        <v>190</v>
      </c>
      <c r="D122" s="183" t="s">
        <v>143</v>
      </c>
      <c r="E122" s="184" t="s">
        <v>191</v>
      </c>
      <c r="F122" s="185" t="s">
        <v>192</v>
      </c>
      <c r="G122" s="186" t="s">
        <v>193</v>
      </c>
      <c r="H122" s="187">
        <v>12.96</v>
      </c>
      <c r="I122" s="188"/>
      <c r="J122" s="189">
        <f>ROUND(I122*H122,2)</f>
        <v>0</v>
      </c>
      <c r="K122" s="185" t="s">
        <v>155</v>
      </c>
      <c r="L122" s="42"/>
      <c r="M122" s="190" t="s">
        <v>5</v>
      </c>
      <c r="N122" s="191" t="s">
        <v>50</v>
      </c>
      <c r="O122" s="43"/>
      <c r="P122" s="192">
        <f>O122*H122</f>
        <v>0</v>
      </c>
      <c r="Q122" s="192">
        <v>0</v>
      </c>
      <c r="R122" s="192">
        <f>Q122*H122</f>
        <v>0</v>
      </c>
      <c r="S122" s="192">
        <v>0</v>
      </c>
      <c r="T122" s="193">
        <f>S122*H122</f>
        <v>0</v>
      </c>
      <c r="AR122" s="25" t="s">
        <v>148</v>
      </c>
      <c r="AT122" s="25" t="s">
        <v>143</v>
      </c>
      <c r="AU122" s="25" t="s">
        <v>86</v>
      </c>
      <c r="AY122" s="25" t="s">
        <v>141</v>
      </c>
      <c r="BE122" s="194">
        <f>IF(N122="základní",J122,0)</f>
        <v>0</v>
      </c>
      <c r="BF122" s="194">
        <f>IF(N122="snížená",J122,0)</f>
        <v>0</v>
      </c>
      <c r="BG122" s="194">
        <f>IF(N122="zákl. přenesená",J122,0)</f>
        <v>0</v>
      </c>
      <c r="BH122" s="194">
        <f>IF(N122="sníž. přenesená",J122,0)</f>
        <v>0</v>
      </c>
      <c r="BI122" s="194">
        <f>IF(N122="nulová",J122,0)</f>
        <v>0</v>
      </c>
      <c r="BJ122" s="25" t="s">
        <v>24</v>
      </c>
      <c r="BK122" s="194">
        <f>ROUND(I122*H122,2)</f>
        <v>0</v>
      </c>
      <c r="BL122" s="25" t="s">
        <v>148</v>
      </c>
      <c r="BM122" s="25" t="s">
        <v>194</v>
      </c>
    </row>
    <row r="123" spans="2:51" s="13" customFormat="1" ht="12">
      <c r="B123" s="204"/>
      <c r="D123" s="196" t="s">
        <v>150</v>
      </c>
      <c r="E123" s="205" t="s">
        <v>5</v>
      </c>
      <c r="F123" s="206" t="s">
        <v>195</v>
      </c>
      <c r="H123" s="207">
        <v>12.96</v>
      </c>
      <c r="I123" s="208"/>
      <c r="L123" s="204"/>
      <c r="M123" s="209"/>
      <c r="N123" s="210"/>
      <c r="O123" s="210"/>
      <c r="P123" s="210"/>
      <c r="Q123" s="210"/>
      <c r="R123" s="210"/>
      <c r="S123" s="210"/>
      <c r="T123" s="211"/>
      <c r="AT123" s="205" t="s">
        <v>150</v>
      </c>
      <c r="AU123" s="205" t="s">
        <v>86</v>
      </c>
      <c r="AV123" s="13" t="s">
        <v>86</v>
      </c>
      <c r="AW123" s="13" t="s">
        <v>43</v>
      </c>
      <c r="AX123" s="13" t="s">
        <v>79</v>
      </c>
      <c r="AY123" s="205" t="s">
        <v>141</v>
      </c>
    </row>
    <row r="124" spans="2:51" s="14" customFormat="1" ht="12">
      <c r="B124" s="212"/>
      <c r="D124" s="213" t="s">
        <v>150</v>
      </c>
      <c r="E124" s="214" t="s">
        <v>5</v>
      </c>
      <c r="F124" s="215" t="s">
        <v>152</v>
      </c>
      <c r="H124" s="216">
        <v>12.96</v>
      </c>
      <c r="I124" s="217"/>
      <c r="L124" s="212"/>
      <c r="M124" s="218"/>
      <c r="N124" s="219"/>
      <c r="O124" s="219"/>
      <c r="P124" s="219"/>
      <c r="Q124" s="219"/>
      <c r="R124" s="219"/>
      <c r="S124" s="219"/>
      <c r="T124" s="220"/>
      <c r="AT124" s="221" t="s">
        <v>150</v>
      </c>
      <c r="AU124" s="221" t="s">
        <v>86</v>
      </c>
      <c r="AV124" s="14" t="s">
        <v>148</v>
      </c>
      <c r="AW124" s="14" t="s">
        <v>43</v>
      </c>
      <c r="AX124" s="14" t="s">
        <v>24</v>
      </c>
      <c r="AY124" s="221" t="s">
        <v>141</v>
      </c>
    </row>
    <row r="125" spans="2:65" s="1" customFormat="1" ht="28.8" customHeight="1">
      <c r="B125" s="182"/>
      <c r="C125" s="183" t="s">
        <v>196</v>
      </c>
      <c r="D125" s="183" t="s">
        <v>143</v>
      </c>
      <c r="E125" s="184" t="s">
        <v>197</v>
      </c>
      <c r="F125" s="185" t="s">
        <v>198</v>
      </c>
      <c r="G125" s="186" t="s">
        <v>146</v>
      </c>
      <c r="H125" s="187">
        <v>22</v>
      </c>
      <c r="I125" s="188"/>
      <c r="J125" s="189">
        <f>ROUND(I125*H125,2)</f>
        <v>0</v>
      </c>
      <c r="K125" s="185" t="s">
        <v>155</v>
      </c>
      <c r="L125" s="42"/>
      <c r="M125" s="190" t="s">
        <v>5</v>
      </c>
      <c r="N125" s="191" t="s">
        <v>50</v>
      </c>
      <c r="O125" s="43"/>
      <c r="P125" s="192">
        <f>O125*H125</f>
        <v>0</v>
      </c>
      <c r="Q125" s="192">
        <v>0</v>
      </c>
      <c r="R125" s="192">
        <f>Q125*H125</f>
        <v>0</v>
      </c>
      <c r="S125" s="192">
        <v>0</v>
      </c>
      <c r="T125" s="193">
        <f>S125*H125</f>
        <v>0</v>
      </c>
      <c r="AR125" s="25" t="s">
        <v>148</v>
      </c>
      <c r="AT125" s="25" t="s">
        <v>143</v>
      </c>
      <c r="AU125" s="25" t="s">
        <v>86</v>
      </c>
      <c r="AY125" s="25" t="s">
        <v>141</v>
      </c>
      <c r="BE125" s="194">
        <f>IF(N125="základní",J125,0)</f>
        <v>0</v>
      </c>
      <c r="BF125" s="194">
        <f>IF(N125="snížená",J125,0)</f>
        <v>0</v>
      </c>
      <c r="BG125" s="194">
        <f>IF(N125="zákl. přenesená",J125,0)</f>
        <v>0</v>
      </c>
      <c r="BH125" s="194">
        <f>IF(N125="sníž. přenesená",J125,0)</f>
        <v>0</v>
      </c>
      <c r="BI125" s="194">
        <f>IF(N125="nulová",J125,0)</f>
        <v>0</v>
      </c>
      <c r="BJ125" s="25" t="s">
        <v>24</v>
      </c>
      <c r="BK125" s="194">
        <f>ROUND(I125*H125,2)</f>
        <v>0</v>
      </c>
      <c r="BL125" s="25" t="s">
        <v>148</v>
      </c>
      <c r="BM125" s="25" t="s">
        <v>199</v>
      </c>
    </row>
    <row r="126" spans="2:51" s="12" customFormat="1" ht="12">
      <c r="B126" s="195"/>
      <c r="D126" s="196" t="s">
        <v>150</v>
      </c>
      <c r="E126" s="197" t="s">
        <v>5</v>
      </c>
      <c r="F126" s="198" t="s">
        <v>200</v>
      </c>
      <c r="H126" s="199" t="s">
        <v>5</v>
      </c>
      <c r="I126" s="200"/>
      <c r="L126" s="195"/>
      <c r="M126" s="201"/>
      <c r="N126" s="202"/>
      <c r="O126" s="202"/>
      <c r="P126" s="202"/>
      <c r="Q126" s="202"/>
      <c r="R126" s="202"/>
      <c r="S126" s="202"/>
      <c r="T126" s="203"/>
      <c r="AT126" s="199" t="s">
        <v>150</v>
      </c>
      <c r="AU126" s="199" t="s">
        <v>86</v>
      </c>
      <c r="AV126" s="12" t="s">
        <v>24</v>
      </c>
      <c r="AW126" s="12" t="s">
        <v>43</v>
      </c>
      <c r="AX126" s="12" t="s">
        <v>79</v>
      </c>
      <c r="AY126" s="199" t="s">
        <v>141</v>
      </c>
    </row>
    <row r="127" spans="2:51" s="13" customFormat="1" ht="12">
      <c r="B127" s="204"/>
      <c r="D127" s="196" t="s">
        <v>150</v>
      </c>
      <c r="E127" s="205" t="s">
        <v>5</v>
      </c>
      <c r="F127" s="206" t="s">
        <v>201</v>
      </c>
      <c r="H127" s="207">
        <v>22</v>
      </c>
      <c r="I127" s="208"/>
      <c r="L127" s="204"/>
      <c r="M127" s="209"/>
      <c r="N127" s="210"/>
      <c r="O127" s="210"/>
      <c r="P127" s="210"/>
      <c r="Q127" s="210"/>
      <c r="R127" s="210"/>
      <c r="S127" s="210"/>
      <c r="T127" s="211"/>
      <c r="AT127" s="205" t="s">
        <v>150</v>
      </c>
      <c r="AU127" s="205" t="s">
        <v>86</v>
      </c>
      <c r="AV127" s="13" t="s">
        <v>86</v>
      </c>
      <c r="AW127" s="13" t="s">
        <v>43</v>
      </c>
      <c r="AX127" s="13" t="s">
        <v>79</v>
      </c>
      <c r="AY127" s="205" t="s">
        <v>141</v>
      </c>
    </row>
    <row r="128" spans="2:51" s="14" customFormat="1" ht="12">
      <c r="B128" s="212"/>
      <c r="D128" s="196" t="s">
        <v>150</v>
      </c>
      <c r="E128" s="222" t="s">
        <v>5</v>
      </c>
      <c r="F128" s="223" t="s">
        <v>152</v>
      </c>
      <c r="H128" s="224">
        <v>22</v>
      </c>
      <c r="I128" s="217"/>
      <c r="L128" s="212"/>
      <c r="M128" s="218"/>
      <c r="N128" s="219"/>
      <c r="O128" s="219"/>
      <c r="P128" s="219"/>
      <c r="Q128" s="219"/>
      <c r="R128" s="219"/>
      <c r="S128" s="219"/>
      <c r="T128" s="220"/>
      <c r="AT128" s="221" t="s">
        <v>150</v>
      </c>
      <c r="AU128" s="221" t="s">
        <v>86</v>
      </c>
      <c r="AV128" s="14" t="s">
        <v>148</v>
      </c>
      <c r="AW128" s="14" t="s">
        <v>43</v>
      </c>
      <c r="AX128" s="14" t="s">
        <v>24</v>
      </c>
      <c r="AY128" s="221" t="s">
        <v>141</v>
      </c>
    </row>
    <row r="129" spans="2:63" s="11" customFormat="1" ht="29.85" customHeight="1">
      <c r="B129" s="168"/>
      <c r="D129" s="179" t="s">
        <v>78</v>
      </c>
      <c r="E129" s="180" t="s">
        <v>202</v>
      </c>
      <c r="F129" s="180" t="s">
        <v>203</v>
      </c>
      <c r="I129" s="171"/>
      <c r="J129" s="181">
        <f>BK129</f>
        <v>0</v>
      </c>
      <c r="L129" s="168"/>
      <c r="M129" s="173"/>
      <c r="N129" s="174"/>
      <c r="O129" s="174"/>
      <c r="P129" s="175">
        <f>SUM(P130:P141)</f>
        <v>0</v>
      </c>
      <c r="Q129" s="174"/>
      <c r="R129" s="175">
        <f>SUM(R130:R141)</f>
        <v>0.0011</v>
      </c>
      <c r="S129" s="174"/>
      <c r="T129" s="176">
        <f>SUM(T130:T141)</f>
        <v>0</v>
      </c>
      <c r="AR129" s="169" t="s">
        <v>24</v>
      </c>
      <c r="AT129" s="177" t="s">
        <v>78</v>
      </c>
      <c r="AU129" s="177" t="s">
        <v>24</v>
      </c>
      <c r="AY129" s="169" t="s">
        <v>141</v>
      </c>
      <c r="BK129" s="178">
        <f>SUM(BK130:BK141)</f>
        <v>0</v>
      </c>
    </row>
    <row r="130" spans="2:65" s="1" customFormat="1" ht="20.4" customHeight="1">
      <c r="B130" s="182"/>
      <c r="C130" s="183" t="s">
        <v>29</v>
      </c>
      <c r="D130" s="183" t="s">
        <v>143</v>
      </c>
      <c r="E130" s="184" t="s">
        <v>204</v>
      </c>
      <c r="F130" s="185" t="s">
        <v>205</v>
      </c>
      <c r="G130" s="186" t="s">
        <v>168</v>
      </c>
      <c r="H130" s="187">
        <v>2.2</v>
      </c>
      <c r="I130" s="188"/>
      <c r="J130" s="189">
        <f>ROUND(I130*H130,2)</f>
        <v>0</v>
      </c>
      <c r="K130" s="185" t="s">
        <v>5</v>
      </c>
      <c r="L130" s="42"/>
      <c r="M130" s="190" t="s">
        <v>5</v>
      </c>
      <c r="N130" s="191" t="s">
        <v>50</v>
      </c>
      <c r="O130" s="43"/>
      <c r="P130" s="192">
        <f>O130*H130</f>
        <v>0</v>
      </c>
      <c r="Q130" s="192">
        <v>0</v>
      </c>
      <c r="R130" s="192">
        <f>Q130*H130</f>
        <v>0</v>
      </c>
      <c r="S130" s="192">
        <v>0</v>
      </c>
      <c r="T130" s="193">
        <f>S130*H130</f>
        <v>0</v>
      </c>
      <c r="AR130" s="25" t="s">
        <v>148</v>
      </c>
      <c r="AT130" s="25" t="s">
        <v>143</v>
      </c>
      <c r="AU130" s="25" t="s">
        <v>86</v>
      </c>
      <c r="AY130" s="25" t="s">
        <v>141</v>
      </c>
      <c r="BE130" s="194">
        <f>IF(N130="základní",J130,0)</f>
        <v>0</v>
      </c>
      <c r="BF130" s="194">
        <f>IF(N130="snížená",J130,0)</f>
        <v>0</v>
      </c>
      <c r="BG130" s="194">
        <f>IF(N130="zákl. přenesená",J130,0)</f>
        <v>0</v>
      </c>
      <c r="BH130" s="194">
        <f>IF(N130="sníž. přenesená",J130,0)</f>
        <v>0</v>
      </c>
      <c r="BI130" s="194">
        <f>IF(N130="nulová",J130,0)</f>
        <v>0</v>
      </c>
      <c r="BJ130" s="25" t="s">
        <v>24</v>
      </c>
      <c r="BK130" s="194">
        <f>ROUND(I130*H130,2)</f>
        <v>0</v>
      </c>
      <c r="BL130" s="25" t="s">
        <v>148</v>
      </c>
      <c r="BM130" s="25" t="s">
        <v>206</v>
      </c>
    </row>
    <row r="131" spans="2:51" s="12" customFormat="1" ht="12">
      <c r="B131" s="195"/>
      <c r="D131" s="196" t="s">
        <v>150</v>
      </c>
      <c r="E131" s="197" t="s">
        <v>5</v>
      </c>
      <c r="F131" s="198" t="s">
        <v>182</v>
      </c>
      <c r="H131" s="199" t="s">
        <v>5</v>
      </c>
      <c r="I131" s="200"/>
      <c r="L131" s="195"/>
      <c r="M131" s="201"/>
      <c r="N131" s="202"/>
      <c r="O131" s="202"/>
      <c r="P131" s="202"/>
      <c r="Q131" s="202"/>
      <c r="R131" s="202"/>
      <c r="S131" s="202"/>
      <c r="T131" s="203"/>
      <c r="AT131" s="199" t="s">
        <v>150</v>
      </c>
      <c r="AU131" s="199" t="s">
        <v>86</v>
      </c>
      <c r="AV131" s="12" t="s">
        <v>24</v>
      </c>
      <c r="AW131" s="12" t="s">
        <v>43</v>
      </c>
      <c r="AX131" s="12" t="s">
        <v>79</v>
      </c>
      <c r="AY131" s="199" t="s">
        <v>141</v>
      </c>
    </row>
    <row r="132" spans="2:51" s="13" customFormat="1" ht="12">
      <c r="B132" s="204"/>
      <c r="D132" s="196" t="s">
        <v>150</v>
      </c>
      <c r="E132" s="205" t="s">
        <v>5</v>
      </c>
      <c r="F132" s="206" t="s">
        <v>183</v>
      </c>
      <c r="H132" s="207">
        <v>2.2</v>
      </c>
      <c r="I132" s="208"/>
      <c r="L132" s="204"/>
      <c r="M132" s="209"/>
      <c r="N132" s="210"/>
      <c r="O132" s="210"/>
      <c r="P132" s="210"/>
      <c r="Q132" s="210"/>
      <c r="R132" s="210"/>
      <c r="S132" s="210"/>
      <c r="T132" s="211"/>
      <c r="AT132" s="205" t="s">
        <v>150</v>
      </c>
      <c r="AU132" s="205" t="s">
        <v>86</v>
      </c>
      <c r="AV132" s="13" t="s">
        <v>86</v>
      </c>
      <c r="AW132" s="13" t="s">
        <v>43</v>
      </c>
      <c r="AX132" s="13" t="s">
        <v>79</v>
      </c>
      <c r="AY132" s="205" t="s">
        <v>141</v>
      </c>
    </row>
    <row r="133" spans="2:51" s="14" customFormat="1" ht="12">
      <c r="B133" s="212"/>
      <c r="D133" s="213" t="s">
        <v>150</v>
      </c>
      <c r="E133" s="214" t="s">
        <v>5</v>
      </c>
      <c r="F133" s="215" t="s">
        <v>152</v>
      </c>
      <c r="H133" s="216">
        <v>2.2</v>
      </c>
      <c r="I133" s="217"/>
      <c r="L133" s="212"/>
      <c r="M133" s="218"/>
      <c r="N133" s="219"/>
      <c r="O133" s="219"/>
      <c r="P133" s="219"/>
      <c r="Q133" s="219"/>
      <c r="R133" s="219"/>
      <c r="S133" s="219"/>
      <c r="T133" s="220"/>
      <c r="AT133" s="221" t="s">
        <v>150</v>
      </c>
      <c r="AU133" s="221" t="s">
        <v>86</v>
      </c>
      <c r="AV133" s="14" t="s">
        <v>148</v>
      </c>
      <c r="AW133" s="14" t="s">
        <v>43</v>
      </c>
      <c r="AX133" s="14" t="s">
        <v>24</v>
      </c>
      <c r="AY133" s="221" t="s">
        <v>141</v>
      </c>
    </row>
    <row r="134" spans="2:65" s="1" customFormat="1" ht="28.8" customHeight="1">
      <c r="B134" s="182"/>
      <c r="C134" s="183" t="s">
        <v>207</v>
      </c>
      <c r="D134" s="183" t="s">
        <v>143</v>
      </c>
      <c r="E134" s="184" t="s">
        <v>208</v>
      </c>
      <c r="F134" s="185" t="s">
        <v>209</v>
      </c>
      <c r="G134" s="186" t="s">
        <v>146</v>
      </c>
      <c r="H134" s="187">
        <v>22</v>
      </c>
      <c r="I134" s="188"/>
      <c r="J134" s="189">
        <f>ROUND(I134*H134,2)</f>
        <v>0</v>
      </c>
      <c r="K134" s="185" t="s">
        <v>147</v>
      </c>
      <c r="L134" s="42"/>
      <c r="M134" s="190" t="s">
        <v>5</v>
      </c>
      <c r="N134" s="191" t="s">
        <v>50</v>
      </c>
      <c r="O134" s="43"/>
      <c r="P134" s="192">
        <f>O134*H134</f>
        <v>0</v>
      </c>
      <c r="Q134" s="192">
        <v>0</v>
      </c>
      <c r="R134" s="192">
        <f>Q134*H134</f>
        <v>0</v>
      </c>
      <c r="S134" s="192">
        <v>0</v>
      </c>
      <c r="T134" s="193">
        <f>S134*H134</f>
        <v>0</v>
      </c>
      <c r="AR134" s="25" t="s">
        <v>148</v>
      </c>
      <c r="AT134" s="25" t="s">
        <v>143</v>
      </c>
      <c r="AU134" s="25" t="s">
        <v>86</v>
      </c>
      <c r="AY134" s="25" t="s">
        <v>141</v>
      </c>
      <c r="BE134" s="194">
        <f>IF(N134="základní",J134,0)</f>
        <v>0</v>
      </c>
      <c r="BF134" s="194">
        <f>IF(N134="snížená",J134,0)</f>
        <v>0</v>
      </c>
      <c r="BG134" s="194">
        <f>IF(N134="zákl. přenesená",J134,0)</f>
        <v>0</v>
      </c>
      <c r="BH134" s="194">
        <f>IF(N134="sníž. přenesená",J134,0)</f>
        <v>0</v>
      </c>
      <c r="BI134" s="194">
        <f>IF(N134="nulová",J134,0)</f>
        <v>0</v>
      </c>
      <c r="BJ134" s="25" t="s">
        <v>24</v>
      </c>
      <c r="BK134" s="194">
        <f>ROUND(I134*H134,2)</f>
        <v>0</v>
      </c>
      <c r="BL134" s="25" t="s">
        <v>148</v>
      </c>
      <c r="BM134" s="25" t="s">
        <v>210</v>
      </c>
    </row>
    <row r="135" spans="2:51" s="12" customFormat="1" ht="12">
      <c r="B135" s="195"/>
      <c r="D135" s="196" t="s">
        <v>150</v>
      </c>
      <c r="E135" s="197" t="s">
        <v>5</v>
      </c>
      <c r="F135" s="198" t="s">
        <v>211</v>
      </c>
      <c r="H135" s="199" t="s">
        <v>5</v>
      </c>
      <c r="I135" s="200"/>
      <c r="L135" s="195"/>
      <c r="M135" s="201"/>
      <c r="N135" s="202"/>
      <c r="O135" s="202"/>
      <c r="P135" s="202"/>
      <c r="Q135" s="202"/>
      <c r="R135" s="202"/>
      <c r="S135" s="202"/>
      <c r="T135" s="203"/>
      <c r="AT135" s="199" t="s">
        <v>150</v>
      </c>
      <c r="AU135" s="199" t="s">
        <v>86</v>
      </c>
      <c r="AV135" s="12" t="s">
        <v>24</v>
      </c>
      <c r="AW135" s="12" t="s">
        <v>43</v>
      </c>
      <c r="AX135" s="12" t="s">
        <v>79</v>
      </c>
      <c r="AY135" s="199" t="s">
        <v>141</v>
      </c>
    </row>
    <row r="136" spans="2:51" s="13" customFormat="1" ht="12">
      <c r="B136" s="204"/>
      <c r="D136" s="196" t="s">
        <v>150</v>
      </c>
      <c r="E136" s="205" t="s">
        <v>5</v>
      </c>
      <c r="F136" s="206" t="s">
        <v>201</v>
      </c>
      <c r="H136" s="207">
        <v>22</v>
      </c>
      <c r="I136" s="208"/>
      <c r="L136" s="204"/>
      <c r="M136" s="209"/>
      <c r="N136" s="210"/>
      <c r="O136" s="210"/>
      <c r="P136" s="210"/>
      <c r="Q136" s="210"/>
      <c r="R136" s="210"/>
      <c r="S136" s="210"/>
      <c r="T136" s="211"/>
      <c r="AT136" s="205" t="s">
        <v>150</v>
      </c>
      <c r="AU136" s="205" t="s">
        <v>86</v>
      </c>
      <c r="AV136" s="13" t="s">
        <v>86</v>
      </c>
      <c r="AW136" s="13" t="s">
        <v>43</v>
      </c>
      <c r="AX136" s="13" t="s">
        <v>79</v>
      </c>
      <c r="AY136" s="205" t="s">
        <v>141</v>
      </c>
    </row>
    <row r="137" spans="2:51" s="14" customFormat="1" ht="12">
      <c r="B137" s="212"/>
      <c r="D137" s="213" t="s">
        <v>150</v>
      </c>
      <c r="E137" s="214" t="s">
        <v>5</v>
      </c>
      <c r="F137" s="215" t="s">
        <v>152</v>
      </c>
      <c r="H137" s="216">
        <v>22</v>
      </c>
      <c r="I137" s="217"/>
      <c r="L137" s="212"/>
      <c r="M137" s="218"/>
      <c r="N137" s="219"/>
      <c r="O137" s="219"/>
      <c r="P137" s="219"/>
      <c r="Q137" s="219"/>
      <c r="R137" s="219"/>
      <c r="S137" s="219"/>
      <c r="T137" s="220"/>
      <c r="AT137" s="221" t="s">
        <v>150</v>
      </c>
      <c r="AU137" s="221" t="s">
        <v>86</v>
      </c>
      <c r="AV137" s="14" t="s">
        <v>148</v>
      </c>
      <c r="AW137" s="14" t="s">
        <v>43</v>
      </c>
      <c r="AX137" s="14" t="s">
        <v>24</v>
      </c>
      <c r="AY137" s="221" t="s">
        <v>141</v>
      </c>
    </row>
    <row r="138" spans="2:65" s="1" customFormat="1" ht="20.4" customHeight="1">
      <c r="B138" s="182"/>
      <c r="C138" s="225" t="s">
        <v>212</v>
      </c>
      <c r="D138" s="225" t="s">
        <v>213</v>
      </c>
      <c r="E138" s="226" t="s">
        <v>214</v>
      </c>
      <c r="F138" s="227" t="s">
        <v>215</v>
      </c>
      <c r="G138" s="228" t="s">
        <v>216</v>
      </c>
      <c r="H138" s="229">
        <v>1.1</v>
      </c>
      <c r="I138" s="230"/>
      <c r="J138" s="231">
        <f>ROUND(I138*H138,2)</f>
        <v>0</v>
      </c>
      <c r="K138" s="227" t="s">
        <v>147</v>
      </c>
      <c r="L138" s="232"/>
      <c r="M138" s="233" t="s">
        <v>5</v>
      </c>
      <c r="N138" s="234" t="s">
        <v>50</v>
      </c>
      <c r="O138" s="43"/>
      <c r="P138" s="192">
        <f>O138*H138</f>
        <v>0</v>
      </c>
      <c r="Q138" s="192">
        <v>0.001</v>
      </c>
      <c r="R138" s="192">
        <f>Q138*H138</f>
        <v>0.0011</v>
      </c>
      <c r="S138" s="192">
        <v>0</v>
      </c>
      <c r="T138" s="193">
        <f>S138*H138</f>
        <v>0</v>
      </c>
      <c r="AR138" s="25" t="s">
        <v>190</v>
      </c>
      <c r="AT138" s="25" t="s">
        <v>213</v>
      </c>
      <c r="AU138" s="25" t="s">
        <v>86</v>
      </c>
      <c r="AY138" s="25" t="s">
        <v>141</v>
      </c>
      <c r="BE138" s="194">
        <f>IF(N138="základní",J138,0)</f>
        <v>0</v>
      </c>
      <c r="BF138" s="194">
        <f>IF(N138="snížená",J138,0)</f>
        <v>0</v>
      </c>
      <c r="BG138" s="194">
        <f>IF(N138="zákl. přenesená",J138,0)</f>
        <v>0</v>
      </c>
      <c r="BH138" s="194">
        <f>IF(N138="sníž. přenesená",J138,0)</f>
        <v>0</v>
      </c>
      <c r="BI138" s="194">
        <f>IF(N138="nulová",J138,0)</f>
        <v>0</v>
      </c>
      <c r="BJ138" s="25" t="s">
        <v>24</v>
      </c>
      <c r="BK138" s="194">
        <f>ROUND(I138*H138,2)</f>
        <v>0</v>
      </c>
      <c r="BL138" s="25" t="s">
        <v>148</v>
      </c>
      <c r="BM138" s="25" t="s">
        <v>217</v>
      </c>
    </row>
    <row r="139" spans="2:51" s="12" customFormat="1" ht="12">
      <c r="B139" s="195"/>
      <c r="D139" s="196" t="s">
        <v>150</v>
      </c>
      <c r="E139" s="197" t="s">
        <v>5</v>
      </c>
      <c r="F139" s="198" t="s">
        <v>211</v>
      </c>
      <c r="H139" s="199" t="s">
        <v>5</v>
      </c>
      <c r="I139" s="200"/>
      <c r="L139" s="195"/>
      <c r="M139" s="201"/>
      <c r="N139" s="202"/>
      <c r="O139" s="202"/>
      <c r="P139" s="202"/>
      <c r="Q139" s="202"/>
      <c r="R139" s="202"/>
      <c r="S139" s="202"/>
      <c r="T139" s="203"/>
      <c r="AT139" s="199" t="s">
        <v>150</v>
      </c>
      <c r="AU139" s="199" t="s">
        <v>86</v>
      </c>
      <c r="AV139" s="12" t="s">
        <v>24</v>
      </c>
      <c r="AW139" s="12" t="s">
        <v>43</v>
      </c>
      <c r="AX139" s="12" t="s">
        <v>79</v>
      </c>
      <c r="AY139" s="199" t="s">
        <v>141</v>
      </c>
    </row>
    <row r="140" spans="2:51" s="13" customFormat="1" ht="12">
      <c r="B140" s="204"/>
      <c r="D140" s="196" t="s">
        <v>150</v>
      </c>
      <c r="E140" s="205" t="s">
        <v>5</v>
      </c>
      <c r="F140" s="206" t="s">
        <v>218</v>
      </c>
      <c r="H140" s="207">
        <v>1.1</v>
      </c>
      <c r="I140" s="208"/>
      <c r="L140" s="204"/>
      <c r="M140" s="209"/>
      <c r="N140" s="210"/>
      <c r="O140" s="210"/>
      <c r="P140" s="210"/>
      <c r="Q140" s="210"/>
      <c r="R140" s="210"/>
      <c r="S140" s="210"/>
      <c r="T140" s="211"/>
      <c r="AT140" s="205" t="s">
        <v>150</v>
      </c>
      <c r="AU140" s="205" t="s">
        <v>86</v>
      </c>
      <c r="AV140" s="13" t="s">
        <v>86</v>
      </c>
      <c r="AW140" s="13" t="s">
        <v>43</v>
      </c>
      <c r="AX140" s="13" t="s">
        <v>79</v>
      </c>
      <c r="AY140" s="205" t="s">
        <v>141</v>
      </c>
    </row>
    <row r="141" spans="2:51" s="14" customFormat="1" ht="12">
      <c r="B141" s="212"/>
      <c r="D141" s="196" t="s">
        <v>150</v>
      </c>
      <c r="E141" s="222" t="s">
        <v>5</v>
      </c>
      <c r="F141" s="223" t="s">
        <v>152</v>
      </c>
      <c r="H141" s="224">
        <v>1.1</v>
      </c>
      <c r="I141" s="217"/>
      <c r="L141" s="212"/>
      <c r="M141" s="218"/>
      <c r="N141" s="219"/>
      <c r="O141" s="219"/>
      <c r="P141" s="219"/>
      <c r="Q141" s="219"/>
      <c r="R141" s="219"/>
      <c r="S141" s="219"/>
      <c r="T141" s="220"/>
      <c r="AT141" s="221" t="s">
        <v>150</v>
      </c>
      <c r="AU141" s="221" t="s">
        <v>86</v>
      </c>
      <c r="AV141" s="14" t="s">
        <v>148</v>
      </c>
      <c r="AW141" s="14" t="s">
        <v>43</v>
      </c>
      <c r="AX141" s="14" t="s">
        <v>24</v>
      </c>
      <c r="AY141" s="221" t="s">
        <v>141</v>
      </c>
    </row>
    <row r="142" spans="2:63" s="11" customFormat="1" ht="29.85" customHeight="1">
      <c r="B142" s="168"/>
      <c r="D142" s="179" t="s">
        <v>78</v>
      </c>
      <c r="E142" s="180" t="s">
        <v>86</v>
      </c>
      <c r="F142" s="180" t="s">
        <v>219</v>
      </c>
      <c r="I142" s="171"/>
      <c r="J142" s="181">
        <f>BK142</f>
        <v>0</v>
      </c>
      <c r="L142" s="168"/>
      <c r="M142" s="173"/>
      <c r="N142" s="174"/>
      <c r="O142" s="174"/>
      <c r="P142" s="175">
        <f>SUM(P143:P148)</f>
        <v>0</v>
      </c>
      <c r="Q142" s="174"/>
      <c r="R142" s="175">
        <f>SUM(R143:R148)</f>
        <v>0</v>
      </c>
      <c r="S142" s="174"/>
      <c r="T142" s="176">
        <f>SUM(T143:T148)</f>
        <v>0</v>
      </c>
      <c r="AR142" s="169" t="s">
        <v>24</v>
      </c>
      <c r="AT142" s="177" t="s">
        <v>78</v>
      </c>
      <c r="AU142" s="177" t="s">
        <v>24</v>
      </c>
      <c r="AY142" s="169" t="s">
        <v>141</v>
      </c>
      <c r="BK142" s="178">
        <f>SUM(BK143:BK148)</f>
        <v>0</v>
      </c>
    </row>
    <row r="143" spans="2:65" s="1" customFormat="1" ht="28.8" customHeight="1">
      <c r="B143" s="182"/>
      <c r="C143" s="183" t="s">
        <v>220</v>
      </c>
      <c r="D143" s="183" t="s">
        <v>143</v>
      </c>
      <c r="E143" s="184" t="s">
        <v>221</v>
      </c>
      <c r="F143" s="185" t="s">
        <v>222</v>
      </c>
      <c r="G143" s="186" t="s">
        <v>146</v>
      </c>
      <c r="H143" s="187">
        <v>39</v>
      </c>
      <c r="I143" s="188"/>
      <c r="J143" s="189">
        <f>ROUND(I143*H143,2)</f>
        <v>0</v>
      </c>
      <c r="K143" s="185" t="s">
        <v>147</v>
      </c>
      <c r="L143" s="42"/>
      <c r="M143" s="190" t="s">
        <v>5</v>
      </c>
      <c r="N143" s="191" t="s">
        <v>50</v>
      </c>
      <c r="O143" s="43"/>
      <c r="P143" s="192">
        <f>O143*H143</f>
        <v>0</v>
      </c>
      <c r="Q143" s="192">
        <v>0</v>
      </c>
      <c r="R143" s="192">
        <f>Q143*H143</f>
        <v>0</v>
      </c>
      <c r="S143" s="192">
        <v>0</v>
      </c>
      <c r="T143" s="193">
        <f>S143*H143</f>
        <v>0</v>
      </c>
      <c r="AR143" s="25" t="s">
        <v>148</v>
      </c>
      <c r="AT143" s="25" t="s">
        <v>143</v>
      </c>
      <c r="AU143" s="25" t="s">
        <v>86</v>
      </c>
      <c r="AY143" s="25" t="s">
        <v>141</v>
      </c>
      <c r="BE143" s="194">
        <f>IF(N143="základní",J143,0)</f>
        <v>0</v>
      </c>
      <c r="BF143" s="194">
        <f>IF(N143="snížená",J143,0)</f>
        <v>0</v>
      </c>
      <c r="BG143" s="194">
        <f>IF(N143="zákl. přenesená",J143,0)</f>
        <v>0</v>
      </c>
      <c r="BH143" s="194">
        <f>IF(N143="sníž. přenesená",J143,0)</f>
        <v>0</v>
      </c>
      <c r="BI143" s="194">
        <f>IF(N143="nulová",J143,0)</f>
        <v>0</v>
      </c>
      <c r="BJ143" s="25" t="s">
        <v>24</v>
      </c>
      <c r="BK143" s="194">
        <f>ROUND(I143*H143,2)</f>
        <v>0</v>
      </c>
      <c r="BL143" s="25" t="s">
        <v>148</v>
      </c>
      <c r="BM143" s="25" t="s">
        <v>223</v>
      </c>
    </row>
    <row r="144" spans="2:51" s="12" customFormat="1" ht="12">
      <c r="B144" s="195"/>
      <c r="D144" s="196" t="s">
        <v>150</v>
      </c>
      <c r="E144" s="197" t="s">
        <v>5</v>
      </c>
      <c r="F144" s="198" t="s">
        <v>224</v>
      </c>
      <c r="H144" s="199" t="s">
        <v>5</v>
      </c>
      <c r="I144" s="200"/>
      <c r="L144" s="195"/>
      <c r="M144" s="201"/>
      <c r="N144" s="202"/>
      <c r="O144" s="202"/>
      <c r="P144" s="202"/>
      <c r="Q144" s="202"/>
      <c r="R144" s="202"/>
      <c r="S144" s="202"/>
      <c r="T144" s="203"/>
      <c r="AT144" s="199" t="s">
        <v>150</v>
      </c>
      <c r="AU144" s="199" t="s">
        <v>86</v>
      </c>
      <c r="AV144" s="12" t="s">
        <v>24</v>
      </c>
      <c r="AW144" s="12" t="s">
        <v>43</v>
      </c>
      <c r="AX144" s="12" t="s">
        <v>79</v>
      </c>
      <c r="AY144" s="199" t="s">
        <v>141</v>
      </c>
    </row>
    <row r="145" spans="2:51" s="13" customFormat="1" ht="12">
      <c r="B145" s="204"/>
      <c r="D145" s="196" t="s">
        <v>150</v>
      </c>
      <c r="E145" s="205" t="s">
        <v>5</v>
      </c>
      <c r="F145" s="206" t="s">
        <v>11</v>
      </c>
      <c r="H145" s="207">
        <v>15</v>
      </c>
      <c r="I145" s="208"/>
      <c r="L145" s="204"/>
      <c r="M145" s="209"/>
      <c r="N145" s="210"/>
      <c r="O145" s="210"/>
      <c r="P145" s="210"/>
      <c r="Q145" s="210"/>
      <c r="R145" s="210"/>
      <c r="S145" s="210"/>
      <c r="T145" s="211"/>
      <c r="AT145" s="205" t="s">
        <v>150</v>
      </c>
      <c r="AU145" s="205" t="s">
        <v>86</v>
      </c>
      <c r="AV145" s="13" t="s">
        <v>86</v>
      </c>
      <c r="AW145" s="13" t="s">
        <v>43</v>
      </c>
      <c r="AX145" s="13" t="s">
        <v>79</v>
      </c>
      <c r="AY145" s="205" t="s">
        <v>141</v>
      </c>
    </row>
    <row r="146" spans="2:51" s="12" customFormat="1" ht="12">
      <c r="B146" s="195"/>
      <c r="D146" s="196" t="s">
        <v>150</v>
      </c>
      <c r="E146" s="197" t="s">
        <v>5</v>
      </c>
      <c r="F146" s="198" t="s">
        <v>225</v>
      </c>
      <c r="H146" s="199" t="s">
        <v>5</v>
      </c>
      <c r="I146" s="200"/>
      <c r="L146" s="195"/>
      <c r="M146" s="201"/>
      <c r="N146" s="202"/>
      <c r="O146" s="202"/>
      <c r="P146" s="202"/>
      <c r="Q146" s="202"/>
      <c r="R146" s="202"/>
      <c r="S146" s="202"/>
      <c r="T146" s="203"/>
      <c r="AT146" s="199" t="s">
        <v>150</v>
      </c>
      <c r="AU146" s="199" t="s">
        <v>86</v>
      </c>
      <c r="AV146" s="12" t="s">
        <v>24</v>
      </c>
      <c r="AW146" s="12" t="s">
        <v>43</v>
      </c>
      <c r="AX146" s="12" t="s">
        <v>79</v>
      </c>
      <c r="AY146" s="199" t="s">
        <v>141</v>
      </c>
    </row>
    <row r="147" spans="2:51" s="13" customFormat="1" ht="12">
      <c r="B147" s="204"/>
      <c r="D147" s="196" t="s">
        <v>150</v>
      </c>
      <c r="E147" s="205" t="s">
        <v>5</v>
      </c>
      <c r="F147" s="206" t="s">
        <v>226</v>
      </c>
      <c r="H147" s="207">
        <v>24</v>
      </c>
      <c r="I147" s="208"/>
      <c r="L147" s="204"/>
      <c r="M147" s="209"/>
      <c r="N147" s="210"/>
      <c r="O147" s="210"/>
      <c r="P147" s="210"/>
      <c r="Q147" s="210"/>
      <c r="R147" s="210"/>
      <c r="S147" s="210"/>
      <c r="T147" s="211"/>
      <c r="AT147" s="205" t="s">
        <v>150</v>
      </c>
      <c r="AU147" s="205" t="s">
        <v>86</v>
      </c>
      <c r="AV147" s="13" t="s">
        <v>86</v>
      </c>
      <c r="AW147" s="13" t="s">
        <v>43</v>
      </c>
      <c r="AX147" s="13" t="s">
        <v>79</v>
      </c>
      <c r="AY147" s="205" t="s">
        <v>141</v>
      </c>
    </row>
    <row r="148" spans="2:51" s="14" customFormat="1" ht="12">
      <c r="B148" s="212"/>
      <c r="D148" s="196" t="s">
        <v>150</v>
      </c>
      <c r="E148" s="222" t="s">
        <v>5</v>
      </c>
      <c r="F148" s="223" t="s">
        <v>152</v>
      </c>
      <c r="H148" s="224">
        <v>39</v>
      </c>
      <c r="I148" s="217"/>
      <c r="L148" s="212"/>
      <c r="M148" s="218"/>
      <c r="N148" s="219"/>
      <c r="O148" s="219"/>
      <c r="P148" s="219"/>
      <c r="Q148" s="219"/>
      <c r="R148" s="219"/>
      <c r="S148" s="219"/>
      <c r="T148" s="220"/>
      <c r="AT148" s="221" t="s">
        <v>150</v>
      </c>
      <c r="AU148" s="221" t="s">
        <v>86</v>
      </c>
      <c r="AV148" s="14" t="s">
        <v>148</v>
      </c>
      <c r="AW148" s="14" t="s">
        <v>43</v>
      </c>
      <c r="AX148" s="14" t="s">
        <v>24</v>
      </c>
      <c r="AY148" s="221" t="s">
        <v>141</v>
      </c>
    </row>
    <row r="149" spans="2:63" s="11" customFormat="1" ht="29.85" customHeight="1">
      <c r="B149" s="168"/>
      <c r="D149" s="179" t="s">
        <v>78</v>
      </c>
      <c r="E149" s="180" t="s">
        <v>172</v>
      </c>
      <c r="F149" s="180" t="s">
        <v>83</v>
      </c>
      <c r="I149" s="171"/>
      <c r="J149" s="181">
        <f>BK149</f>
        <v>0</v>
      </c>
      <c r="L149" s="168"/>
      <c r="M149" s="173"/>
      <c r="N149" s="174"/>
      <c r="O149" s="174"/>
      <c r="P149" s="175">
        <f>SUM(P150:P168)</f>
        <v>0</v>
      </c>
      <c r="Q149" s="174"/>
      <c r="R149" s="175">
        <f>SUM(R150:R168)</f>
        <v>1.39871</v>
      </c>
      <c r="S149" s="174"/>
      <c r="T149" s="176">
        <f>SUM(T150:T168)</f>
        <v>0</v>
      </c>
      <c r="AR149" s="169" t="s">
        <v>24</v>
      </c>
      <c r="AT149" s="177" t="s">
        <v>78</v>
      </c>
      <c r="AU149" s="177" t="s">
        <v>24</v>
      </c>
      <c r="AY149" s="169" t="s">
        <v>141</v>
      </c>
      <c r="BK149" s="178">
        <f>SUM(BK150:BK168)</f>
        <v>0</v>
      </c>
    </row>
    <row r="150" spans="2:65" s="1" customFormat="1" ht="20.4" customHeight="1">
      <c r="B150" s="182"/>
      <c r="C150" s="183" t="s">
        <v>227</v>
      </c>
      <c r="D150" s="183" t="s">
        <v>143</v>
      </c>
      <c r="E150" s="184" t="s">
        <v>228</v>
      </c>
      <c r="F150" s="185" t="s">
        <v>229</v>
      </c>
      <c r="G150" s="186" t="s">
        <v>146</v>
      </c>
      <c r="H150" s="187">
        <v>116</v>
      </c>
      <c r="I150" s="188"/>
      <c r="J150" s="189">
        <f>ROUND(I150*H150,2)</f>
        <v>0</v>
      </c>
      <c r="K150" s="185" t="s">
        <v>5</v>
      </c>
      <c r="L150" s="42"/>
      <c r="M150" s="190" t="s">
        <v>5</v>
      </c>
      <c r="N150" s="191" t="s">
        <v>50</v>
      </c>
      <c r="O150" s="43"/>
      <c r="P150" s="192">
        <f>O150*H150</f>
        <v>0</v>
      </c>
      <c r="Q150" s="192">
        <v>0.00061</v>
      </c>
      <c r="R150" s="192">
        <f>Q150*H150</f>
        <v>0.07076</v>
      </c>
      <c r="S150" s="192">
        <v>0</v>
      </c>
      <c r="T150" s="193">
        <f>S150*H150</f>
        <v>0</v>
      </c>
      <c r="AR150" s="25" t="s">
        <v>148</v>
      </c>
      <c r="AT150" s="25" t="s">
        <v>143</v>
      </c>
      <c r="AU150" s="25" t="s">
        <v>86</v>
      </c>
      <c r="AY150" s="25" t="s">
        <v>141</v>
      </c>
      <c r="BE150" s="194">
        <f>IF(N150="základní",J150,0)</f>
        <v>0</v>
      </c>
      <c r="BF150" s="194">
        <f>IF(N150="snížená",J150,0)</f>
        <v>0</v>
      </c>
      <c r="BG150" s="194">
        <f>IF(N150="zákl. přenesená",J150,0)</f>
        <v>0</v>
      </c>
      <c r="BH150" s="194">
        <f>IF(N150="sníž. přenesená",J150,0)</f>
        <v>0</v>
      </c>
      <c r="BI150" s="194">
        <f>IF(N150="nulová",J150,0)</f>
        <v>0</v>
      </c>
      <c r="BJ150" s="25" t="s">
        <v>24</v>
      </c>
      <c r="BK150" s="194">
        <f>ROUND(I150*H150,2)</f>
        <v>0</v>
      </c>
      <c r="BL150" s="25" t="s">
        <v>148</v>
      </c>
      <c r="BM150" s="25" t="s">
        <v>230</v>
      </c>
    </row>
    <row r="151" spans="2:51" s="12" customFormat="1" ht="12">
      <c r="B151" s="195"/>
      <c r="D151" s="196" t="s">
        <v>150</v>
      </c>
      <c r="E151" s="197" t="s">
        <v>5</v>
      </c>
      <c r="F151" s="198" t="s">
        <v>231</v>
      </c>
      <c r="H151" s="199" t="s">
        <v>5</v>
      </c>
      <c r="I151" s="200"/>
      <c r="L151" s="195"/>
      <c r="M151" s="201"/>
      <c r="N151" s="202"/>
      <c r="O151" s="202"/>
      <c r="P151" s="202"/>
      <c r="Q151" s="202"/>
      <c r="R151" s="202"/>
      <c r="S151" s="202"/>
      <c r="T151" s="203"/>
      <c r="AT151" s="199" t="s">
        <v>150</v>
      </c>
      <c r="AU151" s="199" t="s">
        <v>86</v>
      </c>
      <c r="AV151" s="12" t="s">
        <v>24</v>
      </c>
      <c r="AW151" s="12" t="s">
        <v>43</v>
      </c>
      <c r="AX151" s="12" t="s">
        <v>79</v>
      </c>
      <c r="AY151" s="199" t="s">
        <v>141</v>
      </c>
    </row>
    <row r="152" spans="2:51" s="13" customFormat="1" ht="12">
      <c r="B152" s="204"/>
      <c r="D152" s="196" t="s">
        <v>150</v>
      </c>
      <c r="E152" s="205" t="s">
        <v>5</v>
      </c>
      <c r="F152" s="206" t="s">
        <v>158</v>
      </c>
      <c r="H152" s="207">
        <v>116</v>
      </c>
      <c r="I152" s="208"/>
      <c r="L152" s="204"/>
      <c r="M152" s="209"/>
      <c r="N152" s="210"/>
      <c r="O152" s="210"/>
      <c r="P152" s="210"/>
      <c r="Q152" s="210"/>
      <c r="R152" s="210"/>
      <c r="S152" s="210"/>
      <c r="T152" s="211"/>
      <c r="AT152" s="205" t="s">
        <v>150</v>
      </c>
      <c r="AU152" s="205" t="s">
        <v>86</v>
      </c>
      <c r="AV152" s="13" t="s">
        <v>86</v>
      </c>
      <c r="AW152" s="13" t="s">
        <v>43</v>
      </c>
      <c r="AX152" s="13" t="s">
        <v>79</v>
      </c>
      <c r="AY152" s="205" t="s">
        <v>141</v>
      </c>
    </row>
    <row r="153" spans="2:51" s="14" customFormat="1" ht="12">
      <c r="B153" s="212"/>
      <c r="D153" s="213" t="s">
        <v>150</v>
      </c>
      <c r="E153" s="214" t="s">
        <v>5</v>
      </c>
      <c r="F153" s="215" t="s">
        <v>152</v>
      </c>
      <c r="H153" s="216">
        <v>116</v>
      </c>
      <c r="I153" s="217"/>
      <c r="L153" s="212"/>
      <c r="M153" s="218"/>
      <c r="N153" s="219"/>
      <c r="O153" s="219"/>
      <c r="P153" s="219"/>
      <c r="Q153" s="219"/>
      <c r="R153" s="219"/>
      <c r="S153" s="219"/>
      <c r="T153" s="220"/>
      <c r="AT153" s="221" t="s">
        <v>150</v>
      </c>
      <c r="AU153" s="221" t="s">
        <v>86</v>
      </c>
      <c r="AV153" s="14" t="s">
        <v>148</v>
      </c>
      <c r="AW153" s="14" t="s">
        <v>43</v>
      </c>
      <c r="AX153" s="14" t="s">
        <v>24</v>
      </c>
      <c r="AY153" s="221" t="s">
        <v>141</v>
      </c>
    </row>
    <row r="154" spans="2:65" s="1" customFormat="1" ht="40.2" customHeight="1">
      <c r="B154" s="182"/>
      <c r="C154" s="183" t="s">
        <v>11</v>
      </c>
      <c r="D154" s="183" t="s">
        <v>143</v>
      </c>
      <c r="E154" s="184" t="s">
        <v>232</v>
      </c>
      <c r="F154" s="185" t="s">
        <v>233</v>
      </c>
      <c r="G154" s="186" t="s">
        <v>146</v>
      </c>
      <c r="H154" s="187">
        <v>116</v>
      </c>
      <c r="I154" s="188"/>
      <c r="J154" s="189">
        <f>ROUND(I154*H154,2)</f>
        <v>0</v>
      </c>
      <c r="K154" s="185" t="s">
        <v>155</v>
      </c>
      <c r="L154" s="42"/>
      <c r="M154" s="190" t="s">
        <v>5</v>
      </c>
      <c r="N154" s="191" t="s">
        <v>50</v>
      </c>
      <c r="O154" s="43"/>
      <c r="P154" s="192">
        <f>O154*H154</f>
        <v>0</v>
      </c>
      <c r="Q154" s="192">
        <v>0</v>
      </c>
      <c r="R154" s="192">
        <f>Q154*H154</f>
        <v>0</v>
      </c>
      <c r="S154" s="192">
        <v>0</v>
      </c>
      <c r="T154" s="193">
        <f>S154*H154</f>
        <v>0</v>
      </c>
      <c r="AR154" s="25" t="s">
        <v>148</v>
      </c>
      <c r="AT154" s="25" t="s">
        <v>143</v>
      </c>
      <c r="AU154" s="25" t="s">
        <v>86</v>
      </c>
      <c r="AY154" s="25" t="s">
        <v>141</v>
      </c>
      <c r="BE154" s="194">
        <f>IF(N154="základní",J154,0)</f>
        <v>0</v>
      </c>
      <c r="BF154" s="194">
        <f>IF(N154="snížená",J154,0)</f>
        <v>0</v>
      </c>
      <c r="BG154" s="194">
        <f>IF(N154="zákl. přenesená",J154,0)</f>
        <v>0</v>
      </c>
      <c r="BH154" s="194">
        <f>IF(N154="sníž. přenesená",J154,0)</f>
        <v>0</v>
      </c>
      <c r="BI154" s="194">
        <f>IF(N154="nulová",J154,0)</f>
        <v>0</v>
      </c>
      <c r="BJ154" s="25" t="s">
        <v>24</v>
      </c>
      <c r="BK154" s="194">
        <f>ROUND(I154*H154,2)</f>
        <v>0</v>
      </c>
      <c r="BL154" s="25" t="s">
        <v>148</v>
      </c>
      <c r="BM154" s="25" t="s">
        <v>234</v>
      </c>
    </row>
    <row r="155" spans="2:51" s="12" customFormat="1" ht="12">
      <c r="B155" s="195"/>
      <c r="D155" s="196" t="s">
        <v>150</v>
      </c>
      <c r="E155" s="197" t="s">
        <v>5</v>
      </c>
      <c r="F155" s="198" t="s">
        <v>231</v>
      </c>
      <c r="H155" s="199" t="s">
        <v>5</v>
      </c>
      <c r="I155" s="200"/>
      <c r="L155" s="195"/>
      <c r="M155" s="201"/>
      <c r="N155" s="202"/>
      <c r="O155" s="202"/>
      <c r="P155" s="202"/>
      <c r="Q155" s="202"/>
      <c r="R155" s="202"/>
      <c r="S155" s="202"/>
      <c r="T155" s="203"/>
      <c r="AT155" s="199" t="s">
        <v>150</v>
      </c>
      <c r="AU155" s="199" t="s">
        <v>86</v>
      </c>
      <c r="AV155" s="12" t="s">
        <v>24</v>
      </c>
      <c r="AW155" s="12" t="s">
        <v>43</v>
      </c>
      <c r="AX155" s="12" t="s">
        <v>79</v>
      </c>
      <c r="AY155" s="199" t="s">
        <v>141</v>
      </c>
    </row>
    <row r="156" spans="2:51" s="13" customFormat="1" ht="12">
      <c r="B156" s="204"/>
      <c r="D156" s="196" t="s">
        <v>150</v>
      </c>
      <c r="E156" s="205" t="s">
        <v>5</v>
      </c>
      <c r="F156" s="206" t="s">
        <v>158</v>
      </c>
      <c r="H156" s="207">
        <v>116</v>
      </c>
      <c r="I156" s="208"/>
      <c r="L156" s="204"/>
      <c r="M156" s="209"/>
      <c r="N156" s="210"/>
      <c r="O156" s="210"/>
      <c r="P156" s="210"/>
      <c r="Q156" s="210"/>
      <c r="R156" s="210"/>
      <c r="S156" s="210"/>
      <c r="T156" s="211"/>
      <c r="AT156" s="205" t="s">
        <v>150</v>
      </c>
      <c r="AU156" s="205" t="s">
        <v>86</v>
      </c>
      <c r="AV156" s="13" t="s">
        <v>86</v>
      </c>
      <c r="AW156" s="13" t="s">
        <v>43</v>
      </c>
      <c r="AX156" s="13" t="s">
        <v>79</v>
      </c>
      <c r="AY156" s="205" t="s">
        <v>141</v>
      </c>
    </row>
    <row r="157" spans="2:51" s="14" customFormat="1" ht="12">
      <c r="B157" s="212"/>
      <c r="D157" s="213" t="s">
        <v>150</v>
      </c>
      <c r="E157" s="214" t="s">
        <v>5</v>
      </c>
      <c r="F157" s="215" t="s">
        <v>152</v>
      </c>
      <c r="H157" s="216">
        <v>116</v>
      </c>
      <c r="I157" s="217"/>
      <c r="L157" s="212"/>
      <c r="M157" s="218"/>
      <c r="N157" s="219"/>
      <c r="O157" s="219"/>
      <c r="P157" s="219"/>
      <c r="Q157" s="219"/>
      <c r="R157" s="219"/>
      <c r="S157" s="219"/>
      <c r="T157" s="220"/>
      <c r="AT157" s="221" t="s">
        <v>150</v>
      </c>
      <c r="AU157" s="221" t="s">
        <v>86</v>
      </c>
      <c r="AV157" s="14" t="s">
        <v>148</v>
      </c>
      <c r="AW157" s="14" t="s">
        <v>43</v>
      </c>
      <c r="AX157" s="14" t="s">
        <v>24</v>
      </c>
      <c r="AY157" s="221" t="s">
        <v>141</v>
      </c>
    </row>
    <row r="158" spans="2:65" s="1" customFormat="1" ht="28.8" customHeight="1">
      <c r="B158" s="182"/>
      <c r="C158" s="183" t="s">
        <v>235</v>
      </c>
      <c r="D158" s="183" t="s">
        <v>143</v>
      </c>
      <c r="E158" s="184" t="s">
        <v>236</v>
      </c>
      <c r="F158" s="185" t="s">
        <v>237</v>
      </c>
      <c r="G158" s="186" t="s">
        <v>146</v>
      </c>
      <c r="H158" s="187">
        <v>57.5</v>
      </c>
      <c r="I158" s="188"/>
      <c r="J158" s="189">
        <f>ROUND(I158*H158,2)</f>
        <v>0</v>
      </c>
      <c r="K158" s="185" t="s">
        <v>155</v>
      </c>
      <c r="L158" s="42"/>
      <c r="M158" s="190" t="s">
        <v>5</v>
      </c>
      <c r="N158" s="191" t="s">
        <v>50</v>
      </c>
      <c r="O158" s="43"/>
      <c r="P158" s="192">
        <f>O158*H158</f>
        <v>0</v>
      </c>
      <c r="Q158" s="192">
        <v>0</v>
      </c>
      <c r="R158" s="192">
        <f>Q158*H158</f>
        <v>0</v>
      </c>
      <c r="S158" s="192">
        <v>0</v>
      </c>
      <c r="T158" s="193">
        <f>S158*H158</f>
        <v>0</v>
      </c>
      <c r="AR158" s="25" t="s">
        <v>148</v>
      </c>
      <c r="AT158" s="25" t="s">
        <v>143</v>
      </c>
      <c r="AU158" s="25" t="s">
        <v>86</v>
      </c>
      <c r="AY158" s="25" t="s">
        <v>141</v>
      </c>
      <c r="BE158" s="194">
        <f>IF(N158="základní",J158,0)</f>
        <v>0</v>
      </c>
      <c r="BF158" s="194">
        <f>IF(N158="snížená",J158,0)</f>
        <v>0</v>
      </c>
      <c r="BG158" s="194">
        <f>IF(N158="zákl. přenesená",J158,0)</f>
        <v>0</v>
      </c>
      <c r="BH158" s="194">
        <f>IF(N158="sníž. přenesená",J158,0)</f>
        <v>0</v>
      </c>
      <c r="BI158" s="194">
        <f>IF(N158="nulová",J158,0)</f>
        <v>0</v>
      </c>
      <c r="BJ158" s="25" t="s">
        <v>24</v>
      </c>
      <c r="BK158" s="194">
        <f>ROUND(I158*H158,2)</f>
        <v>0</v>
      </c>
      <c r="BL158" s="25" t="s">
        <v>148</v>
      </c>
      <c r="BM158" s="25" t="s">
        <v>238</v>
      </c>
    </row>
    <row r="159" spans="2:51" s="12" customFormat="1" ht="12">
      <c r="B159" s="195"/>
      <c r="D159" s="196" t="s">
        <v>150</v>
      </c>
      <c r="E159" s="197" t="s">
        <v>5</v>
      </c>
      <c r="F159" s="198" t="s">
        <v>239</v>
      </c>
      <c r="H159" s="199" t="s">
        <v>5</v>
      </c>
      <c r="I159" s="200"/>
      <c r="L159" s="195"/>
      <c r="M159" s="201"/>
      <c r="N159" s="202"/>
      <c r="O159" s="202"/>
      <c r="P159" s="202"/>
      <c r="Q159" s="202"/>
      <c r="R159" s="202"/>
      <c r="S159" s="202"/>
      <c r="T159" s="203"/>
      <c r="AT159" s="199" t="s">
        <v>150</v>
      </c>
      <c r="AU159" s="199" t="s">
        <v>86</v>
      </c>
      <c r="AV159" s="12" t="s">
        <v>24</v>
      </c>
      <c r="AW159" s="12" t="s">
        <v>43</v>
      </c>
      <c r="AX159" s="12" t="s">
        <v>79</v>
      </c>
      <c r="AY159" s="199" t="s">
        <v>141</v>
      </c>
    </row>
    <row r="160" spans="2:51" s="13" customFormat="1" ht="12">
      <c r="B160" s="204"/>
      <c r="D160" s="196" t="s">
        <v>150</v>
      </c>
      <c r="E160" s="205" t="s">
        <v>5</v>
      </c>
      <c r="F160" s="206" t="s">
        <v>240</v>
      </c>
      <c r="H160" s="207">
        <v>57.5</v>
      </c>
      <c r="I160" s="208"/>
      <c r="L160" s="204"/>
      <c r="M160" s="209"/>
      <c r="N160" s="210"/>
      <c r="O160" s="210"/>
      <c r="P160" s="210"/>
      <c r="Q160" s="210"/>
      <c r="R160" s="210"/>
      <c r="S160" s="210"/>
      <c r="T160" s="211"/>
      <c r="AT160" s="205" t="s">
        <v>150</v>
      </c>
      <c r="AU160" s="205" t="s">
        <v>86</v>
      </c>
      <c r="AV160" s="13" t="s">
        <v>86</v>
      </c>
      <c r="AW160" s="13" t="s">
        <v>43</v>
      </c>
      <c r="AX160" s="13" t="s">
        <v>79</v>
      </c>
      <c r="AY160" s="205" t="s">
        <v>141</v>
      </c>
    </row>
    <row r="161" spans="2:51" s="14" customFormat="1" ht="12">
      <c r="B161" s="212"/>
      <c r="D161" s="213" t="s">
        <v>150</v>
      </c>
      <c r="E161" s="214" t="s">
        <v>5</v>
      </c>
      <c r="F161" s="215" t="s">
        <v>152</v>
      </c>
      <c r="H161" s="216">
        <v>57.5</v>
      </c>
      <c r="I161" s="217"/>
      <c r="L161" s="212"/>
      <c r="M161" s="218"/>
      <c r="N161" s="219"/>
      <c r="O161" s="219"/>
      <c r="P161" s="219"/>
      <c r="Q161" s="219"/>
      <c r="R161" s="219"/>
      <c r="S161" s="219"/>
      <c r="T161" s="220"/>
      <c r="AT161" s="221" t="s">
        <v>150</v>
      </c>
      <c r="AU161" s="221" t="s">
        <v>86</v>
      </c>
      <c r="AV161" s="14" t="s">
        <v>148</v>
      </c>
      <c r="AW161" s="14" t="s">
        <v>43</v>
      </c>
      <c r="AX161" s="14" t="s">
        <v>24</v>
      </c>
      <c r="AY161" s="221" t="s">
        <v>141</v>
      </c>
    </row>
    <row r="162" spans="2:65" s="1" customFormat="1" ht="51.6" customHeight="1">
      <c r="B162" s="182"/>
      <c r="C162" s="183" t="s">
        <v>241</v>
      </c>
      <c r="D162" s="183" t="s">
        <v>143</v>
      </c>
      <c r="E162" s="184" t="s">
        <v>242</v>
      </c>
      <c r="F162" s="185" t="s">
        <v>243</v>
      </c>
      <c r="G162" s="186" t="s">
        <v>146</v>
      </c>
      <c r="H162" s="187">
        <v>15</v>
      </c>
      <c r="I162" s="188"/>
      <c r="J162" s="189">
        <f>ROUND(I162*H162,2)</f>
        <v>0</v>
      </c>
      <c r="K162" s="185" t="s">
        <v>155</v>
      </c>
      <c r="L162" s="42"/>
      <c r="M162" s="190" t="s">
        <v>5</v>
      </c>
      <c r="N162" s="191" t="s">
        <v>50</v>
      </c>
      <c r="O162" s="43"/>
      <c r="P162" s="192">
        <f>O162*H162</f>
        <v>0</v>
      </c>
      <c r="Q162" s="192">
        <v>0.08565</v>
      </c>
      <c r="R162" s="192">
        <f>Q162*H162</f>
        <v>1.28475</v>
      </c>
      <c r="S162" s="192">
        <v>0</v>
      </c>
      <c r="T162" s="193">
        <f>S162*H162</f>
        <v>0</v>
      </c>
      <c r="AR162" s="25" t="s">
        <v>148</v>
      </c>
      <c r="AT162" s="25" t="s">
        <v>143</v>
      </c>
      <c r="AU162" s="25" t="s">
        <v>86</v>
      </c>
      <c r="AY162" s="25" t="s">
        <v>141</v>
      </c>
      <c r="BE162" s="194">
        <f>IF(N162="základní",J162,0)</f>
        <v>0</v>
      </c>
      <c r="BF162" s="194">
        <f>IF(N162="snížená",J162,0)</f>
        <v>0</v>
      </c>
      <c r="BG162" s="194">
        <f>IF(N162="zákl. přenesená",J162,0)</f>
        <v>0</v>
      </c>
      <c r="BH162" s="194">
        <f>IF(N162="sníž. přenesená",J162,0)</f>
        <v>0</v>
      </c>
      <c r="BI162" s="194">
        <f>IF(N162="nulová",J162,0)</f>
        <v>0</v>
      </c>
      <c r="BJ162" s="25" t="s">
        <v>24</v>
      </c>
      <c r="BK162" s="194">
        <f>ROUND(I162*H162,2)</f>
        <v>0</v>
      </c>
      <c r="BL162" s="25" t="s">
        <v>148</v>
      </c>
      <c r="BM162" s="25" t="s">
        <v>244</v>
      </c>
    </row>
    <row r="163" spans="2:51" s="12" customFormat="1" ht="12">
      <c r="B163" s="195"/>
      <c r="D163" s="196" t="s">
        <v>150</v>
      </c>
      <c r="E163" s="197" t="s">
        <v>5</v>
      </c>
      <c r="F163" s="198" t="s">
        <v>224</v>
      </c>
      <c r="H163" s="199" t="s">
        <v>5</v>
      </c>
      <c r="I163" s="200"/>
      <c r="L163" s="195"/>
      <c r="M163" s="201"/>
      <c r="N163" s="202"/>
      <c r="O163" s="202"/>
      <c r="P163" s="202"/>
      <c r="Q163" s="202"/>
      <c r="R163" s="202"/>
      <c r="S163" s="202"/>
      <c r="T163" s="203"/>
      <c r="AT163" s="199" t="s">
        <v>150</v>
      </c>
      <c r="AU163" s="199" t="s">
        <v>86</v>
      </c>
      <c r="AV163" s="12" t="s">
        <v>24</v>
      </c>
      <c r="AW163" s="12" t="s">
        <v>43</v>
      </c>
      <c r="AX163" s="12" t="s">
        <v>79</v>
      </c>
      <c r="AY163" s="199" t="s">
        <v>141</v>
      </c>
    </row>
    <row r="164" spans="2:51" s="13" customFormat="1" ht="12">
      <c r="B164" s="204"/>
      <c r="D164" s="196" t="s">
        <v>150</v>
      </c>
      <c r="E164" s="205" t="s">
        <v>5</v>
      </c>
      <c r="F164" s="206" t="s">
        <v>11</v>
      </c>
      <c r="H164" s="207">
        <v>15</v>
      </c>
      <c r="I164" s="208"/>
      <c r="L164" s="204"/>
      <c r="M164" s="209"/>
      <c r="N164" s="210"/>
      <c r="O164" s="210"/>
      <c r="P164" s="210"/>
      <c r="Q164" s="210"/>
      <c r="R164" s="210"/>
      <c r="S164" s="210"/>
      <c r="T164" s="211"/>
      <c r="AT164" s="205" t="s">
        <v>150</v>
      </c>
      <c r="AU164" s="205" t="s">
        <v>86</v>
      </c>
      <c r="AV164" s="13" t="s">
        <v>86</v>
      </c>
      <c r="AW164" s="13" t="s">
        <v>43</v>
      </c>
      <c r="AX164" s="13" t="s">
        <v>79</v>
      </c>
      <c r="AY164" s="205" t="s">
        <v>141</v>
      </c>
    </row>
    <row r="165" spans="2:51" s="14" customFormat="1" ht="12">
      <c r="B165" s="212"/>
      <c r="D165" s="213" t="s">
        <v>150</v>
      </c>
      <c r="E165" s="214" t="s">
        <v>5</v>
      </c>
      <c r="F165" s="215" t="s">
        <v>152</v>
      </c>
      <c r="H165" s="216">
        <v>15</v>
      </c>
      <c r="I165" s="217"/>
      <c r="L165" s="212"/>
      <c r="M165" s="218"/>
      <c r="N165" s="219"/>
      <c r="O165" s="219"/>
      <c r="P165" s="219"/>
      <c r="Q165" s="219"/>
      <c r="R165" s="219"/>
      <c r="S165" s="219"/>
      <c r="T165" s="220"/>
      <c r="AT165" s="221" t="s">
        <v>150</v>
      </c>
      <c r="AU165" s="221" t="s">
        <v>86</v>
      </c>
      <c r="AV165" s="14" t="s">
        <v>148</v>
      </c>
      <c r="AW165" s="14" t="s">
        <v>43</v>
      </c>
      <c r="AX165" s="14" t="s">
        <v>24</v>
      </c>
      <c r="AY165" s="221" t="s">
        <v>141</v>
      </c>
    </row>
    <row r="166" spans="2:65" s="1" customFormat="1" ht="20.4" customHeight="1">
      <c r="B166" s="182"/>
      <c r="C166" s="183" t="s">
        <v>202</v>
      </c>
      <c r="D166" s="183" t="s">
        <v>143</v>
      </c>
      <c r="E166" s="184" t="s">
        <v>245</v>
      </c>
      <c r="F166" s="185" t="s">
        <v>246</v>
      </c>
      <c r="G166" s="186" t="s">
        <v>162</v>
      </c>
      <c r="H166" s="187">
        <v>12</v>
      </c>
      <c r="I166" s="188"/>
      <c r="J166" s="189">
        <f>ROUND(I166*H166,2)</f>
        <v>0</v>
      </c>
      <c r="K166" s="185" t="s">
        <v>5</v>
      </c>
      <c r="L166" s="42"/>
      <c r="M166" s="190" t="s">
        <v>5</v>
      </c>
      <c r="N166" s="191" t="s">
        <v>50</v>
      </c>
      <c r="O166" s="43"/>
      <c r="P166" s="192">
        <f>O166*H166</f>
        <v>0</v>
      </c>
      <c r="Q166" s="192">
        <v>0.0036</v>
      </c>
      <c r="R166" s="192">
        <f>Q166*H166</f>
        <v>0.0432</v>
      </c>
      <c r="S166" s="192">
        <v>0</v>
      </c>
      <c r="T166" s="193">
        <f>S166*H166</f>
        <v>0</v>
      </c>
      <c r="AR166" s="25" t="s">
        <v>148</v>
      </c>
      <c r="AT166" s="25" t="s">
        <v>143</v>
      </c>
      <c r="AU166" s="25" t="s">
        <v>86</v>
      </c>
      <c r="AY166" s="25" t="s">
        <v>141</v>
      </c>
      <c r="BE166" s="194">
        <f>IF(N166="základní",J166,0)</f>
        <v>0</v>
      </c>
      <c r="BF166" s="194">
        <f>IF(N166="snížená",J166,0)</f>
        <v>0</v>
      </c>
      <c r="BG166" s="194">
        <f>IF(N166="zákl. přenesená",J166,0)</f>
        <v>0</v>
      </c>
      <c r="BH166" s="194">
        <f>IF(N166="sníž. přenesená",J166,0)</f>
        <v>0</v>
      </c>
      <c r="BI166" s="194">
        <f>IF(N166="nulová",J166,0)</f>
        <v>0</v>
      </c>
      <c r="BJ166" s="25" t="s">
        <v>24</v>
      </c>
      <c r="BK166" s="194">
        <f>ROUND(I166*H166,2)</f>
        <v>0</v>
      </c>
      <c r="BL166" s="25" t="s">
        <v>148</v>
      </c>
      <c r="BM166" s="25" t="s">
        <v>247</v>
      </c>
    </row>
    <row r="167" spans="2:51" s="13" customFormat="1" ht="12">
      <c r="B167" s="204"/>
      <c r="D167" s="196" t="s">
        <v>150</v>
      </c>
      <c r="E167" s="205" t="s">
        <v>5</v>
      </c>
      <c r="F167" s="206" t="s">
        <v>212</v>
      </c>
      <c r="H167" s="207">
        <v>12</v>
      </c>
      <c r="I167" s="208"/>
      <c r="L167" s="204"/>
      <c r="M167" s="209"/>
      <c r="N167" s="210"/>
      <c r="O167" s="210"/>
      <c r="P167" s="210"/>
      <c r="Q167" s="210"/>
      <c r="R167" s="210"/>
      <c r="S167" s="210"/>
      <c r="T167" s="211"/>
      <c r="AT167" s="205" t="s">
        <v>150</v>
      </c>
      <c r="AU167" s="205" t="s">
        <v>86</v>
      </c>
      <c r="AV167" s="13" t="s">
        <v>86</v>
      </c>
      <c r="AW167" s="13" t="s">
        <v>43</v>
      </c>
      <c r="AX167" s="13" t="s">
        <v>79</v>
      </c>
      <c r="AY167" s="205" t="s">
        <v>141</v>
      </c>
    </row>
    <row r="168" spans="2:51" s="14" customFormat="1" ht="12">
      <c r="B168" s="212"/>
      <c r="D168" s="196" t="s">
        <v>150</v>
      </c>
      <c r="E168" s="222" t="s">
        <v>5</v>
      </c>
      <c r="F168" s="223" t="s">
        <v>152</v>
      </c>
      <c r="H168" s="224">
        <v>12</v>
      </c>
      <c r="I168" s="217"/>
      <c r="L168" s="212"/>
      <c r="M168" s="218"/>
      <c r="N168" s="219"/>
      <c r="O168" s="219"/>
      <c r="P168" s="219"/>
      <c r="Q168" s="219"/>
      <c r="R168" s="219"/>
      <c r="S168" s="219"/>
      <c r="T168" s="220"/>
      <c r="AT168" s="221" t="s">
        <v>150</v>
      </c>
      <c r="AU168" s="221" t="s">
        <v>86</v>
      </c>
      <c r="AV168" s="14" t="s">
        <v>148</v>
      </c>
      <c r="AW168" s="14" t="s">
        <v>43</v>
      </c>
      <c r="AX168" s="14" t="s">
        <v>24</v>
      </c>
      <c r="AY168" s="221" t="s">
        <v>141</v>
      </c>
    </row>
    <row r="169" spans="2:63" s="11" customFormat="1" ht="29.85" customHeight="1">
      <c r="B169" s="168"/>
      <c r="D169" s="179" t="s">
        <v>78</v>
      </c>
      <c r="E169" s="180" t="s">
        <v>190</v>
      </c>
      <c r="F169" s="180" t="s">
        <v>248</v>
      </c>
      <c r="I169" s="171"/>
      <c r="J169" s="181">
        <f>BK169</f>
        <v>0</v>
      </c>
      <c r="L169" s="168"/>
      <c r="M169" s="173"/>
      <c r="N169" s="174"/>
      <c r="O169" s="174"/>
      <c r="P169" s="175">
        <f>SUM(P170:P172)</f>
        <v>0</v>
      </c>
      <c r="Q169" s="174"/>
      <c r="R169" s="175">
        <f>SUM(R170:R172)</f>
        <v>0.42368</v>
      </c>
      <c r="S169" s="174"/>
      <c r="T169" s="176">
        <f>SUM(T170:T172)</f>
        <v>0</v>
      </c>
      <c r="AR169" s="169" t="s">
        <v>24</v>
      </c>
      <c r="AT169" s="177" t="s">
        <v>78</v>
      </c>
      <c r="AU169" s="177" t="s">
        <v>24</v>
      </c>
      <c r="AY169" s="169" t="s">
        <v>141</v>
      </c>
      <c r="BK169" s="178">
        <f>SUM(BK170:BK172)</f>
        <v>0</v>
      </c>
    </row>
    <row r="170" spans="2:65" s="1" customFormat="1" ht="20.4" customHeight="1">
      <c r="B170" s="182"/>
      <c r="C170" s="183" t="s">
        <v>249</v>
      </c>
      <c r="D170" s="183" t="s">
        <v>143</v>
      </c>
      <c r="E170" s="184" t="s">
        <v>250</v>
      </c>
      <c r="F170" s="185" t="s">
        <v>251</v>
      </c>
      <c r="G170" s="186" t="s">
        <v>252</v>
      </c>
      <c r="H170" s="187">
        <v>1</v>
      </c>
      <c r="I170" s="188"/>
      <c r="J170" s="189">
        <f>ROUND(I170*H170,2)</f>
        <v>0</v>
      </c>
      <c r="K170" s="185" t="s">
        <v>147</v>
      </c>
      <c r="L170" s="42"/>
      <c r="M170" s="190" t="s">
        <v>5</v>
      </c>
      <c r="N170" s="191" t="s">
        <v>50</v>
      </c>
      <c r="O170" s="43"/>
      <c r="P170" s="192">
        <f>O170*H170</f>
        <v>0</v>
      </c>
      <c r="Q170" s="192">
        <v>0.42368</v>
      </c>
      <c r="R170" s="192">
        <f>Q170*H170</f>
        <v>0.42368</v>
      </c>
      <c r="S170" s="192">
        <v>0</v>
      </c>
      <c r="T170" s="193">
        <f>S170*H170</f>
        <v>0</v>
      </c>
      <c r="AR170" s="25" t="s">
        <v>148</v>
      </c>
      <c r="AT170" s="25" t="s">
        <v>143</v>
      </c>
      <c r="AU170" s="25" t="s">
        <v>86</v>
      </c>
      <c r="AY170" s="25" t="s">
        <v>141</v>
      </c>
      <c r="BE170" s="194">
        <f>IF(N170="základní",J170,0)</f>
        <v>0</v>
      </c>
      <c r="BF170" s="194">
        <f>IF(N170="snížená",J170,0)</f>
        <v>0</v>
      </c>
      <c r="BG170" s="194">
        <f>IF(N170="zákl. přenesená",J170,0)</f>
        <v>0</v>
      </c>
      <c r="BH170" s="194">
        <f>IF(N170="sníž. přenesená",J170,0)</f>
        <v>0</v>
      </c>
      <c r="BI170" s="194">
        <f>IF(N170="nulová",J170,0)</f>
        <v>0</v>
      </c>
      <c r="BJ170" s="25" t="s">
        <v>24</v>
      </c>
      <c r="BK170" s="194">
        <f>ROUND(I170*H170,2)</f>
        <v>0</v>
      </c>
      <c r="BL170" s="25" t="s">
        <v>148</v>
      </c>
      <c r="BM170" s="25" t="s">
        <v>253</v>
      </c>
    </row>
    <row r="171" spans="2:51" s="13" customFormat="1" ht="12">
      <c r="B171" s="204"/>
      <c r="D171" s="196" t="s">
        <v>150</v>
      </c>
      <c r="E171" s="205" t="s">
        <v>5</v>
      </c>
      <c r="F171" s="206" t="s">
        <v>24</v>
      </c>
      <c r="H171" s="207">
        <v>1</v>
      </c>
      <c r="I171" s="208"/>
      <c r="L171" s="204"/>
      <c r="M171" s="209"/>
      <c r="N171" s="210"/>
      <c r="O171" s="210"/>
      <c r="P171" s="210"/>
      <c r="Q171" s="210"/>
      <c r="R171" s="210"/>
      <c r="S171" s="210"/>
      <c r="T171" s="211"/>
      <c r="AT171" s="205" t="s">
        <v>150</v>
      </c>
      <c r="AU171" s="205" t="s">
        <v>86</v>
      </c>
      <c r="AV171" s="13" t="s">
        <v>86</v>
      </c>
      <c r="AW171" s="13" t="s">
        <v>43</v>
      </c>
      <c r="AX171" s="13" t="s">
        <v>79</v>
      </c>
      <c r="AY171" s="205" t="s">
        <v>141</v>
      </c>
    </row>
    <row r="172" spans="2:51" s="14" customFormat="1" ht="12">
      <c r="B172" s="212"/>
      <c r="D172" s="196" t="s">
        <v>150</v>
      </c>
      <c r="E172" s="222" t="s">
        <v>5</v>
      </c>
      <c r="F172" s="223" t="s">
        <v>152</v>
      </c>
      <c r="H172" s="224">
        <v>1</v>
      </c>
      <c r="I172" s="217"/>
      <c r="L172" s="212"/>
      <c r="M172" s="218"/>
      <c r="N172" s="219"/>
      <c r="O172" s="219"/>
      <c r="P172" s="219"/>
      <c r="Q172" s="219"/>
      <c r="R172" s="219"/>
      <c r="S172" s="219"/>
      <c r="T172" s="220"/>
      <c r="AT172" s="221" t="s">
        <v>150</v>
      </c>
      <c r="AU172" s="221" t="s">
        <v>86</v>
      </c>
      <c r="AV172" s="14" t="s">
        <v>148</v>
      </c>
      <c r="AW172" s="14" t="s">
        <v>43</v>
      </c>
      <c r="AX172" s="14" t="s">
        <v>24</v>
      </c>
      <c r="AY172" s="221" t="s">
        <v>141</v>
      </c>
    </row>
    <row r="173" spans="2:63" s="11" customFormat="1" ht="29.85" customHeight="1">
      <c r="B173" s="168"/>
      <c r="D173" s="179" t="s">
        <v>78</v>
      </c>
      <c r="E173" s="180" t="s">
        <v>196</v>
      </c>
      <c r="F173" s="180" t="s">
        <v>254</v>
      </c>
      <c r="I173" s="171"/>
      <c r="J173" s="181">
        <f>BK173</f>
        <v>0</v>
      </c>
      <c r="L173" s="168"/>
      <c r="M173" s="173"/>
      <c r="N173" s="174"/>
      <c r="O173" s="174"/>
      <c r="P173" s="175">
        <f>SUM(P174:P219)</f>
        <v>0</v>
      </c>
      <c r="Q173" s="174"/>
      <c r="R173" s="175">
        <f>SUM(R174:R219)</f>
        <v>23.92288</v>
      </c>
      <c r="S173" s="174"/>
      <c r="T173" s="176">
        <f>SUM(T174:T219)</f>
        <v>0</v>
      </c>
      <c r="AR173" s="169" t="s">
        <v>24</v>
      </c>
      <c r="AT173" s="177" t="s">
        <v>78</v>
      </c>
      <c r="AU173" s="177" t="s">
        <v>24</v>
      </c>
      <c r="AY173" s="169" t="s">
        <v>141</v>
      </c>
      <c r="BK173" s="178">
        <f>SUM(BK174:BK219)</f>
        <v>0</v>
      </c>
    </row>
    <row r="174" spans="2:65" s="1" customFormat="1" ht="20.4" customHeight="1">
      <c r="B174" s="182"/>
      <c r="C174" s="183" t="s">
        <v>255</v>
      </c>
      <c r="D174" s="183" t="s">
        <v>143</v>
      </c>
      <c r="E174" s="184" t="s">
        <v>256</v>
      </c>
      <c r="F174" s="185" t="s">
        <v>257</v>
      </c>
      <c r="G174" s="186" t="s">
        <v>258</v>
      </c>
      <c r="H174" s="187">
        <v>9</v>
      </c>
      <c r="I174" s="188"/>
      <c r="J174" s="189">
        <f>ROUND(I174*H174,2)</f>
        <v>0</v>
      </c>
      <c r="K174" s="185" t="s">
        <v>5</v>
      </c>
      <c r="L174" s="42"/>
      <c r="M174" s="190" t="s">
        <v>5</v>
      </c>
      <c r="N174" s="191" t="s">
        <v>50</v>
      </c>
      <c r="O174" s="43"/>
      <c r="P174" s="192">
        <f>O174*H174</f>
        <v>0</v>
      </c>
      <c r="Q174" s="192">
        <v>0</v>
      </c>
      <c r="R174" s="192">
        <f>Q174*H174</f>
        <v>0</v>
      </c>
      <c r="S174" s="192">
        <v>0</v>
      </c>
      <c r="T174" s="193">
        <f>S174*H174</f>
        <v>0</v>
      </c>
      <c r="AR174" s="25" t="s">
        <v>148</v>
      </c>
      <c r="AT174" s="25" t="s">
        <v>143</v>
      </c>
      <c r="AU174" s="25" t="s">
        <v>86</v>
      </c>
      <c r="AY174" s="25" t="s">
        <v>141</v>
      </c>
      <c r="BE174" s="194">
        <f>IF(N174="základní",J174,0)</f>
        <v>0</v>
      </c>
      <c r="BF174" s="194">
        <f>IF(N174="snížená",J174,0)</f>
        <v>0</v>
      </c>
      <c r="BG174" s="194">
        <f>IF(N174="zákl. přenesená",J174,0)</f>
        <v>0</v>
      </c>
      <c r="BH174" s="194">
        <f>IF(N174="sníž. přenesená",J174,0)</f>
        <v>0</v>
      </c>
      <c r="BI174" s="194">
        <f>IF(N174="nulová",J174,0)</f>
        <v>0</v>
      </c>
      <c r="BJ174" s="25" t="s">
        <v>24</v>
      </c>
      <c r="BK174" s="194">
        <f>ROUND(I174*H174,2)</f>
        <v>0</v>
      </c>
      <c r="BL174" s="25" t="s">
        <v>148</v>
      </c>
      <c r="BM174" s="25" t="s">
        <v>259</v>
      </c>
    </row>
    <row r="175" spans="2:51" s="12" customFormat="1" ht="12">
      <c r="B175" s="195"/>
      <c r="D175" s="196" t="s">
        <v>150</v>
      </c>
      <c r="E175" s="197" t="s">
        <v>5</v>
      </c>
      <c r="F175" s="198" t="s">
        <v>260</v>
      </c>
      <c r="H175" s="199" t="s">
        <v>5</v>
      </c>
      <c r="I175" s="200"/>
      <c r="L175" s="195"/>
      <c r="M175" s="201"/>
      <c r="N175" s="202"/>
      <c r="O175" s="202"/>
      <c r="P175" s="202"/>
      <c r="Q175" s="202"/>
      <c r="R175" s="202"/>
      <c r="S175" s="202"/>
      <c r="T175" s="203"/>
      <c r="AT175" s="199" t="s">
        <v>150</v>
      </c>
      <c r="AU175" s="199" t="s">
        <v>86</v>
      </c>
      <c r="AV175" s="12" t="s">
        <v>24</v>
      </c>
      <c r="AW175" s="12" t="s">
        <v>43</v>
      </c>
      <c r="AX175" s="12" t="s">
        <v>79</v>
      </c>
      <c r="AY175" s="199" t="s">
        <v>141</v>
      </c>
    </row>
    <row r="176" spans="2:51" s="13" customFormat="1" ht="12">
      <c r="B176" s="204"/>
      <c r="D176" s="196" t="s">
        <v>150</v>
      </c>
      <c r="E176" s="205" t="s">
        <v>5</v>
      </c>
      <c r="F176" s="206" t="s">
        <v>196</v>
      </c>
      <c r="H176" s="207">
        <v>9</v>
      </c>
      <c r="I176" s="208"/>
      <c r="L176" s="204"/>
      <c r="M176" s="209"/>
      <c r="N176" s="210"/>
      <c r="O176" s="210"/>
      <c r="P176" s="210"/>
      <c r="Q176" s="210"/>
      <c r="R176" s="210"/>
      <c r="S176" s="210"/>
      <c r="T176" s="211"/>
      <c r="AT176" s="205" t="s">
        <v>150</v>
      </c>
      <c r="AU176" s="205" t="s">
        <v>86</v>
      </c>
      <c r="AV176" s="13" t="s">
        <v>86</v>
      </c>
      <c r="AW176" s="13" t="s">
        <v>43</v>
      </c>
      <c r="AX176" s="13" t="s">
        <v>79</v>
      </c>
      <c r="AY176" s="205" t="s">
        <v>141</v>
      </c>
    </row>
    <row r="177" spans="2:51" s="14" customFormat="1" ht="12">
      <c r="B177" s="212"/>
      <c r="D177" s="213" t="s">
        <v>150</v>
      </c>
      <c r="E177" s="214" t="s">
        <v>5</v>
      </c>
      <c r="F177" s="215" t="s">
        <v>152</v>
      </c>
      <c r="H177" s="216">
        <v>9</v>
      </c>
      <c r="I177" s="217"/>
      <c r="L177" s="212"/>
      <c r="M177" s="218"/>
      <c r="N177" s="219"/>
      <c r="O177" s="219"/>
      <c r="P177" s="219"/>
      <c r="Q177" s="219"/>
      <c r="R177" s="219"/>
      <c r="S177" s="219"/>
      <c r="T177" s="220"/>
      <c r="AT177" s="221" t="s">
        <v>150</v>
      </c>
      <c r="AU177" s="221" t="s">
        <v>86</v>
      </c>
      <c r="AV177" s="14" t="s">
        <v>148</v>
      </c>
      <c r="AW177" s="14" t="s">
        <v>43</v>
      </c>
      <c r="AX177" s="14" t="s">
        <v>24</v>
      </c>
      <c r="AY177" s="221" t="s">
        <v>141</v>
      </c>
    </row>
    <row r="178" spans="2:65" s="1" customFormat="1" ht="20.4" customHeight="1">
      <c r="B178" s="182"/>
      <c r="C178" s="183" t="s">
        <v>10</v>
      </c>
      <c r="D178" s="183" t="s">
        <v>143</v>
      </c>
      <c r="E178" s="184" t="s">
        <v>261</v>
      </c>
      <c r="F178" s="185" t="s">
        <v>262</v>
      </c>
      <c r="G178" s="186" t="s">
        <v>162</v>
      </c>
      <c r="H178" s="187">
        <v>90.5</v>
      </c>
      <c r="I178" s="188"/>
      <c r="J178" s="189">
        <f>ROUND(I178*H178,2)</f>
        <v>0</v>
      </c>
      <c r="K178" s="185" t="s">
        <v>263</v>
      </c>
      <c r="L178" s="42"/>
      <c r="M178" s="190" t="s">
        <v>5</v>
      </c>
      <c r="N178" s="191" t="s">
        <v>50</v>
      </c>
      <c r="O178" s="43"/>
      <c r="P178" s="192">
        <f>O178*H178</f>
        <v>0</v>
      </c>
      <c r="Q178" s="192">
        <v>0.08978</v>
      </c>
      <c r="R178" s="192">
        <f>Q178*H178</f>
        <v>8.12509</v>
      </c>
      <c r="S178" s="192">
        <v>0</v>
      </c>
      <c r="T178" s="193">
        <f>S178*H178</f>
        <v>0</v>
      </c>
      <c r="AR178" s="25" t="s">
        <v>148</v>
      </c>
      <c r="AT178" s="25" t="s">
        <v>143</v>
      </c>
      <c r="AU178" s="25" t="s">
        <v>86</v>
      </c>
      <c r="AY178" s="25" t="s">
        <v>141</v>
      </c>
      <c r="BE178" s="194">
        <f>IF(N178="základní",J178,0)</f>
        <v>0</v>
      </c>
      <c r="BF178" s="194">
        <f>IF(N178="snížená",J178,0)</f>
        <v>0</v>
      </c>
      <c r="BG178" s="194">
        <f>IF(N178="zákl. přenesená",J178,0)</f>
        <v>0</v>
      </c>
      <c r="BH178" s="194">
        <f>IF(N178="sníž. přenesená",J178,0)</f>
        <v>0</v>
      </c>
      <c r="BI178" s="194">
        <f>IF(N178="nulová",J178,0)</f>
        <v>0</v>
      </c>
      <c r="BJ178" s="25" t="s">
        <v>24</v>
      </c>
      <c r="BK178" s="194">
        <f>ROUND(I178*H178,2)</f>
        <v>0</v>
      </c>
      <c r="BL178" s="25" t="s">
        <v>148</v>
      </c>
      <c r="BM178" s="25" t="s">
        <v>264</v>
      </c>
    </row>
    <row r="179" spans="2:51" s="12" customFormat="1" ht="12">
      <c r="B179" s="195"/>
      <c r="D179" s="196" t="s">
        <v>150</v>
      </c>
      <c r="E179" s="197" t="s">
        <v>5</v>
      </c>
      <c r="F179" s="198" t="s">
        <v>265</v>
      </c>
      <c r="H179" s="199" t="s">
        <v>5</v>
      </c>
      <c r="I179" s="200"/>
      <c r="L179" s="195"/>
      <c r="M179" s="201"/>
      <c r="N179" s="202"/>
      <c r="O179" s="202"/>
      <c r="P179" s="202"/>
      <c r="Q179" s="202"/>
      <c r="R179" s="202"/>
      <c r="S179" s="202"/>
      <c r="T179" s="203"/>
      <c r="AT179" s="199" t="s">
        <v>150</v>
      </c>
      <c r="AU179" s="199" t="s">
        <v>86</v>
      </c>
      <c r="AV179" s="12" t="s">
        <v>24</v>
      </c>
      <c r="AW179" s="12" t="s">
        <v>43</v>
      </c>
      <c r="AX179" s="12" t="s">
        <v>79</v>
      </c>
      <c r="AY179" s="199" t="s">
        <v>141</v>
      </c>
    </row>
    <row r="180" spans="2:51" s="13" customFormat="1" ht="12">
      <c r="B180" s="204"/>
      <c r="D180" s="196" t="s">
        <v>150</v>
      </c>
      <c r="E180" s="205" t="s">
        <v>5</v>
      </c>
      <c r="F180" s="206" t="s">
        <v>266</v>
      </c>
      <c r="H180" s="207">
        <v>27.5</v>
      </c>
      <c r="I180" s="208"/>
      <c r="L180" s="204"/>
      <c r="M180" s="209"/>
      <c r="N180" s="210"/>
      <c r="O180" s="210"/>
      <c r="P180" s="210"/>
      <c r="Q180" s="210"/>
      <c r="R180" s="210"/>
      <c r="S180" s="210"/>
      <c r="T180" s="211"/>
      <c r="AT180" s="205" t="s">
        <v>150</v>
      </c>
      <c r="AU180" s="205" t="s">
        <v>86</v>
      </c>
      <c r="AV180" s="13" t="s">
        <v>86</v>
      </c>
      <c r="AW180" s="13" t="s">
        <v>43</v>
      </c>
      <c r="AX180" s="13" t="s">
        <v>79</v>
      </c>
      <c r="AY180" s="205" t="s">
        <v>141</v>
      </c>
    </row>
    <row r="181" spans="2:51" s="12" customFormat="1" ht="12">
      <c r="B181" s="195"/>
      <c r="D181" s="196" t="s">
        <v>150</v>
      </c>
      <c r="E181" s="197" t="s">
        <v>5</v>
      </c>
      <c r="F181" s="198" t="s">
        <v>267</v>
      </c>
      <c r="H181" s="199" t="s">
        <v>5</v>
      </c>
      <c r="I181" s="200"/>
      <c r="L181" s="195"/>
      <c r="M181" s="201"/>
      <c r="N181" s="202"/>
      <c r="O181" s="202"/>
      <c r="P181" s="202"/>
      <c r="Q181" s="202"/>
      <c r="R181" s="202"/>
      <c r="S181" s="202"/>
      <c r="T181" s="203"/>
      <c r="AT181" s="199" t="s">
        <v>150</v>
      </c>
      <c r="AU181" s="199" t="s">
        <v>86</v>
      </c>
      <c r="AV181" s="12" t="s">
        <v>24</v>
      </c>
      <c r="AW181" s="12" t="s">
        <v>43</v>
      </c>
      <c r="AX181" s="12" t="s">
        <v>79</v>
      </c>
      <c r="AY181" s="199" t="s">
        <v>141</v>
      </c>
    </row>
    <row r="182" spans="2:51" s="13" customFormat="1" ht="12">
      <c r="B182" s="204"/>
      <c r="D182" s="196" t="s">
        <v>150</v>
      </c>
      <c r="E182" s="205" t="s">
        <v>5</v>
      </c>
      <c r="F182" s="206" t="s">
        <v>268</v>
      </c>
      <c r="H182" s="207">
        <v>63</v>
      </c>
      <c r="I182" s="208"/>
      <c r="L182" s="204"/>
      <c r="M182" s="209"/>
      <c r="N182" s="210"/>
      <c r="O182" s="210"/>
      <c r="P182" s="210"/>
      <c r="Q182" s="210"/>
      <c r="R182" s="210"/>
      <c r="S182" s="210"/>
      <c r="T182" s="211"/>
      <c r="AT182" s="205" t="s">
        <v>150</v>
      </c>
      <c r="AU182" s="205" t="s">
        <v>86</v>
      </c>
      <c r="AV182" s="13" t="s">
        <v>86</v>
      </c>
      <c r="AW182" s="13" t="s">
        <v>43</v>
      </c>
      <c r="AX182" s="13" t="s">
        <v>79</v>
      </c>
      <c r="AY182" s="205" t="s">
        <v>141</v>
      </c>
    </row>
    <row r="183" spans="2:51" s="14" customFormat="1" ht="12">
      <c r="B183" s="212"/>
      <c r="D183" s="213" t="s">
        <v>150</v>
      </c>
      <c r="E183" s="214" t="s">
        <v>5</v>
      </c>
      <c r="F183" s="215" t="s">
        <v>152</v>
      </c>
      <c r="H183" s="216">
        <v>90.5</v>
      </c>
      <c r="I183" s="217"/>
      <c r="L183" s="212"/>
      <c r="M183" s="218"/>
      <c r="N183" s="219"/>
      <c r="O183" s="219"/>
      <c r="P183" s="219"/>
      <c r="Q183" s="219"/>
      <c r="R183" s="219"/>
      <c r="S183" s="219"/>
      <c r="T183" s="220"/>
      <c r="AT183" s="221" t="s">
        <v>150</v>
      </c>
      <c r="AU183" s="221" t="s">
        <v>86</v>
      </c>
      <c r="AV183" s="14" t="s">
        <v>148</v>
      </c>
      <c r="AW183" s="14" t="s">
        <v>43</v>
      </c>
      <c r="AX183" s="14" t="s">
        <v>24</v>
      </c>
      <c r="AY183" s="221" t="s">
        <v>141</v>
      </c>
    </row>
    <row r="184" spans="2:65" s="1" customFormat="1" ht="40.2" customHeight="1">
      <c r="B184" s="182"/>
      <c r="C184" s="225" t="s">
        <v>201</v>
      </c>
      <c r="D184" s="225" t="s">
        <v>213</v>
      </c>
      <c r="E184" s="226" t="s">
        <v>269</v>
      </c>
      <c r="F184" s="227" t="s">
        <v>270</v>
      </c>
      <c r="G184" s="228" t="s">
        <v>193</v>
      </c>
      <c r="H184" s="229">
        <v>2.051</v>
      </c>
      <c r="I184" s="230"/>
      <c r="J184" s="231">
        <f>ROUND(I184*H184,2)</f>
        <v>0</v>
      </c>
      <c r="K184" s="227" t="s">
        <v>155</v>
      </c>
      <c r="L184" s="232"/>
      <c r="M184" s="233" t="s">
        <v>5</v>
      </c>
      <c r="N184" s="234" t="s">
        <v>50</v>
      </c>
      <c r="O184" s="43"/>
      <c r="P184" s="192">
        <f>O184*H184</f>
        <v>0</v>
      </c>
      <c r="Q184" s="192">
        <v>1</v>
      </c>
      <c r="R184" s="192">
        <f>Q184*H184</f>
        <v>2.051</v>
      </c>
      <c r="S184" s="192">
        <v>0</v>
      </c>
      <c r="T184" s="193">
        <f>S184*H184</f>
        <v>0</v>
      </c>
      <c r="AR184" s="25" t="s">
        <v>190</v>
      </c>
      <c r="AT184" s="25" t="s">
        <v>213</v>
      </c>
      <c r="AU184" s="25" t="s">
        <v>86</v>
      </c>
      <c r="AY184" s="25" t="s">
        <v>141</v>
      </c>
      <c r="BE184" s="194">
        <f>IF(N184="základní",J184,0)</f>
        <v>0</v>
      </c>
      <c r="BF184" s="194">
        <f>IF(N184="snížená",J184,0)</f>
        <v>0</v>
      </c>
      <c r="BG184" s="194">
        <f>IF(N184="zákl. přenesená",J184,0)</f>
        <v>0</v>
      </c>
      <c r="BH184" s="194">
        <f>IF(N184="sníž. přenesená",J184,0)</f>
        <v>0</v>
      </c>
      <c r="BI184" s="194">
        <f>IF(N184="nulová",J184,0)</f>
        <v>0</v>
      </c>
      <c r="BJ184" s="25" t="s">
        <v>24</v>
      </c>
      <c r="BK184" s="194">
        <f>ROUND(I184*H184,2)</f>
        <v>0</v>
      </c>
      <c r="BL184" s="25" t="s">
        <v>148</v>
      </c>
      <c r="BM184" s="25" t="s">
        <v>271</v>
      </c>
    </row>
    <row r="185" spans="2:47" s="1" customFormat="1" ht="24">
      <c r="B185" s="42"/>
      <c r="D185" s="196" t="s">
        <v>272</v>
      </c>
      <c r="F185" s="235" t="s">
        <v>273</v>
      </c>
      <c r="I185" s="236"/>
      <c r="L185" s="42"/>
      <c r="M185" s="237"/>
      <c r="N185" s="43"/>
      <c r="O185" s="43"/>
      <c r="P185" s="43"/>
      <c r="Q185" s="43"/>
      <c r="R185" s="43"/>
      <c r="S185" s="43"/>
      <c r="T185" s="71"/>
      <c r="AT185" s="25" t="s">
        <v>272</v>
      </c>
      <c r="AU185" s="25" t="s">
        <v>86</v>
      </c>
    </row>
    <row r="186" spans="2:51" s="12" customFormat="1" ht="12">
      <c r="B186" s="195"/>
      <c r="D186" s="196" t="s">
        <v>150</v>
      </c>
      <c r="E186" s="197" t="s">
        <v>5</v>
      </c>
      <c r="F186" s="198" t="s">
        <v>265</v>
      </c>
      <c r="H186" s="199" t="s">
        <v>5</v>
      </c>
      <c r="I186" s="200"/>
      <c r="L186" s="195"/>
      <c r="M186" s="201"/>
      <c r="N186" s="202"/>
      <c r="O186" s="202"/>
      <c r="P186" s="202"/>
      <c r="Q186" s="202"/>
      <c r="R186" s="202"/>
      <c r="S186" s="202"/>
      <c r="T186" s="203"/>
      <c r="AT186" s="199" t="s">
        <v>150</v>
      </c>
      <c r="AU186" s="199" t="s">
        <v>86</v>
      </c>
      <c r="AV186" s="12" t="s">
        <v>24</v>
      </c>
      <c r="AW186" s="12" t="s">
        <v>43</v>
      </c>
      <c r="AX186" s="12" t="s">
        <v>79</v>
      </c>
      <c r="AY186" s="199" t="s">
        <v>141</v>
      </c>
    </row>
    <row r="187" spans="2:51" s="13" customFormat="1" ht="12">
      <c r="B187" s="204"/>
      <c r="D187" s="196" t="s">
        <v>150</v>
      </c>
      <c r="E187" s="205" t="s">
        <v>5</v>
      </c>
      <c r="F187" s="206" t="s">
        <v>274</v>
      </c>
      <c r="H187" s="207">
        <v>0.623</v>
      </c>
      <c r="I187" s="208"/>
      <c r="L187" s="204"/>
      <c r="M187" s="209"/>
      <c r="N187" s="210"/>
      <c r="O187" s="210"/>
      <c r="P187" s="210"/>
      <c r="Q187" s="210"/>
      <c r="R187" s="210"/>
      <c r="S187" s="210"/>
      <c r="T187" s="211"/>
      <c r="AT187" s="205" t="s">
        <v>150</v>
      </c>
      <c r="AU187" s="205" t="s">
        <v>86</v>
      </c>
      <c r="AV187" s="13" t="s">
        <v>86</v>
      </c>
      <c r="AW187" s="13" t="s">
        <v>43</v>
      </c>
      <c r="AX187" s="13" t="s">
        <v>79</v>
      </c>
      <c r="AY187" s="205" t="s">
        <v>141</v>
      </c>
    </row>
    <row r="188" spans="2:51" s="12" customFormat="1" ht="12">
      <c r="B188" s="195"/>
      <c r="D188" s="196" t="s">
        <v>150</v>
      </c>
      <c r="E188" s="197" t="s">
        <v>5</v>
      </c>
      <c r="F188" s="198" t="s">
        <v>267</v>
      </c>
      <c r="H188" s="199" t="s">
        <v>5</v>
      </c>
      <c r="I188" s="200"/>
      <c r="L188" s="195"/>
      <c r="M188" s="201"/>
      <c r="N188" s="202"/>
      <c r="O188" s="202"/>
      <c r="P188" s="202"/>
      <c r="Q188" s="202"/>
      <c r="R188" s="202"/>
      <c r="S188" s="202"/>
      <c r="T188" s="203"/>
      <c r="AT188" s="199" t="s">
        <v>150</v>
      </c>
      <c r="AU188" s="199" t="s">
        <v>86</v>
      </c>
      <c r="AV188" s="12" t="s">
        <v>24</v>
      </c>
      <c r="AW188" s="12" t="s">
        <v>43</v>
      </c>
      <c r="AX188" s="12" t="s">
        <v>79</v>
      </c>
      <c r="AY188" s="199" t="s">
        <v>141</v>
      </c>
    </row>
    <row r="189" spans="2:51" s="13" customFormat="1" ht="12">
      <c r="B189" s="204"/>
      <c r="D189" s="196" t="s">
        <v>150</v>
      </c>
      <c r="E189" s="205" t="s">
        <v>5</v>
      </c>
      <c r="F189" s="206" t="s">
        <v>275</v>
      </c>
      <c r="H189" s="207">
        <v>1.428</v>
      </c>
      <c r="I189" s="208"/>
      <c r="L189" s="204"/>
      <c r="M189" s="209"/>
      <c r="N189" s="210"/>
      <c r="O189" s="210"/>
      <c r="P189" s="210"/>
      <c r="Q189" s="210"/>
      <c r="R189" s="210"/>
      <c r="S189" s="210"/>
      <c r="T189" s="211"/>
      <c r="AT189" s="205" t="s">
        <v>150</v>
      </c>
      <c r="AU189" s="205" t="s">
        <v>86</v>
      </c>
      <c r="AV189" s="13" t="s">
        <v>86</v>
      </c>
      <c r="AW189" s="13" t="s">
        <v>43</v>
      </c>
      <c r="AX189" s="13" t="s">
        <v>79</v>
      </c>
      <c r="AY189" s="205" t="s">
        <v>141</v>
      </c>
    </row>
    <row r="190" spans="2:51" s="14" customFormat="1" ht="12">
      <c r="B190" s="212"/>
      <c r="D190" s="213" t="s">
        <v>150</v>
      </c>
      <c r="E190" s="214" t="s">
        <v>5</v>
      </c>
      <c r="F190" s="215" t="s">
        <v>152</v>
      </c>
      <c r="H190" s="216">
        <v>2.051</v>
      </c>
      <c r="I190" s="217"/>
      <c r="L190" s="212"/>
      <c r="M190" s="218"/>
      <c r="N190" s="219"/>
      <c r="O190" s="219"/>
      <c r="P190" s="219"/>
      <c r="Q190" s="219"/>
      <c r="R190" s="219"/>
      <c r="S190" s="219"/>
      <c r="T190" s="220"/>
      <c r="AT190" s="221" t="s">
        <v>150</v>
      </c>
      <c r="AU190" s="221" t="s">
        <v>86</v>
      </c>
      <c r="AV190" s="14" t="s">
        <v>148</v>
      </c>
      <c r="AW190" s="14" t="s">
        <v>43</v>
      </c>
      <c r="AX190" s="14" t="s">
        <v>24</v>
      </c>
      <c r="AY190" s="221" t="s">
        <v>141</v>
      </c>
    </row>
    <row r="191" spans="2:65" s="1" customFormat="1" ht="28.8" customHeight="1">
      <c r="B191" s="182"/>
      <c r="C191" s="183" t="s">
        <v>276</v>
      </c>
      <c r="D191" s="183" t="s">
        <v>143</v>
      </c>
      <c r="E191" s="184" t="s">
        <v>277</v>
      </c>
      <c r="F191" s="185" t="s">
        <v>278</v>
      </c>
      <c r="G191" s="186" t="s">
        <v>162</v>
      </c>
      <c r="H191" s="187">
        <v>60</v>
      </c>
      <c r="I191" s="188"/>
      <c r="J191" s="189">
        <f>ROUND(I191*H191,2)</f>
        <v>0</v>
      </c>
      <c r="K191" s="185" t="s">
        <v>5</v>
      </c>
      <c r="L191" s="42"/>
      <c r="M191" s="190" t="s">
        <v>5</v>
      </c>
      <c r="N191" s="191" t="s">
        <v>50</v>
      </c>
      <c r="O191" s="43"/>
      <c r="P191" s="192">
        <f>O191*H191</f>
        <v>0</v>
      </c>
      <c r="Q191" s="192">
        <v>0.1554</v>
      </c>
      <c r="R191" s="192">
        <f>Q191*H191</f>
        <v>9.324</v>
      </c>
      <c r="S191" s="192">
        <v>0</v>
      </c>
      <c r="T191" s="193">
        <f>S191*H191</f>
        <v>0</v>
      </c>
      <c r="AR191" s="25" t="s">
        <v>148</v>
      </c>
      <c r="AT191" s="25" t="s">
        <v>143</v>
      </c>
      <c r="AU191" s="25" t="s">
        <v>86</v>
      </c>
      <c r="AY191" s="25" t="s">
        <v>141</v>
      </c>
      <c r="BE191" s="194">
        <f>IF(N191="základní",J191,0)</f>
        <v>0</v>
      </c>
      <c r="BF191" s="194">
        <f>IF(N191="snížená",J191,0)</f>
        <v>0</v>
      </c>
      <c r="BG191" s="194">
        <f>IF(N191="zákl. přenesená",J191,0)</f>
        <v>0</v>
      </c>
      <c r="BH191" s="194">
        <f>IF(N191="sníž. přenesená",J191,0)</f>
        <v>0</v>
      </c>
      <c r="BI191" s="194">
        <f>IF(N191="nulová",J191,0)</f>
        <v>0</v>
      </c>
      <c r="BJ191" s="25" t="s">
        <v>24</v>
      </c>
      <c r="BK191" s="194">
        <f>ROUND(I191*H191,2)</f>
        <v>0</v>
      </c>
      <c r="BL191" s="25" t="s">
        <v>148</v>
      </c>
      <c r="BM191" s="25" t="s">
        <v>279</v>
      </c>
    </row>
    <row r="192" spans="2:51" s="12" customFormat="1" ht="12">
      <c r="B192" s="195"/>
      <c r="D192" s="196" t="s">
        <v>150</v>
      </c>
      <c r="E192" s="197" t="s">
        <v>5</v>
      </c>
      <c r="F192" s="198" t="s">
        <v>280</v>
      </c>
      <c r="H192" s="199" t="s">
        <v>5</v>
      </c>
      <c r="I192" s="200"/>
      <c r="L192" s="195"/>
      <c r="M192" s="201"/>
      <c r="N192" s="202"/>
      <c r="O192" s="202"/>
      <c r="P192" s="202"/>
      <c r="Q192" s="202"/>
      <c r="R192" s="202"/>
      <c r="S192" s="202"/>
      <c r="T192" s="203"/>
      <c r="AT192" s="199" t="s">
        <v>150</v>
      </c>
      <c r="AU192" s="199" t="s">
        <v>86</v>
      </c>
      <c r="AV192" s="12" t="s">
        <v>24</v>
      </c>
      <c r="AW192" s="12" t="s">
        <v>43</v>
      </c>
      <c r="AX192" s="12" t="s">
        <v>79</v>
      </c>
      <c r="AY192" s="199" t="s">
        <v>141</v>
      </c>
    </row>
    <row r="193" spans="2:51" s="13" customFormat="1" ht="12">
      <c r="B193" s="204"/>
      <c r="D193" s="196" t="s">
        <v>150</v>
      </c>
      <c r="E193" s="205" t="s">
        <v>5</v>
      </c>
      <c r="F193" s="206" t="s">
        <v>281</v>
      </c>
      <c r="H193" s="207">
        <v>31</v>
      </c>
      <c r="I193" s="208"/>
      <c r="L193" s="204"/>
      <c r="M193" s="209"/>
      <c r="N193" s="210"/>
      <c r="O193" s="210"/>
      <c r="P193" s="210"/>
      <c r="Q193" s="210"/>
      <c r="R193" s="210"/>
      <c r="S193" s="210"/>
      <c r="T193" s="211"/>
      <c r="AT193" s="205" t="s">
        <v>150</v>
      </c>
      <c r="AU193" s="205" t="s">
        <v>86</v>
      </c>
      <c r="AV193" s="13" t="s">
        <v>86</v>
      </c>
      <c r="AW193" s="13" t="s">
        <v>43</v>
      </c>
      <c r="AX193" s="13" t="s">
        <v>79</v>
      </c>
      <c r="AY193" s="205" t="s">
        <v>141</v>
      </c>
    </row>
    <row r="194" spans="2:51" s="12" customFormat="1" ht="12">
      <c r="B194" s="195"/>
      <c r="D194" s="196" t="s">
        <v>150</v>
      </c>
      <c r="E194" s="197" t="s">
        <v>5</v>
      </c>
      <c r="F194" s="198" t="s">
        <v>282</v>
      </c>
      <c r="H194" s="199" t="s">
        <v>5</v>
      </c>
      <c r="I194" s="200"/>
      <c r="L194" s="195"/>
      <c r="M194" s="201"/>
      <c r="N194" s="202"/>
      <c r="O194" s="202"/>
      <c r="P194" s="202"/>
      <c r="Q194" s="202"/>
      <c r="R194" s="202"/>
      <c r="S194" s="202"/>
      <c r="T194" s="203"/>
      <c r="AT194" s="199" t="s">
        <v>150</v>
      </c>
      <c r="AU194" s="199" t="s">
        <v>86</v>
      </c>
      <c r="AV194" s="12" t="s">
        <v>24</v>
      </c>
      <c r="AW194" s="12" t="s">
        <v>43</v>
      </c>
      <c r="AX194" s="12" t="s">
        <v>79</v>
      </c>
      <c r="AY194" s="199" t="s">
        <v>141</v>
      </c>
    </row>
    <row r="195" spans="2:51" s="13" customFormat="1" ht="12">
      <c r="B195" s="204"/>
      <c r="D195" s="196" t="s">
        <v>150</v>
      </c>
      <c r="E195" s="205" t="s">
        <v>5</v>
      </c>
      <c r="F195" s="206" t="s">
        <v>10</v>
      </c>
      <c r="H195" s="207">
        <v>21</v>
      </c>
      <c r="I195" s="208"/>
      <c r="L195" s="204"/>
      <c r="M195" s="209"/>
      <c r="N195" s="210"/>
      <c r="O195" s="210"/>
      <c r="P195" s="210"/>
      <c r="Q195" s="210"/>
      <c r="R195" s="210"/>
      <c r="S195" s="210"/>
      <c r="T195" s="211"/>
      <c r="AT195" s="205" t="s">
        <v>150</v>
      </c>
      <c r="AU195" s="205" t="s">
        <v>86</v>
      </c>
      <c r="AV195" s="13" t="s">
        <v>86</v>
      </c>
      <c r="AW195" s="13" t="s">
        <v>43</v>
      </c>
      <c r="AX195" s="13" t="s">
        <v>79</v>
      </c>
      <c r="AY195" s="205" t="s">
        <v>141</v>
      </c>
    </row>
    <row r="196" spans="2:51" s="12" customFormat="1" ht="12">
      <c r="B196" s="195"/>
      <c r="D196" s="196" t="s">
        <v>150</v>
      </c>
      <c r="E196" s="197" t="s">
        <v>5</v>
      </c>
      <c r="F196" s="198" t="s">
        <v>283</v>
      </c>
      <c r="H196" s="199" t="s">
        <v>5</v>
      </c>
      <c r="I196" s="200"/>
      <c r="L196" s="195"/>
      <c r="M196" s="201"/>
      <c r="N196" s="202"/>
      <c r="O196" s="202"/>
      <c r="P196" s="202"/>
      <c r="Q196" s="202"/>
      <c r="R196" s="202"/>
      <c r="S196" s="202"/>
      <c r="T196" s="203"/>
      <c r="AT196" s="199" t="s">
        <v>150</v>
      </c>
      <c r="AU196" s="199" t="s">
        <v>86</v>
      </c>
      <c r="AV196" s="12" t="s">
        <v>24</v>
      </c>
      <c r="AW196" s="12" t="s">
        <v>43</v>
      </c>
      <c r="AX196" s="12" t="s">
        <v>79</v>
      </c>
      <c r="AY196" s="199" t="s">
        <v>141</v>
      </c>
    </row>
    <row r="197" spans="2:51" s="13" customFormat="1" ht="12">
      <c r="B197" s="204"/>
      <c r="D197" s="196" t="s">
        <v>150</v>
      </c>
      <c r="E197" s="205" t="s">
        <v>5</v>
      </c>
      <c r="F197" s="206" t="s">
        <v>284</v>
      </c>
      <c r="H197" s="207">
        <v>8</v>
      </c>
      <c r="I197" s="208"/>
      <c r="L197" s="204"/>
      <c r="M197" s="209"/>
      <c r="N197" s="210"/>
      <c r="O197" s="210"/>
      <c r="P197" s="210"/>
      <c r="Q197" s="210"/>
      <c r="R197" s="210"/>
      <c r="S197" s="210"/>
      <c r="T197" s="211"/>
      <c r="AT197" s="205" t="s">
        <v>150</v>
      </c>
      <c r="AU197" s="205" t="s">
        <v>86</v>
      </c>
      <c r="AV197" s="13" t="s">
        <v>86</v>
      </c>
      <c r="AW197" s="13" t="s">
        <v>43</v>
      </c>
      <c r="AX197" s="13" t="s">
        <v>79</v>
      </c>
      <c r="AY197" s="205" t="s">
        <v>141</v>
      </c>
    </row>
    <row r="198" spans="2:51" s="14" customFormat="1" ht="12">
      <c r="B198" s="212"/>
      <c r="D198" s="213" t="s">
        <v>150</v>
      </c>
      <c r="E198" s="214" t="s">
        <v>5</v>
      </c>
      <c r="F198" s="215" t="s">
        <v>152</v>
      </c>
      <c r="H198" s="216">
        <v>60</v>
      </c>
      <c r="I198" s="217"/>
      <c r="L198" s="212"/>
      <c r="M198" s="218"/>
      <c r="N198" s="219"/>
      <c r="O198" s="219"/>
      <c r="P198" s="219"/>
      <c r="Q198" s="219"/>
      <c r="R198" s="219"/>
      <c r="S198" s="219"/>
      <c r="T198" s="220"/>
      <c r="AT198" s="221" t="s">
        <v>150</v>
      </c>
      <c r="AU198" s="221" t="s">
        <v>86</v>
      </c>
      <c r="AV198" s="14" t="s">
        <v>148</v>
      </c>
      <c r="AW198" s="14" t="s">
        <v>43</v>
      </c>
      <c r="AX198" s="14" t="s">
        <v>24</v>
      </c>
      <c r="AY198" s="221" t="s">
        <v>141</v>
      </c>
    </row>
    <row r="199" spans="2:65" s="1" customFormat="1" ht="28.8" customHeight="1">
      <c r="B199" s="182"/>
      <c r="C199" s="225" t="s">
        <v>285</v>
      </c>
      <c r="D199" s="225" t="s">
        <v>213</v>
      </c>
      <c r="E199" s="226" t="s">
        <v>286</v>
      </c>
      <c r="F199" s="227" t="s">
        <v>287</v>
      </c>
      <c r="G199" s="228" t="s">
        <v>252</v>
      </c>
      <c r="H199" s="229">
        <v>31.31</v>
      </c>
      <c r="I199" s="230"/>
      <c r="J199" s="231">
        <f>ROUND(I199*H199,2)</f>
        <v>0</v>
      </c>
      <c r="K199" s="227" t="s">
        <v>155</v>
      </c>
      <c r="L199" s="232"/>
      <c r="M199" s="233" t="s">
        <v>5</v>
      </c>
      <c r="N199" s="234" t="s">
        <v>50</v>
      </c>
      <c r="O199" s="43"/>
      <c r="P199" s="192">
        <f>O199*H199</f>
        <v>0</v>
      </c>
      <c r="Q199" s="192">
        <v>0.08</v>
      </c>
      <c r="R199" s="192">
        <f>Q199*H199</f>
        <v>2.5048</v>
      </c>
      <c r="S199" s="192">
        <v>0</v>
      </c>
      <c r="T199" s="193">
        <f>S199*H199</f>
        <v>0</v>
      </c>
      <c r="AR199" s="25" t="s">
        <v>190</v>
      </c>
      <c r="AT199" s="25" t="s">
        <v>213</v>
      </c>
      <c r="AU199" s="25" t="s">
        <v>86</v>
      </c>
      <c r="AY199" s="25" t="s">
        <v>141</v>
      </c>
      <c r="BE199" s="194">
        <f>IF(N199="základní",J199,0)</f>
        <v>0</v>
      </c>
      <c r="BF199" s="194">
        <f>IF(N199="snížená",J199,0)</f>
        <v>0</v>
      </c>
      <c r="BG199" s="194">
        <f>IF(N199="zákl. přenesená",J199,0)</f>
        <v>0</v>
      </c>
      <c r="BH199" s="194">
        <f>IF(N199="sníž. přenesená",J199,0)</f>
        <v>0</v>
      </c>
      <c r="BI199" s="194">
        <f>IF(N199="nulová",J199,0)</f>
        <v>0</v>
      </c>
      <c r="BJ199" s="25" t="s">
        <v>24</v>
      </c>
      <c r="BK199" s="194">
        <f>ROUND(I199*H199,2)</f>
        <v>0</v>
      </c>
      <c r="BL199" s="25" t="s">
        <v>148</v>
      </c>
      <c r="BM199" s="25" t="s">
        <v>288</v>
      </c>
    </row>
    <row r="200" spans="2:51" s="13" customFormat="1" ht="12">
      <c r="B200" s="204"/>
      <c r="D200" s="196" t="s">
        <v>150</v>
      </c>
      <c r="E200" s="205" t="s">
        <v>5</v>
      </c>
      <c r="F200" s="206" t="s">
        <v>289</v>
      </c>
      <c r="H200" s="207">
        <v>31.31</v>
      </c>
      <c r="I200" s="208"/>
      <c r="L200" s="204"/>
      <c r="M200" s="209"/>
      <c r="N200" s="210"/>
      <c r="O200" s="210"/>
      <c r="P200" s="210"/>
      <c r="Q200" s="210"/>
      <c r="R200" s="210"/>
      <c r="S200" s="210"/>
      <c r="T200" s="211"/>
      <c r="AT200" s="205" t="s">
        <v>150</v>
      </c>
      <c r="AU200" s="205" t="s">
        <v>86</v>
      </c>
      <c r="AV200" s="13" t="s">
        <v>86</v>
      </c>
      <c r="AW200" s="13" t="s">
        <v>43</v>
      </c>
      <c r="AX200" s="13" t="s">
        <v>79</v>
      </c>
      <c r="AY200" s="205" t="s">
        <v>141</v>
      </c>
    </row>
    <row r="201" spans="2:51" s="14" customFormat="1" ht="12">
      <c r="B201" s="212"/>
      <c r="D201" s="213" t="s">
        <v>150</v>
      </c>
      <c r="E201" s="214" t="s">
        <v>5</v>
      </c>
      <c r="F201" s="215" t="s">
        <v>152</v>
      </c>
      <c r="H201" s="216">
        <v>31.31</v>
      </c>
      <c r="I201" s="217"/>
      <c r="L201" s="212"/>
      <c r="M201" s="218"/>
      <c r="N201" s="219"/>
      <c r="O201" s="219"/>
      <c r="P201" s="219"/>
      <c r="Q201" s="219"/>
      <c r="R201" s="219"/>
      <c r="S201" s="219"/>
      <c r="T201" s="220"/>
      <c r="AT201" s="221" t="s">
        <v>150</v>
      </c>
      <c r="AU201" s="221" t="s">
        <v>86</v>
      </c>
      <c r="AV201" s="14" t="s">
        <v>148</v>
      </c>
      <c r="AW201" s="14" t="s">
        <v>43</v>
      </c>
      <c r="AX201" s="14" t="s">
        <v>24</v>
      </c>
      <c r="AY201" s="221" t="s">
        <v>141</v>
      </c>
    </row>
    <row r="202" spans="2:65" s="1" customFormat="1" ht="28.8" customHeight="1">
      <c r="B202" s="182"/>
      <c r="C202" s="225" t="s">
        <v>290</v>
      </c>
      <c r="D202" s="225" t="s">
        <v>213</v>
      </c>
      <c r="E202" s="226" t="s">
        <v>291</v>
      </c>
      <c r="F202" s="227" t="s">
        <v>292</v>
      </c>
      <c r="G202" s="228" t="s">
        <v>252</v>
      </c>
      <c r="H202" s="229">
        <v>21.21</v>
      </c>
      <c r="I202" s="230"/>
      <c r="J202" s="231">
        <f>ROUND(I202*H202,2)</f>
        <v>0</v>
      </c>
      <c r="K202" s="227" t="s">
        <v>155</v>
      </c>
      <c r="L202" s="232"/>
      <c r="M202" s="233" t="s">
        <v>5</v>
      </c>
      <c r="N202" s="234" t="s">
        <v>50</v>
      </c>
      <c r="O202" s="43"/>
      <c r="P202" s="192">
        <f>O202*H202</f>
        <v>0</v>
      </c>
      <c r="Q202" s="192">
        <v>0.063</v>
      </c>
      <c r="R202" s="192">
        <f>Q202*H202</f>
        <v>1.33623</v>
      </c>
      <c r="S202" s="192">
        <v>0</v>
      </c>
      <c r="T202" s="193">
        <f>S202*H202</f>
        <v>0</v>
      </c>
      <c r="AR202" s="25" t="s">
        <v>190</v>
      </c>
      <c r="AT202" s="25" t="s">
        <v>213</v>
      </c>
      <c r="AU202" s="25" t="s">
        <v>86</v>
      </c>
      <c r="AY202" s="25" t="s">
        <v>141</v>
      </c>
      <c r="BE202" s="194">
        <f>IF(N202="základní",J202,0)</f>
        <v>0</v>
      </c>
      <c r="BF202" s="194">
        <f>IF(N202="snížená",J202,0)</f>
        <v>0</v>
      </c>
      <c r="BG202" s="194">
        <f>IF(N202="zákl. přenesená",J202,0)</f>
        <v>0</v>
      </c>
      <c r="BH202" s="194">
        <f>IF(N202="sníž. přenesená",J202,0)</f>
        <v>0</v>
      </c>
      <c r="BI202" s="194">
        <f>IF(N202="nulová",J202,0)</f>
        <v>0</v>
      </c>
      <c r="BJ202" s="25" t="s">
        <v>24</v>
      </c>
      <c r="BK202" s="194">
        <f>ROUND(I202*H202,2)</f>
        <v>0</v>
      </c>
      <c r="BL202" s="25" t="s">
        <v>148</v>
      </c>
      <c r="BM202" s="25" t="s">
        <v>293</v>
      </c>
    </row>
    <row r="203" spans="2:51" s="13" customFormat="1" ht="12">
      <c r="B203" s="204"/>
      <c r="D203" s="196" t="s">
        <v>150</v>
      </c>
      <c r="E203" s="205" t="s">
        <v>5</v>
      </c>
      <c r="F203" s="206" t="s">
        <v>294</v>
      </c>
      <c r="H203" s="207">
        <v>21.21</v>
      </c>
      <c r="I203" s="208"/>
      <c r="L203" s="204"/>
      <c r="M203" s="209"/>
      <c r="N203" s="210"/>
      <c r="O203" s="210"/>
      <c r="P203" s="210"/>
      <c r="Q203" s="210"/>
      <c r="R203" s="210"/>
      <c r="S203" s="210"/>
      <c r="T203" s="211"/>
      <c r="AT203" s="205" t="s">
        <v>150</v>
      </c>
      <c r="AU203" s="205" t="s">
        <v>86</v>
      </c>
      <c r="AV203" s="13" t="s">
        <v>86</v>
      </c>
      <c r="AW203" s="13" t="s">
        <v>43</v>
      </c>
      <c r="AX203" s="13" t="s">
        <v>79</v>
      </c>
      <c r="AY203" s="205" t="s">
        <v>141</v>
      </c>
    </row>
    <row r="204" spans="2:51" s="14" customFormat="1" ht="12">
      <c r="B204" s="212"/>
      <c r="D204" s="213" t="s">
        <v>150</v>
      </c>
      <c r="E204" s="214" t="s">
        <v>5</v>
      </c>
      <c r="F204" s="215" t="s">
        <v>152</v>
      </c>
      <c r="H204" s="216">
        <v>21.21</v>
      </c>
      <c r="I204" s="217"/>
      <c r="L204" s="212"/>
      <c r="M204" s="218"/>
      <c r="N204" s="219"/>
      <c r="O204" s="219"/>
      <c r="P204" s="219"/>
      <c r="Q204" s="219"/>
      <c r="R204" s="219"/>
      <c r="S204" s="219"/>
      <c r="T204" s="220"/>
      <c r="AT204" s="221" t="s">
        <v>150</v>
      </c>
      <c r="AU204" s="221" t="s">
        <v>86</v>
      </c>
      <c r="AV204" s="14" t="s">
        <v>148</v>
      </c>
      <c r="AW204" s="14" t="s">
        <v>43</v>
      </c>
      <c r="AX204" s="14" t="s">
        <v>24</v>
      </c>
      <c r="AY204" s="221" t="s">
        <v>141</v>
      </c>
    </row>
    <row r="205" spans="2:65" s="1" customFormat="1" ht="28.8" customHeight="1">
      <c r="B205" s="182"/>
      <c r="C205" s="225" t="s">
        <v>295</v>
      </c>
      <c r="D205" s="225" t="s">
        <v>213</v>
      </c>
      <c r="E205" s="226" t="s">
        <v>296</v>
      </c>
      <c r="F205" s="227" t="s">
        <v>297</v>
      </c>
      <c r="G205" s="228" t="s">
        <v>252</v>
      </c>
      <c r="H205" s="229">
        <v>8.08</v>
      </c>
      <c r="I205" s="230"/>
      <c r="J205" s="231">
        <f>ROUND(I205*H205,2)</f>
        <v>0</v>
      </c>
      <c r="K205" s="227" t="s">
        <v>155</v>
      </c>
      <c r="L205" s="232"/>
      <c r="M205" s="233" t="s">
        <v>5</v>
      </c>
      <c r="N205" s="234" t="s">
        <v>50</v>
      </c>
      <c r="O205" s="43"/>
      <c r="P205" s="192">
        <f>O205*H205</f>
        <v>0</v>
      </c>
      <c r="Q205" s="192">
        <v>0.072</v>
      </c>
      <c r="R205" s="192">
        <f>Q205*H205</f>
        <v>0.5817599999999999</v>
      </c>
      <c r="S205" s="192">
        <v>0</v>
      </c>
      <c r="T205" s="193">
        <f>S205*H205</f>
        <v>0</v>
      </c>
      <c r="AR205" s="25" t="s">
        <v>190</v>
      </c>
      <c r="AT205" s="25" t="s">
        <v>213</v>
      </c>
      <c r="AU205" s="25" t="s">
        <v>86</v>
      </c>
      <c r="AY205" s="25" t="s">
        <v>141</v>
      </c>
      <c r="BE205" s="194">
        <f>IF(N205="základní",J205,0)</f>
        <v>0</v>
      </c>
      <c r="BF205" s="194">
        <f>IF(N205="snížená",J205,0)</f>
        <v>0</v>
      </c>
      <c r="BG205" s="194">
        <f>IF(N205="zákl. přenesená",J205,0)</f>
        <v>0</v>
      </c>
      <c r="BH205" s="194">
        <f>IF(N205="sníž. přenesená",J205,0)</f>
        <v>0</v>
      </c>
      <c r="BI205" s="194">
        <f>IF(N205="nulová",J205,0)</f>
        <v>0</v>
      </c>
      <c r="BJ205" s="25" t="s">
        <v>24</v>
      </c>
      <c r="BK205" s="194">
        <f>ROUND(I205*H205,2)</f>
        <v>0</v>
      </c>
      <c r="BL205" s="25" t="s">
        <v>148</v>
      </c>
      <c r="BM205" s="25" t="s">
        <v>298</v>
      </c>
    </row>
    <row r="206" spans="2:51" s="13" customFormat="1" ht="12">
      <c r="B206" s="204"/>
      <c r="D206" s="196" t="s">
        <v>150</v>
      </c>
      <c r="E206" s="205" t="s">
        <v>5</v>
      </c>
      <c r="F206" s="206" t="s">
        <v>299</v>
      </c>
      <c r="H206" s="207">
        <v>8.08</v>
      </c>
      <c r="I206" s="208"/>
      <c r="L206" s="204"/>
      <c r="M206" s="209"/>
      <c r="N206" s="210"/>
      <c r="O206" s="210"/>
      <c r="P206" s="210"/>
      <c r="Q206" s="210"/>
      <c r="R206" s="210"/>
      <c r="S206" s="210"/>
      <c r="T206" s="211"/>
      <c r="AT206" s="205" t="s">
        <v>150</v>
      </c>
      <c r="AU206" s="205" t="s">
        <v>86</v>
      </c>
      <c r="AV206" s="13" t="s">
        <v>86</v>
      </c>
      <c r="AW206" s="13" t="s">
        <v>43</v>
      </c>
      <c r="AX206" s="13" t="s">
        <v>79</v>
      </c>
      <c r="AY206" s="205" t="s">
        <v>141</v>
      </c>
    </row>
    <row r="207" spans="2:51" s="14" customFormat="1" ht="12">
      <c r="B207" s="212"/>
      <c r="D207" s="213" t="s">
        <v>150</v>
      </c>
      <c r="E207" s="214" t="s">
        <v>5</v>
      </c>
      <c r="F207" s="215" t="s">
        <v>152</v>
      </c>
      <c r="H207" s="216">
        <v>8.08</v>
      </c>
      <c r="I207" s="217"/>
      <c r="L207" s="212"/>
      <c r="M207" s="218"/>
      <c r="N207" s="219"/>
      <c r="O207" s="219"/>
      <c r="P207" s="219"/>
      <c r="Q207" s="219"/>
      <c r="R207" s="219"/>
      <c r="S207" s="219"/>
      <c r="T207" s="220"/>
      <c r="AT207" s="221" t="s">
        <v>150</v>
      </c>
      <c r="AU207" s="221" t="s">
        <v>86</v>
      </c>
      <c r="AV207" s="14" t="s">
        <v>148</v>
      </c>
      <c r="AW207" s="14" t="s">
        <v>43</v>
      </c>
      <c r="AX207" s="14" t="s">
        <v>24</v>
      </c>
      <c r="AY207" s="221" t="s">
        <v>141</v>
      </c>
    </row>
    <row r="208" spans="2:65" s="1" customFormat="1" ht="28.8" customHeight="1">
      <c r="B208" s="182"/>
      <c r="C208" s="183" t="s">
        <v>300</v>
      </c>
      <c r="D208" s="183" t="s">
        <v>143</v>
      </c>
      <c r="E208" s="184" t="s">
        <v>301</v>
      </c>
      <c r="F208" s="185" t="s">
        <v>302</v>
      </c>
      <c r="G208" s="186" t="s">
        <v>168</v>
      </c>
      <c r="H208" s="187">
        <v>0.6</v>
      </c>
      <c r="I208" s="188"/>
      <c r="J208" s="189">
        <f>ROUND(I208*H208,2)</f>
        <v>0</v>
      </c>
      <c r="K208" s="185" t="s">
        <v>5</v>
      </c>
      <c r="L208" s="42"/>
      <c r="M208" s="190" t="s">
        <v>5</v>
      </c>
      <c r="N208" s="191" t="s">
        <v>50</v>
      </c>
      <c r="O208" s="43"/>
      <c r="P208" s="192">
        <f>O208*H208</f>
        <v>0</v>
      </c>
      <c r="Q208" s="192">
        <v>0</v>
      </c>
      <c r="R208" s="192">
        <f>Q208*H208</f>
        <v>0</v>
      </c>
      <c r="S208" s="192">
        <v>0</v>
      </c>
      <c r="T208" s="193">
        <f>S208*H208</f>
        <v>0</v>
      </c>
      <c r="AR208" s="25" t="s">
        <v>148</v>
      </c>
      <c r="AT208" s="25" t="s">
        <v>143</v>
      </c>
      <c r="AU208" s="25" t="s">
        <v>86</v>
      </c>
      <c r="AY208" s="25" t="s">
        <v>141</v>
      </c>
      <c r="BE208" s="194">
        <f>IF(N208="základní",J208,0)</f>
        <v>0</v>
      </c>
      <c r="BF208" s="194">
        <f>IF(N208="snížená",J208,0)</f>
        <v>0</v>
      </c>
      <c r="BG208" s="194">
        <f>IF(N208="zákl. přenesená",J208,0)</f>
        <v>0</v>
      </c>
      <c r="BH208" s="194">
        <f>IF(N208="sníž. přenesená",J208,0)</f>
        <v>0</v>
      </c>
      <c r="BI208" s="194">
        <f>IF(N208="nulová",J208,0)</f>
        <v>0</v>
      </c>
      <c r="BJ208" s="25" t="s">
        <v>24</v>
      </c>
      <c r="BK208" s="194">
        <f>ROUND(I208*H208,2)</f>
        <v>0</v>
      </c>
      <c r="BL208" s="25" t="s">
        <v>148</v>
      </c>
      <c r="BM208" s="25" t="s">
        <v>303</v>
      </c>
    </row>
    <row r="209" spans="2:51" s="12" customFormat="1" ht="12">
      <c r="B209" s="195"/>
      <c r="D209" s="196" t="s">
        <v>150</v>
      </c>
      <c r="E209" s="197" t="s">
        <v>5</v>
      </c>
      <c r="F209" s="198" t="s">
        <v>280</v>
      </c>
      <c r="H209" s="199" t="s">
        <v>5</v>
      </c>
      <c r="I209" s="200"/>
      <c r="L209" s="195"/>
      <c r="M209" s="201"/>
      <c r="N209" s="202"/>
      <c r="O209" s="202"/>
      <c r="P209" s="202"/>
      <c r="Q209" s="202"/>
      <c r="R209" s="202"/>
      <c r="S209" s="202"/>
      <c r="T209" s="203"/>
      <c r="AT209" s="199" t="s">
        <v>150</v>
      </c>
      <c r="AU209" s="199" t="s">
        <v>86</v>
      </c>
      <c r="AV209" s="12" t="s">
        <v>24</v>
      </c>
      <c r="AW209" s="12" t="s">
        <v>43</v>
      </c>
      <c r="AX209" s="12" t="s">
        <v>79</v>
      </c>
      <c r="AY209" s="199" t="s">
        <v>141</v>
      </c>
    </row>
    <row r="210" spans="2:51" s="13" customFormat="1" ht="12">
      <c r="B210" s="204"/>
      <c r="D210" s="196" t="s">
        <v>150</v>
      </c>
      <c r="E210" s="205" t="s">
        <v>5</v>
      </c>
      <c r="F210" s="206" t="s">
        <v>304</v>
      </c>
      <c r="H210" s="207">
        <v>0.31</v>
      </c>
      <c r="I210" s="208"/>
      <c r="L210" s="204"/>
      <c r="M210" s="209"/>
      <c r="N210" s="210"/>
      <c r="O210" s="210"/>
      <c r="P210" s="210"/>
      <c r="Q210" s="210"/>
      <c r="R210" s="210"/>
      <c r="S210" s="210"/>
      <c r="T210" s="211"/>
      <c r="AT210" s="205" t="s">
        <v>150</v>
      </c>
      <c r="AU210" s="205" t="s">
        <v>86</v>
      </c>
      <c r="AV210" s="13" t="s">
        <v>86</v>
      </c>
      <c r="AW210" s="13" t="s">
        <v>43</v>
      </c>
      <c r="AX210" s="13" t="s">
        <v>79</v>
      </c>
      <c r="AY210" s="205" t="s">
        <v>141</v>
      </c>
    </row>
    <row r="211" spans="2:51" s="12" customFormat="1" ht="12">
      <c r="B211" s="195"/>
      <c r="D211" s="196" t="s">
        <v>150</v>
      </c>
      <c r="E211" s="197" t="s">
        <v>5</v>
      </c>
      <c r="F211" s="198" t="s">
        <v>282</v>
      </c>
      <c r="H211" s="199" t="s">
        <v>5</v>
      </c>
      <c r="I211" s="200"/>
      <c r="L211" s="195"/>
      <c r="M211" s="201"/>
      <c r="N211" s="202"/>
      <c r="O211" s="202"/>
      <c r="P211" s="202"/>
      <c r="Q211" s="202"/>
      <c r="R211" s="202"/>
      <c r="S211" s="202"/>
      <c r="T211" s="203"/>
      <c r="AT211" s="199" t="s">
        <v>150</v>
      </c>
      <c r="AU211" s="199" t="s">
        <v>86</v>
      </c>
      <c r="AV211" s="12" t="s">
        <v>24</v>
      </c>
      <c r="AW211" s="12" t="s">
        <v>43</v>
      </c>
      <c r="AX211" s="12" t="s">
        <v>79</v>
      </c>
      <c r="AY211" s="199" t="s">
        <v>141</v>
      </c>
    </row>
    <row r="212" spans="2:51" s="13" customFormat="1" ht="12">
      <c r="B212" s="204"/>
      <c r="D212" s="196" t="s">
        <v>150</v>
      </c>
      <c r="E212" s="205" t="s">
        <v>5</v>
      </c>
      <c r="F212" s="206" t="s">
        <v>305</v>
      </c>
      <c r="H212" s="207">
        <v>0.21</v>
      </c>
      <c r="I212" s="208"/>
      <c r="L212" s="204"/>
      <c r="M212" s="209"/>
      <c r="N212" s="210"/>
      <c r="O212" s="210"/>
      <c r="P212" s="210"/>
      <c r="Q212" s="210"/>
      <c r="R212" s="210"/>
      <c r="S212" s="210"/>
      <c r="T212" s="211"/>
      <c r="AT212" s="205" t="s">
        <v>150</v>
      </c>
      <c r="AU212" s="205" t="s">
        <v>86</v>
      </c>
      <c r="AV212" s="13" t="s">
        <v>86</v>
      </c>
      <c r="AW212" s="13" t="s">
        <v>43</v>
      </c>
      <c r="AX212" s="13" t="s">
        <v>79</v>
      </c>
      <c r="AY212" s="205" t="s">
        <v>141</v>
      </c>
    </row>
    <row r="213" spans="2:51" s="12" customFormat="1" ht="12">
      <c r="B213" s="195"/>
      <c r="D213" s="196" t="s">
        <v>150</v>
      </c>
      <c r="E213" s="197" t="s">
        <v>5</v>
      </c>
      <c r="F213" s="198" t="s">
        <v>283</v>
      </c>
      <c r="H213" s="199" t="s">
        <v>5</v>
      </c>
      <c r="I213" s="200"/>
      <c r="L213" s="195"/>
      <c r="M213" s="201"/>
      <c r="N213" s="202"/>
      <c r="O213" s="202"/>
      <c r="P213" s="202"/>
      <c r="Q213" s="202"/>
      <c r="R213" s="202"/>
      <c r="S213" s="202"/>
      <c r="T213" s="203"/>
      <c r="AT213" s="199" t="s">
        <v>150</v>
      </c>
      <c r="AU213" s="199" t="s">
        <v>86</v>
      </c>
      <c r="AV213" s="12" t="s">
        <v>24</v>
      </c>
      <c r="AW213" s="12" t="s">
        <v>43</v>
      </c>
      <c r="AX213" s="12" t="s">
        <v>79</v>
      </c>
      <c r="AY213" s="199" t="s">
        <v>141</v>
      </c>
    </row>
    <row r="214" spans="2:51" s="13" customFormat="1" ht="12">
      <c r="B214" s="204"/>
      <c r="D214" s="196" t="s">
        <v>150</v>
      </c>
      <c r="E214" s="205" t="s">
        <v>5</v>
      </c>
      <c r="F214" s="206" t="s">
        <v>306</v>
      </c>
      <c r="H214" s="207">
        <v>0.08</v>
      </c>
      <c r="I214" s="208"/>
      <c r="L214" s="204"/>
      <c r="M214" s="209"/>
      <c r="N214" s="210"/>
      <c r="O214" s="210"/>
      <c r="P214" s="210"/>
      <c r="Q214" s="210"/>
      <c r="R214" s="210"/>
      <c r="S214" s="210"/>
      <c r="T214" s="211"/>
      <c r="AT214" s="205" t="s">
        <v>150</v>
      </c>
      <c r="AU214" s="205" t="s">
        <v>86</v>
      </c>
      <c r="AV214" s="13" t="s">
        <v>86</v>
      </c>
      <c r="AW214" s="13" t="s">
        <v>43</v>
      </c>
      <c r="AX214" s="13" t="s">
        <v>79</v>
      </c>
      <c r="AY214" s="205" t="s">
        <v>141</v>
      </c>
    </row>
    <row r="215" spans="2:51" s="14" customFormat="1" ht="12">
      <c r="B215" s="212"/>
      <c r="D215" s="213" t="s">
        <v>150</v>
      </c>
      <c r="E215" s="214" t="s">
        <v>5</v>
      </c>
      <c r="F215" s="215" t="s">
        <v>152</v>
      </c>
      <c r="H215" s="216">
        <v>0.6</v>
      </c>
      <c r="I215" s="217"/>
      <c r="L215" s="212"/>
      <c r="M215" s="218"/>
      <c r="N215" s="219"/>
      <c r="O215" s="219"/>
      <c r="P215" s="219"/>
      <c r="Q215" s="219"/>
      <c r="R215" s="219"/>
      <c r="S215" s="219"/>
      <c r="T215" s="220"/>
      <c r="AT215" s="221" t="s">
        <v>150</v>
      </c>
      <c r="AU215" s="221" t="s">
        <v>86</v>
      </c>
      <c r="AV215" s="14" t="s">
        <v>148</v>
      </c>
      <c r="AW215" s="14" t="s">
        <v>43</v>
      </c>
      <c r="AX215" s="14" t="s">
        <v>24</v>
      </c>
      <c r="AY215" s="221" t="s">
        <v>141</v>
      </c>
    </row>
    <row r="216" spans="2:65" s="1" customFormat="1" ht="40.2" customHeight="1">
      <c r="B216" s="182"/>
      <c r="C216" s="183" t="s">
        <v>307</v>
      </c>
      <c r="D216" s="183" t="s">
        <v>143</v>
      </c>
      <c r="E216" s="184" t="s">
        <v>308</v>
      </c>
      <c r="F216" s="185" t="s">
        <v>309</v>
      </c>
      <c r="G216" s="186" t="s">
        <v>146</v>
      </c>
      <c r="H216" s="187">
        <v>15</v>
      </c>
      <c r="I216" s="188"/>
      <c r="J216" s="189">
        <f>ROUND(I216*H216,2)</f>
        <v>0</v>
      </c>
      <c r="K216" s="185" t="s">
        <v>155</v>
      </c>
      <c r="L216" s="42"/>
      <c r="M216" s="190" t="s">
        <v>5</v>
      </c>
      <c r="N216" s="191" t="s">
        <v>50</v>
      </c>
      <c r="O216" s="43"/>
      <c r="P216" s="192">
        <f>O216*H216</f>
        <v>0</v>
      </c>
      <c r="Q216" s="192">
        <v>0</v>
      </c>
      <c r="R216" s="192">
        <f>Q216*H216</f>
        <v>0</v>
      </c>
      <c r="S216" s="192">
        <v>0</v>
      </c>
      <c r="T216" s="193">
        <f>S216*H216</f>
        <v>0</v>
      </c>
      <c r="AR216" s="25" t="s">
        <v>148</v>
      </c>
      <c r="AT216" s="25" t="s">
        <v>143</v>
      </c>
      <c r="AU216" s="25" t="s">
        <v>86</v>
      </c>
      <c r="AY216" s="25" t="s">
        <v>141</v>
      </c>
      <c r="BE216" s="194">
        <f>IF(N216="základní",J216,0)</f>
        <v>0</v>
      </c>
      <c r="BF216" s="194">
        <f>IF(N216="snížená",J216,0)</f>
        <v>0</v>
      </c>
      <c r="BG216" s="194">
        <f>IF(N216="zákl. přenesená",J216,0)</f>
        <v>0</v>
      </c>
      <c r="BH216" s="194">
        <f>IF(N216="sníž. přenesená",J216,0)</f>
        <v>0</v>
      </c>
      <c r="BI216" s="194">
        <f>IF(N216="nulová",J216,0)</f>
        <v>0</v>
      </c>
      <c r="BJ216" s="25" t="s">
        <v>24</v>
      </c>
      <c r="BK216" s="194">
        <f>ROUND(I216*H216,2)</f>
        <v>0</v>
      </c>
      <c r="BL216" s="25" t="s">
        <v>148</v>
      </c>
      <c r="BM216" s="25" t="s">
        <v>310</v>
      </c>
    </row>
    <row r="217" spans="2:51" s="12" customFormat="1" ht="12">
      <c r="B217" s="195"/>
      <c r="D217" s="196" t="s">
        <v>150</v>
      </c>
      <c r="E217" s="197" t="s">
        <v>5</v>
      </c>
      <c r="F217" s="198" t="s">
        <v>224</v>
      </c>
      <c r="H217" s="199" t="s">
        <v>5</v>
      </c>
      <c r="I217" s="200"/>
      <c r="L217" s="195"/>
      <c r="M217" s="201"/>
      <c r="N217" s="202"/>
      <c r="O217" s="202"/>
      <c r="P217" s="202"/>
      <c r="Q217" s="202"/>
      <c r="R217" s="202"/>
      <c r="S217" s="202"/>
      <c r="T217" s="203"/>
      <c r="AT217" s="199" t="s">
        <v>150</v>
      </c>
      <c r="AU217" s="199" t="s">
        <v>86</v>
      </c>
      <c r="AV217" s="12" t="s">
        <v>24</v>
      </c>
      <c r="AW217" s="12" t="s">
        <v>43</v>
      </c>
      <c r="AX217" s="12" t="s">
        <v>79</v>
      </c>
      <c r="AY217" s="199" t="s">
        <v>141</v>
      </c>
    </row>
    <row r="218" spans="2:51" s="13" customFormat="1" ht="12">
      <c r="B218" s="204"/>
      <c r="D218" s="196" t="s">
        <v>150</v>
      </c>
      <c r="E218" s="205" t="s">
        <v>5</v>
      </c>
      <c r="F218" s="206" t="s">
        <v>11</v>
      </c>
      <c r="H218" s="207">
        <v>15</v>
      </c>
      <c r="I218" s="208"/>
      <c r="L218" s="204"/>
      <c r="M218" s="209"/>
      <c r="N218" s="210"/>
      <c r="O218" s="210"/>
      <c r="P218" s="210"/>
      <c r="Q218" s="210"/>
      <c r="R218" s="210"/>
      <c r="S218" s="210"/>
      <c r="T218" s="211"/>
      <c r="AT218" s="205" t="s">
        <v>150</v>
      </c>
      <c r="AU218" s="205" t="s">
        <v>86</v>
      </c>
      <c r="AV218" s="13" t="s">
        <v>86</v>
      </c>
      <c r="AW218" s="13" t="s">
        <v>43</v>
      </c>
      <c r="AX218" s="13" t="s">
        <v>79</v>
      </c>
      <c r="AY218" s="205" t="s">
        <v>141</v>
      </c>
    </row>
    <row r="219" spans="2:51" s="14" customFormat="1" ht="12">
      <c r="B219" s="212"/>
      <c r="D219" s="196" t="s">
        <v>150</v>
      </c>
      <c r="E219" s="222" t="s">
        <v>5</v>
      </c>
      <c r="F219" s="223" t="s">
        <v>152</v>
      </c>
      <c r="H219" s="224">
        <v>15</v>
      </c>
      <c r="I219" s="217"/>
      <c r="L219" s="212"/>
      <c r="M219" s="218"/>
      <c r="N219" s="219"/>
      <c r="O219" s="219"/>
      <c r="P219" s="219"/>
      <c r="Q219" s="219"/>
      <c r="R219" s="219"/>
      <c r="S219" s="219"/>
      <c r="T219" s="220"/>
      <c r="AT219" s="221" t="s">
        <v>150</v>
      </c>
      <c r="AU219" s="221" t="s">
        <v>86</v>
      </c>
      <c r="AV219" s="14" t="s">
        <v>148</v>
      </c>
      <c r="AW219" s="14" t="s">
        <v>43</v>
      </c>
      <c r="AX219" s="14" t="s">
        <v>24</v>
      </c>
      <c r="AY219" s="221" t="s">
        <v>141</v>
      </c>
    </row>
    <row r="220" spans="2:63" s="11" customFormat="1" ht="29.85" customHeight="1">
      <c r="B220" s="168"/>
      <c r="D220" s="179" t="s">
        <v>78</v>
      </c>
      <c r="E220" s="180" t="s">
        <v>311</v>
      </c>
      <c r="F220" s="180" t="s">
        <v>312</v>
      </c>
      <c r="I220" s="171"/>
      <c r="J220" s="181">
        <f>BK220</f>
        <v>0</v>
      </c>
      <c r="L220" s="168"/>
      <c r="M220" s="173"/>
      <c r="N220" s="174"/>
      <c r="O220" s="174"/>
      <c r="P220" s="175">
        <f>SUM(P221:P248)</f>
        <v>0</v>
      </c>
      <c r="Q220" s="174"/>
      <c r="R220" s="175">
        <f>SUM(R221:R248)</f>
        <v>0</v>
      </c>
      <c r="S220" s="174"/>
      <c r="T220" s="176">
        <f>SUM(T221:T248)</f>
        <v>0</v>
      </c>
      <c r="AR220" s="169" t="s">
        <v>24</v>
      </c>
      <c r="AT220" s="177" t="s">
        <v>78</v>
      </c>
      <c r="AU220" s="177" t="s">
        <v>24</v>
      </c>
      <c r="AY220" s="169" t="s">
        <v>141</v>
      </c>
      <c r="BK220" s="178">
        <f>SUM(BK221:BK248)</f>
        <v>0</v>
      </c>
    </row>
    <row r="221" spans="2:65" s="1" customFormat="1" ht="20.4" customHeight="1">
      <c r="B221" s="182"/>
      <c r="C221" s="183" t="s">
        <v>313</v>
      </c>
      <c r="D221" s="183" t="s">
        <v>143</v>
      </c>
      <c r="E221" s="184" t="s">
        <v>314</v>
      </c>
      <c r="F221" s="185" t="s">
        <v>315</v>
      </c>
      <c r="G221" s="186" t="s">
        <v>193</v>
      </c>
      <c r="H221" s="187">
        <v>14.848</v>
      </c>
      <c r="I221" s="188"/>
      <c r="J221" s="189">
        <f>ROUND(I221*H221,2)</f>
        <v>0</v>
      </c>
      <c r="K221" s="185" t="s">
        <v>147</v>
      </c>
      <c r="L221" s="42"/>
      <c r="M221" s="190" t="s">
        <v>5</v>
      </c>
      <c r="N221" s="191" t="s">
        <v>50</v>
      </c>
      <c r="O221" s="43"/>
      <c r="P221" s="192">
        <f>O221*H221</f>
        <v>0</v>
      </c>
      <c r="Q221" s="192">
        <v>0</v>
      </c>
      <c r="R221" s="192">
        <f>Q221*H221</f>
        <v>0</v>
      </c>
      <c r="S221" s="192">
        <v>0</v>
      </c>
      <c r="T221" s="193">
        <f>S221*H221</f>
        <v>0</v>
      </c>
      <c r="AR221" s="25" t="s">
        <v>148</v>
      </c>
      <c r="AT221" s="25" t="s">
        <v>143</v>
      </c>
      <c r="AU221" s="25" t="s">
        <v>86</v>
      </c>
      <c r="AY221" s="25" t="s">
        <v>141</v>
      </c>
      <c r="BE221" s="194">
        <f>IF(N221="základní",J221,0)</f>
        <v>0</v>
      </c>
      <c r="BF221" s="194">
        <f>IF(N221="snížená",J221,0)</f>
        <v>0</v>
      </c>
      <c r="BG221" s="194">
        <f>IF(N221="zákl. přenesená",J221,0)</f>
        <v>0</v>
      </c>
      <c r="BH221" s="194">
        <f>IF(N221="sníž. přenesená",J221,0)</f>
        <v>0</v>
      </c>
      <c r="BI221" s="194">
        <f>IF(N221="nulová",J221,0)</f>
        <v>0</v>
      </c>
      <c r="BJ221" s="25" t="s">
        <v>24</v>
      </c>
      <c r="BK221" s="194">
        <f>ROUND(I221*H221,2)</f>
        <v>0</v>
      </c>
      <c r="BL221" s="25" t="s">
        <v>148</v>
      </c>
      <c r="BM221" s="25" t="s">
        <v>316</v>
      </c>
    </row>
    <row r="222" spans="2:51" s="12" customFormat="1" ht="12">
      <c r="B222" s="195"/>
      <c r="D222" s="196" t="s">
        <v>150</v>
      </c>
      <c r="E222" s="197" t="s">
        <v>5</v>
      </c>
      <c r="F222" s="198" t="s">
        <v>317</v>
      </c>
      <c r="H222" s="199" t="s">
        <v>5</v>
      </c>
      <c r="I222" s="200"/>
      <c r="L222" s="195"/>
      <c r="M222" s="201"/>
      <c r="N222" s="202"/>
      <c r="O222" s="202"/>
      <c r="P222" s="202"/>
      <c r="Q222" s="202"/>
      <c r="R222" s="202"/>
      <c r="S222" s="202"/>
      <c r="T222" s="203"/>
      <c r="AT222" s="199" t="s">
        <v>150</v>
      </c>
      <c r="AU222" s="199" t="s">
        <v>86</v>
      </c>
      <c r="AV222" s="12" t="s">
        <v>24</v>
      </c>
      <c r="AW222" s="12" t="s">
        <v>43</v>
      </c>
      <c r="AX222" s="12" t="s">
        <v>79</v>
      </c>
      <c r="AY222" s="199" t="s">
        <v>141</v>
      </c>
    </row>
    <row r="223" spans="2:51" s="13" customFormat="1" ht="12">
      <c r="B223" s="204"/>
      <c r="D223" s="196" t="s">
        <v>150</v>
      </c>
      <c r="E223" s="205" t="s">
        <v>5</v>
      </c>
      <c r="F223" s="206" t="s">
        <v>318</v>
      </c>
      <c r="H223" s="207">
        <v>14.848</v>
      </c>
      <c r="I223" s="208"/>
      <c r="L223" s="204"/>
      <c r="M223" s="209"/>
      <c r="N223" s="210"/>
      <c r="O223" s="210"/>
      <c r="P223" s="210"/>
      <c r="Q223" s="210"/>
      <c r="R223" s="210"/>
      <c r="S223" s="210"/>
      <c r="T223" s="211"/>
      <c r="AT223" s="205" t="s">
        <v>150</v>
      </c>
      <c r="AU223" s="205" t="s">
        <v>86</v>
      </c>
      <c r="AV223" s="13" t="s">
        <v>86</v>
      </c>
      <c r="AW223" s="13" t="s">
        <v>43</v>
      </c>
      <c r="AX223" s="13" t="s">
        <v>79</v>
      </c>
      <c r="AY223" s="205" t="s">
        <v>141</v>
      </c>
    </row>
    <row r="224" spans="2:51" s="14" customFormat="1" ht="12">
      <c r="B224" s="212"/>
      <c r="D224" s="213" t="s">
        <v>150</v>
      </c>
      <c r="E224" s="214" t="s">
        <v>5</v>
      </c>
      <c r="F224" s="215" t="s">
        <v>152</v>
      </c>
      <c r="H224" s="216">
        <v>14.848</v>
      </c>
      <c r="I224" s="217"/>
      <c r="L224" s="212"/>
      <c r="M224" s="218"/>
      <c r="N224" s="219"/>
      <c r="O224" s="219"/>
      <c r="P224" s="219"/>
      <c r="Q224" s="219"/>
      <c r="R224" s="219"/>
      <c r="S224" s="219"/>
      <c r="T224" s="220"/>
      <c r="AT224" s="221" t="s">
        <v>150</v>
      </c>
      <c r="AU224" s="221" t="s">
        <v>86</v>
      </c>
      <c r="AV224" s="14" t="s">
        <v>148</v>
      </c>
      <c r="AW224" s="14" t="s">
        <v>43</v>
      </c>
      <c r="AX224" s="14" t="s">
        <v>24</v>
      </c>
      <c r="AY224" s="221" t="s">
        <v>141</v>
      </c>
    </row>
    <row r="225" spans="2:65" s="1" customFormat="1" ht="20.4" customHeight="1">
      <c r="B225" s="182"/>
      <c r="C225" s="183" t="s">
        <v>319</v>
      </c>
      <c r="D225" s="183" t="s">
        <v>143</v>
      </c>
      <c r="E225" s="184" t="s">
        <v>320</v>
      </c>
      <c r="F225" s="185" t="s">
        <v>321</v>
      </c>
      <c r="G225" s="186" t="s">
        <v>193</v>
      </c>
      <c r="H225" s="187">
        <v>103.936</v>
      </c>
      <c r="I225" s="188"/>
      <c r="J225" s="189">
        <f>ROUND(I225*H225,2)</f>
        <v>0</v>
      </c>
      <c r="K225" s="185" t="s">
        <v>147</v>
      </c>
      <c r="L225" s="42"/>
      <c r="M225" s="190" t="s">
        <v>5</v>
      </c>
      <c r="N225" s="191" t="s">
        <v>50</v>
      </c>
      <c r="O225" s="43"/>
      <c r="P225" s="192">
        <f>O225*H225</f>
        <v>0</v>
      </c>
      <c r="Q225" s="192">
        <v>0</v>
      </c>
      <c r="R225" s="192">
        <f>Q225*H225</f>
        <v>0</v>
      </c>
      <c r="S225" s="192">
        <v>0</v>
      </c>
      <c r="T225" s="193">
        <f>S225*H225</f>
        <v>0</v>
      </c>
      <c r="AR225" s="25" t="s">
        <v>148</v>
      </c>
      <c r="AT225" s="25" t="s">
        <v>143</v>
      </c>
      <c r="AU225" s="25" t="s">
        <v>86</v>
      </c>
      <c r="AY225" s="25" t="s">
        <v>141</v>
      </c>
      <c r="BE225" s="194">
        <f>IF(N225="základní",J225,0)</f>
        <v>0</v>
      </c>
      <c r="BF225" s="194">
        <f>IF(N225="snížená",J225,0)</f>
        <v>0</v>
      </c>
      <c r="BG225" s="194">
        <f>IF(N225="zákl. přenesená",J225,0)</f>
        <v>0</v>
      </c>
      <c r="BH225" s="194">
        <f>IF(N225="sníž. přenesená",J225,0)</f>
        <v>0</v>
      </c>
      <c r="BI225" s="194">
        <f>IF(N225="nulová",J225,0)</f>
        <v>0</v>
      </c>
      <c r="BJ225" s="25" t="s">
        <v>24</v>
      </c>
      <c r="BK225" s="194">
        <f>ROUND(I225*H225,2)</f>
        <v>0</v>
      </c>
      <c r="BL225" s="25" t="s">
        <v>148</v>
      </c>
      <c r="BM225" s="25" t="s">
        <v>322</v>
      </c>
    </row>
    <row r="226" spans="2:51" s="12" customFormat="1" ht="12">
      <c r="B226" s="195"/>
      <c r="D226" s="196" t="s">
        <v>150</v>
      </c>
      <c r="E226" s="197" t="s">
        <v>5</v>
      </c>
      <c r="F226" s="198" t="s">
        <v>317</v>
      </c>
      <c r="H226" s="199" t="s">
        <v>5</v>
      </c>
      <c r="I226" s="200"/>
      <c r="L226" s="195"/>
      <c r="M226" s="201"/>
      <c r="N226" s="202"/>
      <c r="O226" s="202"/>
      <c r="P226" s="202"/>
      <c r="Q226" s="202"/>
      <c r="R226" s="202"/>
      <c r="S226" s="202"/>
      <c r="T226" s="203"/>
      <c r="AT226" s="199" t="s">
        <v>150</v>
      </c>
      <c r="AU226" s="199" t="s">
        <v>86</v>
      </c>
      <c r="AV226" s="12" t="s">
        <v>24</v>
      </c>
      <c r="AW226" s="12" t="s">
        <v>43</v>
      </c>
      <c r="AX226" s="12" t="s">
        <v>79</v>
      </c>
      <c r="AY226" s="199" t="s">
        <v>141</v>
      </c>
    </row>
    <row r="227" spans="2:51" s="13" customFormat="1" ht="12">
      <c r="B227" s="204"/>
      <c r="D227" s="196" t="s">
        <v>150</v>
      </c>
      <c r="E227" s="205" t="s">
        <v>5</v>
      </c>
      <c r="F227" s="206" t="s">
        <v>323</v>
      </c>
      <c r="H227" s="207">
        <v>103.936</v>
      </c>
      <c r="I227" s="208"/>
      <c r="L227" s="204"/>
      <c r="M227" s="209"/>
      <c r="N227" s="210"/>
      <c r="O227" s="210"/>
      <c r="P227" s="210"/>
      <c r="Q227" s="210"/>
      <c r="R227" s="210"/>
      <c r="S227" s="210"/>
      <c r="T227" s="211"/>
      <c r="AT227" s="205" t="s">
        <v>150</v>
      </c>
      <c r="AU227" s="205" t="s">
        <v>86</v>
      </c>
      <c r="AV227" s="13" t="s">
        <v>86</v>
      </c>
      <c r="AW227" s="13" t="s">
        <v>43</v>
      </c>
      <c r="AX227" s="13" t="s">
        <v>79</v>
      </c>
      <c r="AY227" s="205" t="s">
        <v>141</v>
      </c>
    </row>
    <row r="228" spans="2:51" s="14" customFormat="1" ht="12">
      <c r="B228" s="212"/>
      <c r="D228" s="213" t="s">
        <v>150</v>
      </c>
      <c r="E228" s="214" t="s">
        <v>5</v>
      </c>
      <c r="F228" s="215" t="s">
        <v>152</v>
      </c>
      <c r="H228" s="216">
        <v>103.936</v>
      </c>
      <c r="I228" s="217"/>
      <c r="L228" s="212"/>
      <c r="M228" s="218"/>
      <c r="N228" s="219"/>
      <c r="O228" s="219"/>
      <c r="P228" s="219"/>
      <c r="Q228" s="219"/>
      <c r="R228" s="219"/>
      <c r="S228" s="219"/>
      <c r="T228" s="220"/>
      <c r="AT228" s="221" t="s">
        <v>150</v>
      </c>
      <c r="AU228" s="221" t="s">
        <v>86</v>
      </c>
      <c r="AV228" s="14" t="s">
        <v>148</v>
      </c>
      <c r="AW228" s="14" t="s">
        <v>43</v>
      </c>
      <c r="AX228" s="14" t="s">
        <v>24</v>
      </c>
      <c r="AY228" s="221" t="s">
        <v>141</v>
      </c>
    </row>
    <row r="229" spans="2:65" s="1" customFormat="1" ht="20.4" customHeight="1">
      <c r="B229" s="182"/>
      <c r="C229" s="183" t="s">
        <v>281</v>
      </c>
      <c r="D229" s="183" t="s">
        <v>143</v>
      </c>
      <c r="E229" s="184" t="s">
        <v>324</v>
      </c>
      <c r="F229" s="185" t="s">
        <v>325</v>
      </c>
      <c r="G229" s="186" t="s">
        <v>193</v>
      </c>
      <c r="H229" s="187">
        <v>12.095</v>
      </c>
      <c r="I229" s="188"/>
      <c r="J229" s="189">
        <f>ROUND(I229*H229,2)</f>
        <v>0</v>
      </c>
      <c r="K229" s="185" t="s">
        <v>147</v>
      </c>
      <c r="L229" s="42"/>
      <c r="M229" s="190" t="s">
        <v>5</v>
      </c>
      <c r="N229" s="191" t="s">
        <v>50</v>
      </c>
      <c r="O229" s="43"/>
      <c r="P229" s="192">
        <f>O229*H229</f>
        <v>0</v>
      </c>
      <c r="Q229" s="192">
        <v>0</v>
      </c>
      <c r="R229" s="192">
        <f>Q229*H229</f>
        <v>0</v>
      </c>
      <c r="S229" s="192">
        <v>0</v>
      </c>
      <c r="T229" s="193">
        <f>S229*H229</f>
        <v>0</v>
      </c>
      <c r="AR229" s="25" t="s">
        <v>148</v>
      </c>
      <c r="AT229" s="25" t="s">
        <v>143</v>
      </c>
      <c r="AU229" s="25" t="s">
        <v>86</v>
      </c>
      <c r="AY229" s="25" t="s">
        <v>141</v>
      </c>
      <c r="BE229" s="194">
        <f>IF(N229="základní",J229,0)</f>
        <v>0</v>
      </c>
      <c r="BF229" s="194">
        <f>IF(N229="snížená",J229,0)</f>
        <v>0</v>
      </c>
      <c r="BG229" s="194">
        <f>IF(N229="zákl. přenesená",J229,0)</f>
        <v>0</v>
      </c>
      <c r="BH229" s="194">
        <f>IF(N229="sníž. přenesená",J229,0)</f>
        <v>0</v>
      </c>
      <c r="BI229" s="194">
        <f>IF(N229="nulová",J229,0)</f>
        <v>0</v>
      </c>
      <c r="BJ229" s="25" t="s">
        <v>24</v>
      </c>
      <c r="BK229" s="194">
        <f>ROUND(I229*H229,2)</f>
        <v>0</v>
      </c>
      <c r="BL229" s="25" t="s">
        <v>148</v>
      </c>
      <c r="BM229" s="25" t="s">
        <v>326</v>
      </c>
    </row>
    <row r="230" spans="2:51" s="12" customFormat="1" ht="12">
      <c r="B230" s="195"/>
      <c r="D230" s="196" t="s">
        <v>150</v>
      </c>
      <c r="E230" s="197" t="s">
        <v>5</v>
      </c>
      <c r="F230" s="198" t="s">
        <v>327</v>
      </c>
      <c r="H230" s="199" t="s">
        <v>5</v>
      </c>
      <c r="I230" s="200"/>
      <c r="L230" s="195"/>
      <c r="M230" s="201"/>
      <c r="N230" s="202"/>
      <c r="O230" s="202"/>
      <c r="P230" s="202"/>
      <c r="Q230" s="202"/>
      <c r="R230" s="202"/>
      <c r="S230" s="202"/>
      <c r="T230" s="203"/>
      <c r="AT230" s="199" t="s">
        <v>150</v>
      </c>
      <c r="AU230" s="199" t="s">
        <v>86</v>
      </c>
      <c r="AV230" s="12" t="s">
        <v>24</v>
      </c>
      <c r="AW230" s="12" t="s">
        <v>43</v>
      </c>
      <c r="AX230" s="12" t="s">
        <v>79</v>
      </c>
      <c r="AY230" s="199" t="s">
        <v>141</v>
      </c>
    </row>
    <row r="231" spans="2:51" s="13" customFormat="1" ht="12">
      <c r="B231" s="204"/>
      <c r="D231" s="196" t="s">
        <v>150</v>
      </c>
      <c r="E231" s="205" t="s">
        <v>5</v>
      </c>
      <c r="F231" s="206" t="s">
        <v>328</v>
      </c>
      <c r="H231" s="207">
        <v>12.095</v>
      </c>
      <c r="I231" s="208"/>
      <c r="L231" s="204"/>
      <c r="M231" s="209"/>
      <c r="N231" s="210"/>
      <c r="O231" s="210"/>
      <c r="P231" s="210"/>
      <c r="Q231" s="210"/>
      <c r="R231" s="210"/>
      <c r="S231" s="210"/>
      <c r="T231" s="211"/>
      <c r="AT231" s="205" t="s">
        <v>150</v>
      </c>
      <c r="AU231" s="205" t="s">
        <v>86</v>
      </c>
      <c r="AV231" s="13" t="s">
        <v>86</v>
      </c>
      <c r="AW231" s="13" t="s">
        <v>43</v>
      </c>
      <c r="AX231" s="13" t="s">
        <v>79</v>
      </c>
      <c r="AY231" s="205" t="s">
        <v>141</v>
      </c>
    </row>
    <row r="232" spans="2:51" s="14" customFormat="1" ht="12">
      <c r="B232" s="212"/>
      <c r="D232" s="213" t="s">
        <v>150</v>
      </c>
      <c r="E232" s="214" t="s">
        <v>5</v>
      </c>
      <c r="F232" s="215" t="s">
        <v>152</v>
      </c>
      <c r="H232" s="216">
        <v>12.095</v>
      </c>
      <c r="I232" s="217"/>
      <c r="L232" s="212"/>
      <c r="M232" s="218"/>
      <c r="N232" s="219"/>
      <c r="O232" s="219"/>
      <c r="P232" s="219"/>
      <c r="Q232" s="219"/>
      <c r="R232" s="219"/>
      <c r="S232" s="219"/>
      <c r="T232" s="220"/>
      <c r="AT232" s="221" t="s">
        <v>150</v>
      </c>
      <c r="AU232" s="221" t="s">
        <v>86</v>
      </c>
      <c r="AV232" s="14" t="s">
        <v>148</v>
      </c>
      <c r="AW232" s="14" t="s">
        <v>43</v>
      </c>
      <c r="AX232" s="14" t="s">
        <v>24</v>
      </c>
      <c r="AY232" s="221" t="s">
        <v>141</v>
      </c>
    </row>
    <row r="233" spans="2:65" s="1" customFormat="1" ht="20.4" customHeight="1">
      <c r="B233" s="182"/>
      <c r="C233" s="183" t="s">
        <v>329</v>
      </c>
      <c r="D233" s="183" t="s">
        <v>143</v>
      </c>
      <c r="E233" s="184" t="s">
        <v>330</v>
      </c>
      <c r="F233" s="185" t="s">
        <v>331</v>
      </c>
      <c r="G233" s="186" t="s">
        <v>193</v>
      </c>
      <c r="H233" s="187">
        <v>84.665</v>
      </c>
      <c r="I233" s="188"/>
      <c r="J233" s="189">
        <f>ROUND(I233*H233,2)</f>
        <v>0</v>
      </c>
      <c r="K233" s="185" t="s">
        <v>147</v>
      </c>
      <c r="L233" s="42"/>
      <c r="M233" s="190" t="s">
        <v>5</v>
      </c>
      <c r="N233" s="191" t="s">
        <v>50</v>
      </c>
      <c r="O233" s="43"/>
      <c r="P233" s="192">
        <f>O233*H233</f>
        <v>0</v>
      </c>
      <c r="Q233" s="192">
        <v>0</v>
      </c>
      <c r="R233" s="192">
        <f>Q233*H233</f>
        <v>0</v>
      </c>
      <c r="S233" s="192">
        <v>0</v>
      </c>
      <c r="T233" s="193">
        <f>S233*H233</f>
        <v>0</v>
      </c>
      <c r="AR233" s="25" t="s">
        <v>148</v>
      </c>
      <c r="AT233" s="25" t="s">
        <v>143</v>
      </c>
      <c r="AU233" s="25" t="s">
        <v>86</v>
      </c>
      <c r="AY233" s="25" t="s">
        <v>141</v>
      </c>
      <c r="BE233" s="194">
        <f>IF(N233="základní",J233,0)</f>
        <v>0</v>
      </c>
      <c r="BF233" s="194">
        <f>IF(N233="snížená",J233,0)</f>
        <v>0</v>
      </c>
      <c r="BG233" s="194">
        <f>IF(N233="zákl. přenesená",J233,0)</f>
        <v>0</v>
      </c>
      <c r="BH233" s="194">
        <f>IF(N233="sníž. přenesená",J233,0)</f>
        <v>0</v>
      </c>
      <c r="BI233" s="194">
        <f>IF(N233="nulová",J233,0)</f>
        <v>0</v>
      </c>
      <c r="BJ233" s="25" t="s">
        <v>24</v>
      </c>
      <c r="BK233" s="194">
        <f>ROUND(I233*H233,2)</f>
        <v>0</v>
      </c>
      <c r="BL233" s="25" t="s">
        <v>148</v>
      </c>
      <c r="BM233" s="25" t="s">
        <v>332</v>
      </c>
    </row>
    <row r="234" spans="2:51" s="12" customFormat="1" ht="12">
      <c r="B234" s="195"/>
      <c r="D234" s="196" t="s">
        <v>150</v>
      </c>
      <c r="E234" s="197" t="s">
        <v>5</v>
      </c>
      <c r="F234" s="198" t="s">
        <v>327</v>
      </c>
      <c r="H234" s="199" t="s">
        <v>5</v>
      </c>
      <c r="I234" s="200"/>
      <c r="L234" s="195"/>
      <c r="M234" s="201"/>
      <c r="N234" s="202"/>
      <c r="O234" s="202"/>
      <c r="P234" s="202"/>
      <c r="Q234" s="202"/>
      <c r="R234" s="202"/>
      <c r="S234" s="202"/>
      <c r="T234" s="203"/>
      <c r="AT234" s="199" t="s">
        <v>150</v>
      </c>
      <c r="AU234" s="199" t="s">
        <v>86</v>
      </c>
      <c r="AV234" s="12" t="s">
        <v>24</v>
      </c>
      <c r="AW234" s="12" t="s">
        <v>43</v>
      </c>
      <c r="AX234" s="12" t="s">
        <v>79</v>
      </c>
      <c r="AY234" s="199" t="s">
        <v>141</v>
      </c>
    </row>
    <row r="235" spans="2:51" s="13" customFormat="1" ht="12">
      <c r="B235" s="204"/>
      <c r="D235" s="196" t="s">
        <v>150</v>
      </c>
      <c r="E235" s="205" t="s">
        <v>5</v>
      </c>
      <c r="F235" s="206" t="s">
        <v>333</v>
      </c>
      <c r="H235" s="207">
        <v>84.665</v>
      </c>
      <c r="I235" s="208"/>
      <c r="L235" s="204"/>
      <c r="M235" s="209"/>
      <c r="N235" s="210"/>
      <c r="O235" s="210"/>
      <c r="P235" s="210"/>
      <c r="Q235" s="210"/>
      <c r="R235" s="210"/>
      <c r="S235" s="210"/>
      <c r="T235" s="211"/>
      <c r="AT235" s="205" t="s">
        <v>150</v>
      </c>
      <c r="AU235" s="205" t="s">
        <v>86</v>
      </c>
      <c r="AV235" s="13" t="s">
        <v>86</v>
      </c>
      <c r="AW235" s="13" t="s">
        <v>43</v>
      </c>
      <c r="AX235" s="13" t="s">
        <v>79</v>
      </c>
      <c r="AY235" s="205" t="s">
        <v>141</v>
      </c>
    </row>
    <row r="236" spans="2:51" s="14" customFormat="1" ht="12">
      <c r="B236" s="212"/>
      <c r="D236" s="213" t="s">
        <v>150</v>
      </c>
      <c r="E236" s="214" t="s">
        <v>5</v>
      </c>
      <c r="F236" s="215" t="s">
        <v>152</v>
      </c>
      <c r="H236" s="216">
        <v>84.665</v>
      </c>
      <c r="I236" s="217"/>
      <c r="L236" s="212"/>
      <c r="M236" s="218"/>
      <c r="N236" s="219"/>
      <c r="O236" s="219"/>
      <c r="P236" s="219"/>
      <c r="Q236" s="219"/>
      <c r="R236" s="219"/>
      <c r="S236" s="219"/>
      <c r="T236" s="220"/>
      <c r="AT236" s="221" t="s">
        <v>150</v>
      </c>
      <c r="AU236" s="221" t="s">
        <v>86</v>
      </c>
      <c r="AV236" s="14" t="s">
        <v>148</v>
      </c>
      <c r="AW236" s="14" t="s">
        <v>43</v>
      </c>
      <c r="AX236" s="14" t="s">
        <v>24</v>
      </c>
      <c r="AY236" s="221" t="s">
        <v>141</v>
      </c>
    </row>
    <row r="237" spans="2:65" s="1" customFormat="1" ht="20.4" customHeight="1">
      <c r="B237" s="182"/>
      <c r="C237" s="183" t="s">
        <v>334</v>
      </c>
      <c r="D237" s="183" t="s">
        <v>143</v>
      </c>
      <c r="E237" s="184" t="s">
        <v>335</v>
      </c>
      <c r="F237" s="185" t="s">
        <v>336</v>
      </c>
      <c r="G237" s="186" t="s">
        <v>193</v>
      </c>
      <c r="H237" s="187">
        <v>12.095</v>
      </c>
      <c r="I237" s="188"/>
      <c r="J237" s="189">
        <f>ROUND(I237*H237,2)</f>
        <v>0</v>
      </c>
      <c r="K237" s="185" t="s">
        <v>147</v>
      </c>
      <c r="L237" s="42"/>
      <c r="M237" s="190" t="s">
        <v>5</v>
      </c>
      <c r="N237" s="191" t="s">
        <v>50</v>
      </c>
      <c r="O237" s="43"/>
      <c r="P237" s="192">
        <f>O237*H237</f>
        <v>0</v>
      </c>
      <c r="Q237" s="192">
        <v>0</v>
      </c>
      <c r="R237" s="192">
        <f>Q237*H237</f>
        <v>0</v>
      </c>
      <c r="S237" s="192">
        <v>0</v>
      </c>
      <c r="T237" s="193">
        <f>S237*H237</f>
        <v>0</v>
      </c>
      <c r="AR237" s="25" t="s">
        <v>148</v>
      </c>
      <c r="AT237" s="25" t="s">
        <v>143</v>
      </c>
      <c r="AU237" s="25" t="s">
        <v>86</v>
      </c>
      <c r="AY237" s="25" t="s">
        <v>141</v>
      </c>
      <c r="BE237" s="194">
        <f>IF(N237="základní",J237,0)</f>
        <v>0</v>
      </c>
      <c r="BF237" s="194">
        <f>IF(N237="snížená",J237,0)</f>
        <v>0</v>
      </c>
      <c r="BG237" s="194">
        <f>IF(N237="zákl. přenesená",J237,0)</f>
        <v>0</v>
      </c>
      <c r="BH237" s="194">
        <f>IF(N237="sníž. přenesená",J237,0)</f>
        <v>0</v>
      </c>
      <c r="BI237" s="194">
        <f>IF(N237="nulová",J237,0)</f>
        <v>0</v>
      </c>
      <c r="BJ237" s="25" t="s">
        <v>24</v>
      </c>
      <c r="BK237" s="194">
        <f>ROUND(I237*H237,2)</f>
        <v>0</v>
      </c>
      <c r="BL237" s="25" t="s">
        <v>148</v>
      </c>
      <c r="BM237" s="25" t="s">
        <v>337</v>
      </c>
    </row>
    <row r="238" spans="2:51" s="12" customFormat="1" ht="12">
      <c r="B238" s="195"/>
      <c r="D238" s="196" t="s">
        <v>150</v>
      </c>
      <c r="E238" s="197" t="s">
        <v>5</v>
      </c>
      <c r="F238" s="198" t="s">
        <v>327</v>
      </c>
      <c r="H238" s="199" t="s">
        <v>5</v>
      </c>
      <c r="I238" s="200"/>
      <c r="L238" s="195"/>
      <c r="M238" s="201"/>
      <c r="N238" s="202"/>
      <c r="O238" s="202"/>
      <c r="P238" s="202"/>
      <c r="Q238" s="202"/>
      <c r="R238" s="202"/>
      <c r="S238" s="202"/>
      <c r="T238" s="203"/>
      <c r="AT238" s="199" t="s">
        <v>150</v>
      </c>
      <c r="AU238" s="199" t="s">
        <v>86</v>
      </c>
      <c r="AV238" s="12" t="s">
        <v>24</v>
      </c>
      <c r="AW238" s="12" t="s">
        <v>43</v>
      </c>
      <c r="AX238" s="12" t="s">
        <v>79</v>
      </c>
      <c r="AY238" s="199" t="s">
        <v>141</v>
      </c>
    </row>
    <row r="239" spans="2:51" s="13" customFormat="1" ht="12">
      <c r="B239" s="204"/>
      <c r="D239" s="196" t="s">
        <v>150</v>
      </c>
      <c r="E239" s="205" t="s">
        <v>5</v>
      </c>
      <c r="F239" s="206" t="s">
        <v>328</v>
      </c>
      <c r="H239" s="207">
        <v>12.095</v>
      </c>
      <c r="I239" s="208"/>
      <c r="L239" s="204"/>
      <c r="M239" s="209"/>
      <c r="N239" s="210"/>
      <c r="O239" s="210"/>
      <c r="P239" s="210"/>
      <c r="Q239" s="210"/>
      <c r="R239" s="210"/>
      <c r="S239" s="210"/>
      <c r="T239" s="211"/>
      <c r="AT239" s="205" t="s">
        <v>150</v>
      </c>
      <c r="AU239" s="205" t="s">
        <v>86</v>
      </c>
      <c r="AV239" s="13" t="s">
        <v>86</v>
      </c>
      <c r="AW239" s="13" t="s">
        <v>43</v>
      </c>
      <c r="AX239" s="13" t="s">
        <v>79</v>
      </c>
      <c r="AY239" s="205" t="s">
        <v>141</v>
      </c>
    </row>
    <row r="240" spans="2:51" s="14" customFormat="1" ht="12">
      <c r="B240" s="212"/>
      <c r="D240" s="213" t="s">
        <v>150</v>
      </c>
      <c r="E240" s="214" t="s">
        <v>5</v>
      </c>
      <c r="F240" s="215" t="s">
        <v>152</v>
      </c>
      <c r="H240" s="216">
        <v>12.095</v>
      </c>
      <c r="I240" s="217"/>
      <c r="L240" s="212"/>
      <c r="M240" s="218"/>
      <c r="N240" s="219"/>
      <c r="O240" s="219"/>
      <c r="P240" s="219"/>
      <c r="Q240" s="219"/>
      <c r="R240" s="219"/>
      <c r="S240" s="219"/>
      <c r="T240" s="220"/>
      <c r="AT240" s="221" t="s">
        <v>150</v>
      </c>
      <c r="AU240" s="221" t="s">
        <v>86</v>
      </c>
      <c r="AV240" s="14" t="s">
        <v>148</v>
      </c>
      <c r="AW240" s="14" t="s">
        <v>43</v>
      </c>
      <c r="AX240" s="14" t="s">
        <v>24</v>
      </c>
      <c r="AY240" s="221" t="s">
        <v>141</v>
      </c>
    </row>
    <row r="241" spans="2:65" s="1" customFormat="1" ht="20.4" customHeight="1">
      <c r="B241" s="182"/>
      <c r="C241" s="183" t="s">
        <v>338</v>
      </c>
      <c r="D241" s="183" t="s">
        <v>143</v>
      </c>
      <c r="E241" s="184" t="s">
        <v>339</v>
      </c>
      <c r="F241" s="185" t="s">
        <v>340</v>
      </c>
      <c r="G241" s="186" t="s">
        <v>193</v>
      </c>
      <c r="H241" s="187">
        <v>12.095</v>
      </c>
      <c r="I241" s="188"/>
      <c r="J241" s="189">
        <f>ROUND(I241*H241,2)</f>
        <v>0</v>
      </c>
      <c r="K241" s="185" t="s">
        <v>155</v>
      </c>
      <c r="L241" s="42"/>
      <c r="M241" s="190" t="s">
        <v>5</v>
      </c>
      <c r="N241" s="191" t="s">
        <v>50</v>
      </c>
      <c r="O241" s="43"/>
      <c r="P241" s="192">
        <f>O241*H241</f>
        <v>0</v>
      </c>
      <c r="Q241" s="192">
        <v>0</v>
      </c>
      <c r="R241" s="192">
        <f>Q241*H241</f>
        <v>0</v>
      </c>
      <c r="S241" s="192">
        <v>0</v>
      </c>
      <c r="T241" s="193">
        <f>S241*H241</f>
        <v>0</v>
      </c>
      <c r="AR241" s="25" t="s">
        <v>148</v>
      </c>
      <c r="AT241" s="25" t="s">
        <v>143</v>
      </c>
      <c r="AU241" s="25" t="s">
        <v>86</v>
      </c>
      <c r="AY241" s="25" t="s">
        <v>141</v>
      </c>
      <c r="BE241" s="194">
        <f>IF(N241="základní",J241,0)</f>
        <v>0</v>
      </c>
      <c r="BF241" s="194">
        <f>IF(N241="snížená",J241,0)</f>
        <v>0</v>
      </c>
      <c r="BG241" s="194">
        <f>IF(N241="zákl. přenesená",J241,0)</f>
        <v>0</v>
      </c>
      <c r="BH241" s="194">
        <f>IF(N241="sníž. přenesená",J241,0)</f>
        <v>0</v>
      </c>
      <c r="BI241" s="194">
        <f>IF(N241="nulová",J241,0)</f>
        <v>0</v>
      </c>
      <c r="BJ241" s="25" t="s">
        <v>24</v>
      </c>
      <c r="BK241" s="194">
        <f>ROUND(I241*H241,2)</f>
        <v>0</v>
      </c>
      <c r="BL241" s="25" t="s">
        <v>148</v>
      </c>
      <c r="BM241" s="25" t="s">
        <v>341</v>
      </c>
    </row>
    <row r="242" spans="2:51" s="12" customFormat="1" ht="12">
      <c r="B242" s="195"/>
      <c r="D242" s="196" t="s">
        <v>150</v>
      </c>
      <c r="E242" s="197" t="s">
        <v>5</v>
      </c>
      <c r="F242" s="198" t="s">
        <v>327</v>
      </c>
      <c r="H242" s="199" t="s">
        <v>5</v>
      </c>
      <c r="I242" s="200"/>
      <c r="L242" s="195"/>
      <c r="M242" s="201"/>
      <c r="N242" s="202"/>
      <c r="O242" s="202"/>
      <c r="P242" s="202"/>
      <c r="Q242" s="202"/>
      <c r="R242" s="202"/>
      <c r="S242" s="202"/>
      <c r="T242" s="203"/>
      <c r="AT242" s="199" t="s">
        <v>150</v>
      </c>
      <c r="AU242" s="199" t="s">
        <v>86</v>
      </c>
      <c r="AV242" s="12" t="s">
        <v>24</v>
      </c>
      <c r="AW242" s="12" t="s">
        <v>43</v>
      </c>
      <c r="AX242" s="12" t="s">
        <v>79</v>
      </c>
      <c r="AY242" s="199" t="s">
        <v>141</v>
      </c>
    </row>
    <row r="243" spans="2:51" s="13" customFormat="1" ht="12">
      <c r="B243" s="204"/>
      <c r="D243" s="196" t="s">
        <v>150</v>
      </c>
      <c r="E243" s="205" t="s">
        <v>5</v>
      </c>
      <c r="F243" s="206" t="s">
        <v>328</v>
      </c>
      <c r="H243" s="207">
        <v>12.095</v>
      </c>
      <c r="I243" s="208"/>
      <c r="L243" s="204"/>
      <c r="M243" s="209"/>
      <c r="N243" s="210"/>
      <c r="O243" s="210"/>
      <c r="P243" s="210"/>
      <c r="Q243" s="210"/>
      <c r="R243" s="210"/>
      <c r="S243" s="210"/>
      <c r="T243" s="211"/>
      <c r="AT243" s="205" t="s">
        <v>150</v>
      </c>
      <c r="AU243" s="205" t="s">
        <v>86</v>
      </c>
      <c r="AV243" s="13" t="s">
        <v>86</v>
      </c>
      <c r="AW243" s="13" t="s">
        <v>43</v>
      </c>
      <c r="AX243" s="13" t="s">
        <v>79</v>
      </c>
      <c r="AY243" s="205" t="s">
        <v>141</v>
      </c>
    </row>
    <row r="244" spans="2:51" s="14" customFormat="1" ht="12">
      <c r="B244" s="212"/>
      <c r="D244" s="213" t="s">
        <v>150</v>
      </c>
      <c r="E244" s="214" t="s">
        <v>5</v>
      </c>
      <c r="F244" s="215" t="s">
        <v>152</v>
      </c>
      <c r="H244" s="216">
        <v>12.095</v>
      </c>
      <c r="I244" s="217"/>
      <c r="L244" s="212"/>
      <c r="M244" s="218"/>
      <c r="N244" s="219"/>
      <c r="O244" s="219"/>
      <c r="P244" s="219"/>
      <c r="Q244" s="219"/>
      <c r="R244" s="219"/>
      <c r="S244" s="219"/>
      <c r="T244" s="220"/>
      <c r="AT244" s="221" t="s">
        <v>150</v>
      </c>
      <c r="AU244" s="221" t="s">
        <v>86</v>
      </c>
      <c r="AV244" s="14" t="s">
        <v>148</v>
      </c>
      <c r="AW244" s="14" t="s">
        <v>43</v>
      </c>
      <c r="AX244" s="14" t="s">
        <v>24</v>
      </c>
      <c r="AY244" s="221" t="s">
        <v>141</v>
      </c>
    </row>
    <row r="245" spans="2:65" s="1" customFormat="1" ht="28.8" customHeight="1">
      <c r="B245" s="182"/>
      <c r="C245" s="183" t="s">
        <v>342</v>
      </c>
      <c r="D245" s="183" t="s">
        <v>143</v>
      </c>
      <c r="E245" s="184" t="s">
        <v>343</v>
      </c>
      <c r="F245" s="185" t="s">
        <v>344</v>
      </c>
      <c r="G245" s="186" t="s">
        <v>193</v>
      </c>
      <c r="H245" s="187">
        <v>14.848</v>
      </c>
      <c r="I245" s="188"/>
      <c r="J245" s="189">
        <f>ROUND(I245*H245,2)</f>
        <v>0</v>
      </c>
      <c r="K245" s="185" t="s">
        <v>155</v>
      </c>
      <c r="L245" s="42"/>
      <c r="M245" s="190" t="s">
        <v>5</v>
      </c>
      <c r="N245" s="191" t="s">
        <v>50</v>
      </c>
      <c r="O245" s="43"/>
      <c r="P245" s="192">
        <f>O245*H245</f>
        <v>0</v>
      </c>
      <c r="Q245" s="192">
        <v>0</v>
      </c>
      <c r="R245" s="192">
        <f>Q245*H245</f>
        <v>0</v>
      </c>
      <c r="S245" s="192">
        <v>0</v>
      </c>
      <c r="T245" s="193">
        <f>S245*H245</f>
        <v>0</v>
      </c>
      <c r="AR245" s="25" t="s">
        <v>148</v>
      </c>
      <c r="AT245" s="25" t="s">
        <v>143</v>
      </c>
      <c r="AU245" s="25" t="s">
        <v>86</v>
      </c>
      <c r="AY245" s="25" t="s">
        <v>141</v>
      </c>
      <c r="BE245" s="194">
        <f>IF(N245="základní",J245,0)</f>
        <v>0</v>
      </c>
      <c r="BF245" s="194">
        <f>IF(N245="snížená",J245,0)</f>
        <v>0</v>
      </c>
      <c r="BG245" s="194">
        <f>IF(N245="zákl. přenesená",J245,0)</f>
        <v>0</v>
      </c>
      <c r="BH245" s="194">
        <f>IF(N245="sníž. přenesená",J245,0)</f>
        <v>0</v>
      </c>
      <c r="BI245" s="194">
        <f>IF(N245="nulová",J245,0)</f>
        <v>0</v>
      </c>
      <c r="BJ245" s="25" t="s">
        <v>24</v>
      </c>
      <c r="BK245" s="194">
        <f>ROUND(I245*H245,2)</f>
        <v>0</v>
      </c>
      <c r="BL245" s="25" t="s">
        <v>148</v>
      </c>
      <c r="BM245" s="25" t="s">
        <v>345</v>
      </c>
    </row>
    <row r="246" spans="2:51" s="12" customFormat="1" ht="12">
      <c r="B246" s="195"/>
      <c r="D246" s="196" t="s">
        <v>150</v>
      </c>
      <c r="E246" s="197" t="s">
        <v>5</v>
      </c>
      <c r="F246" s="198" t="s">
        <v>317</v>
      </c>
      <c r="H246" s="199" t="s">
        <v>5</v>
      </c>
      <c r="I246" s="200"/>
      <c r="L246" s="195"/>
      <c r="M246" s="201"/>
      <c r="N246" s="202"/>
      <c r="O246" s="202"/>
      <c r="P246" s="202"/>
      <c r="Q246" s="202"/>
      <c r="R246" s="202"/>
      <c r="S246" s="202"/>
      <c r="T246" s="203"/>
      <c r="AT246" s="199" t="s">
        <v>150</v>
      </c>
      <c r="AU246" s="199" t="s">
        <v>86</v>
      </c>
      <c r="AV246" s="12" t="s">
        <v>24</v>
      </c>
      <c r="AW246" s="12" t="s">
        <v>43</v>
      </c>
      <c r="AX246" s="12" t="s">
        <v>79</v>
      </c>
      <c r="AY246" s="199" t="s">
        <v>141</v>
      </c>
    </row>
    <row r="247" spans="2:51" s="13" customFormat="1" ht="12">
      <c r="B247" s="204"/>
      <c r="D247" s="196" t="s">
        <v>150</v>
      </c>
      <c r="E247" s="205" t="s">
        <v>5</v>
      </c>
      <c r="F247" s="206" t="s">
        <v>318</v>
      </c>
      <c r="H247" s="207">
        <v>14.848</v>
      </c>
      <c r="I247" s="208"/>
      <c r="L247" s="204"/>
      <c r="M247" s="209"/>
      <c r="N247" s="210"/>
      <c r="O247" s="210"/>
      <c r="P247" s="210"/>
      <c r="Q247" s="210"/>
      <c r="R247" s="210"/>
      <c r="S247" s="210"/>
      <c r="T247" s="211"/>
      <c r="AT247" s="205" t="s">
        <v>150</v>
      </c>
      <c r="AU247" s="205" t="s">
        <v>86</v>
      </c>
      <c r="AV247" s="13" t="s">
        <v>86</v>
      </c>
      <c r="AW247" s="13" t="s">
        <v>43</v>
      </c>
      <c r="AX247" s="13" t="s">
        <v>79</v>
      </c>
      <c r="AY247" s="205" t="s">
        <v>141</v>
      </c>
    </row>
    <row r="248" spans="2:51" s="14" customFormat="1" ht="12">
      <c r="B248" s="212"/>
      <c r="D248" s="196" t="s">
        <v>150</v>
      </c>
      <c r="E248" s="222" t="s">
        <v>5</v>
      </c>
      <c r="F248" s="223" t="s">
        <v>152</v>
      </c>
      <c r="H248" s="224">
        <v>14.848</v>
      </c>
      <c r="I248" s="217"/>
      <c r="L248" s="212"/>
      <c r="M248" s="218"/>
      <c r="N248" s="219"/>
      <c r="O248" s="219"/>
      <c r="P248" s="219"/>
      <c r="Q248" s="219"/>
      <c r="R248" s="219"/>
      <c r="S248" s="219"/>
      <c r="T248" s="220"/>
      <c r="AT248" s="221" t="s">
        <v>150</v>
      </c>
      <c r="AU248" s="221" t="s">
        <v>86</v>
      </c>
      <c r="AV248" s="14" t="s">
        <v>148</v>
      </c>
      <c r="AW248" s="14" t="s">
        <v>43</v>
      </c>
      <c r="AX248" s="14" t="s">
        <v>24</v>
      </c>
      <c r="AY248" s="221" t="s">
        <v>141</v>
      </c>
    </row>
    <row r="249" spans="2:63" s="11" customFormat="1" ht="29.85" customHeight="1">
      <c r="B249" s="168"/>
      <c r="D249" s="179" t="s">
        <v>78</v>
      </c>
      <c r="E249" s="180" t="s">
        <v>346</v>
      </c>
      <c r="F249" s="180" t="s">
        <v>347</v>
      </c>
      <c r="I249" s="171"/>
      <c r="J249" s="181">
        <f>BK249</f>
        <v>0</v>
      </c>
      <c r="L249" s="168"/>
      <c r="M249" s="173"/>
      <c r="N249" s="174"/>
      <c r="O249" s="174"/>
      <c r="P249" s="175">
        <f>P250</f>
        <v>0</v>
      </c>
      <c r="Q249" s="174"/>
      <c r="R249" s="175">
        <f>R250</f>
        <v>0</v>
      </c>
      <c r="S249" s="174"/>
      <c r="T249" s="176">
        <f>T250</f>
        <v>0</v>
      </c>
      <c r="AR249" s="169" t="s">
        <v>24</v>
      </c>
      <c r="AT249" s="177" t="s">
        <v>78</v>
      </c>
      <c r="AU249" s="177" t="s">
        <v>24</v>
      </c>
      <c r="AY249" s="169" t="s">
        <v>141</v>
      </c>
      <c r="BK249" s="178">
        <f>BK250</f>
        <v>0</v>
      </c>
    </row>
    <row r="250" spans="2:65" s="1" customFormat="1" ht="28.8" customHeight="1">
      <c r="B250" s="182"/>
      <c r="C250" s="183" t="s">
        <v>348</v>
      </c>
      <c r="D250" s="183" t="s">
        <v>143</v>
      </c>
      <c r="E250" s="184" t="s">
        <v>349</v>
      </c>
      <c r="F250" s="185" t="s">
        <v>350</v>
      </c>
      <c r="G250" s="186" t="s">
        <v>193</v>
      </c>
      <c r="H250" s="187">
        <v>25.752</v>
      </c>
      <c r="I250" s="188"/>
      <c r="J250" s="189">
        <f>ROUND(I250*H250,2)</f>
        <v>0</v>
      </c>
      <c r="K250" s="185" t="s">
        <v>147</v>
      </c>
      <c r="L250" s="42"/>
      <c r="M250" s="190" t="s">
        <v>5</v>
      </c>
      <c r="N250" s="238" t="s">
        <v>50</v>
      </c>
      <c r="O250" s="239"/>
      <c r="P250" s="240">
        <f>O250*H250</f>
        <v>0</v>
      </c>
      <c r="Q250" s="240">
        <v>0</v>
      </c>
      <c r="R250" s="240">
        <f>Q250*H250</f>
        <v>0</v>
      </c>
      <c r="S250" s="240">
        <v>0</v>
      </c>
      <c r="T250" s="241">
        <f>S250*H250</f>
        <v>0</v>
      </c>
      <c r="AR250" s="25" t="s">
        <v>148</v>
      </c>
      <c r="AT250" s="25" t="s">
        <v>143</v>
      </c>
      <c r="AU250" s="25" t="s">
        <v>86</v>
      </c>
      <c r="AY250" s="25" t="s">
        <v>141</v>
      </c>
      <c r="BE250" s="194">
        <f>IF(N250="základní",J250,0)</f>
        <v>0</v>
      </c>
      <c r="BF250" s="194">
        <f>IF(N250="snížená",J250,0)</f>
        <v>0</v>
      </c>
      <c r="BG250" s="194">
        <f>IF(N250="zákl. přenesená",J250,0)</f>
        <v>0</v>
      </c>
      <c r="BH250" s="194">
        <f>IF(N250="sníž. přenesená",J250,0)</f>
        <v>0</v>
      </c>
      <c r="BI250" s="194">
        <f>IF(N250="nulová",J250,0)</f>
        <v>0</v>
      </c>
      <c r="BJ250" s="25" t="s">
        <v>24</v>
      </c>
      <c r="BK250" s="194">
        <f>ROUND(I250*H250,2)</f>
        <v>0</v>
      </c>
      <c r="BL250" s="25" t="s">
        <v>148</v>
      </c>
      <c r="BM250" s="25" t="s">
        <v>351</v>
      </c>
    </row>
    <row r="251" spans="2:12" s="1" customFormat="1" ht="6.9" customHeight="1">
      <c r="B251" s="57"/>
      <c r="C251" s="58"/>
      <c r="D251" s="58"/>
      <c r="E251" s="58"/>
      <c r="F251" s="58"/>
      <c r="G251" s="58"/>
      <c r="H251" s="58"/>
      <c r="I251" s="135"/>
      <c r="J251" s="58"/>
      <c r="K251" s="58"/>
      <c r="L251" s="42"/>
    </row>
  </sheetData>
  <autoFilter ref="C90:K250"/>
  <mergeCells count="12">
    <mergeCell ref="G1:H1"/>
    <mergeCell ref="L2:V2"/>
    <mergeCell ref="E49:H49"/>
    <mergeCell ref="E51:H51"/>
    <mergeCell ref="E79:H79"/>
    <mergeCell ref="E81:H81"/>
    <mergeCell ref="E83:H83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90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318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4" width="3.66015625" style="0" customWidth="1"/>
    <col min="5" max="5" width="14.66015625" style="0" customWidth="1"/>
    <col min="6" max="6" width="64.33203125" style="0" customWidth="1"/>
    <col min="7" max="7" width="7.5" style="0" customWidth="1"/>
    <col min="8" max="8" width="9.5" style="0" customWidth="1"/>
    <col min="9" max="9" width="10.83203125" style="107" customWidth="1"/>
    <col min="10" max="10" width="20.16015625" style="0" customWidth="1"/>
    <col min="11" max="11" width="13.33203125" style="0" customWidth="1"/>
    <col min="19" max="19" width="7" style="0" customWidth="1"/>
    <col min="20" max="20" width="25.5" style="0" customWidth="1"/>
    <col min="21" max="21" width="14" style="0" customWidth="1"/>
    <col min="22" max="22" width="10.5" style="0" customWidth="1"/>
    <col min="23" max="23" width="14" style="0" customWidth="1"/>
    <col min="24" max="24" width="10.5" style="0" customWidth="1"/>
    <col min="25" max="25" width="12.83203125" style="0" customWidth="1"/>
    <col min="26" max="26" width="9.5" style="0" customWidth="1"/>
    <col min="27" max="27" width="12.83203125" style="0" customWidth="1"/>
    <col min="28" max="28" width="14" style="0" customWidth="1"/>
    <col min="29" max="29" width="9.5" style="0" customWidth="1"/>
    <col min="30" max="30" width="12.83203125" style="0" customWidth="1"/>
    <col min="31" max="31" width="14" style="0" customWidth="1"/>
    <col min="44" max="65" width="9.16015625" style="0" hidden="1" customWidth="1"/>
  </cols>
  <sheetData>
    <row r="1" spans="1:70" ht="21.75" customHeight="1">
      <c r="A1" s="22"/>
      <c r="B1" s="108"/>
      <c r="C1" s="108"/>
      <c r="D1" s="109" t="s">
        <v>1</v>
      </c>
      <c r="E1" s="108"/>
      <c r="F1" s="110" t="s">
        <v>101</v>
      </c>
      <c r="G1" s="380" t="s">
        <v>102</v>
      </c>
      <c r="H1" s="380"/>
      <c r="I1" s="111"/>
      <c r="J1" s="110" t="s">
        <v>103</v>
      </c>
      <c r="K1" s="109" t="s">
        <v>104</v>
      </c>
      <c r="L1" s="110" t="s">
        <v>105</v>
      </c>
      <c r="M1" s="110"/>
      <c r="N1" s="110"/>
      <c r="O1" s="110"/>
      <c r="P1" s="110"/>
      <c r="Q1" s="110"/>
      <c r="R1" s="110"/>
      <c r="S1" s="110"/>
      <c r="T1" s="110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" customHeight="1">
      <c r="L2" s="372"/>
      <c r="M2" s="372"/>
      <c r="N2" s="372"/>
      <c r="O2" s="372"/>
      <c r="P2" s="372"/>
      <c r="Q2" s="372"/>
      <c r="R2" s="372"/>
      <c r="S2" s="372"/>
      <c r="T2" s="372"/>
      <c r="U2" s="372"/>
      <c r="V2" s="372"/>
      <c r="AT2" s="25" t="s">
        <v>94</v>
      </c>
    </row>
    <row r="3" spans="2:46" ht="6.9" customHeight="1">
      <c r="B3" s="26"/>
      <c r="C3" s="27"/>
      <c r="D3" s="27"/>
      <c r="E3" s="27"/>
      <c r="F3" s="27"/>
      <c r="G3" s="27"/>
      <c r="H3" s="27"/>
      <c r="I3" s="112"/>
      <c r="J3" s="27"/>
      <c r="K3" s="28"/>
      <c r="AT3" s="25" t="s">
        <v>86</v>
      </c>
    </row>
    <row r="4" spans="2:46" ht="36.9" customHeight="1">
      <c r="B4" s="29"/>
      <c r="C4" s="30"/>
      <c r="D4" s="31" t="s">
        <v>106</v>
      </c>
      <c r="E4" s="30"/>
      <c r="F4" s="30"/>
      <c r="G4" s="30"/>
      <c r="H4" s="30"/>
      <c r="I4" s="113"/>
      <c r="J4" s="30"/>
      <c r="K4" s="32"/>
      <c r="M4" s="33" t="s">
        <v>13</v>
      </c>
      <c r="AT4" s="25" t="s">
        <v>6</v>
      </c>
    </row>
    <row r="5" spans="2:11" ht="6.9" customHeight="1">
      <c r="B5" s="29"/>
      <c r="C5" s="30"/>
      <c r="D5" s="30"/>
      <c r="E5" s="30"/>
      <c r="F5" s="30"/>
      <c r="G5" s="30"/>
      <c r="H5" s="30"/>
      <c r="I5" s="113"/>
      <c r="J5" s="30"/>
      <c r="K5" s="32"/>
    </row>
    <row r="6" spans="2:11" ht="13.2">
      <c r="B6" s="29"/>
      <c r="C6" s="30"/>
      <c r="D6" s="38" t="s">
        <v>19</v>
      </c>
      <c r="E6" s="30"/>
      <c r="F6" s="30"/>
      <c r="G6" s="30"/>
      <c r="H6" s="30"/>
      <c r="I6" s="113"/>
      <c r="J6" s="30"/>
      <c r="K6" s="32"/>
    </row>
    <row r="7" spans="2:11" ht="20.4" customHeight="1">
      <c r="B7" s="29"/>
      <c r="C7" s="30"/>
      <c r="D7" s="30"/>
      <c r="E7" s="373" t="str">
        <f>'Rekapitulace stavby'!K6</f>
        <v>Šumperk, ul. Třebízského - MŠ, komunikace</v>
      </c>
      <c r="F7" s="374"/>
      <c r="G7" s="374"/>
      <c r="H7" s="374"/>
      <c r="I7" s="113"/>
      <c r="J7" s="30"/>
      <c r="K7" s="32"/>
    </row>
    <row r="8" spans="2:11" ht="13.2">
      <c r="B8" s="29"/>
      <c r="C8" s="30"/>
      <c r="D8" s="38" t="s">
        <v>107</v>
      </c>
      <c r="E8" s="30"/>
      <c r="F8" s="30"/>
      <c r="G8" s="30"/>
      <c r="H8" s="30"/>
      <c r="I8" s="113"/>
      <c r="J8" s="30"/>
      <c r="K8" s="32"/>
    </row>
    <row r="9" spans="2:11" s="1" customFormat="1" ht="20.4" customHeight="1">
      <c r="B9" s="42"/>
      <c r="C9" s="43"/>
      <c r="D9" s="43"/>
      <c r="E9" s="373" t="s">
        <v>108</v>
      </c>
      <c r="F9" s="375"/>
      <c r="G9" s="375"/>
      <c r="H9" s="375"/>
      <c r="I9" s="114"/>
      <c r="J9" s="43"/>
      <c r="K9" s="46"/>
    </row>
    <row r="10" spans="2:11" s="1" customFormat="1" ht="13.2">
      <c r="B10" s="42"/>
      <c r="C10" s="43"/>
      <c r="D10" s="38" t="s">
        <v>109</v>
      </c>
      <c r="E10" s="43"/>
      <c r="F10" s="43"/>
      <c r="G10" s="43"/>
      <c r="H10" s="43"/>
      <c r="I10" s="114"/>
      <c r="J10" s="43"/>
      <c r="K10" s="46"/>
    </row>
    <row r="11" spans="2:11" s="1" customFormat="1" ht="36.9" customHeight="1">
      <c r="B11" s="42"/>
      <c r="C11" s="43"/>
      <c r="D11" s="43"/>
      <c r="E11" s="376" t="s">
        <v>352</v>
      </c>
      <c r="F11" s="375"/>
      <c r="G11" s="375"/>
      <c r="H11" s="375"/>
      <c r="I11" s="114"/>
      <c r="J11" s="43"/>
      <c r="K11" s="46"/>
    </row>
    <row r="12" spans="2:11" s="1" customFormat="1" ht="12">
      <c r="B12" s="42"/>
      <c r="C12" s="43"/>
      <c r="D12" s="43"/>
      <c r="E12" s="43"/>
      <c r="F12" s="43"/>
      <c r="G12" s="43"/>
      <c r="H12" s="43"/>
      <c r="I12" s="114"/>
      <c r="J12" s="43"/>
      <c r="K12" s="46"/>
    </row>
    <row r="13" spans="2:11" s="1" customFormat="1" ht="14.4" customHeight="1">
      <c r="B13" s="42"/>
      <c r="C13" s="43"/>
      <c r="D13" s="38" t="s">
        <v>22</v>
      </c>
      <c r="E13" s="43"/>
      <c r="F13" s="36" t="s">
        <v>5</v>
      </c>
      <c r="G13" s="43"/>
      <c r="H13" s="43"/>
      <c r="I13" s="115" t="s">
        <v>23</v>
      </c>
      <c r="J13" s="36" t="s">
        <v>5</v>
      </c>
      <c r="K13" s="46"/>
    </row>
    <row r="14" spans="2:11" s="1" customFormat="1" ht="14.4" customHeight="1">
      <c r="B14" s="42"/>
      <c r="C14" s="43"/>
      <c r="D14" s="38" t="s">
        <v>25</v>
      </c>
      <c r="E14" s="43"/>
      <c r="F14" s="36" t="s">
        <v>26</v>
      </c>
      <c r="G14" s="43"/>
      <c r="H14" s="43"/>
      <c r="I14" s="115" t="s">
        <v>27</v>
      </c>
      <c r="J14" s="116" t="str">
        <f>'Rekapitulace stavby'!AN8</f>
        <v>18. 8. 2016</v>
      </c>
      <c r="K14" s="46"/>
    </row>
    <row r="15" spans="2:11" s="1" customFormat="1" ht="10.8" customHeight="1">
      <c r="B15" s="42"/>
      <c r="C15" s="43"/>
      <c r="D15" s="43"/>
      <c r="E15" s="43"/>
      <c r="F15" s="43"/>
      <c r="G15" s="43"/>
      <c r="H15" s="43"/>
      <c r="I15" s="114"/>
      <c r="J15" s="43"/>
      <c r="K15" s="46"/>
    </row>
    <row r="16" spans="2:11" s="1" customFormat="1" ht="14.4" customHeight="1">
      <c r="B16" s="42"/>
      <c r="C16" s="43"/>
      <c r="D16" s="38" t="s">
        <v>31</v>
      </c>
      <c r="E16" s="43"/>
      <c r="F16" s="43"/>
      <c r="G16" s="43"/>
      <c r="H16" s="43"/>
      <c r="I16" s="115" t="s">
        <v>32</v>
      </c>
      <c r="J16" s="36" t="s">
        <v>33</v>
      </c>
      <c r="K16" s="46"/>
    </row>
    <row r="17" spans="2:11" s="1" customFormat="1" ht="18" customHeight="1">
      <c r="B17" s="42"/>
      <c r="C17" s="43"/>
      <c r="D17" s="43"/>
      <c r="E17" s="36" t="s">
        <v>34</v>
      </c>
      <c r="F17" s="43"/>
      <c r="G17" s="43"/>
      <c r="H17" s="43"/>
      <c r="I17" s="115" t="s">
        <v>35</v>
      </c>
      <c r="J17" s="36" t="s">
        <v>36</v>
      </c>
      <c r="K17" s="46"/>
    </row>
    <row r="18" spans="2:11" s="1" customFormat="1" ht="6.9" customHeight="1">
      <c r="B18" s="42"/>
      <c r="C18" s="43"/>
      <c r="D18" s="43"/>
      <c r="E18" s="43"/>
      <c r="F18" s="43"/>
      <c r="G18" s="43"/>
      <c r="H18" s="43"/>
      <c r="I18" s="114"/>
      <c r="J18" s="43"/>
      <c r="K18" s="46"/>
    </row>
    <row r="19" spans="2:11" s="1" customFormat="1" ht="14.4" customHeight="1">
      <c r="B19" s="42"/>
      <c r="C19" s="43"/>
      <c r="D19" s="38" t="s">
        <v>37</v>
      </c>
      <c r="E19" s="43"/>
      <c r="F19" s="43"/>
      <c r="G19" s="43"/>
      <c r="H19" s="43"/>
      <c r="I19" s="115" t="s">
        <v>32</v>
      </c>
      <c r="J19" s="36" t="str">
        <f>IF('Rekapitulace stavby'!AN13="Vyplň údaj","",IF('Rekapitulace stavby'!AN13="","",'Rekapitulace stavby'!AN13))</f>
        <v/>
      </c>
      <c r="K19" s="46"/>
    </row>
    <row r="20" spans="2:11" s="1" customFormat="1" ht="18" customHeight="1">
      <c r="B20" s="42"/>
      <c r="C20" s="43"/>
      <c r="D20" s="43"/>
      <c r="E20" s="36" t="str">
        <f>IF('Rekapitulace stavby'!E14="Vyplň údaj","",IF('Rekapitulace stavby'!E14="","",'Rekapitulace stavby'!E14))</f>
        <v/>
      </c>
      <c r="F20" s="43"/>
      <c r="G20" s="43"/>
      <c r="H20" s="43"/>
      <c r="I20" s="115" t="s">
        <v>35</v>
      </c>
      <c r="J20" s="36" t="str">
        <f>IF('Rekapitulace stavby'!AN14="Vyplň údaj","",IF('Rekapitulace stavby'!AN14="","",'Rekapitulace stavby'!AN14))</f>
        <v/>
      </c>
      <c r="K20" s="46"/>
    </row>
    <row r="21" spans="2:11" s="1" customFormat="1" ht="6.9" customHeight="1">
      <c r="B21" s="42"/>
      <c r="C21" s="43"/>
      <c r="D21" s="43"/>
      <c r="E21" s="43"/>
      <c r="F21" s="43"/>
      <c r="G21" s="43"/>
      <c r="H21" s="43"/>
      <c r="I21" s="114"/>
      <c r="J21" s="43"/>
      <c r="K21" s="46"/>
    </row>
    <row r="22" spans="2:11" s="1" customFormat="1" ht="14.4" customHeight="1">
      <c r="B22" s="42"/>
      <c r="C22" s="43"/>
      <c r="D22" s="38" t="s">
        <v>39</v>
      </c>
      <c r="E22" s="43"/>
      <c r="F22" s="43"/>
      <c r="G22" s="43"/>
      <c r="H22" s="43"/>
      <c r="I22" s="115" t="s">
        <v>32</v>
      </c>
      <c r="J22" s="36" t="s">
        <v>40</v>
      </c>
      <c r="K22" s="46"/>
    </row>
    <row r="23" spans="2:11" s="1" customFormat="1" ht="18" customHeight="1">
      <c r="B23" s="42"/>
      <c r="C23" s="43"/>
      <c r="D23" s="43"/>
      <c r="E23" s="36" t="s">
        <v>41</v>
      </c>
      <c r="F23" s="43"/>
      <c r="G23" s="43"/>
      <c r="H23" s="43"/>
      <c r="I23" s="115" t="s">
        <v>35</v>
      </c>
      <c r="J23" s="36" t="s">
        <v>42</v>
      </c>
      <c r="K23" s="46"/>
    </row>
    <row r="24" spans="2:11" s="1" customFormat="1" ht="6.9" customHeight="1">
      <c r="B24" s="42"/>
      <c r="C24" s="43"/>
      <c r="D24" s="43"/>
      <c r="E24" s="43"/>
      <c r="F24" s="43"/>
      <c r="G24" s="43"/>
      <c r="H24" s="43"/>
      <c r="I24" s="114"/>
      <c r="J24" s="43"/>
      <c r="K24" s="46"/>
    </row>
    <row r="25" spans="2:11" s="1" customFormat="1" ht="14.4" customHeight="1">
      <c r="B25" s="42"/>
      <c r="C25" s="43"/>
      <c r="D25" s="38" t="s">
        <v>44</v>
      </c>
      <c r="E25" s="43"/>
      <c r="F25" s="43"/>
      <c r="G25" s="43"/>
      <c r="H25" s="43"/>
      <c r="I25" s="114"/>
      <c r="J25" s="43"/>
      <c r="K25" s="46"/>
    </row>
    <row r="26" spans="2:11" s="7" customFormat="1" ht="20.4" customHeight="1">
      <c r="B26" s="117"/>
      <c r="C26" s="118"/>
      <c r="D26" s="118"/>
      <c r="E26" s="339" t="s">
        <v>5</v>
      </c>
      <c r="F26" s="339"/>
      <c r="G26" s="339"/>
      <c r="H26" s="339"/>
      <c r="I26" s="119"/>
      <c r="J26" s="118"/>
      <c r="K26" s="120"/>
    </row>
    <row r="27" spans="2:11" s="1" customFormat="1" ht="6.9" customHeight="1">
      <c r="B27" s="42"/>
      <c r="C27" s="43"/>
      <c r="D27" s="43"/>
      <c r="E27" s="43"/>
      <c r="F27" s="43"/>
      <c r="G27" s="43"/>
      <c r="H27" s="43"/>
      <c r="I27" s="114"/>
      <c r="J27" s="43"/>
      <c r="K27" s="46"/>
    </row>
    <row r="28" spans="2:11" s="1" customFormat="1" ht="6.9" customHeight="1">
      <c r="B28" s="42"/>
      <c r="C28" s="43"/>
      <c r="D28" s="69"/>
      <c r="E28" s="69"/>
      <c r="F28" s="69"/>
      <c r="G28" s="69"/>
      <c r="H28" s="69"/>
      <c r="I28" s="121"/>
      <c r="J28" s="69"/>
      <c r="K28" s="122"/>
    </row>
    <row r="29" spans="2:11" s="1" customFormat="1" ht="25.35" customHeight="1">
      <c r="B29" s="42"/>
      <c r="C29" s="43"/>
      <c r="D29" s="123" t="s">
        <v>45</v>
      </c>
      <c r="E29" s="43"/>
      <c r="F29" s="43"/>
      <c r="G29" s="43"/>
      <c r="H29" s="43"/>
      <c r="I29" s="114"/>
      <c r="J29" s="124">
        <f>ROUND(J93,2)</f>
        <v>0</v>
      </c>
      <c r="K29" s="46"/>
    </row>
    <row r="30" spans="2:11" s="1" customFormat="1" ht="6.9" customHeight="1">
      <c r="B30" s="42"/>
      <c r="C30" s="43"/>
      <c r="D30" s="69"/>
      <c r="E30" s="69"/>
      <c r="F30" s="69"/>
      <c r="G30" s="69"/>
      <c r="H30" s="69"/>
      <c r="I30" s="121"/>
      <c r="J30" s="69"/>
      <c r="K30" s="122"/>
    </row>
    <row r="31" spans="2:11" s="1" customFormat="1" ht="14.4" customHeight="1">
      <c r="B31" s="42"/>
      <c r="C31" s="43"/>
      <c r="D31" s="43"/>
      <c r="E31" s="43"/>
      <c r="F31" s="47" t="s">
        <v>47</v>
      </c>
      <c r="G31" s="43"/>
      <c r="H31" s="43"/>
      <c r="I31" s="125" t="s">
        <v>46</v>
      </c>
      <c r="J31" s="47" t="s">
        <v>48</v>
      </c>
      <c r="K31" s="46"/>
    </row>
    <row r="32" spans="2:11" s="1" customFormat="1" ht="14.4" customHeight="1">
      <c r="B32" s="42"/>
      <c r="C32" s="43"/>
      <c r="D32" s="50" t="s">
        <v>49</v>
      </c>
      <c r="E32" s="50" t="s">
        <v>50</v>
      </c>
      <c r="F32" s="126">
        <f>ROUND(SUM(BE93:BE317),2)</f>
        <v>0</v>
      </c>
      <c r="G32" s="43"/>
      <c r="H32" s="43"/>
      <c r="I32" s="127">
        <v>0.21</v>
      </c>
      <c r="J32" s="126">
        <f>ROUND(ROUND((SUM(BE93:BE317)),2)*I32,2)</f>
        <v>0</v>
      </c>
      <c r="K32" s="46"/>
    </row>
    <row r="33" spans="2:11" s="1" customFormat="1" ht="14.4" customHeight="1">
      <c r="B33" s="42"/>
      <c r="C33" s="43"/>
      <c r="D33" s="43"/>
      <c r="E33" s="50" t="s">
        <v>51</v>
      </c>
      <c r="F33" s="126">
        <f>ROUND(SUM(BF93:BF317),2)</f>
        <v>0</v>
      </c>
      <c r="G33" s="43"/>
      <c r="H33" s="43"/>
      <c r="I33" s="127">
        <v>0.15</v>
      </c>
      <c r="J33" s="126">
        <f>ROUND(ROUND((SUM(BF93:BF317)),2)*I33,2)</f>
        <v>0</v>
      </c>
      <c r="K33" s="46"/>
    </row>
    <row r="34" spans="2:11" s="1" customFormat="1" ht="14.4" customHeight="1" hidden="1">
      <c r="B34" s="42"/>
      <c r="C34" s="43"/>
      <c r="D34" s="43"/>
      <c r="E34" s="50" t="s">
        <v>52</v>
      </c>
      <c r="F34" s="126">
        <f>ROUND(SUM(BG93:BG317),2)</f>
        <v>0</v>
      </c>
      <c r="G34" s="43"/>
      <c r="H34" s="43"/>
      <c r="I34" s="127">
        <v>0.21</v>
      </c>
      <c r="J34" s="126">
        <v>0</v>
      </c>
      <c r="K34" s="46"/>
    </row>
    <row r="35" spans="2:11" s="1" customFormat="1" ht="14.4" customHeight="1" hidden="1">
      <c r="B35" s="42"/>
      <c r="C35" s="43"/>
      <c r="D35" s="43"/>
      <c r="E35" s="50" t="s">
        <v>53</v>
      </c>
      <c r="F35" s="126">
        <f>ROUND(SUM(BH93:BH317),2)</f>
        <v>0</v>
      </c>
      <c r="G35" s="43"/>
      <c r="H35" s="43"/>
      <c r="I35" s="127">
        <v>0.15</v>
      </c>
      <c r="J35" s="126">
        <v>0</v>
      </c>
      <c r="K35" s="46"/>
    </row>
    <row r="36" spans="2:11" s="1" customFormat="1" ht="14.4" customHeight="1" hidden="1">
      <c r="B36" s="42"/>
      <c r="C36" s="43"/>
      <c r="D36" s="43"/>
      <c r="E36" s="50" t="s">
        <v>54</v>
      </c>
      <c r="F36" s="126">
        <f>ROUND(SUM(BI93:BI317),2)</f>
        <v>0</v>
      </c>
      <c r="G36" s="43"/>
      <c r="H36" s="43"/>
      <c r="I36" s="127">
        <v>0</v>
      </c>
      <c r="J36" s="126">
        <v>0</v>
      </c>
      <c r="K36" s="46"/>
    </row>
    <row r="37" spans="2:11" s="1" customFormat="1" ht="6.9" customHeight="1">
      <c r="B37" s="42"/>
      <c r="C37" s="43"/>
      <c r="D37" s="43"/>
      <c r="E37" s="43"/>
      <c r="F37" s="43"/>
      <c r="G37" s="43"/>
      <c r="H37" s="43"/>
      <c r="I37" s="114"/>
      <c r="J37" s="43"/>
      <c r="K37" s="46"/>
    </row>
    <row r="38" spans="2:11" s="1" customFormat="1" ht="25.35" customHeight="1">
      <c r="B38" s="42"/>
      <c r="C38" s="128"/>
      <c r="D38" s="129" t="s">
        <v>55</v>
      </c>
      <c r="E38" s="72"/>
      <c r="F38" s="72"/>
      <c r="G38" s="130" t="s">
        <v>56</v>
      </c>
      <c r="H38" s="131" t="s">
        <v>57</v>
      </c>
      <c r="I38" s="132"/>
      <c r="J38" s="133">
        <f>SUM(J29:J36)</f>
        <v>0</v>
      </c>
      <c r="K38" s="134"/>
    </row>
    <row r="39" spans="2:11" s="1" customFormat="1" ht="14.4" customHeight="1">
      <c r="B39" s="57"/>
      <c r="C39" s="58"/>
      <c r="D39" s="58"/>
      <c r="E39" s="58"/>
      <c r="F39" s="58"/>
      <c r="G39" s="58"/>
      <c r="H39" s="58"/>
      <c r="I39" s="135"/>
      <c r="J39" s="58"/>
      <c r="K39" s="59"/>
    </row>
    <row r="43" spans="2:11" s="1" customFormat="1" ht="6.9" customHeight="1">
      <c r="B43" s="60"/>
      <c r="C43" s="61"/>
      <c r="D43" s="61"/>
      <c r="E43" s="61"/>
      <c r="F43" s="61"/>
      <c r="G43" s="61"/>
      <c r="H43" s="61"/>
      <c r="I43" s="136"/>
      <c r="J43" s="61"/>
      <c r="K43" s="137"/>
    </row>
    <row r="44" spans="2:11" s="1" customFormat="1" ht="36.9" customHeight="1">
      <c r="B44" s="42"/>
      <c r="C44" s="31" t="s">
        <v>111</v>
      </c>
      <c r="D44" s="43"/>
      <c r="E44" s="43"/>
      <c r="F44" s="43"/>
      <c r="G44" s="43"/>
      <c r="H44" s="43"/>
      <c r="I44" s="114"/>
      <c r="J44" s="43"/>
      <c r="K44" s="46"/>
    </row>
    <row r="45" spans="2:11" s="1" customFormat="1" ht="6.9" customHeight="1">
      <c r="B45" s="42"/>
      <c r="C45" s="43"/>
      <c r="D45" s="43"/>
      <c r="E45" s="43"/>
      <c r="F45" s="43"/>
      <c r="G45" s="43"/>
      <c r="H45" s="43"/>
      <c r="I45" s="114"/>
      <c r="J45" s="43"/>
      <c r="K45" s="46"/>
    </row>
    <row r="46" spans="2:11" s="1" customFormat="1" ht="14.4" customHeight="1">
      <c r="B46" s="42"/>
      <c r="C46" s="38" t="s">
        <v>19</v>
      </c>
      <c r="D46" s="43"/>
      <c r="E46" s="43"/>
      <c r="F46" s="43"/>
      <c r="G46" s="43"/>
      <c r="H46" s="43"/>
      <c r="I46" s="114"/>
      <c r="J46" s="43"/>
      <c r="K46" s="46"/>
    </row>
    <row r="47" spans="2:11" s="1" customFormat="1" ht="20.4" customHeight="1">
      <c r="B47" s="42"/>
      <c r="C47" s="43"/>
      <c r="D47" s="43"/>
      <c r="E47" s="373" t="str">
        <f>E7</f>
        <v>Šumperk, ul. Třebízského - MŠ, komunikace</v>
      </c>
      <c r="F47" s="374"/>
      <c r="G47" s="374"/>
      <c r="H47" s="374"/>
      <c r="I47" s="114"/>
      <c r="J47" s="43"/>
      <c r="K47" s="46"/>
    </row>
    <row r="48" spans="2:11" ht="13.2">
      <c r="B48" s="29"/>
      <c r="C48" s="38" t="s">
        <v>107</v>
      </c>
      <c r="D48" s="30"/>
      <c r="E48" s="30"/>
      <c r="F48" s="30"/>
      <c r="G48" s="30"/>
      <c r="H48" s="30"/>
      <c r="I48" s="113"/>
      <c r="J48" s="30"/>
      <c r="K48" s="32"/>
    </row>
    <row r="49" spans="2:11" s="1" customFormat="1" ht="20.4" customHeight="1">
      <c r="B49" s="42"/>
      <c r="C49" s="43"/>
      <c r="D49" s="43"/>
      <c r="E49" s="373" t="s">
        <v>108</v>
      </c>
      <c r="F49" s="375"/>
      <c r="G49" s="375"/>
      <c r="H49" s="375"/>
      <c r="I49" s="114"/>
      <c r="J49" s="43"/>
      <c r="K49" s="46"/>
    </row>
    <row r="50" spans="2:11" s="1" customFormat="1" ht="14.4" customHeight="1">
      <c r="B50" s="42"/>
      <c r="C50" s="38" t="s">
        <v>109</v>
      </c>
      <c r="D50" s="43"/>
      <c r="E50" s="43"/>
      <c r="F50" s="43"/>
      <c r="G50" s="43"/>
      <c r="H50" s="43"/>
      <c r="I50" s="114"/>
      <c r="J50" s="43"/>
      <c r="K50" s="46"/>
    </row>
    <row r="51" spans="2:11" s="1" customFormat="1" ht="22.2" customHeight="1">
      <c r="B51" s="42"/>
      <c r="C51" s="43"/>
      <c r="D51" s="43"/>
      <c r="E51" s="376" t="str">
        <f>E11</f>
        <v>SO 102 - Komunikace v areálu MŠ</v>
      </c>
      <c r="F51" s="375"/>
      <c r="G51" s="375"/>
      <c r="H51" s="375"/>
      <c r="I51" s="114"/>
      <c r="J51" s="43"/>
      <c r="K51" s="46"/>
    </row>
    <row r="52" spans="2:11" s="1" customFormat="1" ht="6.9" customHeight="1">
      <c r="B52" s="42"/>
      <c r="C52" s="43"/>
      <c r="D52" s="43"/>
      <c r="E52" s="43"/>
      <c r="F52" s="43"/>
      <c r="G52" s="43"/>
      <c r="H52" s="43"/>
      <c r="I52" s="114"/>
      <c r="J52" s="43"/>
      <c r="K52" s="46"/>
    </row>
    <row r="53" spans="2:11" s="1" customFormat="1" ht="18" customHeight="1">
      <c r="B53" s="42"/>
      <c r="C53" s="38" t="s">
        <v>25</v>
      </c>
      <c r="D53" s="43"/>
      <c r="E53" s="43"/>
      <c r="F53" s="36" t="str">
        <f>F14</f>
        <v>Šumperk</v>
      </c>
      <c r="G53" s="43"/>
      <c r="H53" s="43"/>
      <c r="I53" s="115" t="s">
        <v>27</v>
      </c>
      <c r="J53" s="116" t="str">
        <f>IF(J14="","",J14)</f>
        <v>18. 8. 2016</v>
      </c>
      <c r="K53" s="46"/>
    </row>
    <row r="54" spans="2:11" s="1" customFormat="1" ht="6.9" customHeight="1">
      <c r="B54" s="42"/>
      <c r="C54" s="43"/>
      <c r="D54" s="43"/>
      <c r="E54" s="43"/>
      <c r="F54" s="43"/>
      <c r="G54" s="43"/>
      <c r="H54" s="43"/>
      <c r="I54" s="114"/>
      <c r="J54" s="43"/>
      <c r="K54" s="46"/>
    </row>
    <row r="55" spans="2:11" s="1" customFormat="1" ht="13.2">
      <c r="B55" s="42"/>
      <c r="C55" s="38" t="s">
        <v>31</v>
      </c>
      <c r="D55" s="43"/>
      <c r="E55" s="43"/>
      <c r="F55" s="36" t="str">
        <f>E17</f>
        <v>Město Šumperk, nám. Míru 1, Šumperk</v>
      </c>
      <c r="G55" s="43"/>
      <c r="H55" s="43"/>
      <c r="I55" s="115" t="s">
        <v>39</v>
      </c>
      <c r="J55" s="36" t="str">
        <f>E23</f>
        <v>Cekr CZ s.r.o., Mazalova 57/2, Šumperk</v>
      </c>
      <c r="K55" s="46"/>
    </row>
    <row r="56" spans="2:11" s="1" customFormat="1" ht="14.4" customHeight="1">
      <c r="B56" s="42"/>
      <c r="C56" s="38" t="s">
        <v>37</v>
      </c>
      <c r="D56" s="43"/>
      <c r="E56" s="43"/>
      <c r="F56" s="36" t="str">
        <f>IF(E20="","",E20)</f>
        <v/>
      </c>
      <c r="G56" s="43"/>
      <c r="H56" s="43"/>
      <c r="I56" s="114"/>
      <c r="J56" s="43"/>
      <c r="K56" s="46"/>
    </row>
    <row r="57" spans="2:11" s="1" customFormat="1" ht="10.35" customHeight="1">
      <c r="B57" s="42"/>
      <c r="C57" s="43"/>
      <c r="D57" s="43"/>
      <c r="E57" s="43"/>
      <c r="F57" s="43"/>
      <c r="G57" s="43"/>
      <c r="H57" s="43"/>
      <c r="I57" s="114"/>
      <c r="J57" s="43"/>
      <c r="K57" s="46"/>
    </row>
    <row r="58" spans="2:11" s="1" customFormat="1" ht="29.25" customHeight="1">
      <c r="B58" s="42"/>
      <c r="C58" s="138" t="s">
        <v>112</v>
      </c>
      <c r="D58" s="128"/>
      <c r="E58" s="128"/>
      <c r="F58" s="128"/>
      <c r="G58" s="128"/>
      <c r="H58" s="128"/>
      <c r="I58" s="139"/>
      <c r="J58" s="140" t="s">
        <v>113</v>
      </c>
      <c r="K58" s="141"/>
    </row>
    <row r="59" spans="2:11" s="1" customFormat="1" ht="10.35" customHeight="1">
      <c r="B59" s="42"/>
      <c r="C59" s="43"/>
      <c r="D59" s="43"/>
      <c r="E59" s="43"/>
      <c r="F59" s="43"/>
      <c r="G59" s="43"/>
      <c r="H59" s="43"/>
      <c r="I59" s="114"/>
      <c r="J59" s="43"/>
      <c r="K59" s="46"/>
    </row>
    <row r="60" spans="2:47" s="1" customFormat="1" ht="29.25" customHeight="1">
      <c r="B60" s="42"/>
      <c r="C60" s="142" t="s">
        <v>114</v>
      </c>
      <c r="D60" s="43"/>
      <c r="E60" s="43"/>
      <c r="F60" s="43"/>
      <c r="G60" s="43"/>
      <c r="H60" s="43"/>
      <c r="I60" s="114"/>
      <c r="J60" s="124">
        <f>J93</f>
        <v>0</v>
      </c>
      <c r="K60" s="46"/>
      <c r="AU60" s="25" t="s">
        <v>115</v>
      </c>
    </row>
    <row r="61" spans="2:11" s="8" customFormat="1" ht="24.9" customHeight="1">
      <c r="B61" s="143"/>
      <c r="C61" s="144"/>
      <c r="D61" s="145" t="s">
        <v>116</v>
      </c>
      <c r="E61" s="146"/>
      <c r="F61" s="146"/>
      <c r="G61" s="146"/>
      <c r="H61" s="146"/>
      <c r="I61" s="147"/>
      <c r="J61" s="148">
        <f>J94</f>
        <v>0</v>
      </c>
      <c r="K61" s="149"/>
    </row>
    <row r="62" spans="2:11" s="9" customFormat="1" ht="19.95" customHeight="1">
      <c r="B62" s="150"/>
      <c r="C62" s="151"/>
      <c r="D62" s="152" t="s">
        <v>117</v>
      </c>
      <c r="E62" s="153"/>
      <c r="F62" s="153"/>
      <c r="G62" s="153"/>
      <c r="H62" s="153"/>
      <c r="I62" s="154"/>
      <c r="J62" s="155">
        <f>J95</f>
        <v>0</v>
      </c>
      <c r="K62" s="156"/>
    </row>
    <row r="63" spans="2:11" s="9" customFormat="1" ht="19.95" customHeight="1">
      <c r="B63" s="150"/>
      <c r="C63" s="151"/>
      <c r="D63" s="152" t="s">
        <v>118</v>
      </c>
      <c r="E63" s="153"/>
      <c r="F63" s="153"/>
      <c r="G63" s="153"/>
      <c r="H63" s="153"/>
      <c r="I63" s="154"/>
      <c r="J63" s="155">
        <f>J166</f>
        <v>0</v>
      </c>
      <c r="K63" s="156"/>
    </row>
    <row r="64" spans="2:11" s="9" customFormat="1" ht="19.95" customHeight="1">
      <c r="B64" s="150"/>
      <c r="C64" s="151"/>
      <c r="D64" s="152" t="s">
        <v>119</v>
      </c>
      <c r="E64" s="153"/>
      <c r="F64" s="153"/>
      <c r="G64" s="153"/>
      <c r="H64" s="153"/>
      <c r="I64" s="154"/>
      <c r="J64" s="155">
        <f>J179</f>
        <v>0</v>
      </c>
      <c r="K64" s="156"/>
    </row>
    <row r="65" spans="2:11" s="9" customFormat="1" ht="19.95" customHeight="1">
      <c r="B65" s="150"/>
      <c r="C65" s="151"/>
      <c r="D65" s="152" t="s">
        <v>120</v>
      </c>
      <c r="E65" s="153"/>
      <c r="F65" s="153"/>
      <c r="G65" s="153"/>
      <c r="H65" s="153"/>
      <c r="I65" s="154"/>
      <c r="J65" s="155">
        <f>J196</f>
        <v>0</v>
      </c>
      <c r="K65" s="156"/>
    </row>
    <row r="66" spans="2:11" s="9" customFormat="1" ht="19.95" customHeight="1">
      <c r="B66" s="150"/>
      <c r="C66" s="151"/>
      <c r="D66" s="152" t="s">
        <v>121</v>
      </c>
      <c r="E66" s="153"/>
      <c r="F66" s="153"/>
      <c r="G66" s="153"/>
      <c r="H66" s="153"/>
      <c r="I66" s="154"/>
      <c r="J66" s="155">
        <f>J248</f>
        <v>0</v>
      </c>
      <c r="K66" s="156"/>
    </row>
    <row r="67" spans="2:11" s="9" customFormat="1" ht="19.95" customHeight="1">
      <c r="B67" s="150"/>
      <c r="C67" s="151"/>
      <c r="D67" s="152" t="s">
        <v>122</v>
      </c>
      <c r="E67" s="153"/>
      <c r="F67" s="153"/>
      <c r="G67" s="153"/>
      <c r="H67" s="153"/>
      <c r="I67" s="154"/>
      <c r="J67" s="155">
        <f>J255</f>
        <v>0</v>
      </c>
      <c r="K67" s="156"/>
    </row>
    <row r="68" spans="2:11" s="9" customFormat="1" ht="19.95" customHeight="1">
      <c r="B68" s="150"/>
      <c r="C68" s="151"/>
      <c r="D68" s="152" t="s">
        <v>123</v>
      </c>
      <c r="E68" s="153"/>
      <c r="F68" s="153"/>
      <c r="G68" s="153"/>
      <c r="H68" s="153"/>
      <c r="I68" s="154"/>
      <c r="J68" s="155">
        <f>J279</f>
        <v>0</v>
      </c>
      <c r="K68" s="156"/>
    </row>
    <row r="69" spans="2:11" s="9" customFormat="1" ht="19.95" customHeight="1">
      <c r="B69" s="150"/>
      <c r="C69" s="151"/>
      <c r="D69" s="152" t="s">
        <v>124</v>
      </c>
      <c r="E69" s="153"/>
      <c r="F69" s="153"/>
      <c r="G69" s="153"/>
      <c r="H69" s="153"/>
      <c r="I69" s="154"/>
      <c r="J69" s="155">
        <f>J307</f>
        <v>0</v>
      </c>
      <c r="K69" s="156"/>
    </row>
    <row r="70" spans="2:11" s="8" customFormat="1" ht="24.9" customHeight="1">
      <c r="B70" s="143"/>
      <c r="C70" s="144"/>
      <c r="D70" s="145" t="s">
        <v>353</v>
      </c>
      <c r="E70" s="146"/>
      <c r="F70" s="146"/>
      <c r="G70" s="146"/>
      <c r="H70" s="146"/>
      <c r="I70" s="147"/>
      <c r="J70" s="148">
        <f>J309</f>
        <v>0</v>
      </c>
      <c r="K70" s="149"/>
    </row>
    <row r="71" spans="2:11" s="9" customFormat="1" ht="19.95" customHeight="1">
      <c r="B71" s="150"/>
      <c r="C71" s="151"/>
      <c r="D71" s="152" t="s">
        <v>354</v>
      </c>
      <c r="E71" s="153"/>
      <c r="F71" s="153"/>
      <c r="G71" s="153"/>
      <c r="H71" s="153"/>
      <c r="I71" s="154"/>
      <c r="J71" s="155">
        <f>J310</f>
        <v>0</v>
      </c>
      <c r="K71" s="156"/>
    </row>
    <row r="72" spans="2:11" s="1" customFormat="1" ht="21.75" customHeight="1">
      <c r="B72" s="42"/>
      <c r="C72" s="43"/>
      <c r="D72" s="43"/>
      <c r="E72" s="43"/>
      <c r="F72" s="43"/>
      <c r="G72" s="43"/>
      <c r="H72" s="43"/>
      <c r="I72" s="114"/>
      <c r="J72" s="43"/>
      <c r="K72" s="46"/>
    </row>
    <row r="73" spans="2:11" s="1" customFormat="1" ht="6.9" customHeight="1">
      <c r="B73" s="57"/>
      <c r="C73" s="58"/>
      <c r="D73" s="58"/>
      <c r="E73" s="58"/>
      <c r="F73" s="58"/>
      <c r="G73" s="58"/>
      <c r="H73" s="58"/>
      <c r="I73" s="135"/>
      <c r="J73" s="58"/>
      <c r="K73" s="59"/>
    </row>
    <row r="77" spans="2:12" s="1" customFormat="1" ht="6.9" customHeight="1">
      <c r="B77" s="60"/>
      <c r="C77" s="61"/>
      <c r="D77" s="61"/>
      <c r="E77" s="61"/>
      <c r="F77" s="61"/>
      <c r="G77" s="61"/>
      <c r="H77" s="61"/>
      <c r="I77" s="136"/>
      <c r="J77" s="61"/>
      <c r="K77" s="61"/>
      <c r="L77" s="42"/>
    </row>
    <row r="78" spans="2:12" s="1" customFormat="1" ht="36.9" customHeight="1">
      <c r="B78" s="42"/>
      <c r="C78" s="62" t="s">
        <v>125</v>
      </c>
      <c r="L78" s="42"/>
    </row>
    <row r="79" spans="2:12" s="1" customFormat="1" ht="6.9" customHeight="1">
      <c r="B79" s="42"/>
      <c r="L79" s="42"/>
    </row>
    <row r="80" spans="2:12" s="1" customFormat="1" ht="14.4" customHeight="1">
      <c r="B80" s="42"/>
      <c r="C80" s="64" t="s">
        <v>19</v>
      </c>
      <c r="L80" s="42"/>
    </row>
    <row r="81" spans="2:12" s="1" customFormat="1" ht="20.4" customHeight="1">
      <c r="B81" s="42"/>
      <c r="E81" s="377" t="str">
        <f>E7</f>
        <v>Šumperk, ul. Třebízského - MŠ, komunikace</v>
      </c>
      <c r="F81" s="378"/>
      <c r="G81" s="378"/>
      <c r="H81" s="378"/>
      <c r="L81" s="42"/>
    </row>
    <row r="82" spans="2:12" ht="13.2">
      <c r="B82" s="29"/>
      <c r="C82" s="64" t="s">
        <v>107</v>
      </c>
      <c r="L82" s="29"/>
    </row>
    <row r="83" spans="2:12" s="1" customFormat="1" ht="20.4" customHeight="1">
      <c r="B83" s="42"/>
      <c r="E83" s="377" t="s">
        <v>108</v>
      </c>
      <c r="F83" s="379"/>
      <c r="G83" s="379"/>
      <c r="H83" s="379"/>
      <c r="L83" s="42"/>
    </row>
    <row r="84" spans="2:12" s="1" customFormat="1" ht="14.4" customHeight="1">
      <c r="B84" s="42"/>
      <c r="C84" s="64" t="s">
        <v>109</v>
      </c>
      <c r="L84" s="42"/>
    </row>
    <row r="85" spans="2:12" s="1" customFormat="1" ht="22.2" customHeight="1">
      <c r="B85" s="42"/>
      <c r="E85" s="350" t="str">
        <f>E11</f>
        <v>SO 102 - Komunikace v areálu MŠ</v>
      </c>
      <c r="F85" s="379"/>
      <c r="G85" s="379"/>
      <c r="H85" s="379"/>
      <c r="L85" s="42"/>
    </row>
    <row r="86" spans="2:12" s="1" customFormat="1" ht="6.9" customHeight="1">
      <c r="B86" s="42"/>
      <c r="L86" s="42"/>
    </row>
    <row r="87" spans="2:12" s="1" customFormat="1" ht="18" customHeight="1">
      <c r="B87" s="42"/>
      <c r="C87" s="64" t="s">
        <v>25</v>
      </c>
      <c r="F87" s="157" t="str">
        <f>F14</f>
        <v>Šumperk</v>
      </c>
      <c r="I87" s="158" t="s">
        <v>27</v>
      </c>
      <c r="J87" s="68" t="str">
        <f>IF(J14="","",J14)</f>
        <v>18. 8. 2016</v>
      </c>
      <c r="L87" s="42"/>
    </row>
    <row r="88" spans="2:12" s="1" customFormat="1" ht="6.9" customHeight="1">
      <c r="B88" s="42"/>
      <c r="L88" s="42"/>
    </row>
    <row r="89" spans="2:12" s="1" customFormat="1" ht="13.2">
      <c r="B89" s="42"/>
      <c r="C89" s="64" t="s">
        <v>31</v>
      </c>
      <c r="F89" s="157" t="str">
        <f>E17</f>
        <v>Město Šumperk, nám. Míru 1, Šumperk</v>
      </c>
      <c r="I89" s="158" t="s">
        <v>39</v>
      </c>
      <c r="J89" s="157" t="str">
        <f>E23</f>
        <v>Cekr CZ s.r.o., Mazalova 57/2, Šumperk</v>
      </c>
      <c r="L89" s="42"/>
    </row>
    <row r="90" spans="2:12" s="1" customFormat="1" ht="14.4" customHeight="1">
      <c r="B90" s="42"/>
      <c r="C90" s="64" t="s">
        <v>37</v>
      </c>
      <c r="F90" s="157" t="str">
        <f>IF(E20="","",E20)</f>
        <v/>
      </c>
      <c r="L90" s="42"/>
    </row>
    <row r="91" spans="2:12" s="1" customFormat="1" ht="10.35" customHeight="1">
      <c r="B91" s="42"/>
      <c r="L91" s="42"/>
    </row>
    <row r="92" spans="2:20" s="10" customFormat="1" ht="29.25" customHeight="1">
      <c r="B92" s="159"/>
      <c r="C92" s="160" t="s">
        <v>126</v>
      </c>
      <c r="D92" s="161" t="s">
        <v>64</v>
      </c>
      <c r="E92" s="161" t="s">
        <v>60</v>
      </c>
      <c r="F92" s="161" t="s">
        <v>127</v>
      </c>
      <c r="G92" s="161" t="s">
        <v>128</v>
      </c>
      <c r="H92" s="161" t="s">
        <v>129</v>
      </c>
      <c r="I92" s="162" t="s">
        <v>130</v>
      </c>
      <c r="J92" s="161" t="s">
        <v>113</v>
      </c>
      <c r="K92" s="163" t="s">
        <v>131</v>
      </c>
      <c r="L92" s="159"/>
      <c r="M92" s="74" t="s">
        <v>132</v>
      </c>
      <c r="N92" s="75" t="s">
        <v>49</v>
      </c>
      <c r="O92" s="75" t="s">
        <v>133</v>
      </c>
      <c r="P92" s="75" t="s">
        <v>134</v>
      </c>
      <c r="Q92" s="75" t="s">
        <v>135</v>
      </c>
      <c r="R92" s="75" t="s">
        <v>136</v>
      </c>
      <c r="S92" s="75" t="s">
        <v>137</v>
      </c>
      <c r="T92" s="76" t="s">
        <v>138</v>
      </c>
    </row>
    <row r="93" spans="2:63" s="1" customFormat="1" ht="29.25" customHeight="1">
      <c r="B93" s="42"/>
      <c r="C93" s="78" t="s">
        <v>114</v>
      </c>
      <c r="J93" s="164">
        <f>BK93</f>
        <v>0</v>
      </c>
      <c r="L93" s="42"/>
      <c r="M93" s="77"/>
      <c r="N93" s="69"/>
      <c r="O93" s="69"/>
      <c r="P93" s="165">
        <f>P94+P309</f>
        <v>0</v>
      </c>
      <c r="Q93" s="69"/>
      <c r="R93" s="165">
        <f>R94+R309</f>
        <v>92.67153950000001</v>
      </c>
      <c r="S93" s="69"/>
      <c r="T93" s="166">
        <f>T94+T309</f>
        <v>23.14</v>
      </c>
      <c r="AT93" s="25" t="s">
        <v>78</v>
      </c>
      <c r="AU93" s="25" t="s">
        <v>115</v>
      </c>
      <c r="BK93" s="167">
        <f>BK94+BK309</f>
        <v>0</v>
      </c>
    </row>
    <row r="94" spans="2:63" s="11" customFormat="1" ht="37.35" customHeight="1">
      <c r="B94" s="168"/>
      <c r="D94" s="169" t="s">
        <v>78</v>
      </c>
      <c r="E94" s="170" t="s">
        <v>139</v>
      </c>
      <c r="F94" s="170" t="s">
        <v>140</v>
      </c>
      <c r="I94" s="171"/>
      <c r="J94" s="172">
        <f>BK94</f>
        <v>0</v>
      </c>
      <c r="L94" s="168"/>
      <c r="M94" s="173"/>
      <c r="N94" s="174"/>
      <c r="O94" s="174"/>
      <c r="P94" s="175">
        <f>P95+P166+P179+P196+P248+P255+P279+P307</f>
        <v>0</v>
      </c>
      <c r="Q94" s="174"/>
      <c r="R94" s="175">
        <f>R95+R166+R179+R196+R248+R255+R279+R307</f>
        <v>92.66582450000001</v>
      </c>
      <c r="S94" s="174"/>
      <c r="T94" s="176">
        <f>T95+T166+T179+T196+T248+T255+T279+T307</f>
        <v>23.14</v>
      </c>
      <c r="AR94" s="169" t="s">
        <v>24</v>
      </c>
      <c r="AT94" s="177" t="s">
        <v>78</v>
      </c>
      <c r="AU94" s="177" t="s">
        <v>79</v>
      </c>
      <c r="AY94" s="169" t="s">
        <v>141</v>
      </c>
      <c r="BK94" s="178">
        <f>BK95+BK166+BK179+BK196+BK248+BK255+BK279+BK307</f>
        <v>0</v>
      </c>
    </row>
    <row r="95" spans="2:63" s="11" customFormat="1" ht="19.95" customHeight="1">
      <c r="B95" s="168"/>
      <c r="D95" s="179" t="s">
        <v>78</v>
      </c>
      <c r="E95" s="180" t="s">
        <v>24</v>
      </c>
      <c r="F95" s="180" t="s">
        <v>142</v>
      </c>
      <c r="I95" s="171"/>
      <c r="J95" s="181">
        <f>BK95</f>
        <v>0</v>
      </c>
      <c r="L95" s="168"/>
      <c r="M95" s="173"/>
      <c r="N95" s="174"/>
      <c r="O95" s="174"/>
      <c r="P95" s="175">
        <f>SUM(P96:P165)</f>
        <v>0</v>
      </c>
      <c r="Q95" s="174"/>
      <c r="R95" s="175">
        <f>SUM(R96:R165)</f>
        <v>0</v>
      </c>
      <c r="S95" s="174"/>
      <c r="T95" s="176">
        <f>SUM(T96:T165)</f>
        <v>23.14</v>
      </c>
      <c r="AR95" s="169" t="s">
        <v>24</v>
      </c>
      <c r="AT95" s="177" t="s">
        <v>78</v>
      </c>
      <c r="AU95" s="177" t="s">
        <v>24</v>
      </c>
      <c r="AY95" s="169" t="s">
        <v>141</v>
      </c>
      <c r="BK95" s="178">
        <f>SUM(BK96:BK165)</f>
        <v>0</v>
      </c>
    </row>
    <row r="96" spans="2:65" s="1" customFormat="1" ht="51.6" customHeight="1">
      <c r="B96" s="182"/>
      <c r="C96" s="183" t="s">
        <v>24</v>
      </c>
      <c r="D96" s="183" t="s">
        <v>143</v>
      </c>
      <c r="E96" s="184" t="s">
        <v>355</v>
      </c>
      <c r="F96" s="185" t="s">
        <v>356</v>
      </c>
      <c r="G96" s="186" t="s">
        <v>146</v>
      </c>
      <c r="H96" s="187">
        <v>9</v>
      </c>
      <c r="I96" s="188"/>
      <c r="J96" s="189">
        <f>ROUND(I96*H96,2)</f>
        <v>0</v>
      </c>
      <c r="K96" s="185" t="s">
        <v>155</v>
      </c>
      <c r="L96" s="42"/>
      <c r="M96" s="190" t="s">
        <v>5</v>
      </c>
      <c r="N96" s="191" t="s">
        <v>50</v>
      </c>
      <c r="O96" s="43"/>
      <c r="P96" s="192">
        <f>O96*H96</f>
        <v>0</v>
      </c>
      <c r="Q96" s="192">
        <v>0</v>
      </c>
      <c r="R96" s="192">
        <f>Q96*H96</f>
        <v>0</v>
      </c>
      <c r="S96" s="192">
        <v>0.235</v>
      </c>
      <c r="T96" s="193">
        <f>S96*H96</f>
        <v>2.1149999999999998</v>
      </c>
      <c r="AR96" s="25" t="s">
        <v>148</v>
      </c>
      <c r="AT96" s="25" t="s">
        <v>143</v>
      </c>
      <c r="AU96" s="25" t="s">
        <v>86</v>
      </c>
      <c r="AY96" s="25" t="s">
        <v>141</v>
      </c>
      <c r="BE96" s="194">
        <f>IF(N96="základní",J96,0)</f>
        <v>0</v>
      </c>
      <c r="BF96" s="194">
        <f>IF(N96="snížená",J96,0)</f>
        <v>0</v>
      </c>
      <c r="BG96" s="194">
        <f>IF(N96="zákl. přenesená",J96,0)</f>
        <v>0</v>
      </c>
      <c r="BH96" s="194">
        <f>IF(N96="sníž. přenesená",J96,0)</f>
        <v>0</v>
      </c>
      <c r="BI96" s="194">
        <f>IF(N96="nulová",J96,0)</f>
        <v>0</v>
      </c>
      <c r="BJ96" s="25" t="s">
        <v>24</v>
      </c>
      <c r="BK96" s="194">
        <f>ROUND(I96*H96,2)</f>
        <v>0</v>
      </c>
      <c r="BL96" s="25" t="s">
        <v>148</v>
      </c>
      <c r="BM96" s="25" t="s">
        <v>357</v>
      </c>
    </row>
    <row r="97" spans="2:51" s="12" customFormat="1" ht="12">
      <c r="B97" s="195"/>
      <c r="D97" s="196" t="s">
        <v>150</v>
      </c>
      <c r="E97" s="197" t="s">
        <v>5</v>
      </c>
      <c r="F97" s="198" t="s">
        <v>358</v>
      </c>
      <c r="H97" s="199" t="s">
        <v>5</v>
      </c>
      <c r="I97" s="200"/>
      <c r="L97" s="195"/>
      <c r="M97" s="201"/>
      <c r="N97" s="202"/>
      <c r="O97" s="202"/>
      <c r="P97" s="202"/>
      <c r="Q97" s="202"/>
      <c r="R97" s="202"/>
      <c r="S97" s="202"/>
      <c r="T97" s="203"/>
      <c r="AT97" s="199" t="s">
        <v>150</v>
      </c>
      <c r="AU97" s="199" t="s">
        <v>86</v>
      </c>
      <c r="AV97" s="12" t="s">
        <v>24</v>
      </c>
      <c r="AW97" s="12" t="s">
        <v>43</v>
      </c>
      <c r="AX97" s="12" t="s">
        <v>79</v>
      </c>
      <c r="AY97" s="199" t="s">
        <v>141</v>
      </c>
    </row>
    <row r="98" spans="2:51" s="13" customFormat="1" ht="12">
      <c r="B98" s="204"/>
      <c r="D98" s="213" t="s">
        <v>150</v>
      </c>
      <c r="E98" s="242" t="s">
        <v>5</v>
      </c>
      <c r="F98" s="243" t="s">
        <v>196</v>
      </c>
      <c r="H98" s="244">
        <v>9</v>
      </c>
      <c r="I98" s="208"/>
      <c r="L98" s="204"/>
      <c r="M98" s="209"/>
      <c r="N98" s="210"/>
      <c r="O98" s="210"/>
      <c r="P98" s="210"/>
      <c r="Q98" s="210"/>
      <c r="R98" s="210"/>
      <c r="S98" s="210"/>
      <c r="T98" s="211"/>
      <c r="AT98" s="205" t="s">
        <v>150</v>
      </c>
      <c r="AU98" s="205" t="s">
        <v>86</v>
      </c>
      <c r="AV98" s="13" t="s">
        <v>86</v>
      </c>
      <c r="AW98" s="13" t="s">
        <v>43</v>
      </c>
      <c r="AX98" s="13" t="s">
        <v>24</v>
      </c>
      <c r="AY98" s="205" t="s">
        <v>141</v>
      </c>
    </row>
    <row r="99" spans="2:65" s="1" customFormat="1" ht="51.6" customHeight="1">
      <c r="B99" s="182"/>
      <c r="C99" s="183" t="s">
        <v>86</v>
      </c>
      <c r="D99" s="183" t="s">
        <v>143</v>
      </c>
      <c r="E99" s="184" t="s">
        <v>359</v>
      </c>
      <c r="F99" s="185" t="s">
        <v>360</v>
      </c>
      <c r="G99" s="186" t="s">
        <v>146</v>
      </c>
      <c r="H99" s="187">
        <v>9</v>
      </c>
      <c r="I99" s="188"/>
      <c r="J99" s="189">
        <f>ROUND(I99*H99,2)</f>
        <v>0</v>
      </c>
      <c r="K99" s="185" t="s">
        <v>155</v>
      </c>
      <c r="L99" s="42"/>
      <c r="M99" s="190" t="s">
        <v>5</v>
      </c>
      <c r="N99" s="191" t="s">
        <v>50</v>
      </c>
      <c r="O99" s="43"/>
      <c r="P99" s="192">
        <f>O99*H99</f>
        <v>0</v>
      </c>
      <c r="Q99" s="192">
        <v>0</v>
      </c>
      <c r="R99" s="192">
        <f>Q99*H99</f>
        <v>0</v>
      </c>
      <c r="S99" s="192">
        <v>0.4</v>
      </c>
      <c r="T99" s="193">
        <f>S99*H99</f>
        <v>3.6</v>
      </c>
      <c r="AR99" s="25" t="s">
        <v>148</v>
      </c>
      <c r="AT99" s="25" t="s">
        <v>143</v>
      </c>
      <c r="AU99" s="25" t="s">
        <v>86</v>
      </c>
      <c r="AY99" s="25" t="s">
        <v>141</v>
      </c>
      <c r="BE99" s="194">
        <f>IF(N99="základní",J99,0)</f>
        <v>0</v>
      </c>
      <c r="BF99" s="194">
        <f>IF(N99="snížená",J99,0)</f>
        <v>0</v>
      </c>
      <c r="BG99" s="194">
        <f>IF(N99="zákl. přenesená",J99,0)</f>
        <v>0</v>
      </c>
      <c r="BH99" s="194">
        <f>IF(N99="sníž. přenesená",J99,0)</f>
        <v>0</v>
      </c>
      <c r="BI99" s="194">
        <f>IF(N99="nulová",J99,0)</f>
        <v>0</v>
      </c>
      <c r="BJ99" s="25" t="s">
        <v>24</v>
      </c>
      <c r="BK99" s="194">
        <f>ROUND(I99*H99,2)</f>
        <v>0</v>
      </c>
      <c r="BL99" s="25" t="s">
        <v>148</v>
      </c>
      <c r="BM99" s="25" t="s">
        <v>361</v>
      </c>
    </row>
    <row r="100" spans="2:51" s="12" customFormat="1" ht="12">
      <c r="B100" s="195"/>
      <c r="D100" s="196" t="s">
        <v>150</v>
      </c>
      <c r="E100" s="197" t="s">
        <v>5</v>
      </c>
      <c r="F100" s="198" t="s">
        <v>358</v>
      </c>
      <c r="H100" s="199" t="s">
        <v>5</v>
      </c>
      <c r="I100" s="200"/>
      <c r="L100" s="195"/>
      <c r="M100" s="201"/>
      <c r="N100" s="202"/>
      <c r="O100" s="202"/>
      <c r="P100" s="202"/>
      <c r="Q100" s="202"/>
      <c r="R100" s="202"/>
      <c r="S100" s="202"/>
      <c r="T100" s="203"/>
      <c r="AT100" s="199" t="s">
        <v>150</v>
      </c>
      <c r="AU100" s="199" t="s">
        <v>86</v>
      </c>
      <c r="AV100" s="12" t="s">
        <v>24</v>
      </c>
      <c r="AW100" s="12" t="s">
        <v>43</v>
      </c>
      <c r="AX100" s="12" t="s">
        <v>79</v>
      </c>
      <c r="AY100" s="199" t="s">
        <v>141</v>
      </c>
    </row>
    <row r="101" spans="2:51" s="13" customFormat="1" ht="12">
      <c r="B101" s="204"/>
      <c r="D101" s="196" t="s">
        <v>150</v>
      </c>
      <c r="E101" s="205" t="s">
        <v>5</v>
      </c>
      <c r="F101" s="206" t="s">
        <v>196</v>
      </c>
      <c r="H101" s="207">
        <v>9</v>
      </c>
      <c r="I101" s="208"/>
      <c r="L101" s="204"/>
      <c r="M101" s="209"/>
      <c r="N101" s="210"/>
      <c r="O101" s="210"/>
      <c r="P101" s="210"/>
      <c r="Q101" s="210"/>
      <c r="R101" s="210"/>
      <c r="S101" s="210"/>
      <c r="T101" s="211"/>
      <c r="AT101" s="205" t="s">
        <v>150</v>
      </c>
      <c r="AU101" s="205" t="s">
        <v>86</v>
      </c>
      <c r="AV101" s="13" t="s">
        <v>86</v>
      </c>
      <c r="AW101" s="13" t="s">
        <v>43</v>
      </c>
      <c r="AX101" s="13" t="s">
        <v>79</v>
      </c>
      <c r="AY101" s="205" t="s">
        <v>141</v>
      </c>
    </row>
    <row r="102" spans="2:51" s="14" customFormat="1" ht="12">
      <c r="B102" s="212"/>
      <c r="D102" s="213" t="s">
        <v>150</v>
      </c>
      <c r="E102" s="214" t="s">
        <v>5</v>
      </c>
      <c r="F102" s="215" t="s">
        <v>152</v>
      </c>
      <c r="H102" s="216">
        <v>9</v>
      </c>
      <c r="I102" s="217"/>
      <c r="L102" s="212"/>
      <c r="M102" s="218"/>
      <c r="N102" s="219"/>
      <c r="O102" s="219"/>
      <c r="P102" s="219"/>
      <c r="Q102" s="219"/>
      <c r="R102" s="219"/>
      <c r="S102" s="219"/>
      <c r="T102" s="220"/>
      <c r="AT102" s="221" t="s">
        <v>150</v>
      </c>
      <c r="AU102" s="221" t="s">
        <v>86</v>
      </c>
      <c r="AV102" s="14" t="s">
        <v>148</v>
      </c>
      <c r="AW102" s="14" t="s">
        <v>43</v>
      </c>
      <c r="AX102" s="14" t="s">
        <v>24</v>
      </c>
      <c r="AY102" s="221" t="s">
        <v>141</v>
      </c>
    </row>
    <row r="103" spans="2:65" s="1" customFormat="1" ht="20.4" customHeight="1">
      <c r="B103" s="182"/>
      <c r="C103" s="183" t="s">
        <v>159</v>
      </c>
      <c r="D103" s="183" t="s">
        <v>143</v>
      </c>
      <c r="E103" s="184" t="s">
        <v>160</v>
      </c>
      <c r="F103" s="185" t="s">
        <v>161</v>
      </c>
      <c r="G103" s="186" t="s">
        <v>162</v>
      </c>
      <c r="H103" s="187">
        <v>85</v>
      </c>
      <c r="I103" s="188"/>
      <c r="J103" s="189">
        <f>ROUND(I103*H103,2)</f>
        <v>0</v>
      </c>
      <c r="K103" s="185" t="s">
        <v>147</v>
      </c>
      <c r="L103" s="42"/>
      <c r="M103" s="190" t="s">
        <v>5</v>
      </c>
      <c r="N103" s="191" t="s">
        <v>50</v>
      </c>
      <c r="O103" s="43"/>
      <c r="P103" s="192">
        <f>O103*H103</f>
        <v>0</v>
      </c>
      <c r="Q103" s="192">
        <v>0</v>
      </c>
      <c r="R103" s="192">
        <f>Q103*H103</f>
        <v>0</v>
      </c>
      <c r="S103" s="192">
        <v>0.205</v>
      </c>
      <c r="T103" s="193">
        <f>S103*H103</f>
        <v>17.425</v>
      </c>
      <c r="AR103" s="25" t="s">
        <v>148</v>
      </c>
      <c r="AT103" s="25" t="s">
        <v>143</v>
      </c>
      <c r="AU103" s="25" t="s">
        <v>86</v>
      </c>
      <c r="AY103" s="25" t="s">
        <v>141</v>
      </c>
      <c r="BE103" s="194">
        <f>IF(N103="základní",J103,0)</f>
        <v>0</v>
      </c>
      <c r="BF103" s="194">
        <f>IF(N103="snížená",J103,0)</f>
        <v>0</v>
      </c>
      <c r="BG103" s="194">
        <f>IF(N103="zákl. přenesená",J103,0)</f>
        <v>0</v>
      </c>
      <c r="BH103" s="194">
        <f>IF(N103="sníž. přenesená",J103,0)</f>
        <v>0</v>
      </c>
      <c r="BI103" s="194">
        <f>IF(N103="nulová",J103,0)</f>
        <v>0</v>
      </c>
      <c r="BJ103" s="25" t="s">
        <v>24</v>
      </c>
      <c r="BK103" s="194">
        <f>ROUND(I103*H103,2)</f>
        <v>0</v>
      </c>
      <c r="BL103" s="25" t="s">
        <v>148</v>
      </c>
      <c r="BM103" s="25" t="s">
        <v>362</v>
      </c>
    </row>
    <row r="104" spans="2:51" s="12" customFormat="1" ht="12">
      <c r="B104" s="195"/>
      <c r="D104" s="196" t="s">
        <v>150</v>
      </c>
      <c r="E104" s="197" t="s">
        <v>5</v>
      </c>
      <c r="F104" s="198" t="s">
        <v>164</v>
      </c>
      <c r="H104" s="199" t="s">
        <v>5</v>
      </c>
      <c r="I104" s="200"/>
      <c r="L104" s="195"/>
      <c r="M104" s="201"/>
      <c r="N104" s="202"/>
      <c r="O104" s="202"/>
      <c r="P104" s="202"/>
      <c r="Q104" s="202"/>
      <c r="R104" s="202"/>
      <c r="S104" s="202"/>
      <c r="T104" s="203"/>
      <c r="AT104" s="199" t="s">
        <v>150</v>
      </c>
      <c r="AU104" s="199" t="s">
        <v>86</v>
      </c>
      <c r="AV104" s="12" t="s">
        <v>24</v>
      </c>
      <c r="AW104" s="12" t="s">
        <v>43</v>
      </c>
      <c r="AX104" s="12" t="s">
        <v>79</v>
      </c>
      <c r="AY104" s="199" t="s">
        <v>141</v>
      </c>
    </row>
    <row r="105" spans="2:51" s="13" customFormat="1" ht="12">
      <c r="B105" s="204"/>
      <c r="D105" s="196" t="s">
        <v>150</v>
      </c>
      <c r="E105" s="205" t="s">
        <v>5</v>
      </c>
      <c r="F105" s="206" t="s">
        <v>363</v>
      </c>
      <c r="H105" s="207">
        <v>85</v>
      </c>
      <c r="I105" s="208"/>
      <c r="L105" s="204"/>
      <c r="M105" s="209"/>
      <c r="N105" s="210"/>
      <c r="O105" s="210"/>
      <c r="P105" s="210"/>
      <c r="Q105" s="210"/>
      <c r="R105" s="210"/>
      <c r="S105" s="210"/>
      <c r="T105" s="211"/>
      <c r="AT105" s="205" t="s">
        <v>150</v>
      </c>
      <c r="AU105" s="205" t="s">
        <v>86</v>
      </c>
      <c r="AV105" s="13" t="s">
        <v>86</v>
      </c>
      <c r="AW105" s="13" t="s">
        <v>43</v>
      </c>
      <c r="AX105" s="13" t="s">
        <v>79</v>
      </c>
      <c r="AY105" s="205" t="s">
        <v>141</v>
      </c>
    </row>
    <row r="106" spans="2:51" s="14" customFormat="1" ht="12">
      <c r="B106" s="212"/>
      <c r="D106" s="213" t="s">
        <v>150</v>
      </c>
      <c r="E106" s="214" t="s">
        <v>5</v>
      </c>
      <c r="F106" s="215" t="s">
        <v>152</v>
      </c>
      <c r="H106" s="216">
        <v>85</v>
      </c>
      <c r="I106" s="217"/>
      <c r="L106" s="212"/>
      <c r="M106" s="218"/>
      <c r="N106" s="219"/>
      <c r="O106" s="219"/>
      <c r="P106" s="219"/>
      <c r="Q106" s="219"/>
      <c r="R106" s="219"/>
      <c r="S106" s="219"/>
      <c r="T106" s="220"/>
      <c r="AT106" s="221" t="s">
        <v>150</v>
      </c>
      <c r="AU106" s="221" t="s">
        <v>86</v>
      </c>
      <c r="AV106" s="14" t="s">
        <v>148</v>
      </c>
      <c r="AW106" s="14" t="s">
        <v>43</v>
      </c>
      <c r="AX106" s="14" t="s">
        <v>24</v>
      </c>
      <c r="AY106" s="221" t="s">
        <v>141</v>
      </c>
    </row>
    <row r="107" spans="2:65" s="1" customFormat="1" ht="20.4" customHeight="1">
      <c r="B107" s="182"/>
      <c r="C107" s="183" t="s">
        <v>148</v>
      </c>
      <c r="D107" s="183" t="s">
        <v>143</v>
      </c>
      <c r="E107" s="184" t="s">
        <v>364</v>
      </c>
      <c r="F107" s="185" t="s">
        <v>365</v>
      </c>
      <c r="G107" s="186" t="s">
        <v>168</v>
      </c>
      <c r="H107" s="187">
        <v>11.55</v>
      </c>
      <c r="I107" s="188"/>
      <c r="J107" s="189">
        <f>ROUND(I107*H107,2)</f>
        <v>0</v>
      </c>
      <c r="K107" s="185" t="s">
        <v>147</v>
      </c>
      <c r="L107" s="42"/>
      <c r="M107" s="190" t="s">
        <v>5</v>
      </c>
      <c r="N107" s="191" t="s">
        <v>50</v>
      </c>
      <c r="O107" s="43"/>
      <c r="P107" s="192">
        <f>O107*H107</f>
        <v>0</v>
      </c>
      <c r="Q107" s="192">
        <v>0</v>
      </c>
      <c r="R107" s="192">
        <f>Q107*H107</f>
        <v>0</v>
      </c>
      <c r="S107" s="192">
        <v>0</v>
      </c>
      <c r="T107" s="193">
        <f>S107*H107</f>
        <v>0</v>
      </c>
      <c r="AR107" s="25" t="s">
        <v>148</v>
      </c>
      <c r="AT107" s="25" t="s">
        <v>143</v>
      </c>
      <c r="AU107" s="25" t="s">
        <v>86</v>
      </c>
      <c r="AY107" s="25" t="s">
        <v>141</v>
      </c>
      <c r="BE107" s="194">
        <f>IF(N107="základní",J107,0)</f>
        <v>0</v>
      </c>
      <c r="BF107" s="194">
        <f>IF(N107="snížená",J107,0)</f>
        <v>0</v>
      </c>
      <c r="BG107" s="194">
        <f>IF(N107="zákl. přenesená",J107,0)</f>
        <v>0</v>
      </c>
      <c r="BH107" s="194">
        <f>IF(N107="sníž. přenesená",J107,0)</f>
        <v>0</v>
      </c>
      <c r="BI107" s="194">
        <f>IF(N107="nulová",J107,0)</f>
        <v>0</v>
      </c>
      <c r="BJ107" s="25" t="s">
        <v>24</v>
      </c>
      <c r="BK107" s="194">
        <f>ROUND(I107*H107,2)</f>
        <v>0</v>
      </c>
      <c r="BL107" s="25" t="s">
        <v>148</v>
      </c>
      <c r="BM107" s="25" t="s">
        <v>366</v>
      </c>
    </row>
    <row r="108" spans="2:51" s="12" customFormat="1" ht="12">
      <c r="B108" s="195"/>
      <c r="D108" s="196" t="s">
        <v>150</v>
      </c>
      <c r="E108" s="197" t="s">
        <v>5</v>
      </c>
      <c r="F108" s="198" t="s">
        <v>367</v>
      </c>
      <c r="H108" s="199" t="s">
        <v>5</v>
      </c>
      <c r="I108" s="200"/>
      <c r="L108" s="195"/>
      <c r="M108" s="201"/>
      <c r="N108" s="202"/>
      <c r="O108" s="202"/>
      <c r="P108" s="202"/>
      <c r="Q108" s="202"/>
      <c r="R108" s="202"/>
      <c r="S108" s="202"/>
      <c r="T108" s="203"/>
      <c r="AT108" s="199" t="s">
        <v>150</v>
      </c>
      <c r="AU108" s="199" t="s">
        <v>86</v>
      </c>
      <c r="AV108" s="12" t="s">
        <v>24</v>
      </c>
      <c r="AW108" s="12" t="s">
        <v>43</v>
      </c>
      <c r="AX108" s="12" t="s">
        <v>79</v>
      </c>
      <c r="AY108" s="199" t="s">
        <v>141</v>
      </c>
    </row>
    <row r="109" spans="2:51" s="13" customFormat="1" ht="12">
      <c r="B109" s="204"/>
      <c r="D109" s="196" t="s">
        <v>150</v>
      </c>
      <c r="E109" s="205" t="s">
        <v>5</v>
      </c>
      <c r="F109" s="206" t="s">
        <v>368</v>
      </c>
      <c r="H109" s="207">
        <v>11.55</v>
      </c>
      <c r="I109" s="208"/>
      <c r="L109" s="204"/>
      <c r="M109" s="209"/>
      <c r="N109" s="210"/>
      <c r="O109" s="210"/>
      <c r="P109" s="210"/>
      <c r="Q109" s="210"/>
      <c r="R109" s="210"/>
      <c r="S109" s="210"/>
      <c r="T109" s="211"/>
      <c r="AT109" s="205" t="s">
        <v>150</v>
      </c>
      <c r="AU109" s="205" t="s">
        <v>86</v>
      </c>
      <c r="AV109" s="13" t="s">
        <v>86</v>
      </c>
      <c r="AW109" s="13" t="s">
        <v>43</v>
      </c>
      <c r="AX109" s="13" t="s">
        <v>79</v>
      </c>
      <c r="AY109" s="205" t="s">
        <v>141</v>
      </c>
    </row>
    <row r="110" spans="2:51" s="14" customFormat="1" ht="12">
      <c r="B110" s="212"/>
      <c r="D110" s="213" t="s">
        <v>150</v>
      </c>
      <c r="E110" s="214" t="s">
        <v>5</v>
      </c>
      <c r="F110" s="215" t="s">
        <v>152</v>
      </c>
      <c r="H110" s="216">
        <v>11.55</v>
      </c>
      <c r="I110" s="217"/>
      <c r="L110" s="212"/>
      <c r="M110" s="218"/>
      <c r="N110" s="219"/>
      <c r="O110" s="219"/>
      <c r="P110" s="219"/>
      <c r="Q110" s="219"/>
      <c r="R110" s="219"/>
      <c r="S110" s="219"/>
      <c r="T110" s="220"/>
      <c r="AT110" s="221" t="s">
        <v>150</v>
      </c>
      <c r="AU110" s="221" t="s">
        <v>86</v>
      </c>
      <c r="AV110" s="14" t="s">
        <v>148</v>
      </c>
      <c r="AW110" s="14" t="s">
        <v>43</v>
      </c>
      <c r="AX110" s="14" t="s">
        <v>24</v>
      </c>
      <c r="AY110" s="221" t="s">
        <v>141</v>
      </c>
    </row>
    <row r="111" spans="2:65" s="1" customFormat="1" ht="20.4" customHeight="1">
      <c r="B111" s="182"/>
      <c r="C111" s="183" t="s">
        <v>172</v>
      </c>
      <c r="D111" s="183" t="s">
        <v>143</v>
      </c>
      <c r="E111" s="184" t="s">
        <v>369</v>
      </c>
      <c r="F111" s="185" t="s">
        <v>370</v>
      </c>
      <c r="G111" s="186" t="s">
        <v>168</v>
      </c>
      <c r="H111" s="187">
        <v>59.925</v>
      </c>
      <c r="I111" s="188"/>
      <c r="J111" s="189">
        <f>ROUND(I111*H111,2)</f>
        <v>0</v>
      </c>
      <c r="K111" s="185" t="s">
        <v>147</v>
      </c>
      <c r="L111" s="42"/>
      <c r="M111" s="190" t="s">
        <v>5</v>
      </c>
      <c r="N111" s="191" t="s">
        <v>50</v>
      </c>
      <c r="O111" s="43"/>
      <c r="P111" s="192">
        <f>O111*H111</f>
        <v>0</v>
      </c>
      <c r="Q111" s="192">
        <v>0</v>
      </c>
      <c r="R111" s="192">
        <f>Q111*H111</f>
        <v>0</v>
      </c>
      <c r="S111" s="192">
        <v>0</v>
      </c>
      <c r="T111" s="193">
        <f>S111*H111</f>
        <v>0</v>
      </c>
      <c r="AR111" s="25" t="s">
        <v>148</v>
      </c>
      <c r="AT111" s="25" t="s">
        <v>143</v>
      </c>
      <c r="AU111" s="25" t="s">
        <v>86</v>
      </c>
      <c r="AY111" s="25" t="s">
        <v>141</v>
      </c>
      <c r="BE111" s="194">
        <f>IF(N111="základní",J111,0)</f>
        <v>0</v>
      </c>
      <c r="BF111" s="194">
        <f>IF(N111="snížená",J111,0)</f>
        <v>0</v>
      </c>
      <c r="BG111" s="194">
        <f>IF(N111="zákl. přenesená",J111,0)</f>
        <v>0</v>
      </c>
      <c r="BH111" s="194">
        <f>IF(N111="sníž. přenesená",J111,0)</f>
        <v>0</v>
      </c>
      <c r="BI111" s="194">
        <f>IF(N111="nulová",J111,0)</f>
        <v>0</v>
      </c>
      <c r="BJ111" s="25" t="s">
        <v>24</v>
      </c>
      <c r="BK111" s="194">
        <f>ROUND(I111*H111,2)</f>
        <v>0</v>
      </c>
      <c r="BL111" s="25" t="s">
        <v>148</v>
      </c>
      <c r="BM111" s="25" t="s">
        <v>371</v>
      </c>
    </row>
    <row r="112" spans="2:51" s="12" customFormat="1" ht="12">
      <c r="B112" s="195"/>
      <c r="D112" s="196" t="s">
        <v>150</v>
      </c>
      <c r="E112" s="197" t="s">
        <v>5</v>
      </c>
      <c r="F112" s="198" t="s">
        <v>372</v>
      </c>
      <c r="H112" s="199" t="s">
        <v>5</v>
      </c>
      <c r="I112" s="200"/>
      <c r="L112" s="195"/>
      <c r="M112" s="201"/>
      <c r="N112" s="202"/>
      <c r="O112" s="202"/>
      <c r="P112" s="202"/>
      <c r="Q112" s="202"/>
      <c r="R112" s="202"/>
      <c r="S112" s="202"/>
      <c r="T112" s="203"/>
      <c r="AT112" s="199" t="s">
        <v>150</v>
      </c>
      <c r="AU112" s="199" t="s">
        <v>86</v>
      </c>
      <c r="AV112" s="12" t="s">
        <v>24</v>
      </c>
      <c r="AW112" s="12" t="s">
        <v>43</v>
      </c>
      <c r="AX112" s="12" t="s">
        <v>79</v>
      </c>
      <c r="AY112" s="199" t="s">
        <v>141</v>
      </c>
    </row>
    <row r="113" spans="2:51" s="13" customFormat="1" ht="12">
      <c r="B113" s="204"/>
      <c r="D113" s="196" t="s">
        <v>150</v>
      </c>
      <c r="E113" s="205" t="s">
        <v>5</v>
      </c>
      <c r="F113" s="206" t="s">
        <v>373</v>
      </c>
      <c r="H113" s="207">
        <v>19.5</v>
      </c>
      <c r="I113" s="208"/>
      <c r="L113" s="204"/>
      <c r="M113" s="209"/>
      <c r="N113" s="210"/>
      <c r="O113" s="210"/>
      <c r="P113" s="210"/>
      <c r="Q113" s="210"/>
      <c r="R113" s="210"/>
      <c r="S113" s="210"/>
      <c r="T113" s="211"/>
      <c r="AT113" s="205" t="s">
        <v>150</v>
      </c>
      <c r="AU113" s="205" t="s">
        <v>86</v>
      </c>
      <c r="AV113" s="13" t="s">
        <v>86</v>
      </c>
      <c r="AW113" s="13" t="s">
        <v>43</v>
      </c>
      <c r="AX113" s="13" t="s">
        <v>79</v>
      </c>
      <c r="AY113" s="205" t="s">
        <v>141</v>
      </c>
    </row>
    <row r="114" spans="2:51" s="12" customFormat="1" ht="12">
      <c r="B114" s="195"/>
      <c r="D114" s="196" t="s">
        <v>150</v>
      </c>
      <c r="E114" s="197" t="s">
        <v>5</v>
      </c>
      <c r="F114" s="198" t="s">
        <v>374</v>
      </c>
      <c r="H114" s="199" t="s">
        <v>5</v>
      </c>
      <c r="I114" s="200"/>
      <c r="L114" s="195"/>
      <c r="M114" s="201"/>
      <c r="N114" s="202"/>
      <c r="O114" s="202"/>
      <c r="P114" s="202"/>
      <c r="Q114" s="202"/>
      <c r="R114" s="202"/>
      <c r="S114" s="202"/>
      <c r="T114" s="203"/>
      <c r="AT114" s="199" t="s">
        <v>150</v>
      </c>
      <c r="AU114" s="199" t="s">
        <v>86</v>
      </c>
      <c r="AV114" s="12" t="s">
        <v>24</v>
      </c>
      <c r="AW114" s="12" t="s">
        <v>43</v>
      </c>
      <c r="AX114" s="12" t="s">
        <v>79</v>
      </c>
      <c r="AY114" s="199" t="s">
        <v>141</v>
      </c>
    </row>
    <row r="115" spans="2:51" s="13" customFormat="1" ht="12">
      <c r="B115" s="204"/>
      <c r="D115" s="196" t="s">
        <v>150</v>
      </c>
      <c r="E115" s="205" t="s">
        <v>5</v>
      </c>
      <c r="F115" s="206" t="s">
        <v>375</v>
      </c>
      <c r="H115" s="207">
        <v>40.425</v>
      </c>
      <c r="I115" s="208"/>
      <c r="L115" s="204"/>
      <c r="M115" s="209"/>
      <c r="N115" s="210"/>
      <c r="O115" s="210"/>
      <c r="P115" s="210"/>
      <c r="Q115" s="210"/>
      <c r="R115" s="210"/>
      <c r="S115" s="210"/>
      <c r="T115" s="211"/>
      <c r="AT115" s="205" t="s">
        <v>150</v>
      </c>
      <c r="AU115" s="205" t="s">
        <v>86</v>
      </c>
      <c r="AV115" s="13" t="s">
        <v>86</v>
      </c>
      <c r="AW115" s="13" t="s">
        <v>43</v>
      </c>
      <c r="AX115" s="13" t="s">
        <v>79</v>
      </c>
      <c r="AY115" s="205" t="s">
        <v>141</v>
      </c>
    </row>
    <row r="116" spans="2:51" s="14" customFormat="1" ht="12">
      <c r="B116" s="212"/>
      <c r="D116" s="213" t="s">
        <v>150</v>
      </c>
      <c r="E116" s="214" t="s">
        <v>5</v>
      </c>
      <c r="F116" s="215" t="s">
        <v>152</v>
      </c>
      <c r="H116" s="216">
        <v>59.925</v>
      </c>
      <c r="I116" s="217"/>
      <c r="L116" s="212"/>
      <c r="M116" s="218"/>
      <c r="N116" s="219"/>
      <c r="O116" s="219"/>
      <c r="P116" s="219"/>
      <c r="Q116" s="219"/>
      <c r="R116" s="219"/>
      <c r="S116" s="219"/>
      <c r="T116" s="220"/>
      <c r="AT116" s="221" t="s">
        <v>150</v>
      </c>
      <c r="AU116" s="221" t="s">
        <v>86</v>
      </c>
      <c r="AV116" s="14" t="s">
        <v>148</v>
      </c>
      <c r="AW116" s="14" t="s">
        <v>43</v>
      </c>
      <c r="AX116" s="14" t="s">
        <v>24</v>
      </c>
      <c r="AY116" s="221" t="s">
        <v>141</v>
      </c>
    </row>
    <row r="117" spans="2:65" s="1" customFormat="1" ht="20.4" customHeight="1">
      <c r="B117" s="182"/>
      <c r="C117" s="183" t="s">
        <v>177</v>
      </c>
      <c r="D117" s="183" t="s">
        <v>143</v>
      </c>
      <c r="E117" s="184" t="s">
        <v>376</v>
      </c>
      <c r="F117" s="185" t="s">
        <v>377</v>
      </c>
      <c r="G117" s="186" t="s">
        <v>168</v>
      </c>
      <c r="H117" s="187">
        <v>29.963</v>
      </c>
      <c r="I117" s="188"/>
      <c r="J117" s="189">
        <f>ROUND(I117*H117,2)</f>
        <v>0</v>
      </c>
      <c r="K117" s="185" t="s">
        <v>147</v>
      </c>
      <c r="L117" s="42"/>
      <c r="M117" s="190" t="s">
        <v>5</v>
      </c>
      <c r="N117" s="191" t="s">
        <v>50</v>
      </c>
      <c r="O117" s="43"/>
      <c r="P117" s="192">
        <f>O117*H117</f>
        <v>0</v>
      </c>
      <c r="Q117" s="192">
        <v>0</v>
      </c>
      <c r="R117" s="192">
        <f>Q117*H117</f>
        <v>0</v>
      </c>
      <c r="S117" s="192">
        <v>0</v>
      </c>
      <c r="T117" s="193">
        <f>S117*H117</f>
        <v>0</v>
      </c>
      <c r="AR117" s="25" t="s">
        <v>148</v>
      </c>
      <c r="AT117" s="25" t="s">
        <v>143</v>
      </c>
      <c r="AU117" s="25" t="s">
        <v>86</v>
      </c>
      <c r="AY117" s="25" t="s">
        <v>141</v>
      </c>
      <c r="BE117" s="194">
        <f>IF(N117="základní",J117,0)</f>
        <v>0</v>
      </c>
      <c r="BF117" s="194">
        <f>IF(N117="snížená",J117,0)</f>
        <v>0</v>
      </c>
      <c r="BG117" s="194">
        <f>IF(N117="zákl. přenesená",J117,0)</f>
        <v>0</v>
      </c>
      <c r="BH117" s="194">
        <f>IF(N117="sníž. přenesená",J117,0)</f>
        <v>0</v>
      </c>
      <c r="BI117" s="194">
        <f>IF(N117="nulová",J117,0)</f>
        <v>0</v>
      </c>
      <c r="BJ117" s="25" t="s">
        <v>24</v>
      </c>
      <c r="BK117" s="194">
        <f>ROUND(I117*H117,2)</f>
        <v>0</v>
      </c>
      <c r="BL117" s="25" t="s">
        <v>148</v>
      </c>
      <c r="BM117" s="25" t="s">
        <v>378</v>
      </c>
    </row>
    <row r="118" spans="2:51" s="13" customFormat="1" ht="12">
      <c r="B118" s="204"/>
      <c r="D118" s="196" t="s">
        <v>150</v>
      </c>
      <c r="E118" s="205" t="s">
        <v>5</v>
      </c>
      <c r="F118" s="206" t="s">
        <v>379</v>
      </c>
      <c r="H118" s="207">
        <v>29.963</v>
      </c>
      <c r="I118" s="208"/>
      <c r="L118" s="204"/>
      <c r="M118" s="209"/>
      <c r="N118" s="210"/>
      <c r="O118" s="210"/>
      <c r="P118" s="210"/>
      <c r="Q118" s="210"/>
      <c r="R118" s="210"/>
      <c r="S118" s="210"/>
      <c r="T118" s="211"/>
      <c r="AT118" s="205" t="s">
        <v>150</v>
      </c>
      <c r="AU118" s="205" t="s">
        <v>86</v>
      </c>
      <c r="AV118" s="13" t="s">
        <v>86</v>
      </c>
      <c r="AW118" s="13" t="s">
        <v>43</v>
      </c>
      <c r="AX118" s="13" t="s">
        <v>79</v>
      </c>
      <c r="AY118" s="205" t="s">
        <v>141</v>
      </c>
    </row>
    <row r="119" spans="2:51" s="14" customFormat="1" ht="12">
      <c r="B119" s="212"/>
      <c r="D119" s="213" t="s">
        <v>150</v>
      </c>
      <c r="E119" s="214" t="s">
        <v>5</v>
      </c>
      <c r="F119" s="215" t="s">
        <v>152</v>
      </c>
      <c r="H119" s="216">
        <v>29.963</v>
      </c>
      <c r="I119" s="217"/>
      <c r="L119" s="212"/>
      <c r="M119" s="218"/>
      <c r="N119" s="219"/>
      <c r="O119" s="219"/>
      <c r="P119" s="219"/>
      <c r="Q119" s="219"/>
      <c r="R119" s="219"/>
      <c r="S119" s="219"/>
      <c r="T119" s="220"/>
      <c r="AT119" s="221" t="s">
        <v>150</v>
      </c>
      <c r="AU119" s="221" t="s">
        <v>86</v>
      </c>
      <c r="AV119" s="14" t="s">
        <v>148</v>
      </c>
      <c r="AW119" s="14" t="s">
        <v>43</v>
      </c>
      <c r="AX119" s="14" t="s">
        <v>24</v>
      </c>
      <c r="AY119" s="221" t="s">
        <v>141</v>
      </c>
    </row>
    <row r="120" spans="2:65" s="1" customFormat="1" ht="28.8" customHeight="1">
      <c r="B120" s="182"/>
      <c r="C120" s="183" t="s">
        <v>184</v>
      </c>
      <c r="D120" s="183" t="s">
        <v>143</v>
      </c>
      <c r="E120" s="184" t="s">
        <v>166</v>
      </c>
      <c r="F120" s="185" t="s">
        <v>167</v>
      </c>
      <c r="G120" s="186" t="s">
        <v>168</v>
      </c>
      <c r="H120" s="187">
        <v>26.52</v>
      </c>
      <c r="I120" s="188"/>
      <c r="J120" s="189">
        <f>ROUND(I120*H120,2)</f>
        <v>0</v>
      </c>
      <c r="K120" s="185" t="s">
        <v>155</v>
      </c>
      <c r="L120" s="42"/>
      <c r="M120" s="190" t="s">
        <v>5</v>
      </c>
      <c r="N120" s="191" t="s">
        <v>50</v>
      </c>
      <c r="O120" s="43"/>
      <c r="P120" s="192">
        <f>O120*H120</f>
        <v>0</v>
      </c>
      <c r="Q120" s="192">
        <v>0</v>
      </c>
      <c r="R120" s="192">
        <f>Q120*H120</f>
        <v>0</v>
      </c>
      <c r="S120" s="192">
        <v>0</v>
      </c>
      <c r="T120" s="193">
        <f>S120*H120</f>
        <v>0</v>
      </c>
      <c r="AR120" s="25" t="s">
        <v>148</v>
      </c>
      <c r="AT120" s="25" t="s">
        <v>143</v>
      </c>
      <c r="AU120" s="25" t="s">
        <v>86</v>
      </c>
      <c r="AY120" s="25" t="s">
        <v>141</v>
      </c>
      <c r="BE120" s="194">
        <f>IF(N120="základní",J120,0)</f>
        <v>0</v>
      </c>
      <c r="BF120" s="194">
        <f>IF(N120="snížená",J120,0)</f>
        <v>0</v>
      </c>
      <c r="BG120" s="194">
        <f>IF(N120="zákl. přenesená",J120,0)</f>
        <v>0</v>
      </c>
      <c r="BH120" s="194">
        <f>IF(N120="sníž. přenesená",J120,0)</f>
        <v>0</v>
      </c>
      <c r="BI120" s="194">
        <f>IF(N120="nulová",J120,0)</f>
        <v>0</v>
      </c>
      <c r="BJ120" s="25" t="s">
        <v>24</v>
      </c>
      <c r="BK120" s="194">
        <f>ROUND(I120*H120,2)</f>
        <v>0</v>
      </c>
      <c r="BL120" s="25" t="s">
        <v>148</v>
      </c>
      <c r="BM120" s="25" t="s">
        <v>380</v>
      </c>
    </row>
    <row r="121" spans="2:51" s="12" customFormat="1" ht="12">
      <c r="B121" s="195"/>
      <c r="D121" s="196" t="s">
        <v>150</v>
      </c>
      <c r="E121" s="197" t="s">
        <v>5</v>
      </c>
      <c r="F121" s="198" t="s">
        <v>381</v>
      </c>
      <c r="H121" s="199" t="s">
        <v>5</v>
      </c>
      <c r="I121" s="200"/>
      <c r="L121" s="195"/>
      <c r="M121" s="201"/>
      <c r="N121" s="202"/>
      <c r="O121" s="202"/>
      <c r="P121" s="202"/>
      <c r="Q121" s="202"/>
      <c r="R121" s="202"/>
      <c r="S121" s="202"/>
      <c r="T121" s="203"/>
      <c r="AT121" s="199" t="s">
        <v>150</v>
      </c>
      <c r="AU121" s="199" t="s">
        <v>86</v>
      </c>
      <c r="AV121" s="12" t="s">
        <v>24</v>
      </c>
      <c r="AW121" s="12" t="s">
        <v>43</v>
      </c>
      <c r="AX121" s="12" t="s">
        <v>79</v>
      </c>
      <c r="AY121" s="199" t="s">
        <v>141</v>
      </c>
    </row>
    <row r="122" spans="2:51" s="13" customFormat="1" ht="12">
      <c r="B122" s="204"/>
      <c r="D122" s="196" t="s">
        <v>150</v>
      </c>
      <c r="E122" s="205" t="s">
        <v>5</v>
      </c>
      <c r="F122" s="206" t="s">
        <v>382</v>
      </c>
      <c r="H122" s="207">
        <v>3.48</v>
      </c>
      <c r="I122" s="208"/>
      <c r="L122" s="204"/>
      <c r="M122" s="209"/>
      <c r="N122" s="210"/>
      <c r="O122" s="210"/>
      <c r="P122" s="210"/>
      <c r="Q122" s="210"/>
      <c r="R122" s="210"/>
      <c r="S122" s="210"/>
      <c r="T122" s="211"/>
      <c r="AT122" s="205" t="s">
        <v>150</v>
      </c>
      <c r="AU122" s="205" t="s">
        <v>86</v>
      </c>
      <c r="AV122" s="13" t="s">
        <v>86</v>
      </c>
      <c r="AW122" s="13" t="s">
        <v>43</v>
      </c>
      <c r="AX122" s="13" t="s">
        <v>79</v>
      </c>
      <c r="AY122" s="205" t="s">
        <v>141</v>
      </c>
    </row>
    <row r="123" spans="2:51" s="12" customFormat="1" ht="12">
      <c r="B123" s="195"/>
      <c r="D123" s="196" t="s">
        <v>150</v>
      </c>
      <c r="E123" s="197" t="s">
        <v>5</v>
      </c>
      <c r="F123" s="198" t="s">
        <v>383</v>
      </c>
      <c r="H123" s="199" t="s">
        <v>5</v>
      </c>
      <c r="I123" s="200"/>
      <c r="L123" s="195"/>
      <c r="M123" s="201"/>
      <c r="N123" s="202"/>
      <c r="O123" s="202"/>
      <c r="P123" s="202"/>
      <c r="Q123" s="202"/>
      <c r="R123" s="202"/>
      <c r="S123" s="202"/>
      <c r="T123" s="203"/>
      <c r="AT123" s="199" t="s">
        <v>150</v>
      </c>
      <c r="AU123" s="199" t="s">
        <v>86</v>
      </c>
      <c r="AV123" s="12" t="s">
        <v>24</v>
      </c>
      <c r="AW123" s="12" t="s">
        <v>43</v>
      </c>
      <c r="AX123" s="12" t="s">
        <v>79</v>
      </c>
      <c r="AY123" s="199" t="s">
        <v>141</v>
      </c>
    </row>
    <row r="124" spans="2:51" s="13" customFormat="1" ht="12">
      <c r="B124" s="204"/>
      <c r="D124" s="196" t="s">
        <v>150</v>
      </c>
      <c r="E124" s="205" t="s">
        <v>5</v>
      </c>
      <c r="F124" s="206" t="s">
        <v>384</v>
      </c>
      <c r="H124" s="207">
        <v>23.04</v>
      </c>
      <c r="I124" s="208"/>
      <c r="L124" s="204"/>
      <c r="M124" s="209"/>
      <c r="N124" s="210"/>
      <c r="O124" s="210"/>
      <c r="P124" s="210"/>
      <c r="Q124" s="210"/>
      <c r="R124" s="210"/>
      <c r="S124" s="210"/>
      <c r="T124" s="211"/>
      <c r="AT124" s="205" t="s">
        <v>150</v>
      </c>
      <c r="AU124" s="205" t="s">
        <v>86</v>
      </c>
      <c r="AV124" s="13" t="s">
        <v>86</v>
      </c>
      <c r="AW124" s="13" t="s">
        <v>43</v>
      </c>
      <c r="AX124" s="13" t="s">
        <v>79</v>
      </c>
      <c r="AY124" s="205" t="s">
        <v>141</v>
      </c>
    </row>
    <row r="125" spans="2:51" s="14" customFormat="1" ht="12">
      <c r="B125" s="212"/>
      <c r="D125" s="213" t="s">
        <v>150</v>
      </c>
      <c r="E125" s="214" t="s">
        <v>5</v>
      </c>
      <c r="F125" s="215" t="s">
        <v>152</v>
      </c>
      <c r="H125" s="216">
        <v>26.52</v>
      </c>
      <c r="I125" s="217"/>
      <c r="L125" s="212"/>
      <c r="M125" s="218"/>
      <c r="N125" s="219"/>
      <c r="O125" s="219"/>
      <c r="P125" s="219"/>
      <c r="Q125" s="219"/>
      <c r="R125" s="219"/>
      <c r="S125" s="219"/>
      <c r="T125" s="220"/>
      <c r="AT125" s="221" t="s">
        <v>150</v>
      </c>
      <c r="AU125" s="221" t="s">
        <v>86</v>
      </c>
      <c r="AV125" s="14" t="s">
        <v>148</v>
      </c>
      <c r="AW125" s="14" t="s">
        <v>43</v>
      </c>
      <c r="AX125" s="14" t="s">
        <v>24</v>
      </c>
      <c r="AY125" s="221" t="s">
        <v>141</v>
      </c>
    </row>
    <row r="126" spans="2:65" s="1" customFormat="1" ht="40.2" customHeight="1">
      <c r="B126" s="182"/>
      <c r="C126" s="183" t="s">
        <v>190</v>
      </c>
      <c r="D126" s="183" t="s">
        <v>143</v>
      </c>
      <c r="E126" s="184" t="s">
        <v>173</v>
      </c>
      <c r="F126" s="185" t="s">
        <v>174</v>
      </c>
      <c r="G126" s="186" t="s">
        <v>168</v>
      </c>
      <c r="H126" s="187">
        <v>13.26</v>
      </c>
      <c r="I126" s="188"/>
      <c r="J126" s="189">
        <f>ROUND(I126*H126,2)</f>
        <v>0</v>
      </c>
      <c r="K126" s="185" t="s">
        <v>155</v>
      </c>
      <c r="L126" s="42"/>
      <c r="M126" s="190" t="s">
        <v>5</v>
      </c>
      <c r="N126" s="191" t="s">
        <v>50</v>
      </c>
      <c r="O126" s="43"/>
      <c r="P126" s="192">
        <f>O126*H126</f>
        <v>0</v>
      </c>
      <c r="Q126" s="192">
        <v>0</v>
      </c>
      <c r="R126" s="192">
        <f>Q126*H126</f>
        <v>0</v>
      </c>
      <c r="S126" s="192">
        <v>0</v>
      </c>
      <c r="T126" s="193">
        <f>S126*H126</f>
        <v>0</v>
      </c>
      <c r="AR126" s="25" t="s">
        <v>148</v>
      </c>
      <c r="AT126" s="25" t="s">
        <v>143</v>
      </c>
      <c r="AU126" s="25" t="s">
        <v>86</v>
      </c>
      <c r="AY126" s="25" t="s">
        <v>141</v>
      </c>
      <c r="BE126" s="194">
        <f>IF(N126="základní",J126,0)</f>
        <v>0</v>
      </c>
      <c r="BF126" s="194">
        <f>IF(N126="snížená",J126,0)</f>
        <v>0</v>
      </c>
      <c r="BG126" s="194">
        <f>IF(N126="zákl. přenesená",J126,0)</f>
        <v>0</v>
      </c>
      <c r="BH126" s="194">
        <f>IF(N126="sníž. přenesená",J126,0)</f>
        <v>0</v>
      </c>
      <c r="BI126" s="194">
        <f>IF(N126="nulová",J126,0)</f>
        <v>0</v>
      </c>
      <c r="BJ126" s="25" t="s">
        <v>24</v>
      </c>
      <c r="BK126" s="194">
        <f>ROUND(I126*H126,2)</f>
        <v>0</v>
      </c>
      <c r="BL126" s="25" t="s">
        <v>148</v>
      </c>
      <c r="BM126" s="25" t="s">
        <v>385</v>
      </c>
    </row>
    <row r="127" spans="2:51" s="13" customFormat="1" ht="12">
      <c r="B127" s="204"/>
      <c r="D127" s="196" t="s">
        <v>150</v>
      </c>
      <c r="E127" s="205" t="s">
        <v>5</v>
      </c>
      <c r="F127" s="206" t="s">
        <v>386</v>
      </c>
      <c r="H127" s="207">
        <v>13.26</v>
      </c>
      <c r="I127" s="208"/>
      <c r="L127" s="204"/>
      <c r="M127" s="209"/>
      <c r="N127" s="210"/>
      <c r="O127" s="210"/>
      <c r="P127" s="210"/>
      <c r="Q127" s="210"/>
      <c r="R127" s="210"/>
      <c r="S127" s="210"/>
      <c r="T127" s="211"/>
      <c r="AT127" s="205" t="s">
        <v>150</v>
      </c>
      <c r="AU127" s="205" t="s">
        <v>86</v>
      </c>
      <c r="AV127" s="13" t="s">
        <v>86</v>
      </c>
      <c r="AW127" s="13" t="s">
        <v>43</v>
      </c>
      <c r="AX127" s="13" t="s">
        <v>79</v>
      </c>
      <c r="AY127" s="205" t="s">
        <v>141</v>
      </c>
    </row>
    <row r="128" spans="2:51" s="14" customFormat="1" ht="12">
      <c r="B128" s="212"/>
      <c r="D128" s="213" t="s">
        <v>150</v>
      </c>
      <c r="E128" s="214" t="s">
        <v>5</v>
      </c>
      <c r="F128" s="215" t="s">
        <v>152</v>
      </c>
      <c r="H128" s="216">
        <v>13.26</v>
      </c>
      <c r="I128" s="217"/>
      <c r="L128" s="212"/>
      <c r="M128" s="218"/>
      <c r="N128" s="219"/>
      <c r="O128" s="219"/>
      <c r="P128" s="219"/>
      <c r="Q128" s="219"/>
      <c r="R128" s="219"/>
      <c r="S128" s="219"/>
      <c r="T128" s="220"/>
      <c r="AT128" s="221" t="s">
        <v>150</v>
      </c>
      <c r="AU128" s="221" t="s">
        <v>86</v>
      </c>
      <c r="AV128" s="14" t="s">
        <v>148</v>
      </c>
      <c r="AW128" s="14" t="s">
        <v>43</v>
      </c>
      <c r="AX128" s="14" t="s">
        <v>24</v>
      </c>
      <c r="AY128" s="221" t="s">
        <v>141</v>
      </c>
    </row>
    <row r="129" spans="2:65" s="1" customFormat="1" ht="40.2" customHeight="1">
      <c r="B129" s="182"/>
      <c r="C129" s="183" t="s">
        <v>196</v>
      </c>
      <c r="D129" s="183" t="s">
        <v>143</v>
      </c>
      <c r="E129" s="184" t="s">
        <v>178</v>
      </c>
      <c r="F129" s="185" t="s">
        <v>179</v>
      </c>
      <c r="G129" s="186" t="s">
        <v>168</v>
      </c>
      <c r="H129" s="187">
        <v>12.925</v>
      </c>
      <c r="I129" s="188"/>
      <c r="J129" s="189">
        <f>ROUND(I129*H129,2)</f>
        <v>0</v>
      </c>
      <c r="K129" s="185" t="s">
        <v>155</v>
      </c>
      <c r="L129" s="42"/>
      <c r="M129" s="190" t="s">
        <v>5</v>
      </c>
      <c r="N129" s="191" t="s">
        <v>50</v>
      </c>
      <c r="O129" s="43"/>
      <c r="P129" s="192">
        <f>O129*H129</f>
        <v>0</v>
      </c>
      <c r="Q129" s="192">
        <v>0</v>
      </c>
      <c r="R129" s="192">
        <f>Q129*H129</f>
        <v>0</v>
      </c>
      <c r="S129" s="192">
        <v>0</v>
      </c>
      <c r="T129" s="193">
        <f>S129*H129</f>
        <v>0</v>
      </c>
      <c r="AR129" s="25" t="s">
        <v>148</v>
      </c>
      <c r="AT129" s="25" t="s">
        <v>143</v>
      </c>
      <c r="AU129" s="25" t="s">
        <v>86</v>
      </c>
      <c r="AY129" s="25" t="s">
        <v>141</v>
      </c>
      <c r="BE129" s="194">
        <f>IF(N129="základní",J129,0)</f>
        <v>0</v>
      </c>
      <c r="BF129" s="194">
        <f>IF(N129="snížená",J129,0)</f>
        <v>0</v>
      </c>
      <c r="BG129" s="194">
        <f>IF(N129="zákl. přenesená",J129,0)</f>
        <v>0</v>
      </c>
      <c r="BH129" s="194">
        <f>IF(N129="sníž. přenesená",J129,0)</f>
        <v>0</v>
      </c>
      <c r="BI129" s="194">
        <f>IF(N129="nulová",J129,0)</f>
        <v>0</v>
      </c>
      <c r="BJ129" s="25" t="s">
        <v>24</v>
      </c>
      <c r="BK129" s="194">
        <f>ROUND(I129*H129,2)</f>
        <v>0</v>
      </c>
      <c r="BL129" s="25" t="s">
        <v>148</v>
      </c>
      <c r="BM129" s="25" t="s">
        <v>387</v>
      </c>
    </row>
    <row r="130" spans="2:51" s="12" customFormat="1" ht="12">
      <c r="B130" s="195"/>
      <c r="D130" s="196" t="s">
        <v>150</v>
      </c>
      <c r="E130" s="197" t="s">
        <v>5</v>
      </c>
      <c r="F130" s="198" t="s">
        <v>181</v>
      </c>
      <c r="H130" s="199" t="s">
        <v>5</v>
      </c>
      <c r="I130" s="200"/>
      <c r="L130" s="195"/>
      <c r="M130" s="201"/>
      <c r="N130" s="202"/>
      <c r="O130" s="202"/>
      <c r="P130" s="202"/>
      <c r="Q130" s="202"/>
      <c r="R130" s="202"/>
      <c r="S130" s="202"/>
      <c r="T130" s="203"/>
      <c r="AT130" s="199" t="s">
        <v>150</v>
      </c>
      <c r="AU130" s="199" t="s">
        <v>86</v>
      </c>
      <c r="AV130" s="12" t="s">
        <v>24</v>
      </c>
      <c r="AW130" s="12" t="s">
        <v>43</v>
      </c>
      <c r="AX130" s="12" t="s">
        <v>79</v>
      </c>
      <c r="AY130" s="199" t="s">
        <v>141</v>
      </c>
    </row>
    <row r="131" spans="2:51" s="12" customFormat="1" ht="12">
      <c r="B131" s="195"/>
      <c r="D131" s="196" t="s">
        <v>150</v>
      </c>
      <c r="E131" s="197" t="s">
        <v>5</v>
      </c>
      <c r="F131" s="198" t="s">
        <v>182</v>
      </c>
      <c r="H131" s="199" t="s">
        <v>5</v>
      </c>
      <c r="I131" s="200"/>
      <c r="L131" s="195"/>
      <c r="M131" s="201"/>
      <c r="N131" s="202"/>
      <c r="O131" s="202"/>
      <c r="P131" s="202"/>
      <c r="Q131" s="202"/>
      <c r="R131" s="202"/>
      <c r="S131" s="202"/>
      <c r="T131" s="203"/>
      <c r="AT131" s="199" t="s">
        <v>150</v>
      </c>
      <c r="AU131" s="199" t="s">
        <v>86</v>
      </c>
      <c r="AV131" s="12" t="s">
        <v>24</v>
      </c>
      <c r="AW131" s="12" t="s">
        <v>43</v>
      </c>
      <c r="AX131" s="12" t="s">
        <v>79</v>
      </c>
      <c r="AY131" s="199" t="s">
        <v>141</v>
      </c>
    </row>
    <row r="132" spans="2:51" s="13" customFormat="1" ht="12">
      <c r="B132" s="204"/>
      <c r="D132" s="196" t="s">
        <v>150</v>
      </c>
      <c r="E132" s="205" t="s">
        <v>5</v>
      </c>
      <c r="F132" s="206" t="s">
        <v>183</v>
      </c>
      <c r="H132" s="207">
        <v>2.2</v>
      </c>
      <c r="I132" s="208"/>
      <c r="L132" s="204"/>
      <c r="M132" s="209"/>
      <c r="N132" s="210"/>
      <c r="O132" s="210"/>
      <c r="P132" s="210"/>
      <c r="Q132" s="210"/>
      <c r="R132" s="210"/>
      <c r="S132" s="210"/>
      <c r="T132" s="211"/>
      <c r="AT132" s="205" t="s">
        <v>150</v>
      </c>
      <c r="AU132" s="205" t="s">
        <v>86</v>
      </c>
      <c r="AV132" s="13" t="s">
        <v>86</v>
      </c>
      <c r="AW132" s="13" t="s">
        <v>43</v>
      </c>
      <c r="AX132" s="13" t="s">
        <v>79</v>
      </c>
      <c r="AY132" s="205" t="s">
        <v>141</v>
      </c>
    </row>
    <row r="133" spans="2:51" s="12" customFormat="1" ht="12">
      <c r="B133" s="195"/>
      <c r="D133" s="196" t="s">
        <v>150</v>
      </c>
      <c r="E133" s="197" t="s">
        <v>5</v>
      </c>
      <c r="F133" s="198" t="s">
        <v>388</v>
      </c>
      <c r="H133" s="199" t="s">
        <v>5</v>
      </c>
      <c r="I133" s="200"/>
      <c r="L133" s="195"/>
      <c r="M133" s="201"/>
      <c r="N133" s="202"/>
      <c r="O133" s="202"/>
      <c r="P133" s="202"/>
      <c r="Q133" s="202"/>
      <c r="R133" s="202"/>
      <c r="S133" s="202"/>
      <c r="T133" s="203"/>
      <c r="AT133" s="199" t="s">
        <v>150</v>
      </c>
      <c r="AU133" s="199" t="s">
        <v>86</v>
      </c>
      <c r="AV133" s="12" t="s">
        <v>24</v>
      </c>
      <c r="AW133" s="12" t="s">
        <v>43</v>
      </c>
      <c r="AX133" s="12" t="s">
        <v>79</v>
      </c>
      <c r="AY133" s="199" t="s">
        <v>141</v>
      </c>
    </row>
    <row r="134" spans="2:51" s="13" customFormat="1" ht="12">
      <c r="B134" s="204"/>
      <c r="D134" s="196" t="s">
        <v>150</v>
      </c>
      <c r="E134" s="205" t="s">
        <v>5</v>
      </c>
      <c r="F134" s="206" t="s">
        <v>389</v>
      </c>
      <c r="H134" s="207">
        <v>10.725</v>
      </c>
      <c r="I134" s="208"/>
      <c r="L134" s="204"/>
      <c r="M134" s="209"/>
      <c r="N134" s="210"/>
      <c r="O134" s="210"/>
      <c r="P134" s="210"/>
      <c r="Q134" s="210"/>
      <c r="R134" s="210"/>
      <c r="S134" s="210"/>
      <c r="T134" s="211"/>
      <c r="AT134" s="205" t="s">
        <v>150</v>
      </c>
      <c r="AU134" s="205" t="s">
        <v>86</v>
      </c>
      <c r="AV134" s="13" t="s">
        <v>86</v>
      </c>
      <c r="AW134" s="13" t="s">
        <v>43</v>
      </c>
      <c r="AX134" s="13" t="s">
        <v>79</v>
      </c>
      <c r="AY134" s="205" t="s">
        <v>141</v>
      </c>
    </row>
    <row r="135" spans="2:51" s="14" customFormat="1" ht="12">
      <c r="B135" s="212"/>
      <c r="D135" s="213" t="s">
        <v>150</v>
      </c>
      <c r="E135" s="214" t="s">
        <v>5</v>
      </c>
      <c r="F135" s="215" t="s">
        <v>152</v>
      </c>
      <c r="H135" s="216">
        <v>12.925</v>
      </c>
      <c r="I135" s="217"/>
      <c r="L135" s="212"/>
      <c r="M135" s="218"/>
      <c r="N135" s="219"/>
      <c r="O135" s="219"/>
      <c r="P135" s="219"/>
      <c r="Q135" s="219"/>
      <c r="R135" s="219"/>
      <c r="S135" s="219"/>
      <c r="T135" s="220"/>
      <c r="AT135" s="221" t="s">
        <v>150</v>
      </c>
      <c r="AU135" s="221" t="s">
        <v>86</v>
      </c>
      <c r="AV135" s="14" t="s">
        <v>148</v>
      </c>
      <c r="AW135" s="14" t="s">
        <v>43</v>
      </c>
      <c r="AX135" s="14" t="s">
        <v>24</v>
      </c>
      <c r="AY135" s="221" t="s">
        <v>141</v>
      </c>
    </row>
    <row r="136" spans="2:65" s="1" customFormat="1" ht="40.2" customHeight="1">
      <c r="B136" s="182"/>
      <c r="C136" s="183" t="s">
        <v>29</v>
      </c>
      <c r="D136" s="183" t="s">
        <v>143</v>
      </c>
      <c r="E136" s="184" t="s">
        <v>390</v>
      </c>
      <c r="F136" s="185" t="s">
        <v>391</v>
      </c>
      <c r="G136" s="186" t="s">
        <v>168</v>
      </c>
      <c r="H136" s="187">
        <v>9.35</v>
      </c>
      <c r="I136" s="188"/>
      <c r="J136" s="189">
        <f>ROUND(I136*H136,2)</f>
        <v>0</v>
      </c>
      <c r="K136" s="185" t="s">
        <v>155</v>
      </c>
      <c r="L136" s="42"/>
      <c r="M136" s="190" t="s">
        <v>5</v>
      </c>
      <c r="N136" s="191" t="s">
        <v>50</v>
      </c>
      <c r="O136" s="43"/>
      <c r="P136" s="192">
        <f>O136*H136</f>
        <v>0</v>
      </c>
      <c r="Q136" s="192">
        <v>0</v>
      </c>
      <c r="R136" s="192">
        <f>Q136*H136</f>
        <v>0</v>
      </c>
      <c r="S136" s="192">
        <v>0</v>
      </c>
      <c r="T136" s="193">
        <f>S136*H136</f>
        <v>0</v>
      </c>
      <c r="AR136" s="25" t="s">
        <v>148</v>
      </c>
      <c r="AT136" s="25" t="s">
        <v>143</v>
      </c>
      <c r="AU136" s="25" t="s">
        <v>86</v>
      </c>
      <c r="AY136" s="25" t="s">
        <v>141</v>
      </c>
      <c r="BE136" s="194">
        <f>IF(N136="základní",J136,0)</f>
        <v>0</v>
      </c>
      <c r="BF136" s="194">
        <f>IF(N136="snížená",J136,0)</f>
        <v>0</v>
      </c>
      <c r="BG136" s="194">
        <f>IF(N136="zákl. přenesená",J136,0)</f>
        <v>0</v>
      </c>
      <c r="BH136" s="194">
        <f>IF(N136="sníž. přenesená",J136,0)</f>
        <v>0</v>
      </c>
      <c r="BI136" s="194">
        <f>IF(N136="nulová",J136,0)</f>
        <v>0</v>
      </c>
      <c r="BJ136" s="25" t="s">
        <v>24</v>
      </c>
      <c r="BK136" s="194">
        <f>ROUND(I136*H136,2)</f>
        <v>0</v>
      </c>
      <c r="BL136" s="25" t="s">
        <v>148</v>
      </c>
      <c r="BM136" s="25" t="s">
        <v>392</v>
      </c>
    </row>
    <row r="137" spans="2:47" s="1" customFormat="1" ht="216">
      <c r="B137" s="42"/>
      <c r="D137" s="196" t="s">
        <v>393</v>
      </c>
      <c r="F137" s="235" t="s">
        <v>394</v>
      </c>
      <c r="I137" s="236"/>
      <c r="L137" s="42"/>
      <c r="M137" s="237"/>
      <c r="N137" s="43"/>
      <c r="O137" s="43"/>
      <c r="P137" s="43"/>
      <c r="Q137" s="43"/>
      <c r="R137" s="43"/>
      <c r="S137" s="43"/>
      <c r="T137" s="71"/>
      <c r="AT137" s="25" t="s">
        <v>393</v>
      </c>
      <c r="AU137" s="25" t="s">
        <v>86</v>
      </c>
    </row>
    <row r="138" spans="2:51" s="12" customFormat="1" ht="12">
      <c r="B138" s="195"/>
      <c r="D138" s="196" t="s">
        <v>150</v>
      </c>
      <c r="E138" s="197" t="s">
        <v>5</v>
      </c>
      <c r="F138" s="198" t="s">
        <v>395</v>
      </c>
      <c r="H138" s="199" t="s">
        <v>5</v>
      </c>
      <c r="I138" s="200"/>
      <c r="L138" s="195"/>
      <c r="M138" s="201"/>
      <c r="N138" s="202"/>
      <c r="O138" s="202"/>
      <c r="P138" s="202"/>
      <c r="Q138" s="202"/>
      <c r="R138" s="202"/>
      <c r="S138" s="202"/>
      <c r="T138" s="203"/>
      <c r="AT138" s="199" t="s">
        <v>150</v>
      </c>
      <c r="AU138" s="199" t="s">
        <v>86</v>
      </c>
      <c r="AV138" s="12" t="s">
        <v>24</v>
      </c>
      <c r="AW138" s="12" t="s">
        <v>43</v>
      </c>
      <c r="AX138" s="12" t="s">
        <v>79</v>
      </c>
      <c r="AY138" s="199" t="s">
        <v>141</v>
      </c>
    </row>
    <row r="139" spans="2:51" s="13" customFormat="1" ht="12">
      <c r="B139" s="204"/>
      <c r="D139" s="196" t="s">
        <v>150</v>
      </c>
      <c r="E139" s="205" t="s">
        <v>5</v>
      </c>
      <c r="F139" s="206" t="s">
        <v>396</v>
      </c>
      <c r="H139" s="207">
        <v>9.35</v>
      </c>
      <c r="I139" s="208"/>
      <c r="L139" s="204"/>
      <c r="M139" s="209"/>
      <c r="N139" s="210"/>
      <c r="O139" s="210"/>
      <c r="P139" s="210"/>
      <c r="Q139" s="210"/>
      <c r="R139" s="210"/>
      <c r="S139" s="210"/>
      <c r="T139" s="211"/>
      <c r="AT139" s="205" t="s">
        <v>150</v>
      </c>
      <c r="AU139" s="205" t="s">
        <v>86</v>
      </c>
      <c r="AV139" s="13" t="s">
        <v>86</v>
      </c>
      <c r="AW139" s="13" t="s">
        <v>43</v>
      </c>
      <c r="AX139" s="13" t="s">
        <v>79</v>
      </c>
      <c r="AY139" s="205" t="s">
        <v>141</v>
      </c>
    </row>
    <row r="140" spans="2:51" s="14" customFormat="1" ht="12">
      <c r="B140" s="212"/>
      <c r="D140" s="213" t="s">
        <v>150</v>
      </c>
      <c r="E140" s="214" t="s">
        <v>5</v>
      </c>
      <c r="F140" s="215" t="s">
        <v>152</v>
      </c>
      <c r="H140" s="216">
        <v>9.35</v>
      </c>
      <c r="I140" s="217"/>
      <c r="L140" s="212"/>
      <c r="M140" s="218"/>
      <c r="N140" s="219"/>
      <c r="O140" s="219"/>
      <c r="P140" s="219"/>
      <c r="Q140" s="219"/>
      <c r="R140" s="219"/>
      <c r="S140" s="219"/>
      <c r="T140" s="220"/>
      <c r="AT140" s="221" t="s">
        <v>150</v>
      </c>
      <c r="AU140" s="221" t="s">
        <v>86</v>
      </c>
      <c r="AV140" s="14" t="s">
        <v>148</v>
      </c>
      <c r="AW140" s="14" t="s">
        <v>43</v>
      </c>
      <c r="AX140" s="14" t="s">
        <v>24</v>
      </c>
      <c r="AY140" s="221" t="s">
        <v>141</v>
      </c>
    </row>
    <row r="141" spans="2:65" s="1" customFormat="1" ht="20.4" customHeight="1">
      <c r="B141" s="182"/>
      <c r="C141" s="183" t="s">
        <v>207</v>
      </c>
      <c r="D141" s="183" t="s">
        <v>143</v>
      </c>
      <c r="E141" s="184" t="s">
        <v>185</v>
      </c>
      <c r="F141" s="185" t="s">
        <v>397</v>
      </c>
      <c r="G141" s="186" t="s">
        <v>168</v>
      </c>
      <c r="H141" s="187">
        <v>75.72</v>
      </c>
      <c r="I141" s="188"/>
      <c r="J141" s="189">
        <f>ROUND(I141*H141,2)</f>
        <v>0</v>
      </c>
      <c r="K141" s="185" t="s">
        <v>147</v>
      </c>
      <c r="L141" s="42"/>
      <c r="M141" s="190" t="s">
        <v>5</v>
      </c>
      <c r="N141" s="191" t="s">
        <v>50</v>
      </c>
      <c r="O141" s="43"/>
      <c r="P141" s="192">
        <f>O141*H141</f>
        <v>0</v>
      </c>
      <c r="Q141" s="192">
        <v>0</v>
      </c>
      <c r="R141" s="192">
        <f>Q141*H141</f>
        <v>0</v>
      </c>
      <c r="S141" s="192">
        <v>0</v>
      </c>
      <c r="T141" s="193">
        <f>S141*H141</f>
        <v>0</v>
      </c>
      <c r="AR141" s="25" t="s">
        <v>148</v>
      </c>
      <c r="AT141" s="25" t="s">
        <v>143</v>
      </c>
      <c r="AU141" s="25" t="s">
        <v>86</v>
      </c>
      <c r="AY141" s="25" t="s">
        <v>141</v>
      </c>
      <c r="BE141" s="194">
        <f>IF(N141="základní",J141,0)</f>
        <v>0</v>
      </c>
      <c r="BF141" s="194">
        <f>IF(N141="snížená",J141,0)</f>
        <v>0</v>
      </c>
      <c r="BG141" s="194">
        <f>IF(N141="zákl. přenesená",J141,0)</f>
        <v>0</v>
      </c>
      <c r="BH141" s="194">
        <f>IF(N141="sníž. přenesená",J141,0)</f>
        <v>0</v>
      </c>
      <c r="BI141" s="194">
        <f>IF(N141="nulová",J141,0)</f>
        <v>0</v>
      </c>
      <c r="BJ141" s="25" t="s">
        <v>24</v>
      </c>
      <c r="BK141" s="194">
        <f>ROUND(I141*H141,2)</f>
        <v>0</v>
      </c>
      <c r="BL141" s="25" t="s">
        <v>148</v>
      </c>
      <c r="BM141" s="25" t="s">
        <v>398</v>
      </c>
    </row>
    <row r="142" spans="2:51" s="12" customFormat="1" ht="12">
      <c r="B142" s="195"/>
      <c r="D142" s="196" t="s">
        <v>150</v>
      </c>
      <c r="E142" s="197" t="s">
        <v>5</v>
      </c>
      <c r="F142" s="198" t="s">
        <v>188</v>
      </c>
      <c r="H142" s="199" t="s">
        <v>5</v>
      </c>
      <c r="I142" s="200"/>
      <c r="L142" s="195"/>
      <c r="M142" s="201"/>
      <c r="N142" s="202"/>
      <c r="O142" s="202"/>
      <c r="P142" s="202"/>
      <c r="Q142" s="202"/>
      <c r="R142" s="202"/>
      <c r="S142" s="202"/>
      <c r="T142" s="203"/>
      <c r="AT142" s="199" t="s">
        <v>150</v>
      </c>
      <c r="AU142" s="199" t="s">
        <v>86</v>
      </c>
      <c r="AV142" s="12" t="s">
        <v>24</v>
      </c>
      <c r="AW142" s="12" t="s">
        <v>43</v>
      </c>
      <c r="AX142" s="12" t="s">
        <v>79</v>
      </c>
      <c r="AY142" s="199" t="s">
        <v>141</v>
      </c>
    </row>
    <row r="143" spans="2:51" s="13" customFormat="1" ht="12">
      <c r="B143" s="204"/>
      <c r="D143" s="196" t="s">
        <v>150</v>
      </c>
      <c r="E143" s="205" t="s">
        <v>5</v>
      </c>
      <c r="F143" s="206" t="s">
        <v>399</v>
      </c>
      <c r="H143" s="207">
        <v>59.925</v>
      </c>
      <c r="I143" s="208"/>
      <c r="L143" s="204"/>
      <c r="M143" s="209"/>
      <c r="N143" s="210"/>
      <c r="O143" s="210"/>
      <c r="P143" s="210"/>
      <c r="Q143" s="210"/>
      <c r="R143" s="210"/>
      <c r="S143" s="210"/>
      <c r="T143" s="211"/>
      <c r="AT143" s="205" t="s">
        <v>150</v>
      </c>
      <c r="AU143" s="205" t="s">
        <v>86</v>
      </c>
      <c r="AV143" s="13" t="s">
        <v>86</v>
      </c>
      <c r="AW143" s="13" t="s">
        <v>43</v>
      </c>
      <c r="AX143" s="13" t="s">
        <v>79</v>
      </c>
      <c r="AY143" s="205" t="s">
        <v>141</v>
      </c>
    </row>
    <row r="144" spans="2:51" s="13" customFormat="1" ht="12">
      <c r="B144" s="204"/>
      <c r="D144" s="196" t="s">
        <v>150</v>
      </c>
      <c r="E144" s="205" t="s">
        <v>5</v>
      </c>
      <c r="F144" s="206" t="s">
        <v>400</v>
      </c>
      <c r="H144" s="207">
        <v>26.52</v>
      </c>
      <c r="I144" s="208"/>
      <c r="L144" s="204"/>
      <c r="M144" s="209"/>
      <c r="N144" s="210"/>
      <c r="O144" s="210"/>
      <c r="P144" s="210"/>
      <c r="Q144" s="210"/>
      <c r="R144" s="210"/>
      <c r="S144" s="210"/>
      <c r="T144" s="211"/>
      <c r="AT144" s="205" t="s">
        <v>150</v>
      </c>
      <c r="AU144" s="205" t="s">
        <v>86</v>
      </c>
      <c r="AV144" s="13" t="s">
        <v>86</v>
      </c>
      <c r="AW144" s="13" t="s">
        <v>43</v>
      </c>
      <c r="AX144" s="13" t="s">
        <v>79</v>
      </c>
      <c r="AY144" s="205" t="s">
        <v>141</v>
      </c>
    </row>
    <row r="145" spans="2:51" s="13" customFormat="1" ht="12">
      <c r="B145" s="204"/>
      <c r="D145" s="196" t="s">
        <v>150</v>
      </c>
      <c r="E145" s="205" t="s">
        <v>5</v>
      </c>
      <c r="F145" s="206" t="s">
        <v>401</v>
      </c>
      <c r="H145" s="207">
        <v>-10.725</v>
      </c>
      <c r="I145" s="208"/>
      <c r="L145" s="204"/>
      <c r="M145" s="209"/>
      <c r="N145" s="210"/>
      <c r="O145" s="210"/>
      <c r="P145" s="210"/>
      <c r="Q145" s="210"/>
      <c r="R145" s="210"/>
      <c r="S145" s="210"/>
      <c r="T145" s="211"/>
      <c r="AT145" s="205" t="s">
        <v>150</v>
      </c>
      <c r="AU145" s="205" t="s">
        <v>86</v>
      </c>
      <c r="AV145" s="13" t="s">
        <v>86</v>
      </c>
      <c r="AW145" s="13" t="s">
        <v>43</v>
      </c>
      <c r="AX145" s="13" t="s">
        <v>79</v>
      </c>
      <c r="AY145" s="205" t="s">
        <v>141</v>
      </c>
    </row>
    <row r="146" spans="2:51" s="14" customFormat="1" ht="12">
      <c r="B146" s="212"/>
      <c r="D146" s="213" t="s">
        <v>150</v>
      </c>
      <c r="E146" s="214" t="s">
        <v>5</v>
      </c>
      <c r="F146" s="215" t="s">
        <v>152</v>
      </c>
      <c r="H146" s="216">
        <v>75.72</v>
      </c>
      <c r="I146" s="217"/>
      <c r="L146" s="212"/>
      <c r="M146" s="218"/>
      <c r="N146" s="219"/>
      <c r="O146" s="219"/>
      <c r="P146" s="219"/>
      <c r="Q146" s="219"/>
      <c r="R146" s="219"/>
      <c r="S146" s="219"/>
      <c r="T146" s="220"/>
      <c r="AT146" s="221" t="s">
        <v>150</v>
      </c>
      <c r="AU146" s="221" t="s">
        <v>86</v>
      </c>
      <c r="AV146" s="14" t="s">
        <v>148</v>
      </c>
      <c r="AW146" s="14" t="s">
        <v>43</v>
      </c>
      <c r="AX146" s="14" t="s">
        <v>24</v>
      </c>
      <c r="AY146" s="221" t="s">
        <v>141</v>
      </c>
    </row>
    <row r="147" spans="2:65" s="1" customFormat="1" ht="28.8" customHeight="1">
      <c r="B147" s="182"/>
      <c r="C147" s="183" t="s">
        <v>212</v>
      </c>
      <c r="D147" s="183" t="s">
        <v>143</v>
      </c>
      <c r="E147" s="184" t="s">
        <v>402</v>
      </c>
      <c r="F147" s="185" t="s">
        <v>403</v>
      </c>
      <c r="G147" s="186" t="s">
        <v>168</v>
      </c>
      <c r="H147" s="187">
        <v>10.725</v>
      </c>
      <c r="I147" s="188"/>
      <c r="J147" s="189">
        <f>ROUND(I147*H147,2)</f>
        <v>0</v>
      </c>
      <c r="K147" s="185" t="s">
        <v>155</v>
      </c>
      <c r="L147" s="42"/>
      <c r="M147" s="190" t="s">
        <v>5</v>
      </c>
      <c r="N147" s="191" t="s">
        <v>50</v>
      </c>
      <c r="O147" s="43"/>
      <c r="P147" s="192">
        <f>O147*H147</f>
        <v>0</v>
      </c>
      <c r="Q147" s="192">
        <v>0</v>
      </c>
      <c r="R147" s="192">
        <f>Q147*H147</f>
        <v>0</v>
      </c>
      <c r="S147" s="192">
        <v>0</v>
      </c>
      <c r="T147" s="193">
        <f>S147*H147</f>
        <v>0</v>
      </c>
      <c r="AR147" s="25" t="s">
        <v>148</v>
      </c>
      <c r="AT147" s="25" t="s">
        <v>143</v>
      </c>
      <c r="AU147" s="25" t="s">
        <v>86</v>
      </c>
      <c r="AY147" s="25" t="s">
        <v>141</v>
      </c>
      <c r="BE147" s="194">
        <f>IF(N147="základní",J147,0)</f>
        <v>0</v>
      </c>
      <c r="BF147" s="194">
        <f>IF(N147="snížená",J147,0)</f>
        <v>0</v>
      </c>
      <c r="BG147" s="194">
        <f>IF(N147="zákl. přenesená",J147,0)</f>
        <v>0</v>
      </c>
      <c r="BH147" s="194">
        <f>IF(N147="sníž. přenesená",J147,0)</f>
        <v>0</v>
      </c>
      <c r="BI147" s="194">
        <f>IF(N147="nulová",J147,0)</f>
        <v>0</v>
      </c>
      <c r="BJ147" s="25" t="s">
        <v>24</v>
      </c>
      <c r="BK147" s="194">
        <f>ROUND(I147*H147,2)</f>
        <v>0</v>
      </c>
      <c r="BL147" s="25" t="s">
        <v>148</v>
      </c>
      <c r="BM147" s="25" t="s">
        <v>404</v>
      </c>
    </row>
    <row r="148" spans="2:47" s="1" customFormat="1" ht="168">
      <c r="B148" s="42"/>
      <c r="D148" s="196" t="s">
        <v>393</v>
      </c>
      <c r="F148" s="235" t="s">
        <v>405</v>
      </c>
      <c r="I148" s="236"/>
      <c r="L148" s="42"/>
      <c r="M148" s="237"/>
      <c r="N148" s="43"/>
      <c r="O148" s="43"/>
      <c r="P148" s="43"/>
      <c r="Q148" s="43"/>
      <c r="R148" s="43"/>
      <c r="S148" s="43"/>
      <c r="T148" s="71"/>
      <c r="AT148" s="25" t="s">
        <v>393</v>
      </c>
      <c r="AU148" s="25" t="s">
        <v>86</v>
      </c>
    </row>
    <row r="149" spans="2:51" s="12" customFormat="1" ht="12">
      <c r="B149" s="195"/>
      <c r="D149" s="196" t="s">
        <v>150</v>
      </c>
      <c r="E149" s="197" t="s">
        <v>5</v>
      </c>
      <c r="F149" s="198" t="s">
        <v>388</v>
      </c>
      <c r="H149" s="199" t="s">
        <v>5</v>
      </c>
      <c r="I149" s="200"/>
      <c r="L149" s="195"/>
      <c r="M149" s="201"/>
      <c r="N149" s="202"/>
      <c r="O149" s="202"/>
      <c r="P149" s="202"/>
      <c r="Q149" s="202"/>
      <c r="R149" s="202"/>
      <c r="S149" s="202"/>
      <c r="T149" s="203"/>
      <c r="AT149" s="199" t="s">
        <v>150</v>
      </c>
      <c r="AU149" s="199" t="s">
        <v>86</v>
      </c>
      <c r="AV149" s="12" t="s">
        <v>24</v>
      </c>
      <c r="AW149" s="12" t="s">
        <v>43</v>
      </c>
      <c r="AX149" s="12" t="s">
        <v>79</v>
      </c>
      <c r="AY149" s="199" t="s">
        <v>141</v>
      </c>
    </row>
    <row r="150" spans="2:51" s="13" customFormat="1" ht="12">
      <c r="B150" s="204"/>
      <c r="D150" s="196" t="s">
        <v>150</v>
      </c>
      <c r="E150" s="205" t="s">
        <v>5</v>
      </c>
      <c r="F150" s="206" t="s">
        <v>389</v>
      </c>
      <c r="H150" s="207">
        <v>10.725</v>
      </c>
      <c r="I150" s="208"/>
      <c r="L150" s="204"/>
      <c r="M150" s="209"/>
      <c r="N150" s="210"/>
      <c r="O150" s="210"/>
      <c r="P150" s="210"/>
      <c r="Q150" s="210"/>
      <c r="R150" s="210"/>
      <c r="S150" s="210"/>
      <c r="T150" s="211"/>
      <c r="AT150" s="205" t="s">
        <v>150</v>
      </c>
      <c r="AU150" s="205" t="s">
        <v>86</v>
      </c>
      <c r="AV150" s="13" t="s">
        <v>86</v>
      </c>
      <c r="AW150" s="13" t="s">
        <v>43</v>
      </c>
      <c r="AX150" s="13" t="s">
        <v>79</v>
      </c>
      <c r="AY150" s="205" t="s">
        <v>141</v>
      </c>
    </row>
    <row r="151" spans="2:51" s="14" customFormat="1" ht="12">
      <c r="B151" s="212"/>
      <c r="D151" s="213" t="s">
        <v>150</v>
      </c>
      <c r="E151" s="214" t="s">
        <v>5</v>
      </c>
      <c r="F151" s="215" t="s">
        <v>152</v>
      </c>
      <c r="H151" s="216">
        <v>10.725</v>
      </c>
      <c r="I151" s="217"/>
      <c r="L151" s="212"/>
      <c r="M151" s="218"/>
      <c r="N151" s="219"/>
      <c r="O151" s="219"/>
      <c r="P151" s="219"/>
      <c r="Q151" s="219"/>
      <c r="R151" s="219"/>
      <c r="S151" s="219"/>
      <c r="T151" s="220"/>
      <c r="AT151" s="221" t="s">
        <v>150</v>
      </c>
      <c r="AU151" s="221" t="s">
        <v>86</v>
      </c>
      <c r="AV151" s="14" t="s">
        <v>148</v>
      </c>
      <c r="AW151" s="14" t="s">
        <v>43</v>
      </c>
      <c r="AX151" s="14" t="s">
        <v>24</v>
      </c>
      <c r="AY151" s="221" t="s">
        <v>141</v>
      </c>
    </row>
    <row r="152" spans="2:65" s="1" customFormat="1" ht="20.4" customHeight="1">
      <c r="B152" s="182"/>
      <c r="C152" s="183" t="s">
        <v>220</v>
      </c>
      <c r="D152" s="183" t="s">
        <v>143</v>
      </c>
      <c r="E152" s="184" t="s">
        <v>406</v>
      </c>
      <c r="F152" s="185" t="s">
        <v>407</v>
      </c>
      <c r="G152" s="186" t="s">
        <v>168</v>
      </c>
      <c r="H152" s="187">
        <v>9.35</v>
      </c>
      <c r="I152" s="188"/>
      <c r="J152" s="189">
        <f>ROUND(I152*H152,2)</f>
        <v>0</v>
      </c>
      <c r="K152" s="185" t="s">
        <v>147</v>
      </c>
      <c r="L152" s="42"/>
      <c r="M152" s="190" t="s">
        <v>5</v>
      </c>
      <c r="N152" s="191" t="s">
        <v>50</v>
      </c>
      <c r="O152" s="43"/>
      <c r="P152" s="192">
        <f>O152*H152</f>
        <v>0</v>
      </c>
      <c r="Q152" s="192">
        <v>0</v>
      </c>
      <c r="R152" s="192">
        <f>Q152*H152</f>
        <v>0</v>
      </c>
      <c r="S152" s="192">
        <v>0</v>
      </c>
      <c r="T152" s="193">
        <f>S152*H152</f>
        <v>0</v>
      </c>
      <c r="AR152" s="25" t="s">
        <v>148</v>
      </c>
      <c r="AT152" s="25" t="s">
        <v>143</v>
      </c>
      <c r="AU152" s="25" t="s">
        <v>86</v>
      </c>
      <c r="AY152" s="25" t="s">
        <v>141</v>
      </c>
      <c r="BE152" s="194">
        <f>IF(N152="základní",J152,0)</f>
        <v>0</v>
      </c>
      <c r="BF152" s="194">
        <f>IF(N152="snížená",J152,0)</f>
        <v>0</v>
      </c>
      <c r="BG152" s="194">
        <f>IF(N152="zákl. přenesená",J152,0)</f>
        <v>0</v>
      </c>
      <c r="BH152" s="194">
        <f>IF(N152="sníž. přenesená",J152,0)</f>
        <v>0</v>
      </c>
      <c r="BI152" s="194">
        <f>IF(N152="nulová",J152,0)</f>
        <v>0</v>
      </c>
      <c r="BJ152" s="25" t="s">
        <v>24</v>
      </c>
      <c r="BK152" s="194">
        <f>ROUND(I152*H152,2)</f>
        <v>0</v>
      </c>
      <c r="BL152" s="25" t="s">
        <v>148</v>
      </c>
      <c r="BM152" s="25" t="s">
        <v>408</v>
      </c>
    </row>
    <row r="153" spans="2:51" s="12" customFormat="1" ht="12">
      <c r="B153" s="195"/>
      <c r="D153" s="196" t="s">
        <v>150</v>
      </c>
      <c r="E153" s="197" t="s">
        <v>5</v>
      </c>
      <c r="F153" s="198" t="s">
        <v>395</v>
      </c>
      <c r="H153" s="199" t="s">
        <v>5</v>
      </c>
      <c r="I153" s="200"/>
      <c r="L153" s="195"/>
      <c r="M153" s="201"/>
      <c r="N153" s="202"/>
      <c r="O153" s="202"/>
      <c r="P153" s="202"/>
      <c r="Q153" s="202"/>
      <c r="R153" s="202"/>
      <c r="S153" s="202"/>
      <c r="T153" s="203"/>
      <c r="AT153" s="199" t="s">
        <v>150</v>
      </c>
      <c r="AU153" s="199" t="s">
        <v>86</v>
      </c>
      <c r="AV153" s="12" t="s">
        <v>24</v>
      </c>
      <c r="AW153" s="12" t="s">
        <v>43</v>
      </c>
      <c r="AX153" s="12" t="s">
        <v>79</v>
      </c>
      <c r="AY153" s="199" t="s">
        <v>141</v>
      </c>
    </row>
    <row r="154" spans="2:51" s="13" customFormat="1" ht="12">
      <c r="B154" s="204"/>
      <c r="D154" s="196" t="s">
        <v>150</v>
      </c>
      <c r="E154" s="205" t="s">
        <v>5</v>
      </c>
      <c r="F154" s="206" t="s">
        <v>396</v>
      </c>
      <c r="H154" s="207">
        <v>9.35</v>
      </c>
      <c r="I154" s="208"/>
      <c r="L154" s="204"/>
      <c r="M154" s="209"/>
      <c r="N154" s="210"/>
      <c r="O154" s="210"/>
      <c r="P154" s="210"/>
      <c r="Q154" s="210"/>
      <c r="R154" s="210"/>
      <c r="S154" s="210"/>
      <c r="T154" s="211"/>
      <c r="AT154" s="205" t="s">
        <v>150</v>
      </c>
      <c r="AU154" s="205" t="s">
        <v>86</v>
      </c>
      <c r="AV154" s="13" t="s">
        <v>86</v>
      </c>
      <c r="AW154" s="13" t="s">
        <v>43</v>
      </c>
      <c r="AX154" s="13" t="s">
        <v>79</v>
      </c>
      <c r="AY154" s="205" t="s">
        <v>141</v>
      </c>
    </row>
    <row r="155" spans="2:51" s="14" customFormat="1" ht="12">
      <c r="B155" s="212"/>
      <c r="D155" s="213" t="s">
        <v>150</v>
      </c>
      <c r="E155" s="214" t="s">
        <v>5</v>
      </c>
      <c r="F155" s="215" t="s">
        <v>152</v>
      </c>
      <c r="H155" s="216">
        <v>9.35</v>
      </c>
      <c r="I155" s="217"/>
      <c r="L155" s="212"/>
      <c r="M155" s="218"/>
      <c r="N155" s="219"/>
      <c r="O155" s="219"/>
      <c r="P155" s="219"/>
      <c r="Q155" s="219"/>
      <c r="R155" s="219"/>
      <c r="S155" s="219"/>
      <c r="T155" s="220"/>
      <c r="AT155" s="221" t="s">
        <v>150</v>
      </c>
      <c r="AU155" s="221" t="s">
        <v>86</v>
      </c>
      <c r="AV155" s="14" t="s">
        <v>148</v>
      </c>
      <c r="AW155" s="14" t="s">
        <v>43</v>
      </c>
      <c r="AX155" s="14" t="s">
        <v>24</v>
      </c>
      <c r="AY155" s="221" t="s">
        <v>141</v>
      </c>
    </row>
    <row r="156" spans="2:65" s="1" customFormat="1" ht="20.4" customHeight="1">
      <c r="B156" s="182"/>
      <c r="C156" s="183" t="s">
        <v>227</v>
      </c>
      <c r="D156" s="183" t="s">
        <v>143</v>
      </c>
      <c r="E156" s="184" t="s">
        <v>191</v>
      </c>
      <c r="F156" s="185" t="s">
        <v>409</v>
      </c>
      <c r="G156" s="186" t="s">
        <v>193</v>
      </c>
      <c r="H156" s="187">
        <v>174.906</v>
      </c>
      <c r="I156" s="188"/>
      <c r="J156" s="189">
        <f>ROUND(I156*H156,2)</f>
        <v>0</v>
      </c>
      <c r="K156" s="185" t="s">
        <v>147</v>
      </c>
      <c r="L156" s="42"/>
      <c r="M156" s="190" t="s">
        <v>5</v>
      </c>
      <c r="N156" s="191" t="s">
        <v>50</v>
      </c>
      <c r="O156" s="43"/>
      <c r="P156" s="192">
        <f>O156*H156</f>
        <v>0</v>
      </c>
      <c r="Q156" s="192">
        <v>0</v>
      </c>
      <c r="R156" s="192">
        <f>Q156*H156</f>
        <v>0</v>
      </c>
      <c r="S156" s="192">
        <v>0</v>
      </c>
      <c r="T156" s="193">
        <f>S156*H156</f>
        <v>0</v>
      </c>
      <c r="AR156" s="25" t="s">
        <v>148</v>
      </c>
      <c r="AT156" s="25" t="s">
        <v>143</v>
      </c>
      <c r="AU156" s="25" t="s">
        <v>86</v>
      </c>
      <c r="AY156" s="25" t="s">
        <v>141</v>
      </c>
      <c r="BE156" s="194">
        <f>IF(N156="základní",J156,0)</f>
        <v>0</v>
      </c>
      <c r="BF156" s="194">
        <f>IF(N156="snížená",J156,0)</f>
        <v>0</v>
      </c>
      <c r="BG156" s="194">
        <f>IF(N156="zákl. přenesená",J156,0)</f>
        <v>0</v>
      </c>
      <c r="BH156" s="194">
        <f>IF(N156="sníž. přenesená",J156,0)</f>
        <v>0</v>
      </c>
      <c r="BI156" s="194">
        <f>IF(N156="nulová",J156,0)</f>
        <v>0</v>
      </c>
      <c r="BJ156" s="25" t="s">
        <v>24</v>
      </c>
      <c r="BK156" s="194">
        <f>ROUND(I156*H156,2)</f>
        <v>0</v>
      </c>
      <c r="BL156" s="25" t="s">
        <v>148</v>
      </c>
      <c r="BM156" s="25" t="s">
        <v>410</v>
      </c>
    </row>
    <row r="157" spans="2:51" s="12" customFormat="1" ht="12">
      <c r="B157" s="195"/>
      <c r="D157" s="196" t="s">
        <v>150</v>
      </c>
      <c r="E157" s="197" t="s">
        <v>5</v>
      </c>
      <c r="F157" s="198" t="s">
        <v>188</v>
      </c>
      <c r="H157" s="199" t="s">
        <v>5</v>
      </c>
      <c r="I157" s="200"/>
      <c r="L157" s="195"/>
      <c r="M157" s="201"/>
      <c r="N157" s="202"/>
      <c r="O157" s="202"/>
      <c r="P157" s="202"/>
      <c r="Q157" s="202"/>
      <c r="R157" s="202"/>
      <c r="S157" s="202"/>
      <c r="T157" s="203"/>
      <c r="AT157" s="199" t="s">
        <v>150</v>
      </c>
      <c r="AU157" s="199" t="s">
        <v>86</v>
      </c>
      <c r="AV157" s="12" t="s">
        <v>24</v>
      </c>
      <c r="AW157" s="12" t="s">
        <v>43</v>
      </c>
      <c r="AX157" s="12" t="s">
        <v>79</v>
      </c>
      <c r="AY157" s="199" t="s">
        <v>141</v>
      </c>
    </row>
    <row r="158" spans="2:51" s="13" customFormat="1" ht="12">
      <c r="B158" s="204"/>
      <c r="D158" s="196" t="s">
        <v>150</v>
      </c>
      <c r="E158" s="205" t="s">
        <v>5</v>
      </c>
      <c r="F158" s="206" t="s">
        <v>411</v>
      </c>
      <c r="H158" s="207">
        <v>107.865</v>
      </c>
      <c r="I158" s="208"/>
      <c r="L158" s="204"/>
      <c r="M158" s="209"/>
      <c r="N158" s="210"/>
      <c r="O158" s="210"/>
      <c r="P158" s="210"/>
      <c r="Q158" s="210"/>
      <c r="R158" s="210"/>
      <c r="S158" s="210"/>
      <c r="T158" s="211"/>
      <c r="AT158" s="205" t="s">
        <v>150</v>
      </c>
      <c r="AU158" s="205" t="s">
        <v>86</v>
      </c>
      <c r="AV158" s="13" t="s">
        <v>86</v>
      </c>
      <c r="AW158" s="13" t="s">
        <v>43</v>
      </c>
      <c r="AX158" s="13" t="s">
        <v>79</v>
      </c>
      <c r="AY158" s="205" t="s">
        <v>141</v>
      </c>
    </row>
    <row r="159" spans="2:51" s="13" customFormat="1" ht="12">
      <c r="B159" s="204"/>
      <c r="D159" s="196" t="s">
        <v>150</v>
      </c>
      <c r="E159" s="205" t="s">
        <v>5</v>
      </c>
      <c r="F159" s="206" t="s">
        <v>412</v>
      </c>
      <c r="H159" s="207">
        <v>47.736</v>
      </c>
      <c r="I159" s="208"/>
      <c r="L159" s="204"/>
      <c r="M159" s="209"/>
      <c r="N159" s="210"/>
      <c r="O159" s="210"/>
      <c r="P159" s="210"/>
      <c r="Q159" s="210"/>
      <c r="R159" s="210"/>
      <c r="S159" s="210"/>
      <c r="T159" s="211"/>
      <c r="AT159" s="205" t="s">
        <v>150</v>
      </c>
      <c r="AU159" s="205" t="s">
        <v>86</v>
      </c>
      <c r="AV159" s="13" t="s">
        <v>86</v>
      </c>
      <c r="AW159" s="13" t="s">
        <v>43</v>
      </c>
      <c r="AX159" s="13" t="s">
        <v>79</v>
      </c>
      <c r="AY159" s="205" t="s">
        <v>141</v>
      </c>
    </row>
    <row r="160" spans="2:51" s="13" customFormat="1" ht="12">
      <c r="B160" s="204"/>
      <c r="D160" s="196" t="s">
        <v>150</v>
      </c>
      <c r="E160" s="205" t="s">
        <v>5</v>
      </c>
      <c r="F160" s="206" t="s">
        <v>413</v>
      </c>
      <c r="H160" s="207">
        <v>19.305</v>
      </c>
      <c r="I160" s="208"/>
      <c r="L160" s="204"/>
      <c r="M160" s="209"/>
      <c r="N160" s="210"/>
      <c r="O160" s="210"/>
      <c r="P160" s="210"/>
      <c r="Q160" s="210"/>
      <c r="R160" s="210"/>
      <c r="S160" s="210"/>
      <c r="T160" s="211"/>
      <c r="AT160" s="205" t="s">
        <v>150</v>
      </c>
      <c r="AU160" s="205" t="s">
        <v>86</v>
      </c>
      <c r="AV160" s="13" t="s">
        <v>86</v>
      </c>
      <c r="AW160" s="13" t="s">
        <v>43</v>
      </c>
      <c r="AX160" s="13" t="s">
        <v>79</v>
      </c>
      <c r="AY160" s="205" t="s">
        <v>141</v>
      </c>
    </row>
    <row r="161" spans="2:51" s="14" customFormat="1" ht="12">
      <c r="B161" s="212"/>
      <c r="D161" s="213" t="s">
        <v>150</v>
      </c>
      <c r="E161" s="214" t="s">
        <v>5</v>
      </c>
      <c r="F161" s="215" t="s">
        <v>152</v>
      </c>
      <c r="H161" s="216">
        <v>174.906</v>
      </c>
      <c r="I161" s="217"/>
      <c r="L161" s="212"/>
      <c r="M161" s="218"/>
      <c r="N161" s="219"/>
      <c r="O161" s="219"/>
      <c r="P161" s="219"/>
      <c r="Q161" s="219"/>
      <c r="R161" s="219"/>
      <c r="S161" s="219"/>
      <c r="T161" s="220"/>
      <c r="AT161" s="221" t="s">
        <v>150</v>
      </c>
      <c r="AU161" s="221" t="s">
        <v>86</v>
      </c>
      <c r="AV161" s="14" t="s">
        <v>148</v>
      </c>
      <c r="AW161" s="14" t="s">
        <v>43</v>
      </c>
      <c r="AX161" s="14" t="s">
        <v>24</v>
      </c>
      <c r="AY161" s="221" t="s">
        <v>141</v>
      </c>
    </row>
    <row r="162" spans="2:65" s="1" customFormat="1" ht="28.8" customHeight="1">
      <c r="B162" s="182"/>
      <c r="C162" s="183" t="s">
        <v>11</v>
      </c>
      <c r="D162" s="183" t="s">
        <v>143</v>
      </c>
      <c r="E162" s="184" t="s">
        <v>197</v>
      </c>
      <c r="F162" s="185" t="s">
        <v>198</v>
      </c>
      <c r="G162" s="186" t="s">
        <v>146</v>
      </c>
      <c r="H162" s="187">
        <v>22</v>
      </c>
      <c r="I162" s="188"/>
      <c r="J162" s="189">
        <f>ROUND(I162*H162,2)</f>
        <v>0</v>
      </c>
      <c r="K162" s="185" t="s">
        <v>155</v>
      </c>
      <c r="L162" s="42"/>
      <c r="M162" s="190" t="s">
        <v>5</v>
      </c>
      <c r="N162" s="191" t="s">
        <v>50</v>
      </c>
      <c r="O162" s="43"/>
      <c r="P162" s="192">
        <f>O162*H162</f>
        <v>0</v>
      </c>
      <c r="Q162" s="192">
        <v>0</v>
      </c>
      <c r="R162" s="192">
        <f>Q162*H162</f>
        <v>0</v>
      </c>
      <c r="S162" s="192">
        <v>0</v>
      </c>
      <c r="T162" s="193">
        <f>S162*H162</f>
        <v>0</v>
      </c>
      <c r="AR162" s="25" t="s">
        <v>148</v>
      </c>
      <c r="AT162" s="25" t="s">
        <v>143</v>
      </c>
      <c r="AU162" s="25" t="s">
        <v>86</v>
      </c>
      <c r="AY162" s="25" t="s">
        <v>141</v>
      </c>
      <c r="BE162" s="194">
        <f>IF(N162="základní",J162,0)</f>
        <v>0</v>
      </c>
      <c r="BF162" s="194">
        <f>IF(N162="snížená",J162,0)</f>
        <v>0</v>
      </c>
      <c r="BG162" s="194">
        <f>IF(N162="zákl. přenesená",J162,0)</f>
        <v>0</v>
      </c>
      <c r="BH162" s="194">
        <f>IF(N162="sníž. přenesená",J162,0)</f>
        <v>0</v>
      </c>
      <c r="BI162" s="194">
        <f>IF(N162="nulová",J162,0)</f>
        <v>0</v>
      </c>
      <c r="BJ162" s="25" t="s">
        <v>24</v>
      </c>
      <c r="BK162" s="194">
        <f>ROUND(I162*H162,2)</f>
        <v>0</v>
      </c>
      <c r="BL162" s="25" t="s">
        <v>148</v>
      </c>
      <c r="BM162" s="25" t="s">
        <v>414</v>
      </c>
    </row>
    <row r="163" spans="2:51" s="12" customFormat="1" ht="12">
      <c r="B163" s="195"/>
      <c r="D163" s="196" t="s">
        <v>150</v>
      </c>
      <c r="E163" s="197" t="s">
        <v>5</v>
      </c>
      <c r="F163" s="198" t="s">
        <v>200</v>
      </c>
      <c r="H163" s="199" t="s">
        <v>5</v>
      </c>
      <c r="I163" s="200"/>
      <c r="L163" s="195"/>
      <c r="M163" s="201"/>
      <c r="N163" s="202"/>
      <c r="O163" s="202"/>
      <c r="P163" s="202"/>
      <c r="Q163" s="202"/>
      <c r="R163" s="202"/>
      <c r="S163" s="202"/>
      <c r="T163" s="203"/>
      <c r="AT163" s="199" t="s">
        <v>150</v>
      </c>
      <c r="AU163" s="199" t="s">
        <v>86</v>
      </c>
      <c r="AV163" s="12" t="s">
        <v>24</v>
      </c>
      <c r="AW163" s="12" t="s">
        <v>43</v>
      </c>
      <c r="AX163" s="12" t="s">
        <v>79</v>
      </c>
      <c r="AY163" s="199" t="s">
        <v>141</v>
      </c>
    </row>
    <row r="164" spans="2:51" s="13" customFormat="1" ht="12">
      <c r="B164" s="204"/>
      <c r="D164" s="196" t="s">
        <v>150</v>
      </c>
      <c r="E164" s="205" t="s">
        <v>5</v>
      </c>
      <c r="F164" s="206" t="s">
        <v>201</v>
      </c>
      <c r="H164" s="207">
        <v>22</v>
      </c>
      <c r="I164" s="208"/>
      <c r="L164" s="204"/>
      <c r="M164" s="209"/>
      <c r="N164" s="210"/>
      <c r="O164" s="210"/>
      <c r="P164" s="210"/>
      <c r="Q164" s="210"/>
      <c r="R164" s="210"/>
      <c r="S164" s="210"/>
      <c r="T164" s="211"/>
      <c r="AT164" s="205" t="s">
        <v>150</v>
      </c>
      <c r="AU164" s="205" t="s">
        <v>86</v>
      </c>
      <c r="AV164" s="13" t="s">
        <v>86</v>
      </c>
      <c r="AW164" s="13" t="s">
        <v>43</v>
      </c>
      <c r="AX164" s="13" t="s">
        <v>79</v>
      </c>
      <c r="AY164" s="205" t="s">
        <v>141</v>
      </c>
    </row>
    <row r="165" spans="2:51" s="14" customFormat="1" ht="12">
      <c r="B165" s="212"/>
      <c r="D165" s="196" t="s">
        <v>150</v>
      </c>
      <c r="E165" s="222" t="s">
        <v>5</v>
      </c>
      <c r="F165" s="223" t="s">
        <v>152</v>
      </c>
      <c r="H165" s="224">
        <v>22</v>
      </c>
      <c r="I165" s="217"/>
      <c r="L165" s="212"/>
      <c r="M165" s="218"/>
      <c r="N165" s="219"/>
      <c r="O165" s="219"/>
      <c r="P165" s="219"/>
      <c r="Q165" s="219"/>
      <c r="R165" s="219"/>
      <c r="S165" s="219"/>
      <c r="T165" s="220"/>
      <c r="AT165" s="221" t="s">
        <v>150</v>
      </c>
      <c r="AU165" s="221" t="s">
        <v>86</v>
      </c>
      <c r="AV165" s="14" t="s">
        <v>148</v>
      </c>
      <c r="AW165" s="14" t="s">
        <v>43</v>
      </c>
      <c r="AX165" s="14" t="s">
        <v>24</v>
      </c>
      <c r="AY165" s="221" t="s">
        <v>141</v>
      </c>
    </row>
    <row r="166" spans="2:63" s="11" customFormat="1" ht="29.85" customHeight="1">
      <c r="B166" s="168"/>
      <c r="D166" s="179" t="s">
        <v>78</v>
      </c>
      <c r="E166" s="180" t="s">
        <v>202</v>
      </c>
      <c r="F166" s="180" t="s">
        <v>203</v>
      </c>
      <c r="I166" s="171"/>
      <c r="J166" s="181">
        <f>BK166</f>
        <v>0</v>
      </c>
      <c r="L166" s="168"/>
      <c r="M166" s="173"/>
      <c r="N166" s="174"/>
      <c r="O166" s="174"/>
      <c r="P166" s="175">
        <f>SUM(P167:P178)</f>
        <v>0</v>
      </c>
      <c r="Q166" s="174"/>
      <c r="R166" s="175">
        <f>SUM(R167:R178)</f>
        <v>0.0011</v>
      </c>
      <c r="S166" s="174"/>
      <c r="T166" s="176">
        <f>SUM(T167:T178)</f>
        <v>0</v>
      </c>
      <c r="AR166" s="169" t="s">
        <v>24</v>
      </c>
      <c r="AT166" s="177" t="s">
        <v>78</v>
      </c>
      <c r="AU166" s="177" t="s">
        <v>24</v>
      </c>
      <c r="AY166" s="169" t="s">
        <v>141</v>
      </c>
      <c r="BK166" s="178">
        <f>SUM(BK167:BK178)</f>
        <v>0</v>
      </c>
    </row>
    <row r="167" spans="2:65" s="1" customFormat="1" ht="20.4" customHeight="1">
      <c r="B167" s="182"/>
      <c r="C167" s="183" t="s">
        <v>235</v>
      </c>
      <c r="D167" s="183" t="s">
        <v>143</v>
      </c>
      <c r="E167" s="184" t="s">
        <v>204</v>
      </c>
      <c r="F167" s="185" t="s">
        <v>205</v>
      </c>
      <c r="G167" s="186" t="s">
        <v>168</v>
      </c>
      <c r="H167" s="187">
        <v>2.2</v>
      </c>
      <c r="I167" s="188"/>
      <c r="J167" s="189">
        <f>ROUND(I167*H167,2)</f>
        <v>0</v>
      </c>
      <c r="K167" s="185" t="s">
        <v>5</v>
      </c>
      <c r="L167" s="42"/>
      <c r="M167" s="190" t="s">
        <v>5</v>
      </c>
      <c r="N167" s="191" t="s">
        <v>50</v>
      </c>
      <c r="O167" s="43"/>
      <c r="P167" s="192">
        <f>O167*H167</f>
        <v>0</v>
      </c>
      <c r="Q167" s="192">
        <v>0</v>
      </c>
      <c r="R167" s="192">
        <f>Q167*H167</f>
        <v>0</v>
      </c>
      <c r="S167" s="192">
        <v>0</v>
      </c>
      <c r="T167" s="193">
        <f>S167*H167</f>
        <v>0</v>
      </c>
      <c r="AR167" s="25" t="s">
        <v>148</v>
      </c>
      <c r="AT167" s="25" t="s">
        <v>143</v>
      </c>
      <c r="AU167" s="25" t="s">
        <v>86</v>
      </c>
      <c r="AY167" s="25" t="s">
        <v>141</v>
      </c>
      <c r="BE167" s="194">
        <f>IF(N167="základní",J167,0)</f>
        <v>0</v>
      </c>
      <c r="BF167" s="194">
        <f>IF(N167="snížená",J167,0)</f>
        <v>0</v>
      </c>
      <c r="BG167" s="194">
        <f>IF(N167="zákl. přenesená",J167,0)</f>
        <v>0</v>
      </c>
      <c r="BH167" s="194">
        <f>IF(N167="sníž. přenesená",J167,0)</f>
        <v>0</v>
      </c>
      <c r="BI167" s="194">
        <f>IF(N167="nulová",J167,0)</f>
        <v>0</v>
      </c>
      <c r="BJ167" s="25" t="s">
        <v>24</v>
      </c>
      <c r="BK167" s="194">
        <f>ROUND(I167*H167,2)</f>
        <v>0</v>
      </c>
      <c r="BL167" s="25" t="s">
        <v>148</v>
      </c>
      <c r="BM167" s="25" t="s">
        <v>415</v>
      </c>
    </row>
    <row r="168" spans="2:51" s="12" customFormat="1" ht="12">
      <c r="B168" s="195"/>
      <c r="D168" s="196" t="s">
        <v>150</v>
      </c>
      <c r="E168" s="197" t="s">
        <v>5</v>
      </c>
      <c r="F168" s="198" t="s">
        <v>182</v>
      </c>
      <c r="H168" s="199" t="s">
        <v>5</v>
      </c>
      <c r="I168" s="200"/>
      <c r="L168" s="195"/>
      <c r="M168" s="201"/>
      <c r="N168" s="202"/>
      <c r="O168" s="202"/>
      <c r="P168" s="202"/>
      <c r="Q168" s="202"/>
      <c r="R168" s="202"/>
      <c r="S168" s="202"/>
      <c r="T168" s="203"/>
      <c r="AT168" s="199" t="s">
        <v>150</v>
      </c>
      <c r="AU168" s="199" t="s">
        <v>86</v>
      </c>
      <c r="AV168" s="12" t="s">
        <v>24</v>
      </c>
      <c r="AW168" s="12" t="s">
        <v>43</v>
      </c>
      <c r="AX168" s="12" t="s">
        <v>79</v>
      </c>
      <c r="AY168" s="199" t="s">
        <v>141</v>
      </c>
    </row>
    <row r="169" spans="2:51" s="13" customFormat="1" ht="12">
      <c r="B169" s="204"/>
      <c r="D169" s="196" t="s">
        <v>150</v>
      </c>
      <c r="E169" s="205" t="s">
        <v>5</v>
      </c>
      <c r="F169" s="206" t="s">
        <v>183</v>
      </c>
      <c r="H169" s="207">
        <v>2.2</v>
      </c>
      <c r="I169" s="208"/>
      <c r="L169" s="204"/>
      <c r="M169" s="209"/>
      <c r="N169" s="210"/>
      <c r="O169" s="210"/>
      <c r="P169" s="210"/>
      <c r="Q169" s="210"/>
      <c r="R169" s="210"/>
      <c r="S169" s="210"/>
      <c r="T169" s="211"/>
      <c r="AT169" s="205" t="s">
        <v>150</v>
      </c>
      <c r="AU169" s="205" t="s">
        <v>86</v>
      </c>
      <c r="AV169" s="13" t="s">
        <v>86</v>
      </c>
      <c r="AW169" s="13" t="s">
        <v>43</v>
      </c>
      <c r="AX169" s="13" t="s">
        <v>79</v>
      </c>
      <c r="AY169" s="205" t="s">
        <v>141</v>
      </c>
    </row>
    <row r="170" spans="2:51" s="14" customFormat="1" ht="12">
      <c r="B170" s="212"/>
      <c r="D170" s="213" t="s">
        <v>150</v>
      </c>
      <c r="E170" s="214" t="s">
        <v>5</v>
      </c>
      <c r="F170" s="215" t="s">
        <v>152</v>
      </c>
      <c r="H170" s="216">
        <v>2.2</v>
      </c>
      <c r="I170" s="217"/>
      <c r="L170" s="212"/>
      <c r="M170" s="218"/>
      <c r="N170" s="219"/>
      <c r="O170" s="219"/>
      <c r="P170" s="219"/>
      <c r="Q170" s="219"/>
      <c r="R170" s="219"/>
      <c r="S170" s="219"/>
      <c r="T170" s="220"/>
      <c r="AT170" s="221" t="s">
        <v>150</v>
      </c>
      <c r="AU170" s="221" t="s">
        <v>86</v>
      </c>
      <c r="AV170" s="14" t="s">
        <v>148</v>
      </c>
      <c r="AW170" s="14" t="s">
        <v>43</v>
      </c>
      <c r="AX170" s="14" t="s">
        <v>24</v>
      </c>
      <c r="AY170" s="221" t="s">
        <v>141</v>
      </c>
    </row>
    <row r="171" spans="2:65" s="1" customFormat="1" ht="28.8" customHeight="1">
      <c r="B171" s="182"/>
      <c r="C171" s="183" t="s">
        <v>241</v>
      </c>
      <c r="D171" s="183" t="s">
        <v>143</v>
      </c>
      <c r="E171" s="184" t="s">
        <v>208</v>
      </c>
      <c r="F171" s="185" t="s">
        <v>209</v>
      </c>
      <c r="G171" s="186" t="s">
        <v>146</v>
      </c>
      <c r="H171" s="187">
        <v>22</v>
      </c>
      <c r="I171" s="188"/>
      <c r="J171" s="189">
        <f>ROUND(I171*H171,2)</f>
        <v>0</v>
      </c>
      <c r="K171" s="185" t="s">
        <v>147</v>
      </c>
      <c r="L171" s="42"/>
      <c r="M171" s="190" t="s">
        <v>5</v>
      </c>
      <c r="N171" s="191" t="s">
        <v>50</v>
      </c>
      <c r="O171" s="43"/>
      <c r="P171" s="192">
        <f>O171*H171</f>
        <v>0</v>
      </c>
      <c r="Q171" s="192">
        <v>0</v>
      </c>
      <c r="R171" s="192">
        <f>Q171*H171</f>
        <v>0</v>
      </c>
      <c r="S171" s="192">
        <v>0</v>
      </c>
      <c r="T171" s="193">
        <f>S171*H171</f>
        <v>0</v>
      </c>
      <c r="AR171" s="25" t="s">
        <v>148</v>
      </c>
      <c r="AT171" s="25" t="s">
        <v>143</v>
      </c>
      <c r="AU171" s="25" t="s">
        <v>86</v>
      </c>
      <c r="AY171" s="25" t="s">
        <v>141</v>
      </c>
      <c r="BE171" s="194">
        <f>IF(N171="základní",J171,0)</f>
        <v>0</v>
      </c>
      <c r="BF171" s="194">
        <f>IF(N171="snížená",J171,0)</f>
        <v>0</v>
      </c>
      <c r="BG171" s="194">
        <f>IF(N171="zákl. přenesená",J171,0)</f>
        <v>0</v>
      </c>
      <c r="BH171" s="194">
        <f>IF(N171="sníž. přenesená",J171,0)</f>
        <v>0</v>
      </c>
      <c r="BI171" s="194">
        <f>IF(N171="nulová",J171,0)</f>
        <v>0</v>
      </c>
      <c r="BJ171" s="25" t="s">
        <v>24</v>
      </c>
      <c r="BK171" s="194">
        <f>ROUND(I171*H171,2)</f>
        <v>0</v>
      </c>
      <c r="BL171" s="25" t="s">
        <v>148</v>
      </c>
      <c r="BM171" s="25" t="s">
        <v>416</v>
      </c>
    </row>
    <row r="172" spans="2:51" s="12" customFormat="1" ht="12">
      <c r="B172" s="195"/>
      <c r="D172" s="196" t="s">
        <v>150</v>
      </c>
      <c r="E172" s="197" t="s">
        <v>5</v>
      </c>
      <c r="F172" s="198" t="s">
        <v>211</v>
      </c>
      <c r="H172" s="199" t="s">
        <v>5</v>
      </c>
      <c r="I172" s="200"/>
      <c r="L172" s="195"/>
      <c r="M172" s="201"/>
      <c r="N172" s="202"/>
      <c r="O172" s="202"/>
      <c r="P172" s="202"/>
      <c r="Q172" s="202"/>
      <c r="R172" s="202"/>
      <c r="S172" s="202"/>
      <c r="T172" s="203"/>
      <c r="AT172" s="199" t="s">
        <v>150</v>
      </c>
      <c r="AU172" s="199" t="s">
        <v>86</v>
      </c>
      <c r="AV172" s="12" t="s">
        <v>24</v>
      </c>
      <c r="AW172" s="12" t="s">
        <v>43</v>
      </c>
      <c r="AX172" s="12" t="s">
        <v>79</v>
      </c>
      <c r="AY172" s="199" t="s">
        <v>141</v>
      </c>
    </row>
    <row r="173" spans="2:51" s="13" customFormat="1" ht="12">
      <c r="B173" s="204"/>
      <c r="D173" s="196" t="s">
        <v>150</v>
      </c>
      <c r="E173" s="205" t="s">
        <v>5</v>
      </c>
      <c r="F173" s="206" t="s">
        <v>201</v>
      </c>
      <c r="H173" s="207">
        <v>22</v>
      </c>
      <c r="I173" s="208"/>
      <c r="L173" s="204"/>
      <c r="M173" s="209"/>
      <c r="N173" s="210"/>
      <c r="O173" s="210"/>
      <c r="P173" s="210"/>
      <c r="Q173" s="210"/>
      <c r="R173" s="210"/>
      <c r="S173" s="210"/>
      <c r="T173" s="211"/>
      <c r="AT173" s="205" t="s">
        <v>150</v>
      </c>
      <c r="AU173" s="205" t="s">
        <v>86</v>
      </c>
      <c r="AV173" s="13" t="s">
        <v>86</v>
      </c>
      <c r="AW173" s="13" t="s">
        <v>43</v>
      </c>
      <c r="AX173" s="13" t="s">
        <v>79</v>
      </c>
      <c r="AY173" s="205" t="s">
        <v>141</v>
      </c>
    </row>
    <row r="174" spans="2:51" s="14" customFormat="1" ht="12">
      <c r="B174" s="212"/>
      <c r="D174" s="213" t="s">
        <v>150</v>
      </c>
      <c r="E174" s="214" t="s">
        <v>5</v>
      </c>
      <c r="F174" s="215" t="s">
        <v>152</v>
      </c>
      <c r="H174" s="216">
        <v>22</v>
      </c>
      <c r="I174" s="217"/>
      <c r="L174" s="212"/>
      <c r="M174" s="218"/>
      <c r="N174" s="219"/>
      <c r="O174" s="219"/>
      <c r="P174" s="219"/>
      <c r="Q174" s="219"/>
      <c r="R174" s="219"/>
      <c r="S174" s="219"/>
      <c r="T174" s="220"/>
      <c r="AT174" s="221" t="s">
        <v>150</v>
      </c>
      <c r="AU174" s="221" t="s">
        <v>86</v>
      </c>
      <c r="AV174" s="14" t="s">
        <v>148</v>
      </c>
      <c r="AW174" s="14" t="s">
        <v>43</v>
      </c>
      <c r="AX174" s="14" t="s">
        <v>24</v>
      </c>
      <c r="AY174" s="221" t="s">
        <v>141</v>
      </c>
    </row>
    <row r="175" spans="2:65" s="1" customFormat="1" ht="20.4" customHeight="1">
      <c r="B175" s="182"/>
      <c r="C175" s="225" t="s">
        <v>202</v>
      </c>
      <c r="D175" s="225" t="s">
        <v>213</v>
      </c>
      <c r="E175" s="226" t="s">
        <v>214</v>
      </c>
      <c r="F175" s="227" t="s">
        <v>215</v>
      </c>
      <c r="G175" s="228" t="s">
        <v>216</v>
      </c>
      <c r="H175" s="229">
        <v>1.1</v>
      </c>
      <c r="I175" s="230"/>
      <c r="J175" s="231">
        <f>ROUND(I175*H175,2)</f>
        <v>0</v>
      </c>
      <c r="K175" s="227" t="s">
        <v>147</v>
      </c>
      <c r="L175" s="232"/>
      <c r="M175" s="233" t="s">
        <v>5</v>
      </c>
      <c r="N175" s="234" t="s">
        <v>50</v>
      </c>
      <c r="O175" s="43"/>
      <c r="P175" s="192">
        <f>O175*H175</f>
        <v>0</v>
      </c>
      <c r="Q175" s="192">
        <v>0.001</v>
      </c>
      <c r="R175" s="192">
        <f>Q175*H175</f>
        <v>0.0011</v>
      </c>
      <c r="S175" s="192">
        <v>0</v>
      </c>
      <c r="T175" s="193">
        <f>S175*H175</f>
        <v>0</v>
      </c>
      <c r="AR175" s="25" t="s">
        <v>190</v>
      </c>
      <c r="AT175" s="25" t="s">
        <v>213</v>
      </c>
      <c r="AU175" s="25" t="s">
        <v>86</v>
      </c>
      <c r="AY175" s="25" t="s">
        <v>141</v>
      </c>
      <c r="BE175" s="194">
        <f>IF(N175="základní",J175,0)</f>
        <v>0</v>
      </c>
      <c r="BF175" s="194">
        <f>IF(N175="snížená",J175,0)</f>
        <v>0</v>
      </c>
      <c r="BG175" s="194">
        <f>IF(N175="zákl. přenesená",J175,0)</f>
        <v>0</v>
      </c>
      <c r="BH175" s="194">
        <f>IF(N175="sníž. přenesená",J175,0)</f>
        <v>0</v>
      </c>
      <c r="BI175" s="194">
        <f>IF(N175="nulová",J175,0)</f>
        <v>0</v>
      </c>
      <c r="BJ175" s="25" t="s">
        <v>24</v>
      </c>
      <c r="BK175" s="194">
        <f>ROUND(I175*H175,2)</f>
        <v>0</v>
      </c>
      <c r="BL175" s="25" t="s">
        <v>148</v>
      </c>
      <c r="BM175" s="25" t="s">
        <v>417</v>
      </c>
    </row>
    <row r="176" spans="2:51" s="12" customFormat="1" ht="12">
      <c r="B176" s="195"/>
      <c r="D176" s="196" t="s">
        <v>150</v>
      </c>
      <c r="E176" s="197" t="s">
        <v>5</v>
      </c>
      <c r="F176" s="198" t="s">
        <v>211</v>
      </c>
      <c r="H176" s="199" t="s">
        <v>5</v>
      </c>
      <c r="I176" s="200"/>
      <c r="L176" s="195"/>
      <c r="M176" s="201"/>
      <c r="N176" s="202"/>
      <c r="O176" s="202"/>
      <c r="P176" s="202"/>
      <c r="Q176" s="202"/>
      <c r="R176" s="202"/>
      <c r="S176" s="202"/>
      <c r="T176" s="203"/>
      <c r="AT176" s="199" t="s">
        <v>150</v>
      </c>
      <c r="AU176" s="199" t="s">
        <v>86</v>
      </c>
      <c r="AV176" s="12" t="s">
        <v>24</v>
      </c>
      <c r="AW176" s="12" t="s">
        <v>43</v>
      </c>
      <c r="AX176" s="12" t="s">
        <v>79</v>
      </c>
      <c r="AY176" s="199" t="s">
        <v>141</v>
      </c>
    </row>
    <row r="177" spans="2:51" s="13" customFormat="1" ht="12">
      <c r="B177" s="204"/>
      <c r="D177" s="196" t="s">
        <v>150</v>
      </c>
      <c r="E177" s="205" t="s">
        <v>5</v>
      </c>
      <c r="F177" s="206" t="s">
        <v>218</v>
      </c>
      <c r="H177" s="207">
        <v>1.1</v>
      </c>
      <c r="I177" s="208"/>
      <c r="L177" s="204"/>
      <c r="M177" s="209"/>
      <c r="N177" s="210"/>
      <c r="O177" s="210"/>
      <c r="P177" s="210"/>
      <c r="Q177" s="210"/>
      <c r="R177" s="210"/>
      <c r="S177" s="210"/>
      <c r="T177" s="211"/>
      <c r="AT177" s="205" t="s">
        <v>150</v>
      </c>
      <c r="AU177" s="205" t="s">
        <v>86</v>
      </c>
      <c r="AV177" s="13" t="s">
        <v>86</v>
      </c>
      <c r="AW177" s="13" t="s">
        <v>43</v>
      </c>
      <c r="AX177" s="13" t="s">
        <v>79</v>
      </c>
      <c r="AY177" s="205" t="s">
        <v>141</v>
      </c>
    </row>
    <row r="178" spans="2:51" s="14" customFormat="1" ht="12">
      <c r="B178" s="212"/>
      <c r="D178" s="196" t="s">
        <v>150</v>
      </c>
      <c r="E178" s="222" t="s">
        <v>5</v>
      </c>
      <c r="F178" s="223" t="s">
        <v>152</v>
      </c>
      <c r="H178" s="224">
        <v>1.1</v>
      </c>
      <c r="I178" s="217"/>
      <c r="L178" s="212"/>
      <c r="M178" s="218"/>
      <c r="N178" s="219"/>
      <c r="O178" s="219"/>
      <c r="P178" s="219"/>
      <c r="Q178" s="219"/>
      <c r="R178" s="219"/>
      <c r="S178" s="219"/>
      <c r="T178" s="220"/>
      <c r="AT178" s="221" t="s">
        <v>150</v>
      </c>
      <c r="AU178" s="221" t="s">
        <v>86</v>
      </c>
      <c r="AV178" s="14" t="s">
        <v>148</v>
      </c>
      <c r="AW178" s="14" t="s">
        <v>43</v>
      </c>
      <c r="AX178" s="14" t="s">
        <v>24</v>
      </c>
      <c r="AY178" s="221" t="s">
        <v>141</v>
      </c>
    </row>
    <row r="179" spans="2:63" s="11" customFormat="1" ht="29.85" customHeight="1">
      <c r="B179" s="168"/>
      <c r="D179" s="179" t="s">
        <v>78</v>
      </c>
      <c r="E179" s="180" t="s">
        <v>86</v>
      </c>
      <c r="F179" s="180" t="s">
        <v>219</v>
      </c>
      <c r="I179" s="171"/>
      <c r="J179" s="181">
        <f>BK179</f>
        <v>0</v>
      </c>
      <c r="L179" s="168"/>
      <c r="M179" s="173"/>
      <c r="N179" s="174"/>
      <c r="O179" s="174"/>
      <c r="P179" s="175">
        <f>SUM(P180:P195)</f>
        <v>0</v>
      </c>
      <c r="Q179" s="174"/>
      <c r="R179" s="175">
        <f>SUM(R180:R195)</f>
        <v>0</v>
      </c>
      <c r="S179" s="174"/>
      <c r="T179" s="176">
        <f>SUM(T180:T195)</f>
        <v>0</v>
      </c>
      <c r="AR179" s="169" t="s">
        <v>24</v>
      </c>
      <c r="AT179" s="177" t="s">
        <v>78</v>
      </c>
      <c r="AU179" s="177" t="s">
        <v>24</v>
      </c>
      <c r="AY179" s="169" t="s">
        <v>141</v>
      </c>
      <c r="BK179" s="178">
        <f>SUM(BK180:BK195)</f>
        <v>0</v>
      </c>
    </row>
    <row r="180" spans="2:65" s="1" customFormat="1" ht="28.8" customHeight="1">
      <c r="B180" s="182"/>
      <c r="C180" s="183" t="s">
        <v>249</v>
      </c>
      <c r="D180" s="183" t="s">
        <v>143</v>
      </c>
      <c r="E180" s="184" t="s">
        <v>221</v>
      </c>
      <c r="F180" s="185" t="s">
        <v>222</v>
      </c>
      <c r="G180" s="186" t="s">
        <v>146</v>
      </c>
      <c r="H180" s="187">
        <v>427.85</v>
      </c>
      <c r="I180" s="188"/>
      <c r="J180" s="189">
        <f>ROUND(I180*H180,2)</f>
        <v>0</v>
      </c>
      <c r="K180" s="185" t="s">
        <v>263</v>
      </c>
      <c r="L180" s="42"/>
      <c r="M180" s="190" t="s">
        <v>5</v>
      </c>
      <c r="N180" s="191" t="s">
        <v>50</v>
      </c>
      <c r="O180" s="43"/>
      <c r="P180" s="192">
        <f>O180*H180</f>
        <v>0</v>
      </c>
      <c r="Q180" s="192">
        <v>0</v>
      </c>
      <c r="R180" s="192">
        <f>Q180*H180</f>
        <v>0</v>
      </c>
      <c r="S180" s="192">
        <v>0</v>
      </c>
      <c r="T180" s="193">
        <f>S180*H180</f>
        <v>0</v>
      </c>
      <c r="AR180" s="25" t="s">
        <v>148</v>
      </c>
      <c r="AT180" s="25" t="s">
        <v>143</v>
      </c>
      <c r="AU180" s="25" t="s">
        <v>86</v>
      </c>
      <c r="AY180" s="25" t="s">
        <v>141</v>
      </c>
      <c r="BE180" s="194">
        <f>IF(N180="základní",J180,0)</f>
        <v>0</v>
      </c>
      <c r="BF180" s="194">
        <f>IF(N180="snížená",J180,0)</f>
        <v>0</v>
      </c>
      <c r="BG180" s="194">
        <f>IF(N180="zákl. přenesená",J180,0)</f>
        <v>0</v>
      </c>
      <c r="BH180" s="194">
        <f>IF(N180="sníž. přenesená",J180,0)</f>
        <v>0</v>
      </c>
      <c r="BI180" s="194">
        <f>IF(N180="nulová",J180,0)</f>
        <v>0</v>
      </c>
      <c r="BJ180" s="25" t="s">
        <v>24</v>
      </c>
      <c r="BK180" s="194">
        <f>ROUND(I180*H180,2)</f>
        <v>0</v>
      </c>
      <c r="BL180" s="25" t="s">
        <v>148</v>
      </c>
      <c r="BM180" s="25" t="s">
        <v>418</v>
      </c>
    </row>
    <row r="181" spans="2:51" s="12" customFormat="1" ht="12">
      <c r="B181" s="195"/>
      <c r="D181" s="196" t="s">
        <v>150</v>
      </c>
      <c r="E181" s="197" t="s">
        <v>5</v>
      </c>
      <c r="F181" s="198" t="s">
        <v>419</v>
      </c>
      <c r="H181" s="199" t="s">
        <v>5</v>
      </c>
      <c r="I181" s="200"/>
      <c r="L181" s="195"/>
      <c r="M181" s="201"/>
      <c r="N181" s="202"/>
      <c r="O181" s="202"/>
      <c r="P181" s="202"/>
      <c r="Q181" s="202"/>
      <c r="R181" s="202"/>
      <c r="S181" s="202"/>
      <c r="T181" s="203"/>
      <c r="AT181" s="199" t="s">
        <v>150</v>
      </c>
      <c r="AU181" s="199" t="s">
        <v>86</v>
      </c>
      <c r="AV181" s="12" t="s">
        <v>24</v>
      </c>
      <c r="AW181" s="12" t="s">
        <v>43</v>
      </c>
      <c r="AX181" s="12" t="s">
        <v>79</v>
      </c>
      <c r="AY181" s="199" t="s">
        <v>141</v>
      </c>
    </row>
    <row r="182" spans="2:51" s="13" customFormat="1" ht="12">
      <c r="B182" s="204"/>
      <c r="D182" s="196" t="s">
        <v>150</v>
      </c>
      <c r="E182" s="205" t="s">
        <v>5</v>
      </c>
      <c r="F182" s="206" t="s">
        <v>420</v>
      </c>
      <c r="H182" s="207">
        <v>9.45</v>
      </c>
      <c r="I182" s="208"/>
      <c r="L182" s="204"/>
      <c r="M182" s="209"/>
      <c r="N182" s="210"/>
      <c r="O182" s="210"/>
      <c r="P182" s="210"/>
      <c r="Q182" s="210"/>
      <c r="R182" s="210"/>
      <c r="S182" s="210"/>
      <c r="T182" s="211"/>
      <c r="AT182" s="205" t="s">
        <v>150</v>
      </c>
      <c r="AU182" s="205" t="s">
        <v>86</v>
      </c>
      <c r="AV182" s="13" t="s">
        <v>86</v>
      </c>
      <c r="AW182" s="13" t="s">
        <v>43</v>
      </c>
      <c r="AX182" s="13" t="s">
        <v>79</v>
      </c>
      <c r="AY182" s="205" t="s">
        <v>141</v>
      </c>
    </row>
    <row r="183" spans="2:51" s="15" customFormat="1" ht="12">
      <c r="B183" s="245"/>
      <c r="D183" s="196" t="s">
        <v>150</v>
      </c>
      <c r="E183" s="246" t="s">
        <v>5</v>
      </c>
      <c r="F183" s="247" t="s">
        <v>421</v>
      </c>
      <c r="H183" s="248">
        <v>9.45</v>
      </c>
      <c r="I183" s="249"/>
      <c r="L183" s="245"/>
      <c r="M183" s="250"/>
      <c r="N183" s="251"/>
      <c r="O183" s="251"/>
      <c r="P183" s="251"/>
      <c r="Q183" s="251"/>
      <c r="R183" s="251"/>
      <c r="S183" s="251"/>
      <c r="T183" s="252"/>
      <c r="AT183" s="246" t="s">
        <v>150</v>
      </c>
      <c r="AU183" s="246" t="s">
        <v>86</v>
      </c>
      <c r="AV183" s="15" t="s">
        <v>159</v>
      </c>
      <c r="AW183" s="15" t="s">
        <v>43</v>
      </c>
      <c r="AX183" s="15" t="s">
        <v>79</v>
      </c>
      <c r="AY183" s="246" t="s">
        <v>141</v>
      </c>
    </row>
    <row r="184" spans="2:51" s="12" customFormat="1" ht="12">
      <c r="B184" s="195"/>
      <c r="D184" s="196" t="s">
        <v>150</v>
      </c>
      <c r="E184" s="197" t="s">
        <v>5</v>
      </c>
      <c r="F184" s="198" t="s">
        <v>422</v>
      </c>
      <c r="H184" s="199" t="s">
        <v>5</v>
      </c>
      <c r="I184" s="200"/>
      <c r="L184" s="195"/>
      <c r="M184" s="201"/>
      <c r="N184" s="202"/>
      <c r="O184" s="202"/>
      <c r="P184" s="202"/>
      <c r="Q184" s="202"/>
      <c r="R184" s="202"/>
      <c r="S184" s="202"/>
      <c r="T184" s="203"/>
      <c r="AT184" s="199" t="s">
        <v>150</v>
      </c>
      <c r="AU184" s="199" t="s">
        <v>86</v>
      </c>
      <c r="AV184" s="12" t="s">
        <v>24</v>
      </c>
      <c r="AW184" s="12" t="s">
        <v>43</v>
      </c>
      <c r="AX184" s="12" t="s">
        <v>79</v>
      </c>
      <c r="AY184" s="199" t="s">
        <v>141</v>
      </c>
    </row>
    <row r="185" spans="2:51" s="13" customFormat="1" ht="12">
      <c r="B185" s="204"/>
      <c r="D185" s="196" t="s">
        <v>150</v>
      </c>
      <c r="E185" s="205" t="s">
        <v>5</v>
      </c>
      <c r="F185" s="206" t="s">
        <v>423</v>
      </c>
      <c r="H185" s="207">
        <v>115.5</v>
      </c>
      <c r="I185" s="208"/>
      <c r="L185" s="204"/>
      <c r="M185" s="209"/>
      <c r="N185" s="210"/>
      <c r="O185" s="210"/>
      <c r="P185" s="210"/>
      <c r="Q185" s="210"/>
      <c r="R185" s="210"/>
      <c r="S185" s="210"/>
      <c r="T185" s="211"/>
      <c r="AT185" s="205" t="s">
        <v>150</v>
      </c>
      <c r="AU185" s="205" t="s">
        <v>86</v>
      </c>
      <c r="AV185" s="13" t="s">
        <v>86</v>
      </c>
      <c r="AW185" s="13" t="s">
        <v>43</v>
      </c>
      <c r="AX185" s="13" t="s">
        <v>79</v>
      </c>
      <c r="AY185" s="205" t="s">
        <v>141</v>
      </c>
    </row>
    <row r="186" spans="2:51" s="15" customFormat="1" ht="12">
      <c r="B186" s="245"/>
      <c r="D186" s="196" t="s">
        <v>150</v>
      </c>
      <c r="E186" s="246" t="s">
        <v>5</v>
      </c>
      <c r="F186" s="247" t="s">
        <v>421</v>
      </c>
      <c r="H186" s="248">
        <v>115.5</v>
      </c>
      <c r="I186" s="249"/>
      <c r="L186" s="245"/>
      <c r="M186" s="250"/>
      <c r="N186" s="251"/>
      <c r="O186" s="251"/>
      <c r="P186" s="251"/>
      <c r="Q186" s="251"/>
      <c r="R186" s="251"/>
      <c r="S186" s="251"/>
      <c r="T186" s="252"/>
      <c r="AT186" s="246" t="s">
        <v>150</v>
      </c>
      <c r="AU186" s="246" t="s">
        <v>86</v>
      </c>
      <c r="AV186" s="15" t="s">
        <v>159</v>
      </c>
      <c r="AW186" s="15" t="s">
        <v>43</v>
      </c>
      <c r="AX186" s="15" t="s">
        <v>79</v>
      </c>
      <c r="AY186" s="246" t="s">
        <v>141</v>
      </c>
    </row>
    <row r="187" spans="2:51" s="12" customFormat="1" ht="12">
      <c r="B187" s="195"/>
      <c r="D187" s="196" t="s">
        <v>150</v>
      </c>
      <c r="E187" s="197" t="s">
        <v>5</v>
      </c>
      <c r="F187" s="198" t="s">
        <v>424</v>
      </c>
      <c r="H187" s="199" t="s">
        <v>5</v>
      </c>
      <c r="I187" s="200"/>
      <c r="L187" s="195"/>
      <c r="M187" s="201"/>
      <c r="N187" s="202"/>
      <c r="O187" s="202"/>
      <c r="P187" s="202"/>
      <c r="Q187" s="202"/>
      <c r="R187" s="202"/>
      <c r="S187" s="202"/>
      <c r="T187" s="203"/>
      <c r="AT187" s="199" t="s">
        <v>150</v>
      </c>
      <c r="AU187" s="199" t="s">
        <v>86</v>
      </c>
      <c r="AV187" s="12" t="s">
        <v>24</v>
      </c>
      <c r="AW187" s="12" t="s">
        <v>43</v>
      </c>
      <c r="AX187" s="12" t="s">
        <v>79</v>
      </c>
      <c r="AY187" s="199" t="s">
        <v>141</v>
      </c>
    </row>
    <row r="188" spans="2:51" s="13" customFormat="1" ht="12">
      <c r="B188" s="204"/>
      <c r="D188" s="196" t="s">
        <v>150</v>
      </c>
      <c r="E188" s="205" t="s">
        <v>5</v>
      </c>
      <c r="F188" s="206" t="s">
        <v>425</v>
      </c>
      <c r="H188" s="207">
        <v>214.5</v>
      </c>
      <c r="I188" s="208"/>
      <c r="L188" s="204"/>
      <c r="M188" s="209"/>
      <c r="N188" s="210"/>
      <c r="O188" s="210"/>
      <c r="P188" s="210"/>
      <c r="Q188" s="210"/>
      <c r="R188" s="210"/>
      <c r="S188" s="210"/>
      <c r="T188" s="211"/>
      <c r="AT188" s="205" t="s">
        <v>150</v>
      </c>
      <c r="AU188" s="205" t="s">
        <v>86</v>
      </c>
      <c r="AV188" s="13" t="s">
        <v>86</v>
      </c>
      <c r="AW188" s="13" t="s">
        <v>43</v>
      </c>
      <c r="AX188" s="13" t="s">
        <v>79</v>
      </c>
      <c r="AY188" s="205" t="s">
        <v>141</v>
      </c>
    </row>
    <row r="189" spans="2:51" s="15" customFormat="1" ht="12">
      <c r="B189" s="245"/>
      <c r="D189" s="196" t="s">
        <v>150</v>
      </c>
      <c r="E189" s="246" t="s">
        <v>5</v>
      </c>
      <c r="F189" s="247" t="s">
        <v>421</v>
      </c>
      <c r="H189" s="248">
        <v>214.5</v>
      </c>
      <c r="I189" s="249"/>
      <c r="L189" s="245"/>
      <c r="M189" s="250"/>
      <c r="N189" s="251"/>
      <c r="O189" s="251"/>
      <c r="P189" s="251"/>
      <c r="Q189" s="251"/>
      <c r="R189" s="251"/>
      <c r="S189" s="251"/>
      <c r="T189" s="252"/>
      <c r="AT189" s="246" t="s">
        <v>150</v>
      </c>
      <c r="AU189" s="246" t="s">
        <v>86</v>
      </c>
      <c r="AV189" s="15" t="s">
        <v>159</v>
      </c>
      <c r="AW189" s="15" t="s">
        <v>43</v>
      </c>
      <c r="AX189" s="15" t="s">
        <v>79</v>
      </c>
      <c r="AY189" s="246" t="s">
        <v>141</v>
      </c>
    </row>
    <row r="190" spans="2:51" s="12" customFormat="1" ht="12">
      <c r="B190" s="195"/>
      <c r="D190" s="196" t="s">
        <v>150</v>
      </c>
      <c r="E190" s="197" t="s">
        <v>5</v>
      </c>
      <c r="F190" s="198" t="s">
        <v>381</v>
      </c>
      <c r="H190" s="199" t="s">
        <v>5</v>
      </c>
      <c r="I190" s="200"/>
      <c r="L190" s="195"/>
      <c r="M190" s="201"/>
      <c r="N190" s="202"/>
      <c r="O190" s="202"/>
      <c r="P190" s="202"/>
      <c r="Q190" s="202"/>
      <c r="R190" s="202"/>
      <c r="S190" s="202"/>
      <c r="T190" s="203"/>
      <c r="AT190" s="199" t="s">
        <v>150</v>
      </c>
      <c r="AU190" s="199" t="s">
        <v>86</v>
      </c>
      <c r="AV190" s="12" t="s">
        <v>24</v>
      </c>
      <c r="AW190" s="12" t="s">
        <v>43</v>
      </c>
      <c r="AX190" s="12" t="s">
        <v>79</v>
      </c>
      <c r="AY190" s="199" t="s">
        <v>141</v>
      </c>
    </row>
    <row r="191" spans="2:51" s="13" customFormat="1" ht="12">
      <c r="B191" s="204"/>
      <c r="D191" s="196" t="s">
        <v>150</v>
      </c>
      <c r="E191" s="205" t="s">
        <v>5</v>
      </c>
      <c r="F191" s="206" t="s">
        <v>426</v>
      </c>
      <c r="H191" s="207">
        <v>11.6</v>
      </c>
      <c r="I191" s="208"/>
      <c r="L191" s="204"/>
      <c r="M191" s="209"/>
      <c r="N191" s="210"/>
      <c r="O191" s="210"/>
      <c r="P191" s="210"/>
      <c r="Q191" s="210"/>
      <c r="R191" s="210"/>
      <c r="S191" s="210"/>
      <c r="T191" s="211"/>
      <c r="AT191" s="205" t="s">
        <v>150</v>
      </c>
      <c r="AU191" s="205" t="s">
        <v>86</v>
      </c>
      <c r="AV191" s="13" t="s">
        <v>86</v>
      </c>
      <c r="AW191" s="13" t="s">
        <v>43</v>
      </c>
      <c r="AX191" s="13" t="s">
        <v>79</v>
      </c>
      <c r="AY191" s="205" t="s">
        <v>141</v>
      </c>
    </row>
    <row r="192" spans="2:51" s="12" customFormat="1" ht="12">
      <c r="B192" s="195"/>
      <c r="D192" s="196" t="s">
        <v>150</v>
      </c>
      <c r="E192" s="197" t="s">
        <v>5</v>
      </c>
      <c r="F192" s="198" t="s">
        <v>383</v>
      </c>
      <c r="H192" s="199" t="s">
        <v>5</v>
      </c>
      <c r="I192" s="200"/>
      <c r="L192" s="195"/>
      <c r="M192" s="201"/>
      <c r="N192" s="202"/>
      <c r="O192" s="202"/>
      <c r="P192" s="202"/>
      <c r="Q192" s="202"/>
      <c r="R192" s="202"/>
      <c r="S192" s="202"/>
      <c r="T192" s="203"/>
      <c r="AT192" s="199" t="s">
        <v>150</v>
      </c>
      <c r="AU192" s="199" t="s">
        <v>86</v>
      </c>
      <c r="AV192" s="12" t="s">
        <v>24</v>
      </c>
      <c r="AW192" s="12" t="s">
        <v>43</v>
      </c>
      <c r="AX192" s="12" t="s">
        <v>79</v>
      </c>
      <c r="AY192" s="199" t="s">
        <v>141</v>
      </c>
    </row>
    <row r="193" spans="2:51" s="13" customFormat="1" ht="12">
      <c r="B193" s="204"/>
      <c r="D193" s="196" t="s">
        <v>150</v>
      </c>
      <c r="E193" s="205" t="s">
        <v>5</v>
      </c>
      <c r="F193" s="206" t="s">
        <v>427</v>
      </c>
      <c r="H193" s="207">
        <v>76.8</v>
      </c>
      <c r="I193" s="208"/>
      <c r="L193" s="204"/>
      <c r="M193" s="209"/>
      <c r="N193" s="210"/>
      <c r="O193" s="210"/>
      <c r="P193" s="210"/>
      <c r="Q193" s="210"/>
      <c r="R193" s="210"/>
      <c r="S193" s="210"/>
      <c r="T193" s="211"/>
      <c r="AT193" s="205" t="s">
        <v>150</v>
      </c>
      <c r="AU193" s="205" t="s">
        <v>86</v>
      </c>
      <c r="AV193" s="13" t="s">
        <v>86</v>
      </c>
      <c r="AW193" s="13" t="s">
        <v>43</v>
      </c>
      <c r="AX193" s="13" t="s">
        <v>79</v>
      </c>
      <c r="AY193" s="205" t="s">
        <v>141</v>
      </c>
    </row>
    <row r="194" spans="2:51" s="15" customFormat="1" ht="12">
      <c r="B194" s="245"/>
      <c r="D194" s="196" t="s">
        <v>150</v>
      </c>
      <c r="E194" s="246" t="s">
        <v>5</v>
      </c>
      <c r="F194" s="247" t="s">
        <v>421</v>
      </c>
      <c r="H194" s="248">
        <v>88.4</v>
      </c>
      <c r="I194" s="249"/>
      <c r="L194" s="245"/>
      <c r="M194" s="250"/>
      <c r="N194" s="251"/>
      <c r="O194" s="251"/>
      <c r="P194" s="251"/>
      <c r="Q194" s="251"/>
      <c r="R194" s="251"/>
      <c r="S194" s="251"/>
      <c r="T194" s="252"/>
      <c r="AT194" s="246" t="s">
        <v>150</v>
      </c>
      <c r="AU194" s="246" t="s">
        <v>86</v>
      </c>
      <c r="AV194" s="15" t="s">
        <v>159</v>
      </c>
      <c r="AW194" s="15" t="s">
        <v>43</v>
      </c>
      <c r="AX194" s="15" t="s">
        <v>79</v>
      </c>
      <c r="AY194" s="246" t="s">
        <v>141</v>
      </c>
    </row>
    <row r="195" spans="2:51" s="14" customFormat="1" ht="12">
      <c r="B195" s="212"/>
      <c r="D195" s="196" t="s">
        <v>150</v>
      </c>
      <c r="E195" s="222" t="s">
        <v>5</v>
      </c>
      <c r="F195" s="223" t="s">
        <v>152</v>
      </c>
      <c r="H195" s="224">
        <v>427.85</v>
      </c>
      <c r="I195" s="217"/>
      <c r="L195" s="212"/>
      <c r="M195" s="218"/>
      <c r="N195" s="219"/>
      <c r="O195" s="219"/>
      <c r="P195" s="219"/>
      <c r="Q195" s="219"/>
      <c r="R195" s="219"/>
      <c r="S195" s="219"/>
      <c r="T195" s="220"/>
      <c r="AT195" s="221" t="s">
        <v>150</v>
      </c>
      <c r="AU195" s="221" t="s">
        <v>86</v>
      </c>
      <c r="AV195" s="14" t="s">
        <v>148</v>
      </c>
      <c r="AW195" s="14" t="s">
        <v>43</v>
      </c>
      <c r="AX195" s="14" t="s">
        <v>24</v>
      </c>
      <c r="AY195" s="221" t="s">
        <v>141</v>
      </c>
    </row>
    <row r="196" spans="2:63" s="11" customFormat="1" ht="29.85" customHeight="1">
      <c r="B196" s="168"/>
      <c r="D196" s="179" t="s">
        <v>78</v>
      </c>
      <c r="E196" s="180" t="s">
        <v>172</v>
      </c>
      <c r="F196" s="180" t="s">
        <v>83</v>
      </c>
      <c r="I196" s="171"/>
      <c r="J196" s="181">
        <f>BK196</f>
        <v>0</v>
      </c>
      <c r="L196" s="168"/>
      <c r="M196" s="173"/>
      <c r="N196" s="174"/>
      <c r="O196" s="174"/>
      <c r="P196" s="175">
        <f>SUM(P197:P247)</f>
        <v>0</v>
      </c>
      <c r="Q196" s="174"/>
      <c r="R196" s="175">
        <f>SUM(R197:R247)</f>
        <v>61.9182525</v>
      </c>
      <c r="S196" s="174"/>
      <c r="T196" s="176">
        <f>SUM(T197:T247)</f>
        <v>0</v>
      </c>
      <c r="AR196" s="169" t="s">
        <v>24</v>
      </c>
      <c r="AT196" s="177" t="s">
        <v>78</v>
      </c>
      <c r="AU196" s="177" t="s">
        <v>24</v>
      </c>
      <c r="AY196" s="169" t="s">
        <v>141</v>
      </c>
      <c r="BK196" s="178">
        <f>SUM(BK197:BK247)</f>
        <v>0</v>
      </c>
    </row>
    <row r="197" spans="2:65" s="1" customFormat="1" ht="28.8" customHeight="1">
      <c r="B197" s="182"/>
      <c r="C197" s="183" t="s">
        <v>255</v>
      </c>
      <c r="D197" s="183" t="s">
        <v>143</v>
      </c>
      <c r="E197" s="184" t="s">
        <v>428</v>
      </c>
      <c r="F197" s="185" t="s">
        <v>429</v>
      </c>
      <c r="G197" s="186" t="s">
        <v>146</v>
      </c>
      <c r="H197" s="187">
        <v>115.5</v>
      </c>
      <c r="I197" s="188"/>
      <c r="J197" s="189">
        <f>ROUND(I197*H197,2)</f>
        <v>0</v>
      </c>
      <c r="K197" s="185" t="s">
        <v>155</v>
      </c>
      <c r="L197" s="42"/>
      <c r="M197" s="190" t="s">
        <v>5</v>
      </c>
      <c r="N197" s="191" t="s">
        <v>50</v>
      </c>
      <c r="O197" s="43"/>
      <c r="P197" s="192">
        <f>O197*H197</f>
        <v>0</v>
      </c>
      <c r="Q197" s="192">
        <v>0</v>
      </c>
      <c r="R197" s="192">
        <f>Q197*H197</f>
        <v>0</v>
      </c>
      <c r="S197" s="192">
        <v>0</v>
      </c>
      <c r="T197" s="193">
        <f>S197*H197</f>
        <v>0</v>
      </c>
      <c r="AR197" s="25" t="s">
        <v>148</v>
      </c>
      <c r="AT197" s="25" t="s">
        <v>143</v>
      </c>
      <c r="AU197" s="25" t="s">
        <v>86</v>
      </c>
      <c r="AY197" s="25" t="s">
        <v>141</v>
      </c>
      <c r="BE197" s="194">
        <f>IF(N197="základní",J197,0)</f>
        <v>0</v>
      </c>
      <c r="BF197" s="194">
        <f>IF(N197="snížená",J197,0)</f>
        <v>0</v>
      </c>
      <c r="BG197" s="194">
        <f>IF(N197="zákl. přenesená",J197,0)</f>
        <v>0</v>
      </c>
      <c r="BH197" s="194">
        <f>IF(N197="sníž. přenesená",J197,0)</f>
        <v>0</v>
      </c>
      <c r="BI197" s="194">
        <f>IF(N197="nulová",J197,0)</f>
        <v>0</v>
      </c>
      <c r="BJ197" s="25" t="s">
        <v>24</v>
      </c>
      <c r="BK197" s="194">
        <f>ROUND(I197*H197,2)</f>
        <v>0</v>
      </c>
      <c r="BL197" s="25" t="s">
        <v>148</v>
      </c>
      <c r="BM197" s="25" t="s">
        <v>430</v>
      </c>
    </row>
    <row r="198" spans="2:51" s="12" customFormat="1" ht="12">
      <c r="B198" s="195"/>
      <c r="D198" s="196" t="s">
        <v>150</v>
      </c>
      <c r="E198" s="197" t="s">
        <v>5</v>
      </c>
      <c r="F198" s="198" t="s">
        <v>422</v>
      </c>
      <c r="H198" s="199" t="s">
        <v>5</v>
      </c>
      <c r="I198" s="200"/>
      <c r="L198" s="195"/>
      <c r="M198" s="201"/>
      <c r="N198" s="202"/>
      <c r="O198" s="202"/>
      <c r="P198" s="202"/>
      <c r="Q198" s="202"/>
      <c r="R198" s="202"/>
      <c r="S198" s="202"/>
      <c r="T198" s="203"/>
      <c r="AT198" s="199" t="s">
        <v>150</v>
      </c>
      <c r="AU198" s="199" t="s">
        <v>86</v>
      </c>
      <c r="AV198" s="12" t="s">
        <v>24</v>
      </c>
      <c r="AW198" s="12" t="s">
        <v>43</v>
      </c>
      <c r="AX198" s="12" t="s">
        <v>79</v>
      </c>
      <c r="AY198" s="199" t="s">
        <v>141</v>
      </c>
    </row>
    <row r="199" spans="2:51" s="13" customFormat="1" ht="12">
      <c r="B199" s="204"/>
      <c r="D199" s="196" t="s">
        <v>150</v>
      </c>
      <c r="E199" s="205" t="s">
        <v>5</v>
      </c>
      <c r="F199" s="206" t="s">
        <v>423</v>
      </c>
      <c r="H199" s="207">
        <v>115.5</v>
      </c>
      <c r="I199" s="208"/>
      <c r="L199" s="204"/>
      <c r="M199" s="209"/>
      <c r="N199" s="210"/>
      <c r="O199" s="210"/>
      <c r="P199" s="210"/>
      <c r="Q199" s="210"/>
      <c r="R199" s="210"/>
      <c r="S199" s="210"/>
      <c r="T199" s="211"/>
      <c r="AT199" s="205" t="s">
        <v>150</v>
      </c>
      <c r="AU199" s="205" t="s">
        <v>86</v>
      </c>
      <c r="AV199" s="13" t="s">
        <v>86</v>
      </c>
      <c r="AW199" s="13" t="s">
        <v>43</v>
      </c>
      <c r="AX199" s="13" t="s">
        <v>79</v>
      </c>
      <c r="AY199" s="205" t="s">
        <v>141</v>
      </c>
    </row>
    <row r="200" spans="2:51" s="14" customFormat="1" ht="12">
      <c r="B200" s="212"/>
      <c r="D200" s="213" t="s">
        <v>150</v>
      </c>
      <c r="E200" s="214" t="s">
        <v>5</v>
      </c>
      <c r="F200" s="215" t="s">
        <v>152</v>
      </c>
      <c r="H200" s="216">
        <v>115.5</v>
      </c>
      <c r="I200" s="217"/>
      <c r="L200" s="212"/>
      <c r="M200" s="218"/>
      <c r="N200" s="219"/>
      <c r="O200" s="219"/>
      <c r="P200" s="219"/>
      <c r="Q200" s="219"/>
      <c r="R200" s="219"/>
      <c r="S200" s="219"/>
      <c r="T200" s="220"/>
      <c r="AT200" s="221" t="s">
        <v>150</v>
      </c>
      <c r="AU200" s="221" t="s">
        <v>86</v>
      </c>
      <c r="AV200" s="14" t="s">
        <v>148</v>
      </c>
      <c r="AW200" s="14" t="s">
        <v>43</v>
      </c>
      <c r="AX200" s="14" t="s">
        <v>24</v>
      </c>
      <c r="AY200" s="221" t="s">
        <v>141</v>
      </c>
    </row>
    <row r="201" spans="2:65" s="1" customFormat="1" ht="28.8" customHeight="1">
      <c r="B201" s="182"/>
      <c r="C201" s="183" t="s">
        <v>10</v>
      </c>
      <c r="D201" s="183" t="s">
        <v>143</v>
      </c>
      <c r="E201" s="184" t="s">
        <v>431</v>
      </c>
      <c r="F201" s="185" t="s">
        <v>432</v>
      </c>
      <c r="G201" s="186" t="s">
        <v>146</v>
      </c>
      <c r="H201" s="187">
        <v>110.25</v>
      </c>
      <c r="I201" s="188"/>
      <c r="J201" s="189">
        <f>ROUND(I201*H201,2)</f>
        <v>0</v>
      </c>
      <c r="K201" s="185" t="s">
        <v>155</v>
      </c>
      <c r="L201" s="42"/>
      <c r="M201" s="190" t="s">
        <v>5</v>
      </c>
      <c r="N201" s="191" t="s">
        <v>50</v>
      </c>
      <c r="O201" s="43"/>
      <c r="P201" s="192">
        <f>O201*H201</f>
        <v>0</v>
      </c>
      <c r="Q201" s="192">
        <v>0</v>
      </c>
      <c r="R201" s="192">
        <f>Q201*H201</f>
        <v>0</v>
      </c>
      <c r="S201" s="192">
        <v>0</v>
      </c>
      <c r="T201" s="193">
        <f>S201*H201</f>
        <v>0</v>
      </c>
      <c r="AR201" s="25" t="s">
        <v>148</v>
      </c>
      <c r="AT201" s="25" t="s">
        <v>143</v>
      </c>
      <c r="AU201" s="25" t="s">
        <v>86</v>
      </c>
      <c r="AY201" s="25" t="s">
        <v>141</v>
      </c>
      <c r="BE201" s="194">
        <f>IF(N201="základní",J201,0)</f>
        <v>0</v>
      </c>
      <c r="BF201" s="194">
        <f>IF(N201="snížená",J201,0)</f>
        <v>0</v>
      </c>
      <c r="BG201" s="194">
        <f>IF(N201="zákl. přenesená",J201,0)</f>
        <v>0</v>
      </c>
      <c r="BH201" s="194">
        <f>IF(N201="sníž. přenesená",J201,0)</f>
        <v>0</v>
      </c>
      <c r="BI201" s="194">
        <f>IF(N201="nulová",J201,0)</f>
        <v>0</v>
      </c>
      <c r="BJ201" s="25" t="s">
        <v>24</v>
      </c>
      <c r="BK201" s="194">
        <f>ROUND(I201*H201,2)</f>
        <v>0</v>
      </c>
      <c r="BL201" s="25" t="s">
        <v>148</v>
      </c>
      <c r="BM201" s="25" t="s">
        <v>433</v>
      </c>
    </row>
    <row r="202" spans="2:51" s="12" customFormat="1" ht="12">
      <c r="B202" s="195"/>
      <c r="D202" s="196" t="s">
        <v>150</v>
      </c>
      <c r="E202" s="197" t="s">
        <v>5</v>
      </c>
      <c r="F202" s="198" t="s">
        <v>422</v>
      </c>
      <c r="H202" s="199" t="s">
        <v>5</v>
      </c>
      <c r="I202" s="200"/>
      <c r="L202" s="195"/>
      <c r="M202" s="201"/>
      <c r="N202" s="202"/>
      <c r="O202" s="202"/>
      <c r="P202" s="202"/>
      <c r="Q202" s="202"/>
      <c r="R202" s="202"/>
      <c r="S202" s="202"/>
      <c r="T202" s="203"/>
      <c r="AT202" s="199" t="s">
        <v>150</v>
      </c>
      <c r="AU202" s="199" t="s">
        <v>86</v>
      </c>
      <c r="AV202" s="12" t="s">
        <v>24</v>
      </c>
      <c r="AW202" s="12" t="s">
        <v>43</v>
      </c>
      <c r="AX202" s="12" t="s">
        <v>79</v>
      </c>
      <c r="AY202" s="199" t="s">
        <v>141</v>
      </c>
    </row>
    <row r="203" spans="2:51" s="13" customFormat="1" ht="12">
      <c r="B203" s="204"/>
      <c r="D203" s="196" t="s">
        <v>150</v>
      </c>
      <c r="E203" s="205" t="s">
        <v>5</v>
      </c>
      <c r="F203" s="206" t="s">
        <v>434</v>
      </c>
      <c r="H203" s="207">
        <v>110.25</v>
      </c>
      <c r="I203" s="208"/>
      <c r="L203" s="204"/>
      <c r="M203" s="209"/>
      <c r="N203" s="210"/>
      <c r="O203" s="210"/>
      <c r="P203" s="210"/>
      <c r="Q203" s="210"/>
      <c r="R203" s="210"/>
      <c r="S203" s="210"/>
      <c r="T203" s="211"/>
      <c r="AT203" s="205" t="s">
        <v>150</v>
      </c>
      <c r="AU203" s="205" t="s">
        <v>86</v>
      </c>
      <c r="AV203" s="13" t="s">
        <v>86</v>
      </c>
      <c r="AW203" s="13" t="s">
        <v>43</v>
      </c>
      <c r="AX203" s="13" t="s">
        <v>79</v>
      </c>
      <c r="AY203" s="205" t="s">
        <v>141</v>
      </c>
    </row>
    <row r="204" spans="2:51" s="14" customFormat="1" ht="12">
      <c r="B204" s="212"/>
      <c r="D204" s="213" t="s">
        <v>150</v>
      </c>
      <c r="E204" s="214" t="s">
        <v>5</v>
      </c>
      <c r="F204" s="215" t="s">
        <v>152</v>
      </c>
      <c r="H204" s="216">
        <v>110.25</v>
      </c>
      <c r="I204" s="217"/>
      <c r="L204" s="212"/>
      <c r="M204" s="218"/>
      <c r="N204" s="219"/>
      <c r="O204" s="219"/>
      <c r="P204" s="219"/>
      <c r="Q204" s="219"/>
      <c r="R204" s="219"/>
      <c r="S204" s="219"/>
      <c r="T204" s="220"/>
      <c r="AT204" s="221" t="s">
        <v>150</v>
      </c>
      <c r="AU204" s="221" t="s">
        <v>86</v>
      </c>
      <c r="AV204" s="14" t="s">
        <v>148</v>
      </c>
      <c r="AW204" s="14" t="s">
        <v>43</v>
      </c>
      <c r="AX204" s="14" t="s">
        <v>24</v>
      </c>
      <c r="AY204" s="221" t="s">
        <v>141</v>
      </c>
    </row>
    <row r="205" spans="2:65" s="1" customFormat="1" ht="20.4" customHeight="1">
      <c r="B205" s="182"/>
      <c r="C205" s="183" t="s">
        <v>201</v>
      </c>
      <c r="D205" s="183" t="s">
        <v>143</v>
      </c>
      <c r="E205" s="184" t="s">
        <v>435</v>
      </c>
      <c r="F205" s="185" t="s">
        <v>436</v>
      </c>
      <c r="G205" s="186" t="s">
        <v>146</v>
      </c>
      <c r="H205" s="187">
        <v>9.45</v>
      </c>
      <c r="I205" s="188"/>
      <c r="J205" s="189">
        <f>ROUND(I205*H205,2)</f>
        <v>0</v>
      </c>
      <c r="K205" s="185" t="s">
        <v>147</v>
      </c>
      <c r="L205" s="42"/>
      <c r="M205" s="190" t="s">
        <v>5</v>
      </c>
      <c r="N205" s="191" t="s">
        <v>50</v>
      </c>
      <c r="O205" s="43"/>
      <c r="P205" s="192">
        <f>O205*H205</f>
        <v>0</v>
      </c>
      <c r="Q205" s="192">
        <v>0</v>
      </c>
      <c r="R205" s="192">
        <f>Q205*H205</f>
        <v>0</v>
      </c>
      <c r="S205" s="192">
        <v>0</v>
      </c>
      <c r="T205" s="193">
        <f>S205*H205</f>
        <v>0</v>
      </c>
      <c r="AR205" s="25" t="s">
        <v>148</v>
      </c>
      <c r="AT205" s="25" t="s">
        <v>143</v>
      </c>
      <c r="AU205" s="25" t="s">
        <v>86</v>
      </c>
      <c r="AY205" s="25" t="s">
        <v>141</v>
      </c>
      <c r="BE205" s="194">
        <f>IF(N205="základní",J205,0)</f>
        <v>0</v>
      </c>
      <c r="BF205" s="194">
        <f>IF(N205="snížená",J205,0)</f>
        <v>0</v>
      </c>
      <c r="BG205" s="194">
        <f>IF(N205="zákl. přenesená",J205,0)</f>
        <v>0</v>
      </c>
      <c r="BH205" s="194">
        <f>IF(N205="sníž. přenesená",J205,0)</f>
        <v>0</v>
      </c>
      <c r="BI205" s="194">
        <f>IF(N205="nulová",J205,0)</f>
        <v>0</v>
      </c>
      <c r="BJ205" s="25" t="s">
        <v>24</v>
      </c>
      <c r="BK205" s="194">
        <f>ROUND(I205*H205,2)</f>
        <v>0</v>
      </c>
      <c r="BL205" s="25" t="s">
        <v>148</v>
      </c>
      <c r="BM205" s="25" t="s">
        <v>437</v>
      </c>
    </row>
    <row r="206" spans="2:51" s="12" customFormat="1" ht="12">
      <c r="B206" s="195"/>
      <c r="D206" s="196" t="s">
        <v>150</v>
      </c>
      <c r="E206" s="197" t="s">
        <v>5</v>
      </c>
      <c r="F206" s="198" t="s">
        <v>419</v>
      </c>
      <c r="H206" s="199" t="s">
        <v>5</v>
      </c>
      <c r="I206" s="200"/>
      <c r="L206" s="195"/>
      <c r="M206" s="201"/>
      <c r="N206" s="202"/>
      <c r="O206" s="202"/>
      <c r="P206" s="202"/>
      <c r="Q206" s="202"/>
      <c r="R206" s="202"/>
      <c r="S206" s="202"/>
      <c r="T206" s="203"/>
      <c r="AT206" s="199" t="s">
        <v>150</v>
      </c>
      <c r="AU206" s="199" t="s">
        <v>86</v>
      </c>
      <c r="AV206" s="12" t="s">
        <v>24</v>
      </c>
      <c r="AW206" s="12" t="s">
        <v>43</v>
      </c>
      <c r="AX206" s="12" t="s">
        <v>79</v>
      </c>
      <c r="AY206" s="199" t="s">
        <v>141</v>
      </c>
    </row>
    <row r="207" spans="2:51" s="13" customFormat="1" ht="12">
      <c r="B207" s="204"/>
      <c r="D207" s="196" t="s">
        <v>150</v>
      </c>
      <c r="E207" s="205" t="s">
        <v>5</v>
      </c>
      <c r="F207" s="206" t="s">
        <v>420</v>
      </c>
      <c r="H207" s="207">
        <v>9.45</v>
      </c>
      <c r="I207" s="208"/>
      <c r="L207" s="204"/>
      <c r="M207" s="209"/>
      <c r="N207" s="210"/>
      <c r="O207" s="210"/>
      <c r="P207" s="210"/>
      <c r="Q207" s="210"/>
      <c r="R207" s="210"/>
      <c r="S207" s="210"/>
      <c r="T207" s="211"/>
      <c r="AT207" s="205" t="s">
        <v>150</v>
      </c>
      <c r="AU207" s="205" t="s">
        <v>86</v>
      </c>
      <c r="AV207" s="13" t="s">
        <v>86</v>
      </c>
      <c r="AW207" s="13" t="s">
        <v>43</v>
      </c>
      <c r="AX207" s="13" t="s">
        <v>79</v>
      </c>
      <c r="AY207" s="205" t="s">
        <v>141</v>
      </c>
    </row>
    <row r="208" spans="2:51" s="14" customFormat="1" ht="12">
      <c r="B208" s="212"/>
      <c r="D208" s="213" t="s">
        <v>150</v>
      </c>
      <c r="E208" s="214" t="s">
        <v>5</v>
      </c>
      <c r="F208" s="215" t="s">
        <v>152</v>
      </c>
      <c r="H208" s="216">
        <v>9.45</v>
      </c>
      <c r="I208" s="217"/>
      <c r="L208" s="212"/>
      <c r="M208" s="218"/>
      <c r="N208" s="219"/>
      <c r="O208" s="219"/>
      <c r="P208" s="219"/>
      <c r="Q208" s="219"/>
      <c r="R208" s="219"/>
      <c r="S208" s="219"/>
      <c r="T208" s="220"/>
      <c r="AT208" s="221" t="s">
        <v>150</v>
      </c>
      <c r="AU208" s="221" t="s">
        <v>86</v>
      </c>
      <c r="AV208" s="14" t="s">
        <v>148</v>
      </c>
      <c r="AW208" s="14" t="s">
        <v>43</v>
      </c>
      <c r="AX208" s="14" t="s">
        <v>24</v>
      </c>
      <c r="AY208" s="221" t="s">
        <v>141</v>
      </c>
    </row>
    <row r="209" spans="2:65" s="1" customFormat="1" ht="28.8" customHeight="1">
      <c r="B209" s="182"/>
      <c r="C209" s="183" t="s">
        <v>276</v>
      </c>
      <c r="D209" s="183" t="s">
        <v>143</v>
      </c>
      <c r="E209" s="184" t="s">
        <v>438</v>
      </c>
      <c r="F209" s="185" t="s">
        <v>439</v>
      </c>
      <c r="G209" s="186" t="s">
        <v>146</v>
      </c>
      <c r="H209" s="187">
        <v>214.5</v>
      </c>
      <c r="I209" s="188"/>
      <c r="J209" s="189">
        <f>ROUND(I209*H209,2)</f>
        <v>0</v>
      </c>
      <c r="K209" s="185" t="s">
        <v>5</v>
      </c>
      <c r="L209" s="42"/>
      <c r="M209" s="190" t="s">
        <v>5</v>
      </c>
      <c r="N209" s="191" t="s">
        <v>50</v>
      </c>
      <c r="O209" s="43"/>
      <c r="P209" s="192">
        <f>O209*H209</f>
        <v>0</v>
      </c>
      <c r="Q209" s="192">
        <v>0.13188</v>
      </c>
      <c r="R209" s="192">
        <f>Q209*H209</f>
        <v>28.28826</v>
      </c>
      <c r="S209" s="192">
        <v>0</v>
      </c>
      <c r="T209" s="193">
        <f>S209*H209</f>
        <v>0</v>
      </c>
      <c r="AR209" s="25" t="s">
        <v>148</v>
      </c>
      <c r="AT209" s="25" t="s">
        <v>143</v>
      </c>
      <c r="AU209" s="25" t="s">
        <v>86</v>
      </c>
      <c r="AY209" s="25" t="s">
        <v>141</v>
      </c>
      <c r="BE209" s="194">
        <f>IF(N209="základní",J209,0)</f>
        <v>0</v>
      </c>
      <c r="BF209" s="194">
        <f>IF(N209="snížená",J209,0)</f>
        <v>0</v>
      </c>
      <c r="BG209" s="194">
        <f>IF(N209="zákl. přenesená",J209,0)</f>
        <v>0</v>
      </c>
      <c r="BH209" s="194">
        <f>IF(N209="sníž. přenesená",J209,0)</f>
        <v>0</v>
      </c>
      <c r="BI209" s="194">
        <f>IF(N209="nulová",J209,0)</f>
        <v>0</v>
      </c>
      <c r="BJ209" s="25" t="s">
        <v>24</v>
      </c>
      <c r="BK209" s="194">
        <f>ROUND(I209*H209,2)</f>
        <v>0</v>
      </c>
      <c r="BL209" s="25" t="s">
        <v>148</v>
      </c>
      <c r="BM209" s="25" t="s">
        <v>440</v>
      </c>
    </row>
    <row r="210" spans="2:51" s="12" customFormat="1" ht="12">
      <c r="B210" s="195"/>
      <c r="D210" s="196" t="s">
        <v>150</v>
      </c>
      <c r="E210" s="197" t="s">
        <v>5</v>
      </c>
      <c r="F210" s="198" t="s">
        <v>441</v>
      </c>
      <c r="H210" s="199" t="s">
        <v>5</v>
      </c>
      <c r="I210" s="200"/>
      <c r="L210" s="195"/>
      <c r="M210" s="201"/>
      <c r="N210" s="202"/>
      <c r="O210" s="202"/>
      <c r="P210" s="202"/>
      <c r="Q210" s="202"/>
      <c r="R210" s="202"/>
      <c r="S210" s="202"/>
      <c r="T210" s="203"/>
      <c r="AT210" s="199" t="s">
        <v>150</v>
      </c>
      <c r="AU210" s="199" t="s">
        <v>86</v>
      </c>
      <c r="AV210" s="12" t="s">
        <v>24</v>
      </c>
      <c r="AW210" s="12" t="s">
        <v>43</v>
      </c>
      <c r="AX210" s="12" t="s">
        <v>79</v>
      </c>
      <c r="AY210" s="199" t="s">
        <v>141</v>
      </c>
    </row>
    <row r="211" spans="2:51" s="13" customFormat="1" ht="12">
      <c r="B211" s="204"/>
      <c r="D211" s="196" t="s">
        <v>150</v>
      </c>
      <c r="E211" s="205" t="s">
        <v>5</v>
      </c>
      <c r="F211" s="206" t="s">
        <v>425</v>
      </c>
      <c r="H211" s="207">
        <v>214.5</v>
      </c>
      <c r="I211" s="208"/>
      <c r="L211" s="204"/>
      <c r="M211" s="209"/>
      <c r="N211" s="210"/>
      <c r="O211" s="210"/>
      <c r="P211" s="210"/>
      <c r="Q211" s="210"/>
      <c r="R211" s="210"/>
      <c r="S211" s="210"/>
      <c r="T211" s="211"/>
      <c r="AT211" s="205" t="s">
        <v>150</v>
      </c>
      <c r="AU211" s="205" t="s">
        <v>86</v>
      </c>
      <c r="AV211" s="13" t="s">
        <v>86</v>
      </c>
      <c r="AW211" s="13" t="s">
        <v>43</v>
      </c>
      <c r="AX211" s="13" t="s">
        <v>79</v>
      </c>
      <c r="AY211" s="205" t="s">
        <v>141</v>
      </c>
    </row>
    <row r="212" spans="2:51" s="14" customFormat="1" ht="12">
      <c r="B212" s="212"/>
      <c r="D212" s="213" t="s">
        <v>150</v>
      </c>
      <c r="E212" s="214" t="s">
        <v>5</v>
      </c>
      <c r="F212" s="215" t="s">
        <v>152</v>
      </c>
      <c r="H212" s="216">
        <v>214.5</v>
      </c>
      <c r="I212" s="217"/>
      <c r="L212" s="212"/>
      <c r="M212" s="218"/>
      <c r="N212" s="219"/>
      <c r="O212" s="219"/>
      <c r="P212" s="219"/>
      <c r="Q212" s="219"/>
      <c r="R212" s="219"/>
      <c r="S212" s="219"/>
      <c r="T212" s="220"/>
      <c r="AT212" s="221" t="s">
        <v>150</v>
      </c>
      <c r="AU212" s="221" t="s">
        <v>86</v>
      </c>
      <c r="AV212" s="14" t="s">
        <v>148</v>
      </c>
      <c r="AW212" s="14" t="s">
        <v>43</v>
      </c>
      <c r="AX212" s="14" t="s">
        <v>24</v>
      </c>
      <c r="AY212" s="221" t="s">
        <v>141</v>
      </c>
    </row>
    <row r="213" spans="2:65" s="1" customFormat="1" ht="28.8" customHeight="1">
      <c r="B213" s="182"/>
      <c r="C213" s="183" t="s">
        <v>285</v>
      </c>
      <c r="D213" s="183" t="s">
        <v>143</v>
      </c>
      <c r="E213" s="184" t="s">
        <v>442</v>
      </c>
      <c r="F213" s="185" t="s">
        <v>443</v>
      </c>
      <c r="G213" s="186" t="s">
        <v>146</v>
      </c>
      <c r="H213" s="187">
        <v>214.5</v>
      </c>
      <c r="I213" s="188"/>
      <c r="J213" s="189">
        <f>ROUND(I213*H213,2)</f>
        <v>0</v>
      </c>
      <c r="K213" s="185" t="s">
        <v>155</v>
      </c>
      <c r="L213" s="42"/>
      <c r="M213" s="190" t="s">
        <v>5</v>
      </c>
      <c r="N213" s="191" t="s">
        <v>50</v>
      </c>
      <c r="O213" s="43"/>
      <c r="P213" s="192">
        <f>O213*H213</f>
        <v>0</v>
      </c>
      <c r="Q213" s="192">
        <v>0.00601</v>
      </c>
      <c r="R213" s="192">
        <f>Q213*H213</f>
        <v>1.289145</v>
      </c>
      <c r="S213" s="192">
        <v>0</v>
      </c>
      <c r="T213" s="193">
        <f>S213*H213</f>
        <v>0</v>
      </c>
      <c r="AR213" s="25" t="s">
        <v>148</v>
      </c>
      <c r="AT213" s="25" t="s">
        <v>143</v>
      </c>
      <c r="AU213" s="25" t="s">
        <v>86</v>
      </c>
      <c r="AY213" s="25" t="s">
        <v>141</v>
      </c>
      <c r="BE213" s="194">
        <f>IF(N213="základní",J213,0)</f>
        <v>0</v>
      </c>
      <c r="BF213" s="194">
        <f>IF(N213="snížená",J213,0)</f>
        <v>0</v>
      </c>
      <c r="BG213" s="194">
        <f>IF(N213="zákl. přenesená",J213,0)</f>
        <v>0</v>
      </c>
      <c r="BH213" s="194">
        <f>IF(N213="sníž. přenesená",J213,0)</f>
        <v>0</v>
      </c>
      <c r="BI213" s="194">
        <f>IF(N213="nulová",J213,0)</f>
        <v>0</v>
      </c>
      <c r="BJ213" s="25" t="s">
        <v>24</v>
      </c>
      <c r="BK213" s="194">
        <f>ROUND(I213*H213,2)</f>
        <v>0</v>
      </c>
      <c r="BL213" s="25" t="s">
        <v>148</v>
      </c>
      <c r="BM213" s="25" t="s">
        <v>444</v>
      </c>
    </row>
    <row r="214" spans="2:51" s="12" customFormat="1" ht="12">
      <c r="B214" s="195"/>
      <c r="D214" s="196" t="s">
        <v>150</v>
      </c>
      <c r="E214" s="197" t="s">
        <v>5</v>
      </c>
      <c r="F214" s="198" t="s">
        <v>441</v>
      </c>
      <c r="H214" s="199" t="s">
        <v>5</v>
      </c>
      <c r="I214" s="200"/>
      <c r="L214" s="195"/>
      <c r="M214" s="201"/>
      <c r="N214" s="202"/>
      <c r="O214" s="202"/>
      <c r="P214" s="202"/>
      <c r="Q214" s="202"/>
      <c r="R214" s="202"/>
      <c r="S214" s="202"/>
      <c r="T214" s="203"/>
      <c r="AT214" s="199" t="s">
        <v>150</v>
      </c>
      <c r="AU214" s="199" t="s">
        <v>86</v>
      </c>
      <c r="AV214" s="12" t="s">
        <v>24</v>
      </c>
      <c r="AW214" s="12" t="s">
        <v>43</v>
      </c>
      <c r="AX214" s="12" t="s">
        <v>79</v>
      </c>
      <c r="AY214" s="199" t="s">
        <v>141</v>
      </c>
    </row>
    <row r="215" spans="2:51" s="13" customFormat="1" ht="12">
      <c r="B215" s="204"/>
      <c r="D215" s="196" t="s">
        <v>150</v>
      </c>
      <c r="E215" s="205" t="s">
        <v>5</v>
      </c>
      <c r="F215" s="206" t="s">
        <v>425</v>
      </c>
      <c r="H215" s="207">
        <v>214.5</v>
      </c>
      <c r="I215" s="208"/>
      <c r="L215" s="204"/>
      <c r="M215" s="209"/>
      <c r="N215" s="210"/>
      <c r="O215" s="210"/>
      <c r="P215" s="210"/>
      <c r="Q215" s="210"/>
      <c r="R215" s="210"/>
      <c r="S215" s="210"/>
      <c r="T215" s="211"/>
      <c r="AT215" s="205" t="s">
        <v>150</v>
      </c>
      <c r="AU215" s="205" t="s">
        <v>86</v>
      </c>
      <c r="AV215" s="13" t="s">
        <v>86</v>
      </c>
      <c r="AW215" s="13" t="s">
        <v>43</v>
      </c>
      <c r="AX215" s="13" t="s">
        <v>79</v>
      </c>
      <c r="AY215" s="205" t="s">
        <v>141</v>
      </c>
    </row>
    <row r="216" spans="2:51" s="14" customFormat="1" ht="12">
      <c r="B216" s="212"/>
      <c r="D216" s="213" t="s">
        <v>150</v>
      </c>
      <c r="E216" s="214" t="s">
        <v>5</v>
      </c>
      <c r="F216" s="215" t="s">
        <v>152</v>
      </c>
      <c r="H216" s="216">
        <v>214.5</v>
      </c>
      <c r="I216" s="217"/>
      <c r="L216" s="212"/>
      <c r="M216" s="218"/>
      <c r="N216" s="219"/>
      <c r="O216" s="219"/>
      <c r="P216" s="219"/>
      <c r="Q216" s="219"/>
      <c r="R216" s="219"/>
      <c r="S216" s="219"/>
      <c r="T216" s="220"/>
      <c r="AT216" s="221" t="s">
        <v>150</v>
      </c>
      <c r="AU216" s="221" t="s">
        <v>86</v>
      </c>
      <c r="AV216" s="14" t="s">
        <v>148</v>
      </c>
      <c r="AW216" s="14" t="s">
        <v>43</v>
      </c>
      <c r="AX216" s="14" t="s">
        <v>24</v>
      </c>
      <c r="AY216" s="221" t="s">
        <v>141</v>
      </c>
    </row>
    <row r="217" spans="2:65" s="1" customFormat="1" ht="20.4" customHeight="1">
      <c r="B217" s="182"/>
      <c r="C217" s="183" t="s">
        <v>290</v>
      </c>
      <c r="D217" s="183" t="s">
        <v>143</v>
      </c>
      <c r="E217" s="184" t="s">
        <v>228</v>
      </c>
      <c r="F217" s="185" t="s">
        <v>229</v>
      </c>
      <c r="G217" s="186" t="s">
        <v>146</v>
      </c>
      <c r="H217" s="187">
        <v>204.75</v>
      </c>
      <c r="I217" s="188"/>
      <c r="J217" s="189">
        <f>ROUND(I217*H217,2)</f>
        <v>0</v>
      </c>
      <c r="K217" s="185" t="s">
        <v>5</v>
      </c>
      <c r="L217" s="42"/>
      <c r="M217" s="190" t="s">
        <v>5</v>
      </c>
      <c r="N217" s="191" t="s">
        <v>50</v>
      </c>
      <c r="O217" s="43"/>
      <c r="P217" s="192">
        <f>O217*H217</f>
        <v>0</v>
      </c>
      <c r="Q217" s="192">
        <v>0.00061</v>
      </c>
      <c r="R217" s="192">
        <f>Q217*H217</f>
        <v>0.1248975</v>
      </c>
      <c r="S217" s="192">
        <v>0</v>
      </c>
      <c r="T217" s="193">
        <f>S217*H217</f>
        <v>0</v>
      </c>
      <c r="AR217" s="25" t="s">
        <v>148</v>
      </c>
      <c r="AT217" s="25" t="s">
        <v>143</v>
      </c>
      <c r="AU217" s="25" t="s">
        <v>86</v>
      </c>
      <c r="AY217" s="25" t="s">
        <v>141</v>
      </c>
      <c r="BE217" s="194">
        <f>IF(N217="základní",J217,0)</f>
        <v>0</v>
      </c>
      <c r="BF217" s="194">
        <f>IF(N217="snížená",J217,0)</f>
        <v>0</v>
      </c>
      <c r="BG217" s="194">
        <f>IF(N217="zákl. přenesená",J217,0)</f>
        <v>0</v>
      </c>
      <c r="BH217" s="194">
        <f>IF(N217="sníž. přenesená",J217,0)</f>
        <v>0</v>
      </c>
      <c r="BI217" s="194">
        <f>IF(N217="nulová",J217,0)</f>
        <v>0</v>
      </c>
      <c r="BJ217" s="25" t="s">
        <v>24</v>
      </c>
      <c r="BK217" s="194">
        <f>ROUND(I217*H217,2)</f>
        <v>0</v>
      </c>
      <c r="BL217" s="25" t="s">
        <v>148</v>
      </c>
      <c r="BM217" s="25" t="s">
        <v>445</v>
      </c>
    </row>
    <row r="218" spans="2:51" s="12" customFormat="1" ht="12">
      <c r="B218" s="195"/>
      <c r="D218" s="196" t="s">
        <v>150</v>
      </c>
      <c r="E218" s="197" t="s">
        <v>5</v>
      </c>
      <c r="F218" s="198" t="s">
        <v>441</v>
      </c>
      <c r="H218" s="199" t="s">
        <v>5</v>
      </c>
      <c r="I218" s="200"/>
      <c r="L218" s="195"/>
      <c r="M218" s="201"/>
      <c r="N218" s="202"/>
      <c r="O218" s="202"/>
      <c r="P218" s="202"/>
      <c r="Q218" s="202"/>
      <c r="R218" s="202"/>
      <c r="S218" s="202"/>
      <c r="T218" s="203"/>
      <c r="AT218" s="199" t="s">
        <v>150</v>
      </c>
      <c r="AU218" s="199" t="s">
        <v>86</v>
      </c>
      <c r="AV218" s="12" t="s">
        <v>24</v>
      </c>
      <c r="AW218" s="12" t="s">
        <v>43</v>
      </c>
      <c r="AX218" s="12" t="s">
        <v>79</v>
      </c>
      <c r="AY218" s="199" t="s">
        <v>141</v>
      </c>
    </row>
    <row r="219" spans="2:51" s="13" customFormat="1" ht="12">
      <c r="B219" s="204"/>
      <c r="D219" s="196" t="s">
        <v>150</v>
      </c>
      <c r="E219" s="205" t="s">
        <v>5</v>
      </c>
      <c r="F219" s="206" t="s">
        <v>446</v>
      </c>
      <c r="H219" s="207">
        <v>204.75</v>
      </c>
      <c r="I219" s="208"/>
      <c r="L219" s="204"/>
      <c r="M219" s="209"/>
      <c r="N219" s="210"/>
      <c r="O219" s="210"/>
      <c r="P219" s="210"/>
      <c r="Q219" s="210"/>
      <c r="R219" s="210"/>
      <c r="S219" s="210"/>
      <c r="T219" s="211"/>
      <c r="AT219" s="205" t="s">
        <v>150</v>
      </c>
      <c r="AU219" s="205" t="s">
        <v>86</v>
      </c>
      <c r="AV219" s="13" t="s">
        <v>86</v>
      </c>
      <c r="AW219" s="13" t="s">
        <v>43</v>
      </c>
      <c r="AX219" s="13" t="s">
        <v>79</v>
      </c>
      <c r="AY219" s="205" t="s">
        <v>141</v>
      </c>
    </row>
    <row r="220" spans="2:51" s="14" customFormat="1" ht="12">
      <c r="B220" s="212"/>
      <c r="D220" s="213" t="s">
        <v>150</v>
      </c>
      <c r="E220" s="214" t="s">
        <v>5</v>
      </c>
      <c r="F220" s="215" t="s">
        <v>152</v>
      </c>
      <c r="H220" s="216">
        <v>204.75</v>
      </c>
      <c r="I220" s="217"/>
      <c r="L220" s="212"/>
      <c r="M220" s="218"/>
      <c r="N220" s="219"/>
      <c r="O220" s="219"/>
      <c r="P220" s="219"/>
      <c r="Q220" s="219"/>
      <c r="R220" s="219"/>
      <c r="S220" s="219"/>
      <c r="T220" s="220"/>
      <c r="AT220" s="221" t="s">
        <v>150</v>
      </c>
      <c r="AU220" s="221" t="s">
        <v>86</v>
      </c>
      <c r="AV220" s="14" t="s">
        <v>148</v>
      </c>
      <c r="AW220" s="14" t="s">
        <v>43</v>
      </c>
      <c r="AX220" s="14" t="s">
        <v>24</v>
      </c>
      <c r="AY220" s="221" t="s">
        <v>141</v>
      </c>
    </row>
    <row r="221" spans="2:65" s="1" customFormat="1" ht="40.2" customHeight="1">
      <c r="B221" s="182"/>
      <c r="C221" s="183" t="s">
        <v>295</v>
      </c>
      <c r="D221" s="183" t="s">
        <v>143</v>
      </c>
      <c r="E221" s="184" t="s">
        <v>232</v>
      </c>
      <c r="F221" s="185" t="s">
        <v>233</v>
      </c>
      <c r="G221" s="186" t="s">
        <v>146</v>
      </c>
      <c r="H221" s="187">
        <v>195</v>
      </c>
      <c r="I221" s="188"/>
      <c r="J221" s="189">
        <f>ROUND(I221*H221,2)</f>
        <v>0</v>
      </c>
      <c r="K221" s="185" t="s">
        <v>155</v>
      </c>
      <c r="L221" s="42"/>
      <c r="M221" s="190" t="s">
        <v>5</v>
      </c>
      <c r="N221" s="191" t="s">
        <v>50</v>
      </c>
      <c r="O221" s="43"/>
      <c r="P221" s="192">
        <f>O221*H221</f>
        <v>0</v>
      </c>
      <c r="Q221" s="192">
        <v>0</v>
      </c>
      <c r="R221" s="192">
        <f>Q221*H221</f>
        <v>0</v>
      </c>
      <c r="S221" s="192">
        <v>0</v>
      </c>
      <c r="T221" s="193">
        <f>S221*H221</f>
        <v>0</v>
      </c>
      <c r="AR221" s="25" t="s">
        <v>148</v>
      </c>
      <c r="AT221" s="25" t="s">
        <v>143</v>
      </c>
      <c r="AU221" s="25" t="s">
        <v>86</v>
      </c>
      <c r="AY221" s="25" t="s">
        <v>141</v>
      </c>
      <c r="BE221" s="194">
        <f>IF(N221="základní",J221,0)</f>
        <v>0</v>
      </c>
      <c r="BF221" s="194">
        <f>IF(N221="snížená",J221,0)</f>
        <v>0</v>
      </c>
      <c r="BG221" s="194">
        <f>IF(N221="zákl. přenesená",J221,0)</f>
        <v>0</v>
      </c>
      <c r="BH221" s="194">
        <f>IF(N221="sníž. přenesená",J221,0)</f>
        <v>0</v>
      </c>
      <c r="BI221" s="194">
        <f>IF(N221="nulová",J221,0)</f>
        <v>0</v>
      </c>
      <c r="BJ221" s="25" t="s">
        <v>24</v>
      </c>
      <c r="BK221" s="194">
        <f>ROUND(I221*H221,2)</f>
        <v>0</v>
      </c>
      <c r="BL221" s="25" t="s">
        <v>148</v>
      </c>
      <c r="BM221" s="25" t="s">
        <v>447</v>
      </c>
    </row>
    <row r="222" spans="2:51" s="12" customFormat="1" ht="12">
      <c r="B222" s="195"/>
      <c r="D222" s="196" t="s">
        <v>150</v>
      </c>
      <c r="E222" s="197" t="s">
        <v>5</v>
      </c>
      <c r="F222" s="198" t="s">
        <v>441</v>
      </c>
      <c r="H222" s="199" t="s">
        <v>5</v>
      </c>
      <c r="I222" s="200"/>
      <c r="L222" s="195"/>
      <c r="M222" s="201"/>
      <c r="N222" s="202"/>
      <c r="O222" s="202"/>
      <c r="P222" s="202"/>
      <c r="Q222" s="202"/>
      <c r="R222" s="202"/>
      <c r="S222" s="202"/>
      <c r="T222" s="203"/>
      <c r="AT222" s="199" t="s">
        <v>150</v>
      </c>
      <c r="AU222" s="199" t="s">
        <v>86</v>
      </c>
      <c r="AV222" s="12" t="s">
        <v>24</v>
      </c>
      <c r="AW222" s="12" t="s">
        <v>43</v>
      </c>
      <c r="AX222" s="12" t="s">
        <v>79</v>
      </c>
      <c r="AY222" s="199" t="s">
        <v>141</v>
      </c>
    </row>
    <row r="223" spans="2:51" s="13" customFormat="1" ht="12">
      <c r="B223" s="204"/>
      <c r="D223" s="196" t="s">
        <v>150</v>
      </c>
      <c r="E223" s="205" t="s">
        <v>5</v>
      </c>
      <c r="F223" s="206" t="s">
        <v>448</v>
      </c>
      <c r="H223" s="207">
        <v>195</v>
      </c>
      <c r="I223" s="208"/>
      <c r="L223" s="204"/>
      <c r="M223" s="209"/>
      <c r="N223" s="210"/>
      <c r="O223" s="210"/>
      <c r="P223" s="210"/>
      <c r="Q223" s="210"/>
      <c r="R223" s="210"/>
      <c r="S223" s="210"/>
      <c r="T223" s="211"/>
      <c r="AT223" s="205" t="s">
        <v>150</v>
      </c>
      <c r="AU223" s="205" t="s">
        <v>86</v>
      </c>
      <c r="AV223" s="13" t="s">
        <v>86</v>
      </c>
      <c r="AW223" s="13" t="s">
        <v>43</v>
      </c>
      <c r="AX223" s="13" t="s">
        <v>79</v>
      </c>
      <c r="AY223" s="205" t="s">
        <v>141</v>
      </c>
    </row>
    <row r="224" spans="2:51" s="14" customFormat="1" ht="12">
      <c r="B224" s="212"/>
      <c r="D224" s="213" t="s">
        <v>150</v>
      </c>
      <c r="E224" s="214" t="s">
        <v>5</v>
      </c>
      <c r="F224" s="215" t="s">
        <v>152</v>
      </c>
      <c r="H224" s="216">
        <v>195</v>
      </c>
      <c r="I224" s="217"/>
      <c r="L224" s="212"/>
      <c r="M224" s="218"/>
      <c r="N224" s="219"/>
      <c r="O224" s="219"/>
      <c r="P224" s="219"/>
      <c r="Q224" s="219"/>
      <c r="R224" s="219"/>
      <c r="S224" s="219"/>
      <c r="T224" s="220"/>
      <c r="AT224" s="221" t="s">
        <v>150</v>
      </c>
      <c r="AU224" s="221" t="s">
        <v>86</v>
      </c>
      <c r="AV224" s="14" t="s">
        <v>148</v>
      </c>
      <c r="AW224" s="14" t="s">
        <v>43</v>
      </c>
      <c r="AX224" s="14" t="s">
        <v>24</v>
      </c>
      <c r="AY224" s="221" t="s">
        <v>141</v>
      </c>
    </row>
    <row r="225" spans="2:65" s="1" customFormat="1" ht="28.8" customHeight="1">
      <c r="B225" s="182"/>
      <c r="C225" s="183" t="s">
        <v>300</v>
      </c>
      <c r="D225" s="183" t="s">
        <v>143</v>
      </c>
      <c r="E225" s="184" t="s">
        <v>236</v>
      </c>
      <c r="F225" s="185" t="s">
        <v>237</v>
      </c>
      <c r="G225" s="186" t="s">
        <v>146</v>
      </c>
      <c r="H225" s="187">
        <v>204.75</v>
      </c>
      <c r="I225" s="188"/>
      <c r="J225" s="189">
        <f>ROUND(I225*H225,2)</f>
        <v>0</v>
      </c>
      <c r="K225" s="185" t="s">
        <v>155</v>
      </c>
      <c r="L225" s="42"/>
      <c r="M225" s="190" t="s">
        <v>5</v>
      </c>
      <c r="N225" s="191" t="s">
        <v>50</v>
      </c>
      <c r="O225" s="43"/>
      <c r="P225" s="192">
        <f>O225*H225</f>
        <v>0</v>
      </c>
      <c r="Q225" s="192">
        <v>0</v>
      </c>
      <c r="R225" s="192">
        <f>Q225*H225</f>
        <v>0</v>
      </c>
      <c r="S225" s="192">
        <v>0</v>
      </c>
      <c r="T225" s="193">
        <f>S225*H225</f>
        <v>0</v>
      </c>
      <c r="AR225" s="25" t="s">
        <v>148</v>
      </c>
      <c r="AT225" s="25" t="s">
        <v>143</v>
      </c>
      <c r="AU225" s="25" t="s">
        <v>86</v>
      </c>
      <c r="AY225" s="25" t="s">
        <v>141</v>
      </c>
      <c r="BE225" s="194">
        <f>IF(N225="základní",J225,0)</f>
        <v>0</v>
      </c>
      <c r="BF225" s="194">
        <f>IF(N225="snížená",J225,0)</f>
        <v>0</v>
      </c>
      <c r="BG225" s="194">
        <f>IF(N225="zákl. přenesená",J225,0)</f>
        <v>0</v>
      </c>
      <c r="BH225" s="194">
        <f>IF(N225="sníž. přenesená",J225,0)</f>
        <v>0</v>
      </c>
      <c r="BI225" s="194">
        <f>IF(N225="nulová",J225,0)</f>
        <v>0</v>
      </c>
      <c r="BJ225" s="25" t="s">
        <v>24</v>
      </c>
      <c r="BK225" s="194">
        <f>ROUND(I225*H225,2)</f>
        <v>0</v>
      </c>
      <c r="BL225" s="25" t="s">
        <v>148</v>
      </c>
      <c r="BM225" s="25" t="s">
        <v>449</v>
      </c>
    </row>
    <row r="226" spans="2:51" s="12" customFormat="1" ht="12">
      <c r="B226" s="195"/>
      <c r="D226" s="196" t="s">
        <v>150</v>
      </c>
      <c r="E226" s="197" t="s">
        <v>5</v>
      </c>
      <c r="F226" s="198" t="s">
        <v>441</v>
      </c>
      <c r="H226" s="199" t="s">
        <v>5</v>
      </c>
      <c r="I226" s="200"/>
      <c r="L226" s="195"/>
      <c r="M226" s="201"/>
      <c r="N226" s="202"/>
      <c r="O226" s="202"/>
      <c r="P226" s="202"/>
      <c r="Q226" s="202"/>
      <c r="R226" s="202"/>
      <c r="S226" s="202"/>
      <c r="T226" s="203"/>
      <c r="AT226" s="199" t="s">
        <v>150</v>
      </c>
      <c r="AU226" s="199" t="s">
        <v>86</v>
      </c>
      <c r="AV226" s="12" t="s">
        <v>24</v>
      </c>
      <c r="AW226" s="12" t="s">
        <v>43</v>
      </c>
      <c r="AX226" s="12" t="s">
        <v>79</v>
      </c>
      <c r="AY226" s="199" t="s">
        <v>141</v>
      </c>
    </row>
    <row r="227" spans="2:51" s="13" customFormat="1" ht="12">
      <c r="B227" s="204"/>
      <c r="D227" s="196" t="s">
        <v>150</v>
      </c>
      <c r="E227" s="205" t="s">
        <v>5</v>
      </c>
      <c r="F227" s="206" t="s">
        <v>446</v>
      </c>
      <c r="H227" s="207">
        <v>204.75</v>
      </c>
      <c r="I227" s="208"/>
      <c r="L227" s="204"/>
      <c r="M227" s="209"/>
      <c r="N227" s="210"/>
      <c r="O227" s="210"/>
      <c r="P227" s="210"/>
      <c r="Q227" s="210"/>
      <c r="R227" s="210"/>
      <c r="S227" s="210"/>
      <c r="T227" s="211"/>
      <c r="AT227" s="205" t="s">
        <v>150</v>
      </c>
      <c r="AU227" s="205" t="s">
        <v>86</v>
      </c>
      <c r="AV227" s="13" t="s">
        <v>86</v>
      </c>
      <c r="AW227" s="13" t="s">
        <v>43</v>
      </c>
      <c r="AX227" s="13" t="s">
        <v>79</v>
      </c>
      <c r="AY227" s="205" t="s">
        <v>141</v>
      </c>
    </row>
    <row r="228" spans="2:51" s="14" customFormat="1" ht="12">
      <c r="B228" s="212"/>
      <c r="D228" s="213" t="s">
        <v>150</v>
      </c>
      <c r="E228" s="214" t="s">
        <v>5</v>
      </c>
      <c r="F228" s="215" t="s">
        <v>152</v>
      </c>
      <c r="H228" s="216">
        <v>204.75</v>
      </c>
      <c r="I228" s="217"/>
      <c r="L228" s="212"/>
      <c r="M228" s="218"/>
      <c r="N228" s="219"/>
      <c r="O228" s="219"/>
      <c r="P228" s="219"/>
      <c r="Q228" s="219"/>
      <c r="R228" s="219"/>
      <c r="S228" s="219"/>
      <c r="T228" s="220"/>
      <c r="AT228" s="221" t="s">
        <v>150</v>
      </c>
      <c r="AU228" s="221" t="s">
        <v>86</v>
      </c>
      <c r="AV228" s="14" t="s">
        <v>148</v>
      </c>
      <c r="AW228" s="14" t="s">
        <v>43</v>
      </c>
      <c r="AX228" s="14" t="s">
        <v>24</v>
      </c>
      <c r="AY228" s="221" t="s">
        <v>141</v>
      </c>
    </row>
    <row r="229" spans="2:65" s="1" customFormat="1" ht="51.6" customHeight="1">
      <c r="B229" s="182"/>
      <c r="C229" s="183" t="s">
        <v>307</v>
      </c>
      <c r="D229" s="183" t="s">
        <v>143</v>
      </c>
      <c r="E229" s="184" t="s">
        <v>450</v>
      </c>
      <c r="F229" s="185" t="s">
        <v>451</v>
      </c>
      <c r="G229" s="186" t="s">
        <v>146</v>
      </c>
      <c r="H229" s="187">
        <v>9</v>
      </c>
      <c r="I229" s="188"/>
      <c r="J229" s="189">
        <f>ROUND(I229*H229,2)</f>
        <v>0</v>
      </c>
      <c r="K229" s="185" t="s">
        <v>155</v>
      </c>
      <c r="L229" s="42"/>
      <c r="M229" s="190" t="s">
        <v>5</v>
      </c>
      <c r="N229" s="191" t="s">
        <v>50</v>
      </c>
      <c r="O229" s="43"/>
      <c r="P229" s="192">
        <f>O229*H229</f>
        <v>0</v>
      </c>
      <c r="Q229" s="192">
        <v>0.08425</v>
      </c>
      <c r="R229" s="192">
        <f>Q229*H229</f>
        <v>0.7582500000000001</v>
      </c>
      <c r="S229" s="192">
        <v>0</v>
      </c>
      <c r="T229" s="193">
        <f>S229*H229</f>
        <v>0</v>
      </c>
      <c r="AR229" s="25" t="s">
        <v>148</v>
      </c>
      <c r="AT229" s="25" t="s">
        <v>143</v>
      </c>
      <c r="AU229" s="25" t="s">
        <v>86</v>
      </c>
      <c r="AY229" s="25" t="s">
        <v>141</v>
      </c>
      <c r="BE229" s="194">
        <f>IF(N229="základní",J229,0)</f>
        <v>0</v>
      </c>
      <c r="BF229" s="194">
        <f>IF(N229="snížená",J229,0)</f>
        <v>0</v>
      </c>
      <c r="BG229" s="194">
        <f>IF(N229="zákl. přenesená",J229,0)</f>
        <v>0</v>
      </c>
      <c r="BH229" s="194">
        <f>IF(N229="sníž. přenesená",J229,0)</f>
        <v>0</v>
      </c>
      <c r="BI229" s="194">
        <f>IF(N229="nulová",J229,0)</f>
        <v>0</v>
      </c>
      <c r="BJ229" s="25" t="s">
        <v>24</v>
      </c>
      <c r="BK229" s="194">
        <f>ROUND(I229*H229,2)</f>
        <v>0</v>
      </c>
      <c r="BL229" s="25" t="s">
        <v>148</v>
      </c>
      <c r="BM229" s="25" t="s">
        <v>452</v>
      </c>
    </row>
    <row r="230" spans="2:51" s="12" customFormat="1" ht="12">
      <c r="B230" s="195"/>
      <c r="D230" s="196" t="s">
        <v>150</v>
      </c>
      <c r="E230" s="197" t="s">
        <v>5</v>
      </c>
      <c r="F230" s="198" t="s">
        <v>419</v>
      </c>
      <c r="H230" s="199" t="s">
        <v>5</v>
      </c>
      <c r="I230" s="200"/>
      <c r="L230" s="195"/>
      <c r="M230" s="201"/>
      <c r="N230" s="202"/>
      <c r="O230" s="202"/>
      <c r="P230" s="202"/>
      <c r="Q230" s="202"/>
      <c r="R230" s="202"/>
      <c r="S230" s="202"/>
      <c r="T230" s="203"/>
      <c r="AT230" s="199" t="s">
        <v>150</v>
      </c>
      <c r="AU230" s="199" t="s">
        <v>86</v>
      </c>
      <c r="AV230" s="12" t="s">
        <v>24</v>
      </c>
      <c r="AW230" s="12" t="s">
        <v>43</v>
      </c>
      <c r="AX230" s="12" t="s">
        <v>79</v>
      </c>
      <c r="AY230" s="199" t="s">
        <v>141</v>
      </c>
    </row>
    <row r="231" spans="2:51" s="13" customFormat="1" ht="12">
      <c r="B231" s="204"/>
      <c r="D231" s="196" t="s">
        <v>150</v>
      </c>
      <c r="E231" s="205" t="s">
        <v>5</v>
      </c>
      <c r="F231" s="206" t="s">
        <v>196</v>
      </c>
      <c r="H231" s="207">
        <v>9</v>
      </c>
      <c r="I231" s="208"/>
      <c r="L231" s="204"/>
      <c r="M231" s="209"/>
      <c r="N231" s="210"/>
      <c r="O231" s="210"/>
      <c r="P231" s="210"/>
      <c r="Q231" s="210"/>
      <c r="R231" s="210"/>
      <c r="S231" s="210"/>
      <c r="T231" s="211"/>
      <c r="AT231" s="205" t="s">
        <v>150</v>
      </c>
      <c r="AU231" s="205" t="s">
        <v>86</v>
      </c>
      <c r="AV231" s="13" t="s">
        <v>86</v>
      </c>
      <c r="AW231" s="13" t="s">
        <v>43</v>
      </c>
      <c r="AX231" s="13" t="s">
        <v>79</v>
      </c>
      <c r="AY231" s="205" t="s">
        <v>141</v>
      </c>
    </row>
    <row r="232" spans="2:51" s="14" customFormat="1" ht="12">
      <c r="B232" s="212"/>
      <c r="D232" s="213" t="s">
        <v>150</v>
      </c>
      <c r="E232" s="214" t="s">
        <v>5</v>
      </c>
      <c r="F232" s="215" t="s">
        <v>152</v>
      </c>
      <c r="H232" s="216">
        <v>9</v>
      </c>
      <c r="I232" s="217"/>
      <c r="L232" s="212"/>
      <c r="M232" s="218"/>
      <c r="N232" s="219"/>
      <c r="O232" s="219"/>
      <c r="P232" s="219"/>
      <c r="Q232" s="219"/>
      <c r="R232" s="219"/>
      <c r="S232" s="219"/>
      <c r="T232" s="220"/>
      <c r="AT232" s="221" t="s">
        <v>150</v>
      </c>
      <c r="AU232" s="221" t="s">
        <v>86</v>
      </c>
      <c r="AV232" s="14" t="s">
        <v>148</v>
      </c>
      <c r="AW232" s="14" t="s">
        <v>43</v>
      </c>
      <c r="AX232" s="14" t="s">
        <v>24</v>
      </c>
      <c r="AY232" s="221" t="s">
        <v>141</v>
      </c>
    </row>
    <row r="233" spans="2:65" s="1" customFormat="1" ht="20.4" customHeight="1">
      <c r="B233" s="182"/>
      <c r="C233" s="225" t="s">
        <v>313</v>
      </c>
      <c r="D233" s="225" t="s">
        <v>213</v>
      </c>
      <c r="E233" s="226" t="s">
        <v>453</v>
      </c>
      <c r="F233" s="227" t="s">
        <v>454</v>
      </c>
      <c r="G233" s="228" t="s">
        <v>146</v>
      </c>
      <c r="H233" s="229">
        <v>9.18</v>
      </c>
      <c r="I233" s="230"/>
      <c r="J233" s="231">
        <f>ROUND(I233*H233,2)</f>
        <v>0</v>
      </c>
      <c r="K233" s="227" t="s">
        <v>147</v>
      </c>
      <c r="L233" s="232"/>
      <c r="M233" s="233" t="s">
        <v>5</v>
      </c>
      <c r="N233" s="234" t="s">
        <v>50</v>
      </c>
      <c r="O233" s="43"/>
      <c r="P233" s="192">
        <f>O233*H233</f>
        <v>0</v>
      </c>
      <c r="Q233" s="192">
        <v>0.14</v>
      </c>
      <c r="R233" s="192">
        <f>Q233*H233</f>
        <v>1.2852000000000001</v>
      </c>
      <c r="S233" s="192">
        <v>0</v>
      </c>
      <c r="T233" s="193">
        <f>S233*H233</f>
        <v>0</v>
      </c>
      <c r="AR233" s="25" t="s">
        <v>190</v>
      </c>
      <c r="AT233" s="25" t="s">
        <v>213</v>
      </c>
      <c r="AU233" s="25" t="s">
        <v>86</v>
      </c>
      <c r="AY233" s="25" t="s">
        <v>141</v>
      </c>
      <c r="BE233" s="194">
        <f>IF(N233="základní",J233,0)</f>
        <v>0</v>
      </c>
      <c r="BF233" s="194">
        <f>IF(N233="snížená",J233,0)</f>
        <v>0</v>
      </c>
      <c r="BG233" s="194">
        <f>IF(N233="zákl. přenesená",J233,0)</f>
        <v>0</v>
      </c>
      <c r="BH233" s="194">
        <f>IF(N233="sníž. přenesená",J233,0)</f>
        <v>0</v>
      </c>
      <c r="BI233" s="194">
        <f>IF(N233="nulová",J233,0)</f>
        <v>0</v>
      </c>
      <c r="BJ233" s="25" t="s">
        <v>24</v>
      </c>
      <c r="BK233" s="194">
        <f>ROUND(I233*H233,2)</f>
        <v>0</v>
      </c>
      <c r="BL233" s="25" t="s">
        <v>148</v>
      </c>
      <c r="BM233" s="25" t="s">
        <v>455</v>
      </c>
    </row>
    <row r="234" spans="2:51" s="12" customFormat="1" ht="12">
      <c r="B234" s="195"/>
      <c r="D234" s="196" t="s">
        <v>150</v>
      </c>
      <c r="E234" s="197" t="s">
        <v>5</v>
      </c>
      <c r="F234" s="198" t="s">
        <v>419</v>
      </c>
      <c r="H234" s="199" t="s">
        <v>5</v>
      </c>
      <c r="I234" s="200"/>
      <c r="L234" s="195"/>
      <c r="M234" s="201"/>
      <c r="N234" s="202"/>
      <c r="O234" s="202"/>
      <c r="P234" s="202"/>
      <c r="Q234" s="202"/>
      <c r="R234" s="202"/>
      <c r="S234" s="202"/>
      <c r="T234" s="203"/>
      <c r="AT234" s="199" t="s">
        <v>150</v>
      </c>
      <c r="AU234" s="199" t="s">
        <v>86</v>
      </c>
      <c r="AV234" s="12" t="s">
        <v>24</v>
      </c>
      <c r="AW234" s="12" t="s">
        <v>43</v>
      </c>
      <c r="AX234" s="12" t="s">
        <v>79</v>
      </c>
      <c r="AY234" s="199" t="s">
        <v>141</v>
      </c>
    </row>
    <row r="235" spans="2:51" s="13" customFormat="1" ht="12">
      <c r="B235" s="204"/>
      <c r="D235" s="196" t="s">
        <v>150</v>
      </c>
      <c r="E235" s="205" t="s">
        <v>5</v>
      </c>
      <c r="F235" s="206" t="s">
        <v>456</v>
      </c>
      <c r="H235" s="207">
        <v>9.18</v>
      </c>
      <c r="I235" s="208"/>
      <c r="L235" s="204"/>
      <c r="M235" s="209"/>
      <c r="N235" s="210"/>
      <c r="O235" s="210"/>
      <c r="P235" s="210"/>
      <c r="Q235" s="210"/>
      <c r="R235" s="210"/>
      <c r="S235" s="210"/>
      <c r="T235" s="211"/>
      <c r="AT235" s="205" t="s">
        <v>150</v>
      </c>
      <c r="AU235" s="205" t="s">
        <v>86</v>
      </c>
      <c r="AV235" s="13" t="s">
        <v>86</v>
      </c>
      <c r="AW235" s="13" t="s">
        <v>43</v>
      </c>
      <c r="AX235" s="13" t="s">
        <v>79</v>
      </c>
      <c r="AY235" s="205" t="s">
        <v>141</v>
      </c>
    </row>
    <row r="236" spans="2:51" s="14" customFormat="1" ht="12">
      <c r="B236" s="212"/>
      <c r="D236" s="213" t="s">
        <v>150</v>
      </c>
      <c r="E236" s="214" t="s">
        <v>5</v>
      </c>
      <c r="F236" s="215" t="s">
        <v>152</v>
      </c>
      <c r="H236" s="216">
        <v>9.18</v>
      </c>
      <c r="I236" s="217"/>
      <c r="L236" s="212"/>
      <c r="M236" s="218"/>
      <c r="N236" s="219"/>
      <c r="O236" s="219"/>
      <c r="P236" s="219"/>
      <c r="Q236" s="219"/>
      <c r="R236" s="219"/>
      <c r="S236" s="219"/>
      <c r="T236" s="220"/>
      <c r="AT236" s="221" t="s">
        <v>150</v>
      </c>
      <c r="AU236" s="221" t="s">
        <v>86</v>
      </c>
      <c r="AV236" s="14" t="s">
        <v>148</v>
      </c>
      <c r="AW236" s="14" t="s">
        <v>43</v>
      </c>
      <c r="AX236" s="14" t="s">
        <v>24</v>
      </c>
      <c r="AY236" s="221" t="s">
        <v>141</v>
      </c>
    </row>
    <row r="237" spans="2:65" s="1" customFormat="1" ht="28.8" customHeight="1">
      <c r="B237" s="182"/>
      <c r="C237" s="183" t="s">
        <v>319</v>
      </c>
      <c r="D237" s="183" t="s">
        <v>143</v>
      </c>
      <c r="E237" s="184" t="s">
        <v>457</v>
      </c>
      <c r="F237" s="185" t="s">
        <v>458</v>
      </c>
      <c r="G237" s="186" t="s">
        <v>146</v>
      </c>
      <c r="H237" s="187">
        <v>105</v>
      </c>
      <c r="I237" s="188"/>
      <c r="J237" s="189">
        <f>ROUND(I237*H237,2)</f>
        <v>0</v>
      </c>
      <c r="K237" s="185" t="s">
        <v>147</v>
      </c>
      <c r="L237" s="42"/>
      <c r="M237" s="190" t="s">
        <v>5</v>
      </c>
      <c r="N237" s="191" t="s">
        <v>50</v>
      </c>
      <c r="O237" s="43"/>
      <c r="P237" s="192">
        <f>O237*H237</f>
        <v>0</v>
      </c>
      <c r="Q237" s="192">
        <v>0.10362</v>
      </c>
      <c r="R237" s="192">
        <f>Q237*H237</f>
        <v>10.8801</v>
      </c>
      <c r="S237" s="192">
        <v>0</v>
      </c>
      <c r="T237" s="193">
        <f>S237*H237</f>
        <v>0</v>
      </c>
      <c r="AR237" s="25" t="s">
        <v>148</v>
      </c>
      <c r="AT237" s="25" t="s">
        <v>143</v>
      </c>
      <c r="AU237" s="25" t="s">
        <v>86</v>
      </c>
      <c r="AY237" s="25" t="s">
        <v>141</v>
      </c>
      <c r="BE237" s="194">
        <f>IF(N237="základní",J237,0)</f>
        <v>0</v>
      </c>
      <c r="BF237" s="194">
        <f>IF(N237="snížená",J237,0)</f>
        <v>0</v>
      </c>
      <c r="BG237" s="194">
        <f>IF(N237="zákl. přenesená",J237,0)</f>
        <v>0</v>
      </c>
      <c r="BH237" s="194">
        <f>IF(N237="sníž. přenesená",J237,0)</f>
        <v>0</v>
      </c>
      <c r="BI237" s="194">
        <f>IF(N237="nulová",J237,0)</f>
        <v>0</v>
      </c>
      <c r="BJ237" s="25" t="s">
        <v>24</v>
      </c>
      <c r="BK237" s="194">
        <f>ROUND(I237*H237,2)</f>
        <v>0</v>
      </c>
      <c r="BL237" s="25" t="s">
        <v>148</v>
      </c>
      <c r="BM237" s="25" t="s">
        <v>459</v>
      </c>
    </row>
    <row r="238" spans="2:51" s="12" customFormat="1" ht="12">
      <c r="B238" s="195"/>
      <c r="D238" s="196" t="s">
        <v>150</v>
      </c>
      <c r="E238" s="197" t="s">
        <v>5</v>
      </c>
      <c r="F238" s="198" t="s">
        <v>422</v>
      </c>
      <c r="H238" s="199" t="s">
        <v>5</v>
      </c>
      <c r="I238" s="200"/>
      <c r="L238" s="195"/>
      <c r="M238" s="201"/>
      <c r="N238" s="202"/>
      <c r="O238" s="202"/>
      <c r="P238" s="202"/>
      <c r="Q238" s="202"/>
      <c r="R238" s="202"/>
      <c r="S238" s="202"/>
      <c r="T238" s="203"/>
      <c r="AT238" s="199" t="s">
        <v>150</v>
      </c>
      <c r="AU238" s="199" t="s">
        <v>86</v>
      </c>
      <c r="AV238" s="12" t="s">
        <v>24</v>
      </c>
      <c r="AW238" s="12" t="s">
        <v>43</v>
      </c>
      <c r="AX238" s="12" t="s">
        <v>79</v>
      </c>
      <c r="AY238" s="199" t="s">
        <v>141</v>
      </c>
    </row>
    <row r="239" spans="2:51" s="13" customFormat="1" ht="12">
      <c r="B239" s="204"/>
      <c r="D239" s="196" t="s">
        <v>150</v>
      </c>
      <c r="E239" s="205" t="s">
        <v>5</v>
      </c>
      <c r="F239" s="206" t="s">
        <v>460</v>
      </c>
      <c r="H239" s="207">
        <v>105</v>
      </c>
      <c r="I239" s="208"/>
      <c r="L239" s="204"/>
      <c r="M239" s="209"/>
      <c r="N239" s="210"/>
      <c r="O239" s="210"/>
      <c r="P239" s="210"/>
      <c r="Q239" s="210"/>
      <c r="R239" s="210"/>
      <c r="S239" s="210"/>
      <c r="T239" s="211"/>
      <c r="AT239" s="205" t="s">
        <v>150</v>
      </c>
      <c r="AU239" s="205" t="s">
        <v>86</v>
      </c>
      <c r="AV239" s="13" t="s">
        <v>86</v>
      </c>
      <c r="AW239" s="13" t="s">
        <v>43</v>
      </c>
      <c r="AX239" s="13" t="s">
        <v>79</v>
      </c>
      <c r="AY239" s="205" t="s">
        <v>141</v>
      </c>
    </row>
    <row r="240" spans="2:51" s="14" customFormat="1" ht="12">
      <c r="B240" s="212"/>
      <c r="D240" s="213" t="s">
        <v>150</v>
      </c>
      <c r="E240" s="214" t="s">
        <v>5</v>
      </c>
      <c r="F240" s="215" t="s">
        <v>152</v>
      </c>
      <c r="H240" s="216">
        <v>105</v>
      </c>
      <c r="I240" s="217"/>
      <c r="L240" s="212"/>
      <c r="M240" s="218"/>
      <c r="N240" s="219"/>
      <c r="O240" s="219"/>
      <c r="P240" s="219"/>
      <c r="Q240" s="219"/>
      <c r="R240" s="219"/>
      <c r="S240" s="219"/>
      <c r="T240" s="220"/>
      <c r="AT240" s="221" t="s">
        <v>150</v>
      </c>
      <c r="AU240" s="221" t="s">
        <v>86</v>
      </c>
      <c r="AV240" s="14" t="s">
        <v>148</v>
      </c>
      <c r="AW240" s="14" t="s">
        <v>43</v>
      </c>
      <c r="AX240" s="14" t="s">
        <v>24</v>
      </c>
      <c r="AY240" s="221" t="s">
        <v>141</v>
      </c>
    </row>
    <row r="241" spans="2:65" s="1" customFormat="1" ht="20.4" customHeight="1">
      <c r="B241" s="182"/>
      <c r="C241" s="225" t="s">
        <v>281</v>
      </c>
      <c r="D241" s="225" t="s">
        <v>213</v>
      </c>
      <c r="E241" s="226" t="s">
        <v>461</v>
      </c>
      <c r="F241" s="227" t="s">
        <v>462</v>
      </c>
      <c r="G241" s="228" t="s">
        <v>146</v>
      </c>
      <c r="H241" s="229">
        <v>107.1</v>
      </c>
      <c r="I241" s="230"/>
      <c r="J241" s="231">
        <f>ROUND(I241*H241,2)</f>
        <v>0</v>
      </c>
      <c r="K241" s="227" t="s">
        <v>147</v>
      </c>
      <c r="L241" s="232"/>
      <c r="M241" s="233" t="s">
        <v>5</v>
      </c>
      <c r="N241" s="234" t="s">
        <v>50</v>
      </c>
      <c r="O241" s="43"/>
      <c r="P241" s="192">
        <f>O241*H241</f>
        <v>0</v>
      </c>
      <c r="Q241" s="192">
        <v>0.18</v>
      </c>
      <c r="R241" s="192">
        <f>Q241*H241</f>
        <v>19.278</v>
      </c>
      <c r="S241" s="192">
        <v>0</v>
      </c>
      <c r="T241" s="193">
        <f>S241*H241</f>
        <v>0</v>
      </c>
      <c r="AR241" s="25" t="s">
        <v>190</v>
      </c>
      <c r="AT241" s="25" t="s">
        <v>213</v>
      </c>
      <c r="AU241" s="25" t="s">
        <v>86</v>
      </c>
      <c r="AY241" s="25" t="s">
        <v>141</v>
      </c>
      <c r="BE241" s="194">
        <f>IF(N241="základní",J241,0)</f>
        <v>0</v>
      </c>
      <c r="BF241" s="194">
        <f>IF(N241="snížená",J241,0)</f>
        <v>0</v>
      </c>
      <c r="BG241" s="194">
        <f>IF(N241="zákl. přenesená",J241,0)</f>
        <v>0</v>
      </c>
      <c r="BH241" s="194">
        <f>IF(N241="sníž. přenesená",J241,0)</f>
        <v>0</v>
      </c>
      <c r="BI241" s="194">
        <f>IF(N241="nulová",J241,0)</f>
        <v>0</v>
      </c>
      <c r="BJ241" s="25" t="s">
        <v>24</v>
      </c>
      <c r="BK241" s="194">
        <f>ROUND(I241*H241,2)</f>
        <v>0</v>
      </c>
      <c r="BL241" s="25" t="s">
        <v>148</v>
      </c>
      <c r="BM241" s="25" t="s">
        <v>463</v>
      </c>
    </row>
    <row r="242" spans="2:51" s="12" customFormat="1" ht="12">
      <c r="B242" s="195"/>
      <c r="D242" s="196" t="s">
        <v>150</v>
      </c>
      <c r="E242" s="197" t="s">
        <v>5</v>
      </c>
      <c r="F242" s="198" t="s">
        <v>422</v>
      </c>
      <c r="H242" s="199" t="s">
        <v>5</v>
      </c>
      <c r="I242" s="200"/>
      <c r="L242" s="195"/>
      <c r="M242" s="201"/>
      <c r="N242" s="202"/>
      <c r="O242" s="202"/>
      <c r="P242" s="202"/>
      <c r="Q242" s="202"/>
      <c r="R242" s="202"/>
      <c r="S242" s="202"/>
      <c r="T242" s="203"/>
      <c r="AT242" s="199" t="s">
        <v>150</v>
      </c>
      <c r="AU242" s="199" t="s">
        <v>86</v>
      </c>
      <c r="AV242" s="12" t="s">
        <v>24</v>
      </c>
      <c r="AW242" s="12" t="s">
        <v>43</v>
      </c>
      <c r="AX242" s="12" t="s">
        <v>79</v>
      </c>
      <c r="AY242" s="199" t="s">
        <v>141</v>
      </c>
    </row>
    <row r="243" spans="2:51" s="13" customFormat="1" ht="12">
      <c r="B243" s="204"/>
      <c r="D243" s="196" t="s">
        <v>150</v>
      </c>
      <c r="E243" s="205" t="s">
        <v>5</v>
      </c>
      <c r="F243" s="206" t="s">
        <v>464</v>
      </c>
      <c r="H243" s="207">
        <v>107.1</v>
      </c>
      <c r="I243" s="208"/>
      <c r="L243" s="204"/>
      <c r="M243" s="209"/>
      <c r="N243" s="210"/>
      <c r="O243" s="210"/>
      <c r="P243" s="210"/>
      <c r="Q243" s="210"/>
      <c r="R243" s="210"/>
      <c r="S243" s="210"/>
      <c r="T243" s="211"/>
      <c r="AT243" s="205" t="s">
        <v>150</v>
      </c>
      <c r="AU243" s="205" t="s">
        <v>86</v>
      </c>
      <c r="AV243" s="13" t="s">
        <v>86</v>
      </c>
      <c r="AW243" s="13" t="s">
        <v>43</v>
      </c>
      <c r="AX243" s="13" t="s">
        <v>79</v>
      </c>
      <c r="AY243" s="205" t="s">
        <v>141</v>
      </c>
    </row>
    <row r="244" spans="2:51" s="14" customFormat="1" ht="12">
      <c r="B244" s="212"/>
      <c r="D244" s="213" t="s">
        <v>150</v>
      </c>
      <c r="E244" s="214" t="s">
        <v>5</v>
      </c>
      <c r="F244" s="215" t="s">
        <v>152</v>
      </c>
      <c r="H244" s="216">
        <v>107.1</v>
      </c>
      <c r="I244" s="217"/>
      <c r="L244" s="212"/>
      <c r="M244" s="218"/>
      <c r="N244" s="219"/>
      <c r="O244" s="219"/>
      <c r="P244" s="219"/>
      <c r="Q244" s="219"/>
      <c r="R244" s="219"/>
      <c r="S244" s="219"/>
      <c r="T244" s="220"/>
      <c r="AT244" s="221" t="s">
        <v>150</v>
      </c>
      <c r="AU244" s="221" t="s">
        <v>86</v>
      </c>
      <c r="AV244" s="14" t="s">
        <v>148</v>
      </c>
      <c r="AW244" s="14" t="s">
        <v>43</v>
      </c>
      <c r="AX244" s="14" t="s">
        <v>24</v>
      </c>
      <c r="AY244" s="221" t="s">
        <v>141</v>
      </c>
    </row>
    <row r="245" spans="2:65" s="1" customFormat="1" ht="20.4" customHeight="1">
      <c r="B245" s="182"/>
      <c r="C245" s="183" t="s">
        <v>329</v>
      </c>
      <c r="D245" s="183" t="s">
        <v>143</v>
      </c>
      <c r="E245" s="184" t="s">
        <v>245</v>
      </c>
      <c r="F245" s="185" t="s">
        <v>246</v>
      </c>
      <c r="G245" s="186" t="s">
        <v>162</v>
      </c>
      <c r="H245" s="187">
        <v>4</v>
      </c>
      <c r="I245" s="188"/>
      <c r="J245" s="189">
        <f>ROUND(I245*H245,2)</f>
        <v>0</v>
      </c>
      <c r="K245" s="185" t="s">
        <v>5</v>
      </c>
      <c r="L245" s="42"/>
      <c r="M245" s="190" t="s">
        <v>5</v>
      </c>
      <c r="N245" s="191" t="s">
        <v>50</v>
      </c>
      <c r="O245" s="43"/>
      <c r="P245" s="192">
        <f>O245*H245</f>
        <v>0</v>
      </c>
      <c r="Q245" s="192">
        <v>0.0036</v>
      </c>
      <c r="R245" s="192">
        <f>Q245*H245</f>
        <v>0.0144</v>
      </c>
      <c r="S245" s="192">
        <v>0</v>
      </c>
      <c r="T245" s="193">
        <f>S245*H245</f>
        <v>0</v>
      </c>
      <c r="AR245" s="25" t="s">
        <v>148</v>
      </c>
      <c r="AT245" s="25" t="s">
        <v>143</v>
      </c>
      <c r="AU245" s="25" t="s">
        <v>86</v>
      </c>
      <c r="AY245" s="25" t="s">
        <v>141</v>
      </c>
      <c r="BE245" s="194">
        <f>IF(N245="základní",J245,0)</f>
        <v>0</v>
      </c>
      <c r="BF245" s="194">
        <f>IF(N245="snížená",J245,0)</f>
        <v>0</v>
      </c>
      <c r="BG245" s="194">
        <f>IF(N245="zákl. přenesená",J245,0)</f>
        <v>0</v>
      </c>
      <c r="BH245" s="194">
        <f>IF(N245="sníž. přenesená",J245,0)</f>
        <v>0</v>
      </c>
      <c r="BI245" s="194">
        <f>IF(N245="nulová",J245,0)</f>
        <v>0</v>
      </c>
      <c r="BJ245" s="25" t="s">
        <v>24</v>
      </c>
      <c r="BK245" s="194">
        <f>ROUND(I245*H245,2)</f>
        <v>0</v>
      </c>
      <c r="BL245" s="25" t="s">
        <v>148</v>
      </c>
      <c r="BM245" s="25" t="s">
        <v>465</v>
      </c>
    </row>
    <row r="246" spans="2:51" s="13" customFormat="1" ht="12">
      <c r="B246" s="204"/>
      <c r="D246" s="196" t="s">
        <v>150</v>
      </c>
      <c r="E246" s="205" t="s">
        <v>5</v>
      </c>
      <c r="F246" s="206" t="s">
        <v>148</v>
      </c>
      <c r="H246" s="207">
        <v>4</v>
      </c>
      <c r="I246" s="208"/>
      <c r="L246" s="204"/>
      <c r="M246" s="209"/>
      <c r="N246" s="210"/>
      <c r="O246" s="210"/>
      <c r="P246" s="210"/>
      <c r="Q246" s="210"/>
      <c r="R246" s="210"/>
      <c r="S246" s="210"/>
      <c r="T246" s="211"/>
      <c r="AT246" s="205" t="s">
        <v>150</v>
      </c>
      <c r="AU246" s="205" t="s">
        <v>86</v>
      </c>
      <c r="AV246" s="13" t="s">
        <v>86</v>
      </c>
      <c r="AW246" s="13" t="s">
        <v>43</v>
      </c>
      <c r="AX246" s="13" t="s">
        <v>79</v>
      </c>
      <c r="AY246" s="205" t="s">
        <v>141</v>
      </c>
    </row>
    <row r="247" spans="2:51" s="14" customFormat="1" ht="12">
      <c r="B247" s="212"/>
      <c r="D247" s="196" t="s">
        <v>150</v>
      </c>
      <c r="E247" s="222" t="s">
        <v>5</v>
      </c>
      <c r="F247" s="223" t="s">
        <v>152</v>
      </c>
      <c r="H247" s="224">
        <v>4</v>
      </c>
      <c r="I247" s="217"/>
      <c r="L247" s="212"/>
      <c r="M247" s="218"/>
      <c r="N247" s="219"/>
      <c r="O247" s="219"/>
      <c r="P247" s="219"/>
      <c r="Q247" s="219"/>
      <c r="R247" s="219"/>
      <c r="S247" s="219"/>
      <c r="T247" s="220"/>
      <c r="AT247" s="221" t="s">
        <v>150</v>
      </c>
      <c r="AU247" s="221" t="s">
        <v>86</v>
      </c>
      <c r="AV247" s="14" t="s">
        <v>148</v>
      </c>
      <c r="AW247" s="14" t="s">
        <v>43</v>
      </c>
      <c r="AX247" s="14" t="s">
        <v>24</v>
      </c>
      <c r="AY247" s="221" t="s">
        <v>141</v>
      </c>
    </row>
    <row r="248" spans="2:63" s="11" customFormat="1" ht="29.85" customHeight="1">
      <c r="B248" s="168"/>
      <c r="D248" s="179" t="s">
        <v>78</v>
      </c>
      <c r="E248" s="180" t="s">
        <v>190</v>
      </c>
      <c r="F248" s="180" t="s">
        <v>248</v>
      </c>
      <c r="I248" s="171"/>
      <c r="J248" s="181">
        <f>BK248</f>
        <v>0</v>
      </c>
      <c r="L248" s="168"/>
      <c r="M248" s="173"/>
      <c r="N248" s="174"/>
      <c r="O248" s="174"/>
      <c r="P248" s="175">
        <f>SUM(P249:P254)</f>
        <v>0</v>
      </c>
      <c r="Q248" s="174"/>
      <c r="R248" s="175">
        <f>SUM(R249:R254)</f>
        <v>1.3569200000000001</v>
      </c>
      <c r="S248" s="174"/>
      <c r="T248" s="176">
        <f>SUM(T249:T254)</f>
        <v>0</v>
      </c>
      <c r="AR248" s="169" t="s">
        <v>24</v>
      </c>
      <c r="AT248" s="177" t="s">
        <v>78</v>
      </c>
      <c r="AU248" s="177" t="s">
        <v>24</v>
      </c>
      <c r="AY248" s="169" t="s">
        <v>141</v>
      </c>
      <c r="BK248" s="178">
        <f>SUM(BK249:BK254)</f>
        <v>0</v>
      </c>
    </row>
    <row r="249" spans="2:65" s="1" customFormat="1" ht="20.4" customHeight="1">
      <c r="B249" s="182"/>
      <c r="C249" s="183" t="s">
        <v>334</v>
      </c>
      <c r="D249" s="183" t="s">
        <v>143</v>
      </c>
      <c r="E249" s="184" t="s">
        <v>250</v>
      </c>
      <c r="F249" s="185" t="s">
        <v>251</v>
      </c>
      <c r="G249" s="186" t="s">
        <v>252</v>
      </c>
      <c r="H249" s="187">
        <v>1</v>
      </c>
      <c r="I249" s="188"/>
      <c r="J249" s="189">
        <f>ROUND(I249*H249,2)</f>
        <v>0</v>
      </c>
      <c r="K249" s="185" t="s">
        <v>147</v>
      </c>
      <c r="L249" s="42"/>
      <c r="M249" s="190" t="s">
        <v>5</v>
      </c>
      <c r="N249" s="191" t="s">
        <v>50</v>
      </c>
      <c r="O249" s="43"/>
      <c r="P249" s="192">
        <f>O249*H249</f>
        <v>0</v>
      </c>
      <c r="Q249" s="192">
        <v>0.42368</v>
      </c>
      <c r="R249" s="192">
        <f>Q249*H249</f>
        <v>0.42368</v>
      </c>
      <c r="S249" s="192">
        <v>0</v>
      </c>
      <c r="T249" s="193">
        <f>S249*H249</f>
        <v>0</v>
      </c>
      <c r="AR249" s="25" t="s">
        <v>148</v>
      </c>
      <c r="AT249" s="25" t="s">
        <v>143</v>
      </c>
      <c r="AU249" s="25" t="s">
        <v>86</v>
      </c>
      <c r="AY249" s="25" t="s">
        <v>141</v>
      </c>
      <c r="BE249" s="194">
        <f>IF(N249="základní",J249,0)</f>
        <v>0</v>
      </c>
      <c r="BF249" s="194">
        <f>IF(N249="snížená",J249,0)</f>
        <v>0</v>
      </c>
      <c r="BG249" s="194">
        <f>IF(N249="zákl. přenesená",J249,0)</f>
        <v>0</v>
      </c>
      <c r="BH249" s="194">
        <f>IF(N249="sníž. přenesená",J249,0)</f>
        <v>0</v>
      </c>
      <c r="BI249" s="194">
        <f>IF(N249="nulová",J249,0)</f>
        <v>0</v>
      </c>
      <c r="BJ249" s="25" t="s">
        <v>24</v>
      </c>
      <c r="BK249" s="194">
        <f>ROUND(I249*H249,2)</f>
        <v>0</v>
      </c>
      <c r="BL249" s="25" t="s">
        <v>148</v>
      </c>
      <c r="BM249" s="25" t="s">
        <v>466</v>
      </c>
    </row>
    <row r="250" spans="2:51" s="13" customFormat="1" ht="12">
      <c r="B250" s="204"/>
      <c r="D250" s="196" t="s">
        <v>150</v>
      </c>
      <c r="E250" s="205" t="s">
        <v>5</v>
      </c>
      <c r="F250" s="206" t="s">
        <v>24</v>
      </c>
      <c r="H250" s="207">
        <v>1</v>
      </c>
      <c r="I250" s="208"/>
      <c r="L250" s="204"/>
      <c r="M250" s="209"/>
      <c r="N250" s="210"/>
      <c r="O250" s="210"/>
      <c r="P250" s="210"/>
      <c r="Q250" s="210"/>
      <c r="R250" s="210"/>
      <c r="S250" s="210"/>
      <c r="T250" s="211"/>
      <c r="AT250" s="205" t="s">
        <v>150</v>
      </c>
      <c r="AU250" s="205" t="s">
        <v>86</v>
      </c>
      <c r="AV250" s="13" t="s">
        <v>86</v>
      </c>
      <c r="AW250" s="13" t="s">
        <v>43</v>
      </c>
      <c r="AX250" s="13" t="s">
        <v>79</v>
      </c>
      <c r="AY250" s="205" t="s">
        <v>141</v>
      </c>
    </row>
    <row r="251" spans="2:51" s="14" customFormat="1" ht="12">
      <c r="B251" s="212"/>
      <c r="D251" s="213" t="s">
        <v>150</v>
      </c>
      <c r="E251" s="214" t="s">
        <v>5</v>
      </c>
      <c r="F251" s="215" t="s">
        <v>152</v>
      </c>
      <c r="H251" s="216">
        <v>1</v>
      </c>
      <c r="I251" s="217"/>
      <c r="L251" s="212"/>
      <c r="M251" s="218"/>
      <c r="N251" s="219"/>
      <c r="O251" s="219"/>
      <c r="P251" s="219"/>
      <c r="Q251" s="219"/>
      <c r="R251" s="219"/>
      <c r="S251" s="219"/>
      <c r="T251" s="220"/>
      <c r="AT251" s="221" t="s">
        <v>150</v>
      </c>
      <c r="AU251" s="221" t="s">
        <v>86</v>
      </c>
      <c r="AV251" s="14" t="s">
        <v>148</v>
      </c>
      <c r="AW251" s="14" t="s">
        <v>43</v>
      </c>
      <c r="AX251" s="14" t="s">
        <v>24</v>
      </c>
      <c r="AY251" s="221" t="s">
        <v>141</v>
      </c>
    </row>
    <row r="252" spans="2:65" s="1" customFormat="1" ht="28.8" customHeight="1">
      <c r="B252" s="182"/>
      <c r="C252" s="183" t="s">
        <v>338</v>
      </c>
      <c r="D252" s="183" t="s">
        <v>143</v>
      </c>
      <c r="E252" s="184" t="s">
        <v>467</v>
      </c>
      <c r="F252" s="185" t="s">
        <v>468</v>
      </c>
      <c r="G252" s="186" t="s">
        <v>252</v>
      </c>
      <c r="H252" s="187">
        <v>3</v>
      </c>
      <c r="I252" s="188"/>
      <c r="J252" s="189">
        <f>ROUND(I252*H252,2)</f>
        <v>0</v>
      </c>
      <c r="K252" s="185" t="s">
        <v>155</v>
      </c>
      <c r="L252" s="42"/>
      <c r="M252" s="190" t="s">
        <v>5</v>
      </c>
      <c r="N252" s="191" t="s">
        <v>50</v>
      </c>
      <c r="O252" s="43"/>
      <c r="P252" s="192">
        <f>O252*H252</f>
        <v>0</v>
      </c>
      <c r="Q252" s="192">
        <v>0.31108</v>
      </c>
      <c r="R252" s="192">
        <f>Q252*H252</f>
        <v>0.9332400000000001</v>
      </c>
      <c r="S252" s="192">
        <v>0</v>
      </c>
      <c r="T252" s="193">
        <f>S252*H252</f>
        <v>0</v>
      </c>
      <c r="AR252" s="25" t="s">
        <v>148</v>
      </c>
      <c r="AT252" s="25" t="s">
        <v>143</v>
      </c>
      <c r="AU252" s="25" t="s">
        <v>86</v>
      </c>
      <c r="AY252" s="25" t="s">
        <v>141</v>
      </c>
      <c r="BE252" s="194">
        <f>IF(N252="základní",J252,0)</f>
        <v>0</v>
      </c>
      <c r="BF252" s="194">
        <f>IF(N252="snížená",J252,0)</f>
        <v>0</v>
      </c>
      <c r="BG252" s="194">
        <f>IF(N252="zákl. přenesená",J252,0)</f>
        <v>0</v>
      </c>
      <c r="BH252" s="194">
        <f>IF(N252="sníž. přenesená",J252,0)</f>
        <v>0</v>
      </c>
      <c r="BI252" s="194">
        <f>IF(N252="nulová",J252,0)</f>
        <v>0</v>
      </c>
      <c r="BJ252" s="25" t="s">
        <v>24</v>
      </c>
      <c r="BK252" s="194">
        <f>ROUND(I252*H252,2)</f>
        <v>0</v>
      </c>
      <c r="BL252" s="25" t="s">
        <v>148</v>
      </c>
      <c r="BM252" s="25" t="s">
        <v>469</v>
      </c>
    </row>
    <row r="253" spans="2:51" s="13" customFormat="1" ht="12">
      <c r="B253" s="204"/>
      <c r="D253" s="196" t="s">
        <v>150</v>
      </c>
      <c r="E253" s="205" t="s">
        <v>5</v>
      </c>
      <c r="F253" s="206" t="s">
        <v>159</v>
      </c>
      <c r="H253" s="207">
        <v>3</v>
      </c>
      <c r="I253" s="208"/>
      <c r="L253" s="204"/>
      <c r="M253" s="209"/>
      <c r="N253" s="210"/>
      <c r="O253" s="210"/>
      <c r="P253" s="210"/>
      <c r="Q253" s="210"/>
      <c r="R253" s="210"/>
      <c r="S253" s="210"/>
      <c r="T253" s="211"/>
      <c r="AT253" s="205" t="s">
        <v>150</v>
      </c>
      <c r="AU253" s="205" t="s">
        <v>86</v>
      </c>
      <c r="AV253" s="13" t="s">
        <v>86</v>
      </c>
      <c r="AW253" s="13" t="s">
        <v>43</v>
      </c>
      <c r="AX253" s="13" t="s">
        <v>79</v>
      </c>
      <c r="AY253" s="205" t="s">
        <v>141</v>
      </c>
    </row>
    <row r="254" spans="2:51" s="14" customFormat="1" ht="12">
      <c r="B254" s="212"/>
      <c r="D254" s="196" t="s">
        <v>150</v>
      </c>
      <c r="E254" s="222" t="s">
        <v>5</v>
      </c>
      <c r="F254" s="223" t="s">
        <v>152</v>
      </c>
      <c r="H254" s="224">
        <v>3</v>
      </c>
      <c r="I254" s="217"/>
      <c r="L254" s="212"/>
      <c r="M254" s="218"/>
      <c r="N254" s="219"/>
      <c r="O254" s="219"/>
      <c r="P254" s="219"/>
      <c r="Q254" s="219"/>
      <c r="R254" s="219"/>
      <c r="S254" s="219"/>
      <c r="T254" s="220"/>
      <c r="AT254" s="221" t="s">
        <v>150</v>
      </c>
      <c r="AU254" s="221" t="s">
        <v>86</v>
      </c>
      <c r="AV254" s="14" t="s">
        <v>148</v>
      </c>
      <c r="AW254" s="14" t="s">
        <v>43</v>
      </c>
      <c r="AX254" s="14" t="s">
        <v>24</v>
      </c>
      <c r="AY254" s="221" t="s">
        <v>141</v>
      </c>
    </row>
    <row r="255" spans="2:63" s="11" customFormat="1" ht="29.85" customHeight="1">
      <c r="B255" s="168"/>
      <c r="D255" s="179" t="s">
        <v>78</v>
      </c>
      <c r="E255" s="180" t="s">
        <v>196</v>
      </c>
      <c r="F255" s="180" t="s">
        <v>254</v>
      </c>
      <c r="I255" s="171"/>
      <c r="J255" s="181">
        <f>BK255</f>
        <v>0</v>
      </c>
      <c r="L255" s="168"/>
      <c r="M255" s="173"/>
      <c r="N255" s="174"/>
      <c r="O255" s="174"/>
      <c r="P255" s="175">
        <f>SUM(P256:P278)</f>
        <v>0</v>
      </c>
      <c r="Q255" s="174"/>
      <c r="R255" s="175">
        <f>SUM(R256:R278)</f>
        <v>29.389552000000002</v>
      </c>
      <c r="S255" s="174"/>
      <c r="T255" s="176">
        <f>SUM(T256:T278)</f>
        <v>0</v>
      </c>
      <c r="AR255" s="169" t="s">
        <v>24</v>
      </c>
      <c r="AT255" s="177" t="s">
        <v>78</v>
      </c>
      <c r="AU255" s="177" t="s">
        <v>24</v>
      </c>
      <c r="AY255" s="169" t="s">
        <v>141</v>
      </c>
      <c r="BK255" s="178">
        <f>SUM(BK256:BK278)</f>
        <v>0</v>
      </c>
    </row>
    <row r="256" spans="2:65" s="1" customFormat="1" ht="20.4" customHeight="1">
      <c r="B256" s="182"/>
      <c r="C256" s="183" t="s">
        <v>342</v>
      </c>
      <c r="D256" s="183" t="s">
        <v>143</v>
      </c>
      <c r="E256" s="184" t="s">
        <v>256</v>
      </c>
      <c r="F256" s="185" t="s">
        <v>257</v>
      </c>
      <c r="G256" s="186" t="s">
        <v>258</v>
      </c>
      <c r="H256" s="187">
        <v>4</v>
      </c>
      <c r="I256" s="188"/>
      <c r="J256" s="189">
        <f>ROUND(I256*H256,2)</f>
        <v>0</v>
      </c>
      <c r="K256" s="185" t="s">
        <v>5</v>
      </c>
      <c r="L256" s="42"/>
      <c r="M256" s="190" t="s">
        <v>5</v>
      </c>
      <c r="N256" s="191" t="s">
        <v>50</v>
      </c>
      <c r="O256" s="43"/>
      <c r="P256" s="192">
        <f>O256*H256</f>
        <v>0</v>
      </c>
      <c r="Q256" s="192">
        <v>0</v>
      </c>
      <c r="R256" s="192">
        <f>Q256*H256</f>
        <v>0</v>
      </c>
      <c r="S256" s="192">
        <v>0</v>
      </c>
      <c r="T256" s="193">
        <f>S256*H256</f>
        <v>0</v>
      </c>
      <c r="AR256" s="25" t="s">
        <v>148</v>
      </c>
      <c r="AT256" s="25" t="s">
        <v>143</v>
      </c>
      <c r="AU256" s="25" t="s">
        <v>86</v>
      </c>
      <c r="AY256" s="25" t="s">
        <v>141</v>
      </c>
      <c r="BE256" s="194">
        <f>IF(N256="základní",J256,0)</f>
        <v>0</v>
      </c>
      <c r="BF256" s="194">
        <f>IF(N256="snížená",J256,0)</f>
        <v>0</v>
      </c>
      <c r="BG256" s="194">
        <f>IF(N256="zákl. přenesená",J256,0)</f>
        <v>0</v>
      </c>
      <c r="BH256" s="194">
        <f>IF(N256="sníž. přenesená",J256,0)</f>
        <v>0</v>
      </c>
      <c r="BI256" s="194">
        <f>IF(N256="nulová",J256,0)</f>
        <v>0</v>
      </c>
      <c r="BJ256" s="25" t="s">
        <v>24</v>
      </c>
      <c r="BK256" s="194">
        <f>ROUND(I256*H256,2)</f>
        <v>0</v>
      </c>
      <c r="BL256" s="25" t="s">
        <v>148</v>
      </c>
      <c r="BM256" s="25" t="s">
        <v>470</v>
      </c>
    </row>
    <row r="257" spans="2:51" s="12" customFormat="1" ht="12">
      <c r="B257" s="195"/>
      <c r="D257" s="196" t="s">
        <v>150</v>
      </c>
      <c r="E257" s="197" t="s">
        <v>5</v>
      </c>
      <c r="F257" s="198" t="s">
        <v>471</v>
      </c>
      <c r="H257" s="199" t="s">
        <v>5</v>
      </c>
      <c r="I257" s="200"/>
      <c r="L257" s="195"/>
      <c r="M257" s="201"/>
      <c r="N257" s="202"/>
      <c r="O257" s="202"/>
      <c r="P257" s="202"/>
      <c r="Q257" s="202"/>
      <c r="R257" s="202"/>
      <c r="S257" s="202"/>
      <c r="T257" s="203"/>
      <c r="AT257" s="199" t="s">
        <v>150</v>
      </c>
      <c r="AU257" s="199" t="s">
        <v>86</v>
      </c>
      <c r="AV257" s="12" t="s">
        <v>24</v>
      </c>
      <c r="AW257" s="12" t="s">
        <v>43</v>
      </c>
      <c r="AX257" s="12" t="s">
        <v>79</v>
      </c>
      <c r="AY257" s="199" t="s">
        <v>141</v>
      </c>
    </row>
    <row r="258" spans="2:51" s="13" customFormat="1" ht="12">
      <c r="B258" s="204"/>
      <c r="D258" s="196" t="s">
        <v>150</v>
      </c>
      <c r="E258" s="205" t="s">
        <v>5</v>
      </c>
      <c r="F258" s="206" t="s">
        <v>148</v>
      </c>
      <c r="H258" s="207">
        <v>4</v>
      </c>
      <c r="I258" s="208"/>
      <c r="L258" s="204"/>
      <c r="M258" s="209"/>
      <c r="N258" s="210"/>
      <c r="O258" s="210"/>
      <c r="P258" s="210"/>
      <c r="Q258" s="210"/>
      <c r="R258" s="210"/>
      <c r="S258" s="210"/>
      <c r="T258" s="211"/>
      <c r="AT258" s="205" t="s">
        <v>150</v>
      </c>
      <c r="AU258" s="205" t="s">
        <v>86</v>
      </c>
      <c r="AV258" s="13" t="s">
        <v>86</v>
      </c>
      <c r="AW258" s="13" t="s">
        <v>43</v>
      </c>
      <c r="AX258" s="13" t="s">
        <v>79</v>
      </c>
      <c r="AY258" s="205" t="s">
        <v>141</v>
      </c>
    </row>
    <row r="259" spans="2:51" s="14" customFormat="1" ht="12">
      <c r="B259" s="212"/>
      <c r="D259" s="213" t="s">
        <v>150</v>
      </c>
      <c r="E259" s="214" t="s">
        <v>5</v>
      </c>
      <c r="F259" s="215" t="s">
        <v>152</v>
      </c>
      <c r="H259" s="216">
        <v>4</v>
      </c>
      <c r="I259" s="217"/>
      <c r="L259" s="212"/>
      <c r="M259" s="218"/>
      <c r="N259" s="219"/>
      <c r="O259" s="219"/>
      <c r="P259" s="219"/>
      <c r="Q259" s="219"/>
      <c r="R259" s="219"/>
      <c r="S259" s="219"/>
      <c r="T259" s="220"/>
      <c r="AT259" s="221" t="s">
        <v>150</v>
      </c>
      <c r="AU259" s="221" t="s">
        <v>86</v>
      </c>
      <c r="AV259" s="14" t="s">
        <v>148</v>
      </c>
      <c r="AW259" s="14" t="s">
        <v>43</v>
      </c>
      <c r="AX259" s="14" t="s">
        <v>24</v>
      </c>
      <c r="AY259" s="221" t="s">
        <v>141</v>
      </c>
    </row>
    <row r="260" spans="2:65" s="1" customFormat="1" ht="51.6" customHeight="1">
      <c r="B260" s="182"/>
      <c r="C260" s="183" t="s">
        <v>348</v>
      </c>
      <c r="D260" s="183" t="s">
        <v>143</v>
      </c>
      <c r="E260" s="184" t="s">
        <v>472</v>
      </c>
      <c r="F260" s="185" t="s">
        <v>473</v>
      </c>
      <c r="G260" s="186" t="s">
        <v>162</v>
      </c>
      <c r="H260" s="187">
        <v>128</v>
      </c>
      <c r="I260" s="188"/>
      <c r="J260" s="189">
        <f>ROUND(I260*H260,2)</f>
        <v>0</v>
      </c>
      <c r="K260" s="185" t="s">
        <v>155</v>
      </c>
      <c r="L260" s="42"/>
      <c r="M260" s="190" t="s">
        <v>5</v>
      </c>
      <c r="N260" s="191" t="s">
        <v>50</v>
      </c>
      <c r="O260" s="43"/>
      <c r="P260" s="192">
        <f>O260*H260</f>
        <v>0</v>
      </c>
      <c r="Q260" s="192">
        <v>0.14215</v>
      </c>
      <c r="R260" s="192">
        <f>Q260*H260</f>
        <v>18.1952</v>
      </c>
      <c r="S260" s="192">
        <v>0</v>
      </c>
      <c r="T260" s="193">
        <f>S260*H260</f>
        <v>0</v>
      </c>
      <c r="AR260" s="25" t="s">
        <v>148</v>
      </c>
      <c r="AT260" s="25" t="s">
        <v>143</v>
      </c>
      <c r="AU260" s="25" t="s">
        <v>86</v>
      </c>
      <c r="AY260" s="25" t="s">
        <v>141</v>
      </c>
      <c r="BE260" s="194">
        <f>IF(N260="základní",J260,0)</f>
        <v>0</v>
      </c>
      <c r="BF260" s="194">
        <f>IF(N260="snížená",J260,0)</f>
        <v>0</v>
      </c>
      <c r="BG260" s="194">
        <f>IF(N260="zákl. přenesená",J260,0)</f>
        <v>0</v>
      </c>
      <c r="BH260" s="194">
        <f>IF(N260="sníž. přenesená",J260,0)</f>
        <v>0</v>
      </c>
      <c r="BI260" s="194">
        <f>IF(N260="nulová",J260,0)</f>
        <v>0</v>
      </c>
      <c r="BJ260" s="25" t="s">
        <v>24</v>
      </c>
      <c r="BK260" s="194">
        <f>ROUND(I260*H260,2)</f>
        <v>0</v>
      </c>
      <c r="BL260" s="25" t="s">
        <v>148</v>
      </c>
      <c r="BM260" s="25" t="s">
        <v>474</v>
      </c>
    </row>
    <row r="261" spans="2:51" s="12" customFormat="1" ht="12">
      <c r="B261" s="195"/>
      <c r="D261" s="196" t="s">
        <v>150</v>
      </c>
      <c r="E261" s="197" t="s">
        <v>5</v>
      </c>
      <c r="F261" s="198" t="s">
        <v>475</v>
      </c>
      <c r="H261" s="199" t="s">
        <v>5</v>
      </c>
      <c r="I261" s="200"/>
      <c r="L261" s="195"/>
      <c r="M261" s="201"/>
      <c r="N261" s="202"/>
      <c r="O261" s="202"/>
      <c r="P261" s="202"/>
      <c r="Q261" s="202"/>
      <c r="R261" s="202"/>
      <c r="S261" s="202"/>
      <c r="T261" s="203"/>
      <c r="AT261" s="199" t="s">
        <v>150</v>
      </c>
      <c r="AU261" s="199" t="s">
        <v>86</v>
      </c>
      <c r="AV261" s="12" t="s">
        <v>24</v>
      </c>
      <c r="AW261" s="12" t="s">
        <v>43</v>
      </c>
      <c r="AX261" s="12" t="s">
        <v>79</v>
      </c>
      <c r="AY261" s="199" t="s">
        <v>141</v>
      </c>
    </row>
    <row r="262" spans="2:51" s="13" customFormat="1" ht="12">
      <c r="B262" s="204"/>
      <c r="D262" s="196" t="s">
        <v>150</v>
      </c>
      <c r="E262" s="205" t="s">
        <v>5</v>
      </c>
      <c r="F262" s="206" t="s">
        <v>476</v>
      </c>
      <c r="H262" s="207">
        <v>128</v>
      </c>
      <c r="I262" s="208"/>
      <c r="L262" s="204"/>
      <c r="M262" s="209"/>
      <c r="N262" s="210"/>
      <c r="O262" s="210"/>
      <c r="P262" s="210"/>
      <c r="Q262" s="210"/>
      <c r="R262" s="210"/>
      <c r="S262" s="210"/>
      <c r="T262" s="211"/>
      <c r="AT262" s="205" t="s">
        <v>150</v>
      </c>
      <c r="AU262" s="205" t="s">
        <v>86</v>
      </c>
      <c r="AV262" s="13" t="s">
        <v>86</v>
      </c>
      <c r="AW262" s="13" t="s">
        <v>43</v>
      </c>
      <c r="AX262" s="13" t="s">
        <v>79</v>
      </c>
      <c r="AY262" s="205" t="s">
        <v>141</v>
      </c>
    </row>
    <row r="263" spans="2:51" s="14" customFormat="1" ht="12">
      <c r="B263" s="212"/>
      <c r="D263" s="213" t="s">
        <v>150</v>
      </c>
      <c r="E263" s="214" t="s">
        <v>5</v>
      </c>
      <c r="F263" s="215" t="s">
        <v>152</v>
      </c>
      <c r="H263" s="216">
        <v>128</v>
      </c>
      <c r="I263" s="217"/>
      <c r="L263" s="212"/>
      <c r="M263" s="218"/>
      <c r="N263" s="219"/>
      <c r="O263" s="219"/>
      <c r="P263" s="219"/>
      <c r="Q263" s="219"/>
      <c r="R263" s="219"/>
      <c r="S263" s="219"/>
      <c r="T263" s="220"/>
      <c r="AT263" s="221" t="s">
        <v>150</v>
      </c>
      <c r="AU263" s="221" t="s">
        <v>86</v>
      </c>
      <c r="AV263" s="14" t="s">
        <v>148</v>
      </c>
      <c r="AW263" s="14" t="s">
        <v>43</v>
      </c>
      <c r="AX263" s="14" t="s">
        <v>24</v>
      </c>
      <c r="AY263" s="221" t="s">
        <v>141</v>
      </c>
    </row>
    <row r="264" spans="2:65" s="1" customFormat="1" ht="28.8" customHeight="1">
      <c r="B264" s="182"/>
      <c r="C264" s="225" t="s">
        <v>477</v>
      </c>
      <c r="D264" s="225" t="s">
        <v>213</v>
      </c>
      <c r="E264" s="226" t="s">
        <v>478</v>
      </c>
      <c r="F264" s="227" t="s">
        <v>479</v>
      </c>
      <c r="G264" s="228" t="s">
        <v>252</v>
      </c>
      <c r="H264" s="229">
        <v>258.56</v>
      </c>
      <c r="I264" s="230"/>
      <c r="J264" s="231">
        <f>ROUND(I264*H264,2)</f>
        <v>0</v>
      </c>
      <c r="K264" s="227" t="s">
        <v>155</v>
      </c>
      <c r="L264" s="232"/>
      <c r="M264" s="233" t="s">
        <v>5</v>
      </c>
      <c r="N264" s="234" t="s">
        <v>50</v>
      </c>
      <c r="O264" s="43"/>
      <c r="P264" s="192">
        <f>O264*H264</f>
        <v>0</v>
      </c>
      <c r="Q264" s="192">
        <v>0.0222</v>
      </c>
      <c r="R264" s="192">
        <f>Q264*H264</f>
        <v>5.740032</v>
      </c>
      <c r="S264" s="192">
        <v>0</v>
      </c>
      <c r="T264" s="193">
        <f>S264*H264</f>
        <v>0</v>
      </c>
      <c r="AR264" s="25" t="s">
        <v>190</v>
      </c>
      <c r="AT264" s="25" t="s">
        <v>213</v>
      </c>
      <c r="AU264" s="25" t="s">
        <v>86</v>
      </c>
      <c r="AY264" s="25" t="s">
        <v>141</v>
      </c>
      <c r="BE264" s="194">
        <f>IF(N264="základní",J264,0)</f>
        <v>0</v>
      </c>
      <c r="BF264" s="194">
        <f>IF(N264="snížená",J264,0)</f>
        <v>0</v>
      </c>
      <c r="BG264" s="194">
        <f>IF(N264="zákl. přenesená",J264,0)</f>
        <v>0</v>
      </c>
      <c r="BH264" s="194">
        <f>IF(N264="sníž. přenesená",J264,0)</f>
        <v>0</v>
      </c>
      <c r="BI264" s="194">
        <f>IF(N264="nulová",J264,0)</f>
        <v>0</v>
      </c>
      <c r="BJ264" s="25" t="s">
        <v>24</v>
      </c>
      <c r="BK264" s="194">
        <f>ROUND(I264*H264,2)</f>
        <v>0</v>
      </c>
      <c r="BL264" s="25" t="s">
        <v>148</v>
      </c>
      <c r="BM264" s="25" t="s">
        <v>480</v>
      </c>
    </row>
    <row r="265" spans="2:51" s="12" customFormat="1" ht="12">
      <c r="B265" s="195"/>
      <c r="D265" s="196" t="s">
        <v>150</v>
      </c>
      <c r="E265" s="197" t="s">
        <v>5</v>
      </c>
      <c r="F265" s="198" t="s">
        <v>475</v>
      </c>
      <c r="H265" s="199" t="s">
        <v>5</v>
      </c>
      <c r="I265" s="200"/>
      <c r="L265" s="195"/>
      <c r="M265" s="201"/>
      <c r="N265" s="202"/>
      <c r="O265" s="202"/>
      <c r="P265" s="202"/>
      <c r="Q265" s="202"/>
      <c r="R265" s="202"/>
      <c r="S265" s="202"/>
      <c r="T265" s="203"/>
      <c r="AT265" s="199" t="s">
        <v>150</v>
      </c>
      <c r="AU265" s="199" t="s">
        <v>86</v>
      </c>
      <c r="AV265" s="12" t="s">
        <v>24</v>
      </c>
      <c r="AW265" s="12" t="s">
        <v>43</v>
      </c>
      <c r="AX265" s="12" t="s">
        <v>79</v>
      </c>
      <c r="AY265" s="199" t="s">
        <v>141</v>
      </c>
    </row>
    <row r="266" spans="2:51" s="13" customFormat="1" ht="12">
      <c r="B266" s="204"/>
      <c r="D266" s="196" t="s">
        <v>150</v>
      </c>
      <c r="E266" s="205" t="s">
        <v>5</v>
      </c>
      <c r="F266" s="206" t="s">
        <v>481</v>
      </c>
      <c r="H266" s="207">
        <v>258.56</v>
      </c>
      <c r="I266" s="208"/>
      <c r="L266" s="204"/>
      <c r="M266" s="209"/>
      <c r="N266" s="210"/>
      <c r="O266" s="210"/>
      <c r="P266" s="210"/>
      <c r="Q266" s="210"/>
      <c r="R266" s="210"/>
      <c r="S266" s="210"/>
      <c r="T266" s="211"/>
      <c r="AT266" s="205" t="s">
        <v>150</v>
      </c>
      <c r="AU266" s="205" t="s">
        <v>86</v>
      </c>
      <c r="AV266" s="13" t="s">
        <v>86</v>
      </c>
      <c r="AW266" s="13" t="s">
        <v>43</v>
      </c>
      <c r="AX266" s="13" t="s">
        <v>79</v>
      </c>
      <c r="AY266" s="205" t="s">
        <v>141</v>
      </c>
    </row>
    <row r="267" spans="2:51" s="14" customFormat="1" ht="12">
      <c r="B267" s="212"/>
      <c r="D267" s="213" t="s">
        <v>150</v>
      </c>
      <c r="E267" s="214" t="s">
        <v>5</v>
      </c>
      <c r="F267" s="215" t="s">
        <v>152</v>
      </c>
      <c r="H267" s="216">
        <v>258.56</v>
      </c>
      <c r="I267" s="217"/>
      <c r="L267" s="212"/>
      <c r="M267" s="218"/>
      <c r="N267" s="219"/>
      <c r="O267" s="219"/>
      <c r="P267" s="219"/>
      <c r="Q267" s="219"/>
      <c r="R267" s="219"/>
      <c r="S267" s="219"/>
      <c r="T267" s="220"/>
      <c r="AT267" s="221" t="s">
        <v>150</v>
      </c>
      <c r="AU267" s="221" t="s">
        <v>86</v>
      </c>
      <c r="AV267" s="14" t="s">
        <v>148</v>
      </c>
      <c r="AW267" s="14" t="s">
        <v>43</v>
      </c>
      <c r="AX267" s="14" t="s">
        <v>24</v>
      </c>
      <c r="AY267" s="221" t="s">
        <v>141</v>
      </c>
    </row>
    <row r="268" spans="2:65" s="1" customFormat="1" ht="28.8" customHeight="1">
      <c r="B268" s="182"/>
      <c r="C268" s="183" t="s">
        <v>482</v>
      </c>
      <c r="D268" s="183" t="s">
        <v>143</v>
      </c>
      <c r="E268" s="184" t="s">
        <v>483</v>
      </c>
      <c r="F268" s="185" t="s">
        <v>484</v>
      </c>
      <c r="G268" s="186" t="s">
        <v>162</v>
      </c>
      <c r="H268" s="187">
        <v>29</v>
      </c>
      <c r="I268" s="188"/>
      <c r="J268" s="189">
        <f>ROUND(I268*H268,2)</f>
        <v>0</v>
      </c>
      <c r="K268" s="185" t="s">
        <v>147</v>
      </c>
      <c r="L268" s="42"/>
      <c r="M268" s="190" t="s">
        <v>5</v>
      </c>
      <c r="N268" s="191" t="s">
        <v>50</v>
      </c>
      <c r="O268" s="43"/>
      <c r="P268" s="192">
        <f>O268*H268</f>
        <v>0</v>
      </c>
      <c r="Q268" s="192">
        <v>0.1295</v>
      </c>
      <c r="R268" s="192">
        <f>Q268*H268</f>
        <v>3.7555</v>
      </c>
      <c r="S268" s="192">
        <v>0</v>
      </c>
      <c r="T268" s="193">
        <f>S268*H268</f>
        <v>0</v>
      </c>
      <c r="AR268" s="25" t="s">
        <v>148</v>
      </c>
      <c r="AT268" s="25" t="s">
        <v>143</v>
      </c>
      <c r="AU268" s="25" t="s">
        <v>86</v>
      </c>
      <c r="AY268" s="25" t="s">
        <v>141</v>
      </c>
      <c r="BE268" s="194">
        <f>IF(N268="základní",J268,0)</f>
        <v>0</v>
      </c>
      <c r="BF268" s="194">
        <f>IF(N268="snížená",J268,0)</f>
        <v>0</v>
      </c>
      <c r="BG268" s="194">
        <f>IF(N268="zákl. přenesená",J268,0)</f>
        <v>0</v>
      </c>
      <c r="BH268" s="194">
        <f>IF(N268="sníž. přenesená",J268,0)</f>
        <v>0</v>
      </c>
      <c r="BI268" s="194">
        <f>IF(N268="nulová",J268,0)</f>
        <v>0</v>
      </c>
      <c r="BJ268" s="25" t="s">
        <v>24</v>
      </c>
      <c r="BK268" s="194">
        <f>ROUND(I268*H268,2)</f>
        <v>0</v>
      </c>
      <c r="BL268" s="25" t="s">
        <v>148</v>
      </c>
      <c r="BM268" s="25" t="s">
        <v>485</v>
      </c>
    </row>
    <row r="269" spans="2:51" s="12" customFormat="1" ht="12">
      <c r="B269" s="195"/>
      <c r="D269" s="196" t="s">
        <v>150</v>
      </c>
      <c r="E269" s="197" t="s">
        <v>5</v>
      </c>
      <c r="F269" s="198" t="s">
        <v>486</v>
      </c>
      <c r="H269" s="199" t="s">
        <v>5</v>
      </c>
      <c r="I269" s="200"/>
      <c r="L269" s="195"/>
      <c r="M269" s="201"/>
      <c r="N269" s="202"/>
      <c r="O269" s="202"/>
      <c r="P269" s="202"/>
      <c r="Q269" s="202"/>
      <c r="R269" s="202"/>
      <c r="S269" s="202"/>
      <c r="T269" s="203"/>
      <c r="AT269" s="199" t="s">
        <v>150</v>
      </c>
      <c r="AU269" s="199" t="s">
        <v>86</v>
      </c>
      <c r="AV269" s="12" t="s">
        <v>24</v>
      </c>
      <c r="AW269" s="12" t="s">
        <v>43</v>
      </c>
      <c r="AX269" s="12" t="s">
        <v>79</v>
      </c>
      <c r="AY269" s="199" t="s">
        <v>141</v>
      </c>
    </row>
    <row r="270" spans="2:51" s="13" customFormat="1" ht="12">
      <c r="B270" s="204"/>
      <c r="D270" s="196" t="s">
        <v>150</v>
      </c>
      <c r="E270" s="205" t="s">
        <v>5</v>
      </c>
      <c r="F270" s="206" t="s">
        <v>313</v>
      </c>
      <c r="H270" s="207">
        <v>29</v>
      </c>
      <c r="I270" s="208"/>
      <c r="L270" s="204"/>
      <c r="M270" s="209"/>
      <c r="N270" s="210"/>
      <c r="O270" s="210"/>
      <c r="P270" s="210"/>
      <c r="Q270" s="210"/>
      <c r="R270" s="210"/>
      <c r="S270" s="210"/>
      <c r="T270" s="211"/>
      <c r="AT270" s="205" t="s">
        <v>150</v>
      </c>
      <c r="AU270" s="205" t="s">
        <v>86</v>
      </c>
      <c r="AV270" s="13" t="s">
        <v>86</v>
      </c>
      <c r="AW270" s="13" t="s">
        <v>43</v>
      </c>
      <c r="AX270" s="13" t="s">
        <v>79</v>
      </c>
      <c r="AY270" s="205" t="s">
        <v>141</v>
      </c>
    </row>
    <row r="271" spans="2:51" s="14" customFormat="1" ht="12">
      <c r="B271" s="212"/>
      <c r="D271" s="213" t="s">
        <v>150</v>
      </c>
      <c r="E271" s="214" t="s">
        <v>5</v>
      </c>
      <c r="F271" s="215" t="s">
        <v>152</v>
      </c>
      <c r="H271" s="216">
        <v>29</v>
      </c>
      <c r="I271" s="217"/>
      <c r="L271" s="212"/>
      <c r="M271" s="218"/>
      <c r="N271" s="219"/>
      <c r="O271" s="219"/>
      <c r="P271" s="219"/>
      <c r="Q271" s="219"/>
      <c r="R271" s="219"/>
      <c r="S271" s="219"/>
      <c r="T271" s="220"/>
      <c r="AT271" s="221" t="s">
        <v>150</v>
      </c>
      <c r="AU271" s="221" t="s">
        <v>86</v>
      </c>
      <c r="AV271" s="14" t="s">
        <v>148</v>
      </c>
      <c r="AW271" s="14" t="s">
        <v>43</v>
      </c>
      <c r="AX271" s="14" t="s">
        <v>24</v>
      </c>
      <c r="AY271" s="221" t="s">
        <v>141</v>
      </c>
    </row>
    <row r="272" spans="2:65" s="1" customFormat="1" ht="20.4" customHeight="1">
      <c r="B272" s="182"/>
      <c r="C272" s="225" t="s">
        <v>487</v>
      </c>
      <c r="D272" s="225" t="s">
        <v>213</v>
      </c>
      <c r="E272" s="226" t="s">
        <v>488</v>
      </c>
      <c r="F272" s="227" t="s">
        <v>489</v>
      </c>
      <c r="G272" s="228" t="s">
        <v>252</v>
      </c>
      <c r="H272" s="229">
        <v>29.29</v>
      </c>
      <c r="I272" s="230"/>
      <c r="J272" s="231">
        <f>ROUND(I272*H272,2)</f>
        <v>0</v>
      </c>
      <c r="K272" s="227" t="s">
        <v>147</v>
      </c>
      <c r="L272" s="232"/>
      <c r="M272" s="233" t="s">
        <v>5</v>
      </c>
      <c r="N272" s="234" t="s">
        <v>50</v>
      </c>
      <c r="O272" s="43"/>
      <c r="P272" s="192">
        <f>O272*H272</f>
        <v>0</v>
      </c>
      <c r="Q272" s="192">
        <v>0.058</v>
      </c>
      <c r="R272" s="192">
        <f>Q272*H272</f>
        <v>1.69882</v>
      </c>
      <c r="S272" s="192">
        <v>0</v>
      </c>
      <c r="T272" s="193">
        <f>S272*H272</f>
        <v>0</v>
      </c>
      <c r="AR272" s="25" t="s">
        <v>190</v>
      </c>
      <c r="AT272" s="25" t="s">
        <v>213</v>
      </c>
      <c r="AU272" s="25" t="s">
        <v>86</v>
      </c>
      <c r="AY272" s="25" t="s">
        <v>141</v>
      </c>
      <c r="BE272" s="194">
        <f>IF(N272="základní",J272,0)</f>
        <v>0</v>
      </c>
      <c r="BF272" s="194">
        <f>IF(N272="snížená",J272,0)</f>
        <v>0</v>
      </c>
      <c r="BG272" s="194">
        <f>IF(N272="zákl. přenesená",J272,0)</f>
        <v>0</v>
      </c>
      <c r="BH272" s="194">
        <f>IF(N272="sníž. přenesená",J272,0)</f>
        <v>0</v>
      </c>
      <c r="BI272" s="194">
        <f>IF(N272="nulová",J272,0)</f>
        <v>0</v>
      </c>
      <c r="BJ272" s="25" t="s">
        <v>24</v>
      </c>
      <c r="BK272" s="194">
        <f>ROUND(I272*H272,2)</f>
        <v>0</v>
      </c>
      <c r="BL272" s="25" t="s">
        <v>148</v>
      </c>
      <c r="BM272" s="25" t="s">
        <v>490</v>
      </c>
    </row>
    <row r="273" spans="2:51" s="13" customFormat="1" ht="12">
      <c r="B273" s="204"/>
      <c r="D273" s="196" t="s">
        <v>150</v>
      </c>
      <c r="E273" s="205" t="s">
        <v>5</v>
      </c>
      <c r="F273" s="206" t="s">
        <v>491</v>
      </c>
      <c r="H273" s="207">
        <v>29.29</v>
      </c>
      <c r="I273" s="208"/>
      <c r="L273" s="204"/>
      <c r="M273" s="209"/>
      <c r="N273" s="210"/>
      <c r="O273" s="210"/>
      <c r="P273" s="210"/>
      <c r="Q273" s="210"/>
      <c r="R273" s="210"/>
      <c r="S273" s="210"/>
      <c r="T273" s="211"/>
      <c r="AT273" s="205" t="s">
        <v>150</v>
      </c>
      <c r="AU273" s="205" t="s">
        <v>86</v>
      </c>
      <c r="AV273" s="13" t="s">
        <v>86</v>
      </c>
      <c r="AW273" s="13" t="s">
        <v>43</v>
      </c>
      <c r="AX273" s="13" t="s">
        <v>79</v>
      </c>
      <c r="AY273" s="205" t="s">
        <v>141</v>
      </c>
    </row>
    <row r="274" spans="2:51" s="14" customFormat="1" ht="12">
      <c r="B274" s="212"/>
      <c r="D274" s="213" t="s">
        <v>150</v>
      </c>
      <c r="E274" s="214" t="s">
        <v>5</v>
      </c>
      <c r="F274" s="215" t="s">
        <v>152</v>
      </c>
      <c r="H274" s="216">
        <v>29.29</v>
      </c>
      <c r="I274" s="217"/>
      <c r="L274" s="212"/>
      <c r="M274" s="218"/>
      <c r="N274" s="219"/>
      <c r="O274" s="219"/>
      <c r="P274" s="219"/>
      <c r="Q274" s="219"/>
      <c r="R274" s="219"/>
      <c r="S274" s="219"/>
      <c r="T274" s="220"/>
      <c r="AT274" s="221" t="s">
        <v>150</v>
      </c>
      <c r="AU274" s="221" t="s">
        <v>86</v>
      </c>
      <c r="AV274" s="14" t="s">
        <v>148</v>
      </c>
      <c r="AW274" s="14" t="s">
        <v>43</v>
      </c>
      <c r="AX274" s="14" t="s">
        <v>24</v>
      </c>
      <c r="AY274" s="221" t="s">
        <v>141</v>
      </c>
    </row>
    <row r="275" spans="2:65" s="1" customFormat="1" ht="28.8" customHeight="1">
      <c r="B275" s="182"/>
      <c r="C275" s="183" t="s">
        <v>492</v>
      </c>
      <c r="D275" s="183" t="s">
        <v>143</v>
      </c>
      <c r="E275" s="184" t="s">
        <v>301</v>
      </c>
      <c r="F275" s="185" t="s">
        <v>302</v>
      </c>
      <c r="G275" s="186" t="s">
        <v>168</v>
      </c>
      <c r="H275" s="187">
        <v>0.29</v>
      </c>
      <c r="I275" s="188"/>
      <c r="J275" s="189">
        <f>ROUND(I275*H275,2)</f>
        <v>0</v>
      </c>
      <c r="K275" s="185" t="s">
        <v>5</v>
      </c>
      <c r="L275" s="42"/>
      <c r="M275" s="190" t="s">
        <v>5</v>
      </c>
      <c r="N275" s="191" t="s">
        <v>50</v>
      </c>
      <c r="O275" s="43"/>
      <c r="P275" s="192">
        <f>O275*H275</f>
        <v>0</v>
      </c>
      <c r="Q275" s="192">
        <v>0</v>
      </c>
      <c r="R275" s="192">
        <f>Q275*H275</f>
        <v>0</v>
      </c>
      <c r="S275" s="192">
        <v>0</v>
      </c>
      <c r="T275" s="193">
        <f>S275*H275</f>
        <v>0</v>
      </c>
      <c r="AR275" s="25" t="s">
        <v>148</v>
      </c>
      <c r="AT275" s="25" t="s">
        <v>143</v>
      </c>
      <c r="AU275" s="25" t="s">
        <v>86</v>
      </c>
      <c r="AY275" s="25" t="s">
        <v>141</v>
      </c>
      <c r="BE275" s="194">
        <f>IF(N275="základní",J275,0)</f>
        <v>0</v>
      </c>
      <c r="BF275" s="194">
        <f>IF(N275="snížená",J275,0)</f>
        <v>0</v>
      </c>
      <c r="BG275" s="194">
        <f>IF(N275="zákl. přenesená",J275,0)</f>
        <v>0</v>
      </c>
      <c r="BH275" s="194">
        <f>IF(N275="sníž. přenesená",J275,0)</f>
        <v>0</v>
      </c>
      <c r="BI275" s="194">
        <f>IF(N275="nulová",J275,0)</f>
        <v>0</v>
      </c>
      <c r="BJ275" s="25" t="s">
        <v>24</v>
      </c>
      <c r="BK275" s="194">
        <f>ROUND(I275*H275,2)</f>
        <v>0</v>
      </c>
      <c r="BL275" s="25" t="s">
        <v>148</v>
      </c>
      <c r="BM275" s="25" t="s">
        <v>493</v>
      </c>
    </row>
    <row r="276" spans="2:51" s="12" customFormat="1" ht="12">
      <c r="B276" s="195"/>
      <c r="D276" s="196" t="s">
        <v>150</v>
      </c>
      <c r="E276" s="197" t="s">
        <v>5</v>
      </c>
      <c r="F276" s="198" t="s">
        <v>471</v>
      </c>
      <c r="H276" s="199" t="s">
        <v>5</v>
      </c>
      <c r="I276" s="200"/>
      <c r="L276" s="195"/>
      <c r="M276" s="201"/>
      <c r="N276" s="202"/>
      <c r="O276" s="202"/>
      <c r="P276" s="202"/>
      <c r="Q276" s="202"/>
      <c r="R276" s="202"/>
      <c r="S276" s="202"/>
      <c r="T276" s="203"/>
      <c r="AT276" s="199" t="s">
        <v>150</v>
      </c>
      <c r="AU276" s="199" t="s">
        <v>86</v>
      </c>
      <c r="AV276" s="12" t="s">
        <v>24</v>
      </c>
      <c r="AW276" s="12" t="s">
        <v>43</v>
      </c>
      <c r="AX276" s="12" t="s">
        <v>79</v>
      </c>
      <c r="AY276" s="199" t="s">
        <v>141</v>
      </c>
    </row>
    <row r="277" spans="2:51" s="13" customFormat="1" ht="12">
      <c r="B277" s="204"/>
      <c r="D277" s="196" t="s">
        <v>150</v>
      </c>
      <c r="E277" s="205" t="s">
        <v>5</v>
      </c>
      <c r="F277" s="206" t="s">
        <v>494</v>
      </c>
      <c r="H277" s="207">
        <v>0.29</v>
      </c>
      <c r="I277" s="208"/>
      <c r="L277" s="204"/>
      <c r="M277" s="209"/>
      <c r="N277" s="210"/>
      <c r="O277" s="210"/>
      <c r="P277" s="210"/>
      <c r="Q277" s="210"/>
      <c r="R277" s="210"/>
      <c r="S277" s="210"/>
      <c r="T277" s="211"/>
      <c r="AT277" s="205" t="s">
        <v>150</v>
      </c>
      <c r="AU277" s="205" t="s">
        <v>86</v>
      </c>
      <c r="AV277" s="13" t="s">
        <v>86</v>
      </c>
      <c r="AW277" s="13" t="s">
        <v>43</v>
      </c>
      <c r="AX277" s="13" t="s">
        <v>79</v>
      </c>
      <c r="AY277" s="205" t="s">
        <v>141</v>
      </c>
    </row>
    <row r="278" spans="2:51" s="14" customFormat="1" ht="12">
      <c r="B278" s="212"/>
      <c r="D278" s="196" t="s">
        <v>150</v>
      </c>
      <c r="E278" s="222" t="s">
        <v>5</v>
      </c>
      <c r="F278" s="223" t="s">
        <v>152</v>
      </c>
      <c r="H278" s="224">
        <v>0.29</v>
      </c>
      <c r="I278" s="217"/>
      <c r="L278" s="212"/>
      <c r="M278" s="218"/>
      <c r="N278" s="219"/>
      <c r="O278" s="219"/>
      <c r="P278" s="219"/>
      <c r="Q278" s="219"/>
      <c r="R278" s="219"/>
      <c r="S278" s="219"/>
      <c r="T278" s="220"/>
      <c r="AT278" s="221" t="s">
        <v>150</v>
      </c>
      <c r="AU278" s="221" t="s">
        <v>86</v>
      </c>
      <c r="AV278" s="14" t="s">
        <v>148</v>
      </c>
      <c r="AW278" s="14" t="s">
        <v>43</v>
      </c>
      <c r="AX278" s="14" t="s">
        <v>24</v>
      </c>
      <c r="AY278" s="221" t="s">
        <v>141</v>
      </c>
    </row>
    <row r="279" spans="2:63" s="11" customFormat="1" ht="29.85" customHeight="1">
      <c r="B279" s="168"/>
      <c r="D279" s="179" t="s">
        <v>78</v>
      </c>
      <c r="E279" s="180" t="s">
        <v>311</v>
      </c>
      <c r="F279" s="180" t="s">
        <v>312</v>
      </c>
      <c r="I279" s="171"/>
      <c r="J279" s="181">
        <f>BK279</f>
        <v>0</v>
      </c>
      <c r="L279" s="168"/>
      <c r="M279" s="173"/>
      <c r="N279" s="174"/>
      <c r="O279" s="174"/>
      <c r="P279" s="175">
        <f>SUM(P280:P306)</f>
        <v>0</v>
      </c>
      <c r="Q279" s="174"/>
      <c r="R279" s="175">
        <f>SUM(R280:R306)</f>
        <v>0</v>
      </c>
      <c r="S279" s="174"/>
      <c r="T279" s="176">
        <f>SUM(T280:T306)</f>
        <v>0</v>
      </c>
      <c r="AR279" s="169" t="s">
        <v>24</v>
      </c>
      <c r="AT279" s="177" t="s">
        <v>78</v>
      </c>
      <c r="AU279" s="177" t="s">
        <v>24</v>
      </c>
      <c r="AY279" s="169" t="s">
        <v>141</v>
      </c>
      <c r="BK279" s="178">
        <f>SUM(BK280:BK306)</f>
        <v>0</v>
      </c>
    </row>
    <row r="280" spans="2:65" s="1" customFormat="1" ht="28.8" customHeight="1">
      <c r="B280" s="182"/>
      <c r="C280" s="183" t="s">
        <v>495</v>
      </c>
      <c r="D280" s="183" t="s">
        <v>143</v>
      </c>
      <c r="E280" s="184" t="s">
        <v>314</v>
      </c>
      <c r="F280" s="185" t="s">
        <v>496</v>
      </c>
      <c r="G280" s="186" t="s">
        <v>193</v>
      </c>
      <c r="H280" s="187">
        <v>3.6</v>
      </c>
      <c r="I280" s="188"/>
      <c r="J280" s="189">
        <f>ROUND(I280*H280,2)</f>
        <v>0</v>
      </c>
      <c r="K280" s="185" t="s">
        <v>155</v>
      </c>
      <c r="L280" s="42"/>
      <c r="M280" s="190" t="s">
        <v>5</v>
      </c>
      <c r="N280" s="191" t="s">
        <v>50</v>
      </c>
      <c r="O280" s="43"/>
      <c r="P280" s="192">
        <f>O280*H280</f>
        <v>0</v>
      </c>
      <c r="Q280" s="192">
        <v>0</v>
      </c>
      <c r="R280" s="192">
        <f>Q280*H280</f>
        <v>0</v>
      </c>
      <c r="S280" s="192">
        <v>0</v>
      </c>
      <c r="T280" s="193">
        <f>S280*H280</f>
        <v>0</v>
      </c>
      <c r="AR280" s="25" t="s">
        <v>148</v>
      </c>
      <c r="AT280" s="25" t="s">
        <v>143</v>
      </c>
      <c r="AU280" s="25" t="s">
        <v>86</v>
      </c>
      <c r="AY280" s="25" t="s">
        <v>141</v>
      </c>
      <c r="BE280" s="194">
        <f>IF(N280="základní",J280,0)</f>
        <v>0</v>
      </c>
      <c r="BF280" s="194">
        <f>IF(N280="snížená",J280,0)</f>
        <v>0</v>
      </c>
      <c r="BG280" s="194">
        <f>IF(N280="zákl. přenesená",J280,0)</f>
        <v>0</v>
      </c>
      <c r="BH280" s="194">
        <f>IF(N280="sníž. přenesená",J280,0)</f>
        <v>0</v>
      </c>
      <c r="BI280" s="194">
        <f>IF(N280="nulová",J280,0)</f>
        <v>0</v>
      </c>
      <c r="BJ280" s="25" t="s">
        <v>24</v>
      </c>
      <c r="BK280" s="194">
        <f>ROUND(I280*H280,2)</f>
        <v>0</v>
      </c>
      <c r="BL280" s="25" t="s">
        <v>148</v>
      </c>
      <c r="BM280" s="25" t="s">
        <v>497</v>
      </c>
    </row>
    <row r="281" spans="2:51" s="12" customFormat="1" ht="12">
      <c r="B281" s="195"/>
      <c r="D281" s="196" t="s">
        <v>150</v>
      </c>
      <c r="E281" s="197" t="s">
        <v>5</v>
      </c>
      <c r="F281" s="198" t="s">
        <v>498</v>
      </c>
      <c r="H281" s="199" t="s">
        <v>5</v>
      </c>
      <c r="I281" s="200"/>
      <c r="L281" s="195"/>
      <c r="M281" s="201"/>
      <c r="N281" s="202"/>
      <c r="O281" s="202"/>
      <c r="P281" s="202"/>
      <c r="Q281" s="202"/>
      <c r="R281" s="202"/>
      <c r="S281" s="202"/>
      <c r="T281" s="203"/>
      <c r="AT281" s="199" t="s">
        <v>150</v>
      </c>
      <c r="AU281" s="199" t="s">
        <v>86</v>
      </c>
      <c r="AV281" s="12" t="s">
        <v>24</v>
      </c>
      <c r="AW281" s="12" t="s">
        <v>43</v>
      </c>
      <c r="AX281" s="12" t="s">
        <v>79</v>
      </c>
      <c r="AY281" s="199" t="s">
        <v>141</v>
      </c>
    </row>
    <row r="282" spans="2:51" s="13" customFormat="1" ht="12">
      <c r="B282" s="204"/>
      <c r="D282" s="196" t="s">
        <v>150</v>
      </c>
      <c r="E282" s="205" t="s">
        <v>5</v>
      </c>
      <c r="F282" s="206" t="s">
        <v>499</v>
      </c>
      <c r="H282" s="207">
        <v>3.6</v>
      </c>
      <c r="I282" s="208"/>
      <c r="L282" s="204"/>
      <c r="M282" s="209"/>
      <c r="N282" s="210"/>
      <c r="O282" s="210"/>
      <c r="P282" s="210"/>
      <c r="Q282" s="210"/>
      <c r="R282" s="210"/>
      <c r="S282" s="210"/>
      <c r="T282" s="211"/>
      <c r="AT282" s="205" t="s">
        <v>150</v>
      </c>
      <c r="AU282" s="205" t="s">
        <v>86</v>
      </c>
      <c r="AV282" s="13" t="s">
        <v>86</v>
      </c>
      <c r="AW282" s="13" t="s">
        <v>43</v>
      </c>
      <c r="AX282" s="13" t="s">
        <v>79</v>
      </c>
      <c r="AY282" s="205" t="s">
        <v>141</v>
      </c>
    </row>
    <row r="283" spans="2:51" s="14" customFormat="1" ht="12">
      <c r="B283" s="212"/>
      <c r="D283" s="213" t="s">
        <v>150</v>
      </c>
      <c r="E283" s="214" t="s">
        <v>5</v>
      </c>
      <c r="F283" s="215" t="s">
        <v>152</v>
      </c>
      <c r="H283" s="216">
        <v>3.6</v>
      </c>
      <c r="I283" s="217"/>
      <c r="L283" s="212"/>
      <c r="M283" s="218"/>
      <c r="N283" s="219"/>
      <c r="O283" s="219"/>
      <c r="P283" s="219"/>
      <c r="Q283" s="219"/>
      <c r="R283" s="219"/>
      <c r="S283" s="219"/>
      <c r="T283" s="220"/>
      <c r="AT283" s="221" t="s">
        <v>150</v>
      </c>
      <c r="AU283" s="221" t="s">
        <v>86</v>
      </c>
      <c r="AV283" s="14" t="s">
        <v>148</v>
      </c>
      <c r="AW283" s="14" t="s">
        <v>43</v>
      </c>
      <c r="AX283" s="14" t="s">
        <v>24</v>
      </c>
      <c r="AY283" s="221" t="s">
        <v>141</v>
      </c>
    </row>
    <row r="284" spans="2:65" s="1" customFormat="1" ht="28.8" customHeight="1">
      <c r="B284" s="182"/>
      <c r="C284" s="183" t="s">
        <v>500</v>
      </c>
      <c r="D284" s="183" t="s">
        <v>143</v>
      </c>
      <c r="E284" s="184" t="s">
        <v>320</v>
      </c>
      <c r="F284" s="185" t="s">
        <v>501</v>
      </c>
      <c r="G284" s="186" t="s">
        <v>193</v>
      </c>
      <c r="H284" s="187">
        <v>25.2</v>
      </c>
      <c r="I284" s="188"/>
      <c r="J284" s="189">
        <f>ROUND(I284*H284,2)</f>
        <v>0</v>
      </c>
      <c r="K284" s="185" t="s">
        <v>155</v>
      </c>
      <c r="L284" s="42"/>
      <c r="M284" s="190" t="s">
        <v>5</v>
      </c>
      <c r="N284" s="191" t="s">
        <v>50</v>
      </c>
      <c r="O284" s="43"/>
      <c r="P284" s="192">
        <f>O284*H284</f>
        <v>0</v>
      </c>
      <c r="Q284" s="192">
        <v>0</v>
      </c>
      <c r="R284" s="192">
        <f>Q284*H284</f>
        <v>0</v>
      </c>
      <c r="S284" s="192">
        <v>0</v>
      </c>
      <c r="T284" s="193">
        <f>S284*H284</f>
        <v>0</v>
      </c>
      <c r="AR284" s="25" t="s">
        <v>148</v>
      </c>
      <c r="AT284" s="25" t="s">
        <v>143</v>
      </c>
      <c r="AU284" s="25" t="s">
        <v>86</v>
      </c>
      <c r="AY284" s="25" t="s">
        <v>141</v>
      </c>
      <c r="BE284" s="194">
        <f>IF(N284="základní",J284,0)</f>
        <v>0</v>
      </c>
      <c r="BF284" s="194">
        <f>IF(N284="snížená",J284,0)</f>
        <v>0</v>
      </c>
      <c r="BG284" s="194">
        <f>IF(N284="zákl. přenesená",J284,0)</f>
        <v>0</v>
      </c>
      <c r="BH284" s="194">
        <f>IF(N284="sníž. přenesená",J284,0)</f>
        <v>0</v>
      </c>
      <c r="BI284" s="194">
        <f>IF(N284="nulová",J284,0)</f>
        <v>0</v>
      </c>
      <c r="BJ284" s="25" t="s">
        <v>24</v>
      </c>
      <c r="BK284" s="194">
        <f>ROUND(I284*H284,2)</f>
        <v>0</v>
      </c>
      <c r="BL284" s="25" t="s">
        <v>148</v>
      </c>
      <c r="BM284" s="25" t="s">
        <v>502</v>
      </c>
    </row>
    <row r="285" spans="2:51" s="13" customFormat="1" ht="12">
      <c r="B285" s="204"/>
      <c r="D285" s="196" t="s">
        <v>150</v>
      </c>
      <c r="E285" s="205" t="s">
        <v>5</v>
      </c>
      <c r="F285" s="206" t="s">
        <v>503</v>
      </c>
      <c r="H285" s="207">
        <v>25.2</v>
      </c>
      <c r="I285" s="208"/>
      <c r="L285" s="204"/>
      <c r="M285" s="209"/>
      <c r="N285" s="210"/>
      <c r="O285" s="210"/>
      <c r="P285" s="210"/>
      <c r="Q285" s="210"/>
      <c r="R285" s="210"/>
      <c r="S285" s="210"/>
      <c r="T285" s="211"/>
      <c r="AT285" s="205" t="s">
        <v>150</v>
      </c>
      <c r="AU285" s="205" t="s">
        <v>86</v>
      </c>
      <c r="AV285" s="13" t="s">
        <v>86</v>
      </c>
      <c r="AW285" s="13" t="s">
        <v>43</v>
      </c>
      <c r="AX285" s="13" t="s">
        <v>79</v>
      </c>
      <c r="AY285" s="205" t="s">
        <v>141</v>
      </c>
    </row>
    <row r="286" spans="2:51" s="14" customFormat="1" ht="12">
      <c r="B286" s="212"/>
      <c r="D286" s="213" t="s">
        <v>150</v>
      </c>
      <c r="E286" s="214" t="s">
        <v>5</v>
      </c>
      <c r="F286" s="215" t="s">
        <v>152</v>
      </c>
      <c r="H286" s="216">
        <v>25.2</v>
      </c>
      <c r="I286" s="217"/>
      <c r="L286" s="212"/>
      <c r="M286" s="218"/>
      <c r="N286" s="219"/>
      <c r="O286" s="219"/>
      <c r="P286" s="219"/>
      <c r="Q286" s="219"/>
      <c r="R286" s="219"/>
      <c r="S286" s="219"/>
      <c r="T286" s="220"/>
      <c r="AT286" s="221" t="s">
        <v>150</v>
      </c>
      <c r="AU286" s="221" t="s">
        <v>86</v>
      </c>
      <c r="AV286" s="14" t="s">
        <v>148</v>
      </c>
      <c r="AW286" s="14" t="s">
        <v>43</v>
      </c>
      <c r="AX286" s="14" t="s">
        <v>24</v>
      </c>
      <c r="AY286" s="221" t="s">
        <v>141</v>
      </c>
    </row>
    <row r="287" spans="2:65" s="1" customFormat="1" ht="28.8" customHeight="1">
      <c r="B287" s="182"/>
      <c r="C287" s="183" t="s">
        <v>504</v>
      </c>
      <c r="D287" s="183" t="s">
        <v>143</v>
      </c>
      <c r="E287" s="184" t="s">
        <v>324</v>
      </c>
      <c r="F287" s="185" t="s">
        <v>505</v>
      </c>
      <c r="G287" s="186" t="s">
        <v>193</v>
      </c>
      <c r="H287" s="187">
        <v>19.54</v>
      </c>
      <c r="I287" s="188"/>
      <c r="J287" s="189">
        <f>ROUND(I287*H287,2)</f>
        <v>0</v>
      </c>
      <c r="K287" s="185" t="s">
        <v>155</v>
      </c>
      <c r="L287" s="42"/>
      <c r="M287" s="190" t="s">
        <v>5</v>
      </c>
      <c r="N287" s="191" t="s">
        <v>50</v>
      </c>
      <c r="O287" s="43"/>
      <c r="P287" s="192">
        <f>O287*H287</f>
        <v>0</v>
      </c>
      <c r="Q287" s="192">
        <v>0</v>
      </c>
      <c r="R287" s="192">
        <f>Q287*H287</f>
        <v>0</v>
      </c>
      <c r="S287" s="192">
        <v>0</v>
      </c>
      <c r="T287" s="193">
        <f>S287*H287</f>
        <v>0</v>
      </c>
      <c r="AR287" s="25" t="s">
        <v>148</v>
      </c>
      <c r="AT287" s="25" t="s">
        <v>143</v>
      </c>
      <c r="AU287" s="25" t="s">
        <v>86</v>
      </c>
      <c r="AY287" s="25" t="s">
        <v>141</v>
      </c>
      <c r="BE287" s="194">
        <f>IF(N287="základní",J287,0)</f>
        <v>0</v>
      </c>
      <c r="BF287" s="194">
        <f>IF(N287="snížená",J287,0)</f>
        <v>0</v>
      </c>
      <c r="BG287" s="194">
        <f>IF(N287="zákl. přenesená",J287,0)</f>
        <v>0</v>
      </c>
      <c r="BH287" s="194">
        <f>IF(N287="sníž. přenesená",J287,0)</f>
        <v>0</v>
      </c>
      <c r="BI287" s="194">
        <f>IF(N287="nulová",J287,0)</f>
        <v>0</v>
      </c>
      <c r="BJ287" s="25" t="s">
        <v>24</v>
      </c>
      <c r="BK287" s="194">
        <f>ROUND(I287*H287,2)</f>
        <v>0</v>
      </c>
      <c r="BL287" s="25" t="s">
        <v>148</v>
      </c>
      <c r="BM287" s="25" t="s">
        <v>506</v>
      </c>
    </row>
    <row r="288" spans="2:51" s="12" customFormat="1" ht="12">
      <c r="B288" s="195"/>
      <c r="D288" s="196" t="s">
        <v>150</v>
      </c>
      <c r="E288" s="197" t="s">
        <v>5</v>
      </c>
      <c r="F288" s="198" t="s">
        <v>327</v>
      </c>
      <c r="H288" s="199" t="s">
        <v>5</v>
      </c>
      <c r="I288" s="200"/>
      <c r="L288" s="195"/>
      <c r="M288" s="201"/>
      <c r="N288" s="202"/>
      <c r="O288" s="202"/>
      <c r="P288" s="202"/>
      <c r="Q288" s="202"/>
      <c r="R288" s="202"/>
      <c r="S288" s="202"/>
      <c r="T288" s="203"/>
      <c r="AT288" s="199" t="s">
        <v>150</v>
      </c>
      <c r="AU288" s="199" t="s">
        <v>86</v>
      </c>
      <c r="AV288" s="12" t="s">
        <v>24</v>
      </c>
      <c r="AW288" s="12" t="s">
        <v>43</v>
      </c>
      <c r="AX288" s="12" t="s">
        <v>79</v>
      </c>
      <c r="AY288" s="199" t="s">
        <v>141</v>
      </c>
    </row>
    <row r="289" spans="2:51" s="13" customFormat="1" ht="12">
      <c r="B289" s="204"/>
      <c r="D289" s="196" t="s">
        <v>150</v>
      </c>
      <c r="E289" s="205" t="s">
        <v>5</v>
      </c>
      <c r="F289" s="206" t="s">
        <v>507</v>
      </c>
      <c r="H289" s="207">
        <v>17.425</v>
      </c>
      <c r="I289" s="208"/>
      <c r="L289" s="204"/>
      <c r="M289" s="209"/>
      <c r="N289" s="210"/>
      <c r="O289" s="210"/>
      <c r="P289" s="210"/>
      <c r="Q289" s="210"/>
      <c r="R289" s="210"/>
      <c r="S289" s="210"/>
      <c r="T289" s="211"/>
      <c r="AT289" s="205" t="s">
        <v>150</v>
      </c>
      <c r="AU289" s="205" t="s">
        <v>86</v>
      </c>
      <c r="AV289" s="13" t="s">
        <v>86</v>
      </c>
      <c r="AW289" s="13" t="s">
        <v>43</v>
      </c>
      <c r="AX289" s="13" t="s">
        <v>79</v>
      </c>
      <c r="AY289" s="205" t="s">
        <v>141</v>
      </c>
    </row>
    <row r="290" spans="2:51" s="12" customFormat="1" ht="12">
      <c r="B290" s="195"/>
      <c r="D290" s="196" t="s">
        <v>150</v>
      </c>
      <c r="E290" s="197" t="s">
        <v>5</v>
      </c>
      <c r="F290" s="198" t="s">
        <v>508</v>
      </c>
      <c r="H290" s="199" t="s">
        <v>5</v>
      </c>
      <c r="I290" s="200"/>
      <c r="L290" s="195"/>
      <c r="M290" s="201"/>
      <c r="N290" s="202"/>
      <c r="O290" s="202"/>
      <c r="P290" s="202"/>
      <c r="Q290" s="202"/>
      <c r="R290" s="202"/>
      <c r="S290" s="202"/>
      <c r="T290" s="203"/>
      <c r="AT290" s="199" t="s">
        <v>150</v>
      </c>
      <c r="AU290" s="199" t="s">
        <v>86</v>
      </c>
      <c r="AV290" s="12" t="s">
        <v>24</v>
      </c>
      <c r="AW290" s="12" t="s">
        <v>43</v>
      </c>
      <c r="AX290" s="12" t="s">
        <v>79</v>
      </c>
      <c r="AY290" s="199" t="s">
        <v>141</v>
      </c>
    </row>
    <row r="291" spans="2:51" s="13" customFormat="1" ht="12">
      <c r="B291" s="204"/>
      <c r="D291" s="196" t="s">
        <v>150</v>
      </c>
      <c r="E291" s="205" t="s">
        <v>5</v>
      </c>
      <c r="F291" s="206" t="s">
        <v>509</v>
      </c>
      <c r="H291" s="207">
        <v>2.115</v>
      </c>
      <c r="I291" s="208"/>
      <c r="L291" s="204"/>
      <c r="M291" s="209"/>
      <c r="N291" s="210"/>
      <c r="O291" s="210"/>
      <c r="P291" s="210"/>
      <c r="Q291" s="210"/>
      <c r="R291" s="210"/>
      <c r="S291" s="210"/>
      <c r="T291" s="211"/>
      <c r="AT291" s="205" t="s">
        <v>150</v>
      </c>
      <c r="AU291" s="205" t="s">
        <v>86</v>
      </c>
      <c r="AV291" s="13" t="s">
        <v>86</v>
      </c>
      <c r="AW291" s="13" t="s">
        <v>43</v>
      </c>
      <c r="AX291" s="13" t="s">
        <v>79</v>
      </c>
      <c r="AY291" s="205" t="s">
        <v>141</v>
      </c>
    </row>
    <row r="292" spans="2:51" s="14" customFormat="1" ht="12">
      <c r="B292" s="212"/>
      <c r="D292" s="213" t="s">
        <v>150</v>
      </c>
      <c r="E292" s="214" t="s">
        <v>5</v>
      </c>
      <c r="F292" s="215" t="s">
        <v>152</v>
      </c>
      <c r="H292" s="216">
        <v>19.54</v>
      </c>
      <c r="I292" s="217"/>
      <c r="L292" s="212"/>
      <c r="M292" s="218"/>
      <c r="N292" s="219"/>
      <c r="O292" s="219"/>
      <c r="P292" s="219"/>
      <c r="Q292" s="219"/>
      <c r="R292" s="219"/>
      <c r="S292" s="219"/>
      <c r="T292" s="220"/>
      <c r="AT292" s="221" t="s">
        <v>150</v>
      </c>
      <c r="AU292" s="221" t="s">
        <v>86</v>
      </c>
      <c r="AV292" s="14" t="s">
        <v>148</v>
      </c>
      <c r="AW292" s="14" t="s">
        <v>43</v>
      </c>
      <c r="AX292" s="14" t="s">
        <v>24</v>
      </c>
      <c r="AY292" s="221" t="s">
        <v>141</v>
      </c>
    </row>
    <row r="293" spans="2:65" s="1" customFormat="1" ht="28.8" customHeight="1">
      <c r="B293" s="182"/>
      <c r="C293" s="183" t="s">
        <v>510</v>
      </c>
      <c r="D293" s="183" t="s">
        <v>143</v>
      </c>
      <c r="E293" s="184" t="s">
        <v>330</v>
      </c>
      <c r="F293" s="185" t="s">
        <v>501</v>
      </c>
      <c r="G293" s="186" t="s">
        <v>193</v>
      </c>
      <c r="H293" s="187">
        <v>136.78</v>
      </c>
      <c r="I293" s="188"/>
      <c r="J293" s="189">
        <f>ROUND(I293*H293,2)</f>
        <v>0</v>
      </c>
      <c r="K293" s="185" t="s">
        <v>155</v>
      </c>
      <c r="L293" s="42"/>
      <c r="M293" s="190" t="s">
        <v>5</v>
      </c>
      <c r="N293" s="191" t="s">
        <v>50</v>
      </c>
      <c r="O293" s="43"/>
      <c r="P293" s="192">
        <f>O293*H293</f>
        <v>0</v>
      </c>
      <c r="Q293" s="192">
        <v>0</v>
      </c>
      <c r="R293" s="192">
        <f>Q293*H293</f>
        <v>0</v>
      </c>
      <c r="S293" s="192">
        <v>0</v>
      </c>
      <c r="T293" s="193">
        <f>S293*H293</f>
        <v>0</v>
      </c>
      <c r="AR293" s="25" t="s">
        <v>148</v>
      </c>
      <c r="AT293" s="25" t="s">
        <v>143</v>
      </c>
      <c r="AU293" s="25" t="s">
        <v>86</v>
      </c>
      <c r="AY293" s="25" t="s">
        <v>141</v>
      </c>
      <c r="BE293" s="194">
        <f>IF(N293="základní",J293,0)</f>
        <v>0</v>
      </c>
      <c r="BF293" s="194">
        <f>IF(N293="snížená",J293,0)</f>
        <v>0</v>
      </c>
      <c r="BG293" s="194">
        <f>IF(N293="zákl. přenesená",J293,0)</f>
        <v>0</v>
      </c>
      <c r="BH293" s="194">
        <f>IF(N293="sníž. přenesená",J293,0)</f>
        <v>0</v>
      </c>
      <c r="BI293" s="194">
        <f>IF(N293="nulová",J293,0)</f>
        <v>0</v>
      </c>
      <c r="BJ293" s="25" t="s">
        <v>24</v>
      </c>
      <c r="BK293" s="194">
        <f>ROUND(I293*H293,2)</f>
        <v>0</v>
      </c>
      <c r="BL293" s="25" t="s">
        <v>148</v>
      </c>
      <c r="BM293" s="25" t="s">
        <v>511</v>
      </c>
    </row>
    <row r="294" spans="2:51" s="13" customFormat="1" ht="12">
      <c r="B294" s="204"/>
      <c r="D294" s="196" t="s">
        <v>150</v>
      </c>
      <c r="E294" s="205" t="s">
        <v>5</v>
      </c>
      <c r="F294" s="206" t="s">
        <v>512</v>
      </c>
      <c r="H294" s="207">
        <v>136.78</v>
      </c>
      <c r="I294" s="208"/>
      <c r="L294" s="204"/>
      <c r="M294" s="209"/>
      <c r="N294" s="210"/>
      <c r="O294" s="210"/>
      <c r="P294" s="210"/>
      <c r="Q294" s="210"/>
      <c r="R294" s="210"/>
      <c r="S294" s="210"/>
      <c r="T294" s="211"/>
      <c r="AT294" s="205" t="s">
        <v>150</v>
      </c>
      <c r="AU294" s="205" t="s">
        <v>86</v>
      </c>
      <c r="AV294" s="13" t="s">
        <v>86</v>
      </c>
      <c r="AW294" s="13" t="s">
        <v>43</v>
      </c>
      <c r="AX294" s="13" t="s">
        <v>79</v>
      </c>
      <c r="AY294" s="205" t="s">
        <v>141</v>
      </c>
    </row>
    <row r="295" spans="2:51" s="14" customFormat="1" ht="12">
      <c r="B295" s="212"/>
      <c r="D295" s="213" t="s">
        <v>150</v>
      </c>
      <c r="E295" s="214" t="s">
        <v>5</v>
      </c>
      <c r="F295" s="215" t="s">
        <v>152</v>
      </c>
      <c r="H295" s="216">
        <v>136.78</v>
      </c>
      <c r="I295" s="217"/>
      <c r="L295" s="212"/>
      <c r="M295" s="218"/>
      <c r="N295" s="219"/>
      <c r="O295" s="219"/>
      <c r="P295" s="219"/>
      <c r="Q295" s="219"/>
      <c r="R295" s="219"/>
      <c r="S295" s="219"/>
      <c r="T295" s="220"/>
      <c r="AT295" s="221" t="s">
        <v>150</v>
      </c>
      <c r="AU295" s="221" t="s">
        <v>86</v>
      </c>
      <c r="AV295" s="14" t="s">
        <v>148</v>
      </c>
      <c r="AW295" s="14" t="s">
        <v>43</v>
      </c>
      <c r="AX295" s="14" t="s">
        <v>24</v>
      </c>
      <c r="AY295" s="221" t="s">
        <v>141</v>
      </c>
    </row>
    <row r="296" spans="2:65" s="1" customFormat="1" ht="20.4" customHeight="1">
      <c r="B296" s="182"/>
      <c r="C296" s="183" t="s">
        <v>513</v>
      </c>
      <c r="D296" s="183" t="s">
        <v>143</v>
      </c>
      <c r="E296" s="184" t="s">
        <v>335</v>
      </c>
      <c r="F296" s="185" t="s">
        <v>514</v>
      </c>
      <c r="G296" s="186" t="s">
        <v>193</v>
      </c>
      <c r="H296" s="187">
        <v>23.14</v>
      </c>
      <c r="I296" s="188"/>
      <c r="J296" s="189">
        <f>ROUND(I296*H296,2)</f>
        <v>0</v>
      </c>
      <c r="K296" s="185" t="s">
        <v>155</v>
      </c>
      <c r="L296" s="42"/>
      <c r="M296" s="190" t="s">
        <v>5</v>
      </c>
      <c r="N296" s="191" t="s">
        <v>50</v>
      </c>
      <c r="O296" s="43"/>
      <c r="P296" s="192">
        <f>O296*H296</f>
        <v>0</v>
      </c>
      <c r="Q296" s="192">
        <v>0</v>
      </c>
      <c r="R296" s="192">
        <f>Q296*H296</f>
        <v>0</v>
      </c>
      <c r="S296" s="192">
        <v>0</v>
      </c>
      <c r="T296" s="193">
        <f>S296*H296</f>
        <v>0</v>
      </c>
      <c r="AR296" s="25" t="s">
        <v>148</v>
      </c>
      <c r="AT296" s="25" t="s">
        <v>143</v>
      </c>
      <c r="AU296" s="25" t="s">
        <v>86</v>
      </c>
      <c r="AY296" s="25" t="s">
        <v>141</v>
      </c>
      <c r="BE296" s="194">
        <f>IF(N296="základní",J296,0)</f>
        <v>0</v>
      </c>
      <c r="BF296" s="194">
        <f>IF(N296="snížená",J296,0)</f>
        <v>0</v>
      </c>
      <c r="BG296" s="194">
        <f>IF(N296="zákl. přenesená",J296,0)</f>
        <v>0</v>
      </c>
      <c r="BH296" s="194">
        <f>IF(N296="sníž. přenesená",J296,0)</f>
        <v>0</v>
      </c>
      <c r="BI296" s="194">
        <f>IF(N296="nulová",J296,0)</f>
        <v>0</v>
      </c>
      <c r="BJ296" s="25" t="s">
        <v>24</v>
      </c>
      <c r="BK296" s="194">
        <f>ROUND(I296*H296,2)</f>
        <v>0</v>
      </c>
      <c r="BL296" s="25" t="s">
        <v>148</v>
      </c>
      <c r="BM296" s="25" t="s">
        <v>515</v>
      </c>
    </row>
    <row r="297" spans="2:65" s="1" customFormat="1" ht="20.4" customHeight="1">
      <c r="B297" s="182"/>
      <c r="C297" s="183" t="s">
        <v>516</v>
      </c>
      <c r="D297" s="183" t="s">
        <v>143</v>
      </c>
      <c r="E297" s="184" t="s">
        <v>339</v>
      </c>
      <c r="F297" s="185" t="s">
        <v>517</v>
      </c>
      <c r="G297" s="186" t="s">
        <v>193</v>
      </c>
      <c r="H297" s="187">
        <v>19.54</v>
      </c>
      <c r="I297" s="188"/>
      <c r="J297" s="189">
        <f>ROUND(I297*H297,2)</f>
        <v>0</v>
      </c>
      <c r="K297" s="185" t="s">
        <v>147</v>
      </c>
      <c r="L297" s="42"/>
      <c r="M297" s="190" t="s">
        <v>5</v>
      </c>
      <c r="N297" s="191" t="s">
        <v>50</v>
      </c>
      <c r="O297" s="43"/>
      <c r="P297" s="192">
        <f>O297*H297</f>
        <v>0</v>
      </c>
      <c r="Q297" s="192">
        <v>0</v>
      </c>
      <c r="R297" s="192">
        <f>Q297*H297</f>
        <v>0</v>
      </c>
      <c r="S297" s="192">
        <v>0</v>
      </c>
      <c r="T297" s="193">
        <f>S297*H297</f>
        <v>0</v>
      </c>
      <c r="AR297" s="25" t="s">
        <v>148</v>
      </c>
      <c r="AT297" s="25" t="s">
        <v>143</v>
      </c>
      <c r="AU297" s="25" t="s">
        <v>86</v>
      </c>
      <c r="AY297" s="25" t="s">
        <v>141</v>
      </c>
      <c r="BE297" s="194">
        <f>IF(N297="základní",J297,0)</f>
        <v>0</v>
      </c>
      <c r="BF297" s="194">
        <f>IF(N297="snížená",J297,0)</f>
        <v>0</v>
      </c>
      <c r="BG297" s="194">
        <f>IF(N297="zákl. přenesená",J297,0)</f>
        <v>0</v>
      </c>
      <c r="BH297" s="194">
        <f>IF(N297="sníž. přenesená",J297,0)</f>
        <v>0</v>
      </c>
      <c r="BI297" s="194">
        <f>IF(N297="nulová",J297,0)</f>
        <v>0</v>
      </c>
      <c r="BJ297" s="25" t="s">
        <v>24</v>
      </c>
      <c r="BK297" s="194">
        <f>ROUND(I297*H297,2)</f>
        <v>0</v>
      </c>
      <c r="BL297" s="25" t="s">
        <v>148</v>
      </c>
      <c r="BM297" s="25" t="s">
        <v>518</v>
      </c>
    </row>
    <row r="298" spans="2:51" s="12" customFormat="1" ht="12">
      <c r="B298" s="195"/>
      <c r="D298" s="196" t="s">
        <v>150</v>
      </c>
      <c r="E298" s="197" t="s">
        <v>5</v>
      </c>
      <c r="F298" s="198" t="s">
        <v>327</v>
      </c>
      <c r="H298" s="199" t="s">
        <v>5</v>
      </c>
      <c r="I298" s="200"/>
      <c r="L298" s="195"/>
      <c r="M298" s="201"/>
      <c r="N298" s="202"/>
      <c r="O298" s="202"/>
      <c r="P298" s="202"/>
      <c r="Q298" s="202"/>
      <c r="R298" s="202"/>
      <c r="S298" s="202"/>
      <c r="T298" s="203"/>
      <c r="AT298" s="199" t="s">
        <v>150</v>
      </c>
      <c r="AU298" s="199" t="s">
        <v>86</v>
      </c>
      <c r="AV298" s="12" t="s">
        <v>24</v>
      </c>
      <c r="AW298" s="12" t="s">
        <v>43</v>
      </c>
      <c r="AX298" s="12" t="s">
        <v>79</v>
      </c>
      <c r="AY298" s="199" t="s">
        <v>141</v>
      </c>
    </row>
    <row r="299" spans="2:51" s="13" customFormat="1" ht="12">
      <c r="B299" s="204"/>
      <c r="D299" s="196" t="s">
        <v>150</v>
      </c>
      <c r="E299" s="205" t="s">
        <v>5</v>
      </c>
      <c r="F299" s="206" t="s">
        <v>507</v>
      </c>
      <c r="H299" s="207">
        <v>17.425</v>
      </c>
      <c r="I299" s="208"/>
      <c r="L299" s="204"/>
      <c r="M299" s="209"/>
      <c r="N299" s="210"/>
      <c r="O299" s="210"/>
      <c r="P299" s="210"/>
      <c r="Q299" s="210"/>
      <c r="R299" s="210"/>
      <c r="S299" s="210"/>
      <c r="T299" s="211"/>
      <c r="AT299" s="205" t="s">
        <v>150</v>
      </c>
      <c r="AU299" s="205" t="s">
        <v>86</v>
      </c>
      <c r="AV299" s="13" t="s">
        <v>86</v>
      </c>
      <c r="AW299" s="13" t="s">
        <v>43</v>
      </c>
      <c r="AX299" s="13" t="s">
        <v>79</v>
      </c>
      <c r="AY299" s="205" t="s">
        <v>141</v>
      </c>
    </row>
    <row r="300" spans="2:51" s="12" customFormat="1" ht="12">
      <c r="B300" s="195"/>
      <c r="D300" s="196" t="s">
        <v>150</v>
      </c>
      <c r="E300" s="197" t="s">
        <v>5</v>
      </c>
      <c r="F300" s="198" t="s">
        <v>508</v>
      </c>
      <c r="H300" s="199" t="s">
        <v>5</v>
      </c>
      <c r="I300" s="200"/>
      <c r="L300" s="195"/>
      <c r="M300" s="201"/>
      <c r="N300" s="202"/>
      <c r="O300" s="202"/>
      <c r="P300" s="202"/>
      <c r="Q300" s="202"/>
      <c r="R300" s="202"/>
      <c r="S300" s="202"/>
      <c r="T300" s="203"/>
      <c r="AT300" s="199" t="s">
        <v>150</v>
      </c>
      <c r="AU300" s="199" t="s">
        <v>86</v>
      </c>
      <c r="AV300" s="12" t="s">
        <v>24</v>
      </c>
      <c r="AW300" s="12" t="s">
        <v>43</v>
      </c>
      <c r="AX300" s="12" t="s">
        <v>79</v>
      </c>
      <c r="AY300" s="199" t="s">
        <v>141</v>
      </c>
    </row>
    <row r="301" spans="2:51" s="13" customFormat="1" ht="12">
      <c r="B301" s="204"/>
      <c r="D301" s="196" t="s">
        <v>150</v>
      </c>
      <c r="E301" s="205" t="s">
        <v>5</v>
      </c>
      <c r="F301" s="206" t="s">
        <v>509</v>
      </c>
      <c r="H301" s="207">
        <v>2.115</v>
      </c>
      <c r="I301" s="208"/>
      <c r="L301" s="204"/>
      <c r="M301" s="209"/>
      <c r="N301" s="210"/>
      <c r="O301" s="210"/>
      <c r="P301" s="210"/>
      <c r="Q301" s="210"/>
      <c r="R301" s="210"/>
      <c r="S301" s="210"/>
      <c r="T301" s="211"/>
      <c r="AT301" s="205" t="s">
        <v>150</v>
      </c>
      <c r="AU301" s="205" t="s">
        <v>86</v>
      </c>
      <c r="AV301" s="13" t="s">
        <v>86</v>
      </c>
      <c r="AW301" s="13" t="s">
        <v>43</v>
      </c>
      <c r="AX301" s="13" t="s">
        <v>79</v>
      </c>
      <c r="AY301" s="205" t="s">
        <v>141</v>
      </c>
    </row>
    <row r="302" spans="2:51" s="14" customFormat="1" ht="12">
      <c r="B302" s="212"/>
      <c r="D302" s="213" t="s">
        <v>150</v>
      </c>
      <c r="E302" s="214" t="s">
        <v>5</v>
      </c>
      <c r="F302" s="215" t="s">
        <v>152</v>
      </c>
      <c r="H302" s="216">
        <v>19.54</v>
      </c>
      <c r="I302" s="217"/>
      <c r="L302" s="212"/>
      <c r="M302" s="218"/>
      <c r="N302" s="219"/>
      <c r="O302" s="219"/>
      <c r="P302" s="219"/>
      <c r="Q302" s="219"/>
      <c r="R302" s="219"/>
      <c r="S302" s="219"/>
      <c r="T302" s="220"/>
      <c r="AT302" s="221" t="s">
        <v>150</v>
      </c>
      <c r="AU302" s="221" t="s">
        <v>86</v>
      </c>
      <c r="AV302" s="14" t="s">
        <v>148</v>
      </c>
      <c r="AW302" s="14" t="s">
        <v>43</v>
      </c>
      <c r="AX302" s="14" t="s">
        <v>24</v>
      </c>
      <c r="AY302" s="221" t="s">
        <v>141</v>
      </c>
    </row>
    <row r="303" spans="2:65" s="1" customFormat="1" ht="20.4" customHeight="1">
      <c r="B303" s="182"/>
      <c r="C303" s="183" t="s">
        <v>519</v>
      </c>
      <c r="D303" s="183" t="s">
        <v>143</v>
      </c>
      <c r="E303" s="184" t="s">
        <v>520</v>
      </c>
      <c r="F303" s="185" t="s">
        <v>521</v>
      </c>
      <c r="G303" s="186" t="s">
        <v>193</v>
      </c>
      <c r="H303" s="187">
        <v>3.6</v>
      </c>
      <c r="I303" s="188"/>
      <c r="J303" s="189">
        <f>ROUND(I303*H303,2)</f>
        <v>0</v>
      </c>
      <c r="K303" s="185" t="s">
        <v>147</v>
      </c>
      <c r="L303" s="42"/>
      <c r="M303" s="190" t="s">
        <v>5</v>
      </c>
      <c r="N303" s="191" t="s">
        <v>50</v>
      </c>
      <c r="O303" s="43"/>
      <c r="P303" s="192">
        <f>O303*H303</f>
        <v>0</v>
      </c>
      <c r="Q303" s="192">
        <v>0</v>
      </c>
      <c r="R303" s="192">
        <f>Q303*H303</f>
        <v>0</v>
      </c>
      <c r="S303" s="192">
        <v>0</v>
      </c>
      <c r="T303" s="193">
        <f>S303*H303</f>
        <v>0</v>
      </c>
      <c r="AR303" s="25" t="s">
        <v>148</v>
      </c>
      <c r="AT303" s="25" t="s">
        <v>143</v>
      </c>
      <c r="AU303" s="25" t="s">
        <v>86</v>
      </c>
      <c r="AY303" s="25" t="s">
        <v>141</v>
      </c>
      <c r="BE303" s="194">
        <f>IF(N303="základní",J303,0)</f>
        <v>0</v>
      </c>
      <c r="BF303" s="194">
        <f>IF(N303="snížená",J303,0)</f>
        <v>0</v>
      </c>
      <c r="BG303" s="194">
        <f>IF(N303="zákl. přenesená",J303,0)</f>
        <v>0</v>
      </c>
      <c r="BH303" s="194">
        <f>IF(N303="sníž. přenesená",J303,0)</f>
        <v>0</v>
      </c>
      <c r="BI303" s="194">
        <f>IF(N303="nulová",J303,0)</f>
        <v>0</v>
      </c>
      <c r="BJ303" s="25" t="s">
        <v>24</v>
      </c>
      <c r="BK303" s="194">
        <f>ROUND(I303*H303,2)</f>
        <v>0</v>
      </c>
      <c r="BL303" s="25" t="s">
        <v>148</v>
      </c>
      <c r="BM303" s="25" t="s">
        <v>522</v>
      </c>
    </row>
    <row r="304" spans="2:51" s="12" customFormat="1" ht="12">
      <c r="B304" s="195"/>
      <c r="D304" s="196" t="s">
        <v>150</v>
      </c>
      <c r="E304" s="197" t="s">
        <v>5</v>
      </c>
      <c r="F304" s="198" t="s">
        <v>498</v>
      </c>
      <c r="H304" s="199" t="s">
        <v>5</v>
      </c>
      <c r="I304" s="200"/>
      <c r="L304" s="195"/>
      <c r="M304" s="201"/>
      <c r="N304" s="202"/>
      <c r="O304" s="202"/>
      <c r="P304" s="202"/>
      <c r="Q304" s="202"/>
      <c r="R304" s="202"/>
      <c r="S304" s="202"/>
      <c r="T304" s="203"/>
      <c r="AT304" s="199" t="s">
        <v>150</v>
      </c>
      <c r="AU304" s="199" t="s">
        <v>86</v>
      </c>
      <c r="AV304" s="12" t="s">
        <v>24</v>
      </c>
      <c r="AW304" s="12" t="s">
        <v>43</v>
      </c>
      <c r="AX304" s="12" t="s">
        <v>79</v>
      </c>
      <c r="AY304" s="199" t="s">
        <v>141</v>
      </c>
    </row>
    <row r="305" spans="2:51" s="13" customFormat="1" ht="12">
      <c r="B305" s="204"/>
      <c r="D305" s="196" t="s">
        <v>150</v>
      </c>
      <c r="E305" s="205" t="s">
        <v>5</v>
      </c>
      <c r="F305" s="206" t="s">
        <v>499</v>
      </c>
      <c r="H305" s="207">
        <v>3.6</v>
      </c>
      <c r="I305" s="208"/>
      <c r="L305" s="204"/>
      <c r="M305" s="209"/>
      <c r="N305" s="210"/>
      <c r="O305" s="210"/>
      <c r="P305" s="210"/>
      <c r="Q305" s="210"/>
      <c r="R305" s="210"/>
      <c r="S305" s="210"/>
      <c r="T305" s="211"/>
      <c r="AT305" s="205" t="s">
        <v>150</v>
      </c>
      <c r="AU305" s="205" t="s">
        <v>86</v>
      </c>
      <c r="AV305" s="13" t="s">
        <v>86</v>
      </c>
      <c r="AW305" s="13" t="s">
        <v>43</v>
      </c>
      <c r="AX305" s="13" t="s">
        <v>79</v>
      </c>
      <c r="AY305" s="205" t="s">
        <v>141</v>
      </c>
    </row>
    <row r="306" spans="2:51" s="14" customFormat="1" ht="12">
      <c r="B306" s="212"/>
      <c r="D306" s="196" t="s">
        <v>150</v>
      </c>
      <c r="E306" s="222" t="s">
        <v>5</v>
      </c>
      <c r="F306" s="223" t="s">
        <v>152</v>
      </c>
      <c r="H306" s="224">
        <v>3.6</v>
      </c>
      <c r="I306" s="217"/>
      <c r="L306" s="212"/>
      <c r="M306" s="218"/>
      <c r="N306" s="219"/>
      <c r="O306" s="219"/>
      <c r="P306" s="219"/>
      <c r="Q306" s="219"/>
      <c r="R306" s="219"/>
      <c r="S306" s="219"/>
      <c r="T306" s="220"/>
      <c r="AT306" s="221" t="s">
        <v>150</v>
      </c>
      <c r="AU306" s="221" t="s">
        <v>86</v>
      </c>
      <c r="AV306" s="14" t="s">
        <v>148</v>
      </c>
      <c r="AW306" s="14" t="s">
        <v>43</v>
      </c>
      <c r="AX306" s="14" t="s">
        <v>24</v>
      </c>
      <c r="AY306" s="221" t="s">
        <v>141</v>
      </c>
    </row>
    <row r="307" spans="2:63" s="11" customFormat="1" ht="29.85" customHeight="1">
      <c r="B307" s="168"/>
      <c r="D307" s="179" t="s">
        <v>78</v>
      </c>
      <c r="E307" s="180" t="s">
        <v>346</v>
      </c>
      <c r="F307" s="180" t="s">
        <v>347</v>
      </c>
      <c r="I307" s="171"/>
      <c r="J307" s="181">
        <f>BK307</f>
        <v>0</v>
      </c>
      <c r="L307" s="168"/>
      <c r="M307" s="173"/>
      <c r="N307" s="174"/>
      <c r="O307" s="174"/>
      <c r="P307" s="175">
        <f>P308</f>
        <v>0</v>
      </c>
      <c r="Q307" s="174"/>
      <c r="R307" s="175">
        <f>R308</f>
        <v>0</v>
      </c>
      <c r="S307" s="174"/>
      <c r="T307" s="176">
        <f>T308</f>
        <v>0</v>
      </c>
      <c r="AR307" s="169" t="s">
        <v>24</v>
      </c>
      <c r="AT307" s="177" t="s">
        <v>78</v>
      </c>
      <c r="AU307" s="177" t="s">
        <v>24</v>
      </c>
      <c r="AY307" s="169" t="s">
        <v>141</v>
      </c>
      <c r="BK307" s="178">
        <f>BK308</f>
        <v>0</v>
      </c>
    </row>
    <row r="308" spans="2:65" s="1" customFormat="1" ht="20.4" customHeight="1">
      <c r="B308" s="182"/>
      <c r="C308" s="183" t="s">
        <v>523</v>
      </c>
      <c r="D308" s="183" t="s">
        <v>143</v>
      </c>
      <c r="E308" s="184" t="s">
        <v>524</v>
      </c>
      <c r="F308" s="185" t="s">
        <v>525</v>
      </c>
      <c r="G308" s="186" t="s">
        <v>193</v>
      </c>
      <c r="H308" s="187">
        <v>92.666</v>
      </c>
      <c r="I308" s="188"/>
      <c r="J308" s="189">
        <f>ROUND(I308*H308,2)</f>
        <v>0</v>
      </c>
      <c r="K308" s="185" t="s">
        <v>147</v>
      </c>
      <c r="L308" s="42"/>
      <c r="M308" s="190" t="s">
        <v>5</v>
      </c>
      <c r="N308" s="191" t="s">
        <v>50</v>
      </c>
      <c r="O308" s="43"/>
      <c r="P308" s="192">
        <f>O308*H308</f>
        <v>0</v>
      </c>
      <c r="Q308" s="192">
        <v>0</v>
      </c>
      <c r="R308" s="192">
        <f>Q308*H308</f>
        <v>0</v>
      </c>
      <c r="S308" s="192">
        <v>0</v>
      </c>
      <c r="T308" s="193">
        <f>S308*H308</f>
        <v>0</v>
      </c>
      <c r="AR308" s="25" t="s">
        <v>148</v>
      </c>
      <c r="AT308" s="25" t="s">
        <v>143</v>
      </c>
      <c r="AU308" s="25" t="s">
        <v>86</v>
      </c>
      <c r="AY308" s="25" t="s">
        <v>141</v>
      </c>
      <c r="BE308" s="194">
        <f>IF(N308="základní",J308,0)</f>
        <v>0</v>
      </c>
      <c r="BF308" s="194">
        <f>IF(N308="snížená",J308,0)</f>
        <v>0</v>
      </c>
      <c r="BG308" s="194">
        <f>IF(N308="zákl. přenesená",J308,0)</f>
        <v>0</v>
      </c>
      <c r="BH308" s="194">
        <f>IF(N308="sníž. přenesená",J308,0)</f>
        <v>0</v>
      </c>
      <c r="BI308" s="194">
        <f>IF(N308="nulová",J308,0)</f>
        <v>0</v>
      </c>
      <c r="BJ308" s="25" t="s">
        <v>24</v>
      </c>
      <c r="BK308" s="194">
        <f>ROUND(I308*H308,2)</f>
        <v>0</v>
      </c>
      <c r="BL308" s="25" t="s">
        <v>148</v>
      </c>
      <c r="BM308" s="25" t="s">
        <v>526</v>
      </c>
    </row>
    <row r="309" spans="2:63" s="11" customFormat="1" ht="37.35" customHeight="1">
      <c r="B309" s="168"/>
      <c r="D309" s="169" t="s">
        <v>78</v>
      </c>
      <c r="E309" s="170" t="s">
        <v>527</v>
      </c>
      <c r="F309" s="170" t="s">
        <v>528</v>
      </c>
      <c r="I309" s="171"/>
      <c r="J309" s="172">
        <f>BK309</f>
        <v>0</v>
      </c>
      <c r="L309" s="168"/>
      <c r="M309" s="173"/>
      <c r="N309" s="174"/>
      <c r="O309" s="174"/>
      <c r="P309" s="175">
        <f>P310</f>
        <v>0</v>
      </c>
      <c r="Q309" s="174"/>
      <c r="R309" s="175">
        <f>R310</f>
        <v>0.005715</v>
      </c>
      <c r="S309" s="174"/>
      <c r="T309" s="176">
        <f>T310</f>
        <v>0</v>
      </c>
      <c r="AR309" s="169" t="s">
        <v>86</v>
      </c>
      <c r="AT309" s="177" t="s">
        <v>78</v>
      </c>
      <c r="AU309" s="177" t="s">
        <v>79</v>
      </c>
      <c r="AY309" s="169" t="s">
        <v>141</v>
      </c>
      <c r="BK309" s="178">
        <f>BK310</f>
        <v>0</v>
      </c>
    </row>
    <row r="310" spans="2:63" s="11" customFormat="1" ht="19.95" customHeight="1">
      <c r="B310" s="168"/>
      <c r="D310" s="179" t="s">
        <v>78</v>
      </c>
      <c r="E310" s="180" t="s">
        <v>529</v>
      </c>
      <c r="F310" s="180" t="s">
        <v>530</v>
      </c>
      <c r="I310" s="171"/>
      <c r="J310" s="181">
        <f>BK310</f>
        <v>0</v>
      </c>
      <c r="L310" s="168"/>
      <c r="M310" s="173"/>
      <c r="N310" s="174"/>
      <c r="O310" s="174"/>
      <c r="P310" s="175">
        <f>SUM(P311:P317)</f>
        <v>0</v>
      </c>
      <c r="Q310" s="174"/>
      <c r="R310" s="175">
        <f>SUM(R311:R317)</f>
        <v>0.005715</v>
      </c>
      <c r="S310" s="174"/>
      <c r="T310" s="176">
        <f>SUM(T311:T317)</f>
        <v>0</v>
      </c>
      <c r="AR310" s="169" t="s">
        <v>86</v>
      </c>
      <c r="AT310" s="177" t="s">
        <v>78</v>
      </c>
      <c r="AU310" s="177" t="s">
        <v>24</v>
      </c>
      <c r="AY310" s="169" t="s">
        <v>141</v>
      </c>
      <c r="BK310" s="178">
        <f>SUM(BK311:BK317)</f>
        <v>0</v>
      </c>
    </row>
    <row r="311" spans="2:65" s="1" customFormat="1" ht="28.8" customHeight="1">
      <c r="B311" s="182"/>
      <c r="C311" s="183" t="s">
        <v>531</v>
      </c>
      <c r="D311" s="183" t="s">
        <v>143</v>
      </c>
      <c r="E311" s="184" t="s">
        <v>532</v>
      </c>
      <c r="F311" s="185" t="s">
        <v>533</v>
      </c>
      <c r="G311" s="186" t="s">
        <v>146</v>
      </c>
      <c r="H311" s="187">
        <v>4.5</v>
      </c>
      <c r="I311" s="188"/>
      <c r="J311" s="189">
        <f>ROUND(I311*H311,2)</f>
        <v>0</v>
      </c>
      <c r="K311" s="185" t="s">
        <v>147</v>
      </c>
      <c r="L311" s="42"/>
      <c r="M311" s="190" t="s">
        <v>5</v>
      </c>
      <c r="N311" s="191" t="s">
        <v>50</v>
      </c>
      <c r="O311" s="43"/>
      <c r="P311" s="192">
        <f>O311*H311</f>
        <v>0</v>
      </c>
      <c r="Q311" s="192">
        <v>0.00071</v>
      </c>
      <c r="R311" s="192">
        <f>Q311*H311</f>
        <v>0.003195</v>
      </c>
      <c r="S311" s="192">
        <v>0</v>
      </c>
      <c r="T311" s="193">
        <f>S311*H311</f>
        <v>0</v>
      </c>
      <c r="AR311" s="25" t="s">
        <v>235</v>
      </c>
      <c r="AT311" s="25" t="s">
        <v>143</v>
      </c>
      <c r="AU311" s="25" t="s">
        <v>86</v>
      </c>
      <c r="AY311" s="25" t="s">
        <v>141</v>
      </c>
      <c r="BE311" s="194">
        <f>IF(N311="základní",J311,0)</f>
        <v>0</v>
      </c>
      <c r="BF311" s="194">
        <f>IF(N311="snížená",J311,0)</f>
        <v>0</v>
      </c>
      <c r="BG311" s="194">
        <f>IF(N311="zákl. přenesená",J311,0)</f>
        <v>0</v>
      </c>
      <c r="BH311" s="194">
        <f>IF(N311="sníž. přenesená",J311,0)</f>
        <v>0</v>
      </c>
      <c r="BI311" s="194">
        <f>IF(N311="nulová",J311,0)</f>
        <v>0</v>
      </c>
      <c r="BJ311" s="25" t="s">
        <v>24</v>
      </c>
      <c r="BK311" s="194">
        <f>ROUND(I311*H311,2)</f>
        <v>0</v>
      </c>
      <c r="BL311" s="25" t="s">
        <v>235</v>
      </c>
      <c r="BM311" s="25" t="s">
        <v>534</v>
      </c>
    </row>
    <row r="312" spans="2:51" s="13" customFormat="1" ht="12">
      <c r="B312" s="204"/>
      <c r="D312" s="196" t="s">
        <v>150</v>
      </c>
      <c r="E312" s="205" t="s">
        <v>5</v>
      </c>
      <c r="F312" s="206" t="s">
        <v>535</v>
      </c>
      <c r="H312" s="207">
        <v>4.5</v>
      </c>
      <c r="I312" s="208"/>
      <c r="L312" s="204"/>
      <c r="M312" s="209"/>
      <c r="N312" s="210"/>
      <c r="O312" s="210"/>
      <c r="P312" s="210"/>
      <c r="Q312" s="210"/>
      <c r="R312" s="210"/>
      <c r="S312" s="210"/>
      <c r="T312" s="211"/>
      <c r="AT312" s="205" t="s">
        <v>150</v>
      </c>
      <c r="AU312" s="205" t="s">
        <v>86</v>
      </c>
      <c r="AV312" s="13" t="s">
        <v>86</v>
      </c>
      <c r="AW312" s="13" t="s">
        <v>43</v>
      </c>
      <c r="AX312" s="13" t="s">
        <v>79</v>
      </c>
      <c r="AY312" s="205" t="s">
        <v>141</v>
      </c>
    </row>
    <row r="313" spans="2:51" s="14" customFormat="1" ht="12">
      <c r="B313" s="212"/>
      <c r="D313" s="213" t="s">
        <v>150</v>
      </c>
      <c r="E313" s="214" t="s">
        <v>5</v>
      </c>
      <c r="F313" s="215" t="s">
        <v>152</v>
      </c>
      <c r="H313" s="216">
        <v>4.5</v>
      </c>
      <c r="I313" s="217"/>
      <c r="L313" s="212"/>
      <c r="M313" s="218"/>
      <c r="N313" s="219"/>
      <c r="O313" s="219"/>
      <c r="P313" s="219"/>
      <c r="Q313" s="219"/>
      <c r="R313" s="219"/>
      <c r="S313" s="219"/>
      <c r="T313" s="220"/>
      <c r="AT313" s="221" t="s">
        <v>150</v>
      </c>
      <c r="AU313" s="221" t="s">
        <v>86</v>
      </c>
      <c r="AV313" s="14" t="s">
        <v>148</v>
      </c>
      <c r="AW313" s="14" t="s">
        <v>43</v>
      </c>
      <c r="AX313" s="14" t="s">
        <v>24</v>
      </c>
      <c r="AY313" s="221" t="s">
        <v>141</v>
      </c>
    </row>
    <row r="314" spans="2:65" s="1" customFormat="1" ht="28.8" customHeight="1">
      <c r="B314" s="182"/>
      <c r="C314" s="183" t="s">
        <v>536</v>
      </c>
      <c r="D314" s="183" t="s">
        <v>143</v>
      </c>
      <c r="E314" s="184" t="s">
        <v>537</v>
      </c>
      <c r="F314" s="185" t="s">
        <v>538</v>
      </c>
      <c r="G314" s="186" t="s">
        <v>162</v>
      </c>
      <c r="H314" s="187">
        <v>9</v>
      </c>
      <c r="I314" s="188"/>
      <c r="J314" s="189">
        <f>ROUND(I314*H314,2)</f>
        <v>0</v>
      </c>
      <c r="K314" s="185" t="s">
        <v>147</v>
      </c>
      <c r="L314" s="42"/>
      <c r="M314" s="190" t="s">
        <v>5</v>
      </c>
      <c r="N314" s="191" t="s">
        <v>50</v>
      </c>
      <c r="O314" s="43"/>
      <c r="P314" s="192">
        <f>O314*H314</f>
        <v>0</v>
      </c>
      <c r="Q314" s="192">
        <v>0.00028</v>
      </c>
      <c r="R314" s="192">
        <f>Q314*H314</f>
        <v>0.0025199999999999997</v>
      </c>
      <c r="S314" s="192">
        <v>0</v>
      </c>
      <c r="T314" s="193">
        <f>S314*H314</f>
        <v>0</v>
      </c>
      <c r="AR314" s="25" t="s">
        <v>235</v>
      </c>
      <c r="AT314" s="25" t="s">
        <v>143</v>
      </c>
      <c r="AU314" s="25" t="s">
        <v>86</v>
      </c>
      <c r="AY314" s="25" t="s">
        <v>141</v>
      </c>
      <c r="BE314" s="194">
        <f>IF(N314="základní",J314,0)</f>
        <v>0</v>
      </c>
      <c r="BF314" s="194">
        <f>IF(N314="snížená",J314,0)</f>
        <v>0</v>
      </c>
      <c r="BG314" s="194">
        <f>IF(N314="zákl. přenesená",J314,0)</f>
        <v>0</v>
      </c>
      <c r="BH314" s="194">
        <f>IF(N314="sníž. přenesená",J314,0)</f>
        <v>0</v>
      </c>
      <c r="BI314" s="194">
        <f>IF(N314="nulová",J314,0)</f>
        <v>0</v>
      </c>
      <c r="BJ314" s="25" t="s">
        <v>24</v>
      </c>
      <c r="BK314" s="194">
        <f>ROUND(I314*H314,2)</f>
        <v>0</v>
      </c>
      <c r="BL314" s="25" t="s">
        <v>235</v>
      </c>
      <c r="BM314" s="25" t="s">
        <v>539</v>
      </c>
    </row>
    <row r="315" spans="2:51" s="13" customFormat="1" ht="12">
      <c r="B315" s="204"/>
      <c r="D315" s="196" t="s">
        <v>150</v>
      </c>
      <c r="E315" s="205" t="s">
        <v>5</v>
      </c>
      <c r="F315" s="206" t="s">
        <v>196</v>
      </c>
      <c r="H315" s="207">
        <v>9</v>
      </c>
      <c r="I315" s="208"/>
      <c r="L315" s="204"/>
      <c r="M315" s="209"/>
      <c r="N315" s="210"/>
      <c r="O315" s="210"/>
      <c r="P315" s="210"/>
      <c r="Q315" s="210"/>
      <c r="R315" s="210"/>
      <c r="S315" s="210"/>
      <c r="T315" s="211"/>
      <c r="AT315" s="205" t="s">
        <v>150</v>
      </c>
      <c r="AU315" s="205" t="s">
        <v>86</v>
      </c>
      <c r="AV315" s="13" t="s">
        <v>86</v>
      </c>
      <c r="AW315" s="13" t="s">
        <v>43</v>
      </c>
      <c r="AX315" s="13" t="s">
        <v>79</v>
      </c>
      <c r="AY315" s="205" t="s">
        <v>141</v>
      </c>
    </row>
    <row r="316" spans="2:51" s="14" customFormat="1" ht="12">
      <c r="B316" s="212"/>
      <c r="D316" s="213" t="s">
        <v>150</v>
      </c>
      <c r="E316" s="214" t="s">
        <v>5</v>
      </c>
      <c r="F316" s="215" t="s">
        <v>152</v>
      </c>
      <c r="H316" s="216">
        <v>9</v>
      </c>
      <c r="I316" s="217"/>
      <c r="L316" s="212"/>
      <c r="M316" s="218"/>
      <c r="N316" s="219"/>
      <c r="O316" s="219"/>
      <c r="P316" s="219"/>
      <c r="Q316" s="219"/>
      <c r="R316" s="219"/>
      <c r="S316" s="219"/>
      <c r="T316" s="220"/>
      <c r="AT316" s="221" t="s">
        <v>150</v>
      </c>
      <c r="AU316" s="221" t="s">
        <v>86</v>
      </c>
      <c r="AV316" s="14" t="s">
        <v>148</v>
      </c>
      <c r="AW316" s="14" t="s">
        <v>43</v>
      </c>
      <c r="AX316" s="14" t="s">
        <v>24</v>
      </c>
      <c r="AY316" s="221" t="s">
        <v>141</v>
      </c>
    </row>
    <row r="317" spans="2:65" s="1" customFormat="1" ht="28.8" customHeight="1">
      <c r="B317" s="182"/>
      <c r="C317" s="183" t="s">
        <v>540</v>
      </c>
      <c r="D317" s="183" t="s">
        <v>143</v>
      </c>
      <c r="E317" s="184" t="s">
        <v>541</v>
      </c>
      <c r="F317" s="185" t="s">
        <v>542</v>
      </c>
      <c r="G317" s="186" t="s">
        <v>193</v>
      </c>
      <c r="H317" s="187">
        <v>0.006</v>
      </c>
      <c r="I317" s="188"/>
      <c r="J317" s="189">
        <f>ROUND(I317*H317,2)</f>
        <v>0</v>
      </c>
      <c r="K317" s="185" t="s">
        <v>147</v>
      </c>
      <c r="L317" s="42"/>
      <c r="M317" s="190" t="s">
        <v>5</v>
      </c>
      <c r="N317" s="238" t="s">
        <v>50</v>
      </c>
      <c r="O317" s="239"/>
      <c r="P317" s="240">
        <f>O317*H317</f>
        <v>0</v>
      </c>
      <c r="Q317" s="240">
        <v>0</v>
      </c>
      <c r="R317" s="240">
        <f>Q317*H317</f>
        <v>0</v>
      </c>
      <c r="S317" s="240">
        <v>0</v>
      </c>
      <c r="T317" s="241">
        <f>S317*H317</f>
        <v>0</v>
      </c>
      <c r="AR317" s="25" t="s">
        <v>235</v>
      </c>
      <c r="AT317" s="25" t="s">
        <v>143</v>
      </c>
      <c r="AU317" s="25" t="s">
        <v>86</v>
      </c>
      <c r="AY317" s="25" t="s">
        <v>141</v>
      </c>
      <c r="BE317" s="194">
        <f>IF(N317="základní",J317,0)</f>
        <v>0</v>
      </c>
      <c r="BF317" s="194">
        <f>IF(N317="snížená",J317,0)</f>
        <v>0</v>
      </c>
      <c r="BG317" s="194">
        <f>IF(N317="zákl. přenesená",J317,0)</f>
        <v>0</v>
      </c>
      <c r="BH317" s="194">
        <f>IF(N317="sníž. přenesená",J317,0)</f>
        <v>0</v>
      </c>
      <c r="BI317" s="194">
        <f>IF(N317="nulová",J317,0)</f>
        <v>0</v>
      </c>
      <c r="BJ317" s="25" t="s">
        <v>24</v>
      </c>
      <c r="BK317" s="194">
        <f>ROUND(I317*H317,2)</f>
        <v>0</v>
      </c>
      <c r="BL317" s="25" t="s">
        <v>235</v>
      </c>
      <c r="BM317" s="25" t="s">
        <v>543</v>
      </c>
    </row>
    <row r="318" spans="2:12" s="1" customFormat="1" ht="6.9" customHeight="1">
      <c r="B318" s="57"/>
      <c r="C318" s="58"/>
      <c r="D318" s="58"/>
      <c r="E318" s="58"/>
      <c r="F318" s="58"/>
      <c r="G318" s="58"/>
      <c r="H318" s="58"/>
      <c r="I318" s="135"/>
      <c r="J318" s="58"/>
      <c r="K318" s="58"/>
      <c r="L318" s="42"/>
    </row>
  </sheetData>
  <autoFilter ref="C92:K317"/>
  <mergeCells count="12">
    <mergeCell ref="G1:H1"/>
    <mergeCell ref="L2:V2"/>
    <mergeCell ref="E49:H49"/>
    <mergeCell ref="E51:H51"/>
    <mergeCell ref="E81:H81"/>
    <mergeCell ref="E83:H83"/>
    <mergeCell ref="E85:H85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92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90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4" width="3.66015625" style="0" customWidth="1"/>
    <col min="5" max="5" width="14.66015625" style="0" customWidth="1"/>
    <col min="6" max="6" width="64.33203125" style="0" customWidth="1"/>
    <col min="7" max="7" width="7.5" style="0" customWidth="1"/>
    <col min="8" max="8" width="9.5" style="0" customWidth="1"/>
    <col min="9" max="9" width="10.83203125" style="107" customWidth="1"/>
    <col min="10" max="10" width="20.16015625" style="0" customWidth="1"/>
    <col min="11" max="11" width="13.33203125" style="0" customWidth="1"/>
    <col min="19" max="19" width="7" style="0" customWidth="1"/>
    <col min="20" max="20" width="25.5" style="0" customWidth="1"/>
    <col min="21" max="21" width="14" style="0" customWidth="1"/>
    <col min="22" max="22" width="10.5" style="0" customWidth="1"/>
    <col min="23" max="23" width="14" style="0" customWidth="1"/>
    <col min="24" max="24" width="10.5" style="0" customWidth="1"/>
    <col min="25" max="25" width="12.83203125" style="0" customWidth="1"/>
    <col min="26" max="26" width="9.5" style="0" customWidth="1"/>
    <col min="27" max="27" width="12.83203125" style="0" customWidth="1"/>
    <col min="28" max="28" width="14" style="0" customWidth="1"/>
    <col min="29" max="29" width="9.5" style="0" customWidth="1"/>
    <col min="30" max="30" width="12.83203125" style="0" customWidth="1"/>
    <col min="31" max="31" width="14" style="0" customWidth="1"/>
    <col min="44" max="65" width="9.16015625" style="0" hidden="1" customWidth="1"/>
  </cols>
  <sheetData>
    <row r="1" spans="1:70" ht="21.75" customHeight="1">
      <c r="A1" s="22"/>
      <c r="B1" s="108"/>
      <c r="C1" s="108"/>
      <c r="D1" s="109" t="s">
        <v>1</v>
      </c>
      <c r="E1" s="108"/>
      <c r="F1" s="110" t="s">
        <v>101</v>
      </c>
      <c r="G1" s="380" t="s">
        <v>102</v>
      </c>
      <c r="H1" s="380"/>
      <c r="I1" s="111"/>
      <c r="J1" s="110" t="s">
        <v>103</v>
      </c>
      <c r="K1" s="109" t="s">
        <v>104</v>
      </c>
      <c r="L1" s="110" t="s">
        <v>105</v>
      </c>
      <c r="M1" s="110"/>
      <c r="N1" s="110"/>
      <c r="O1" s="110"/>
      <c r="P1" s="110"/>
      <c r="Q1" s="110"/>
      <c r="R1" s="110"/>
      <c r="S1" s="110"/>
      <c r="T1" s="110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" customHeight="1">
      <c r="L2" s="372"/>
      <c r="M2" s="372"/>
      <c r="N2" s="372"/>
      <c r="O2" s="372"/>
      <c r="P2" s="372"/>
      <c r="Q2" s="372"/>
      <c r="R2" s="372"/>
      <c r="S2" s="372"/>
      <c r="T2" s="372"/>
      <c r="U2" s="372"/>
      <c r="V2" s="372"/>
      <c r="AT2" s="25" t="s">
        <v>97</v>
      </c>
    </row>
    <row r="3" spans="2:46" ht="6.9" customHeight="1">
      <c r="B3" s="26"/>
      <c r="C3" s="27"/>
      <c r="D3" s="27"/>
      <c r="E3" s="27"/>
      <c r="F3" s="27"/>
      <c r="G3" s="27"/>
      <c r="H3" s="27"/>
      <c r="I3" s="112"/>
      <c r="J3" s="27"/>
      <c r="K3" s="28"/>
      <c r="AT3" s="25" t="s">
        <v>86</v>
      </c>
    </row>
    <row r="4" spans="2:46" ht="36.9" customHeight="1">
      <c r="B4" s="29"/>
      <c r="C4" s="30"/>
      <c r="D4" s="31" t="s">
        <v>106</v>
      </c>
      <c r="E4" s="30"/>
      <c r="F4" s="30"/>
      <c r="G4" s="30"/>
      <c r="H4" s="30"/>
      <c r="I4" s="113"/>
      <c r="J4" s="30"/>
      <c r="K4" s="32"/>
      <c r="M4" s="33" t="s">
        <v>13</v>
      </c>
      <c r="AT4" s="25" t="s">
        <v>6</v>
      </c>
    </row>
    <row r="5" spans="2:11" ht="6.9" customHeight="1">
      <c r="B5" s="29"/>
      <c r="C5" s="30"/>
      <c r="D5" s="30"/>
      <c r="E5" s="30"/>
      <c r="F5" s="30"/>
      <c r="G5" s="30"/>
      <c r="H5" s="30"/>
      <c r="I5" s="113"/>
      <c r="J5" s="30"/>
      <c r="K5" s="32"/>
    </row>
    <row r="6" spans="2:11" ht="13.2">
      <c r="B6" s="29"/>
      <c r="C6" s="30"/>
      <c r="D6" s="38" t="s">
        <v>19</v>
      </c>
      <c r="E6" s="30"/>
      <c r="F6" s="30"/>
      <c r="G6" s="30"/>
      <c r="H6" s="30"/>
      <c r="I6" s="113"/>
      <c r="J6" s="30"/>
      <c r="K6" s="32"/>
    </row>
    <row r="7" spans="2:11" ht="20.4" customHeight="1">
      <c r="B7" s="29"/>
      <c r="C7" s="30"/>
      <c r="D7" s="30"/>
      <c r="E7" s="373" t="str">
        <f>'Rekapitulace stavby'!K6</f>
        <v>Šumperk, ul. Třebízského - MŠ, komunikace</v>
      </c>
      <c r="F7" s="374"/>
      <c r="G7" s="374"/>
      <c r="H7" s="374"/>
      <c r="I7" s="113"/>
      <c r="J7" s="30"/>
      <c r="K7" s="32"/>
    </row>
    <row r="8" spans="2:11" s="1" customFormat="1" ht="13.2">
      <c r="B8" s="42"/>
      <c r="C8" s="43"/>
      <c r="D8" s="38" t="s">
        <v>107</v>
      </c>
      <c r="E8" s="43"/>
      <c r="F8" s="43"/>
      <c r="G8" s="43"/>
      <c r="H8" s="43"/>
      <c r="I8" s="114"/>
      <c r="J8" s="43"/>
      <c r="K8" s="46"/>
    </row>
    <row r="9" spans="2:11" s="1" customFormat="1" ht="36.9" customHeight="1">
      <c r="B9" s="42"/>
      <c r="C9" s="43"/>
      <c r="D9" s="43"/>
      <c r="E9" s="376" t="s">
        <v>544</v>
      </c>
      <c r="F9" s="375"/>
      <c r="G9" s="375"/>
      <c r="H9" s="375"/>
      <c r="I9" s="114"/>
      <c r="J9" s="43"/>
      <c r="K9" s="46"/>
    </row>
    <row r="10" spans="2:11" s="1" customFormat="1" ht="12">
      <c r="B10" s="42"/>
      <c r="C10" s="43"/>
      <c r="D10" s="43"/>
      <c r="E10" s="43"/>
      <c r="F10" s="43"/>
      <c r="G10" s="43"/>
      <c r="H10" s="43"/>
      <c r="I10" s="114"/>
      <c r="J10" s="43"/>
      <c r="K10" s="46"/>
    </row>
    <row r="11" spans="2:11" s="1" customFormat="1" ht="14.4" customHeight="1">
      <c r="B11" s="42"/>
      <c r="C11" s="43"/>
      <c r="D11" s="38" t="s">
        <v>22</v>
      </c>
      <c r="E11" s="43"/>
      <c r="F11" s="36" t="s">
        <v>5</v>
      </c>
      <c r="G11" s="43"/>
      <c r="H11" s="43"/>
      <c r="I11" s="115" t="s">
        <v>23</v>
      </c>
      <c r="J11" s="36" t="s">
        <v>5</v>
      </c>
      <c r="K11" s="46"/>
    </row>
    <row r="12" spans="2:11" s="1" customFormat="1" ht="14.4" customHeight="1">
      <c r="B12" s="42"/>
      <c r="C12" s="43"/>
      <c r="D12" s="38" t="s">
        <v>25</v>
      </c>
      <c r="E12" s="43"/>
      <c r="F12" s="36" t="s">
        <v>26</v>
      </c>
      <c r="G12" s="43"/>
      <c r="H12" s="43"/>
      <c r="I12" s="115" t="s">
        <v>27</v>
      </c>
      <c r="J12" s="116" t="str">
        <f>'Rekapitulace stavby'!AN8</f>
        <v>18. 8. 2016</v>
      </c>
      <c r="K12" s="46"/>
    </row>
    <row r="13" spans="2:11" s="1" customFormat="1" ht="10.8" customHeight="1">
      <c r="B13" s="42"/>
      <c r="C13" s="43"/>
      <c r="D13" s="43"/>
      <c r="E13" s="43"/>
      <c r="F13" s="43"/>
      <c r="G13" s="43"/>
      <c r="H13" s="43"/>
      <c r="I13" s="114"/>
      <c r="J13" s="43"/>
      <c r="K13" s="46"/>
    </row>
    <row r="14" spans="2:11" s="1" customFormat="1" ht="14.4" customHeight="1">
      <c r="B14" s="42"/>
      <c r="C14" s="43"/>
      <c r="D14" s="38" t="s">
        <v>31</v>
      </c>
      <c r="E14" s="43"/>
      <c r="F14" s="43"/>
      <c r="G14" s="43"/>
      <c r="H14" s="43"/>
      <c r="I14" s="115" t="s">
        <v>32</v>
      </c>
      <c r="J14" s="36" t="s">
        <v>33</v>
      </c>
      <c r="K14" s="46"/>
    </row>
    <row r="15" spans="2:11" s="1" customFormat="1" ht="18" customHeight="1">
      <c r="B15" s="42"/>
      <c r="C15" s="43"/>
      <c r="D15" s="43"/>
      <c r="E15" s="36" t="s">
        <v>34</v>
      </c>
      <c r="F15" s="43"/>
      <c r="G15" s="43"/>
      <c r="H15" s="43"/>
      <c r="I15" s="115" t="s">
        <v>35</v>
      </c>
      <c r="J15" s="36" t="s">
        <v>36</v>
      </c>
      <c r="K15" s="46"/>
    </row>
    <row r="16" spans="2:11" s="1" customFormat="1" ht="6.9" customHeight="1">
      <c r="B16" s="42"/>
      <c r="C16" s="43"/>
      <c r="D16" s="43"/>
      <c r="E16" s="43"/>
      <c r="F16" s="43"/>
      <c r="G16" s="43"/>
      <c r="H16" s="43"/>
      <c r="I16" s="114"/>
      <c r="J16" s="43"/>
      <c r="K16" s="46"/>
    </row>
    <row r="17" spans="2:11" s="1" customFormat="1" ht="14.4" customHeight="1">
      <c r="B17" s="42"/>
      <c r="C17" s="43"/>
      <c r="D17" s="38" t="s">
        <v>37</v>
      </c>
      <c r="E17" s="43"/>
      <c r="F17" s="43"/>
      <c r="G17" s="43"/>
      <c r="H17" s="43"/>
      <c r="I17" s="115" t="s">
        <v>32</v>
      </c>
      <c r="J17" s="36" t="str">
        <f>IF('Rekapitulace stavby'!AN13="Vyplň údaj","",IF('Rekapitulace stavby'!AN13="","",'Rekapitulace stavby'!AN13))</f>
        <v/>
      </c>
      <c r="K17" s="46"/>
    </row>
    <row r="18" spans="2:11" s="1" customFormat="1" ht="18" customHeight="1">
      <c r="B18" s="42"/>
      <c r="C18" s="43"/>
      <c r="D18" s="43"/>
      <c r="E18" s="36" t="str">
        <f>IF('Rekapitulace stavby'!E14="Vyplň údaj","",IF('Rekapitulace stavby'!E14="","",'Rekapitulace stavby'!E14))</f>
        <v/>
      </c>
      <c r="F18" s="43"/>
      <c r="G18" s="43"/>
      <c r="H18" s="43"/>
      <c r="I18" s="115" t="s">
        <v>35</v>
      </c>
      <c r="J18" s="36" t="str">
        <f>IF('Rekapitulace stavby'!AN14="Vyplň údaj","",IF('Rekapitulace stavby'!AN14="","",'Rekapitulace stavby'!AN14))</f>
        <v/>
      </c>
      <c r="K18" s="46"/>
    </row>
    <row r="19" spans="2:11" s="1" customFormat="1" ht="6.9" customHeight="1">
      <c r="B19" s="42"/>
      <c r="C19" s="43"/>
      <c r="D19" s="43"/>
      <c r="E19" s="43"/>
      <c r="F19" s="43"/>
      <c r="G19" s="43"/>
      <c r="H19" s="43"/>
      <c r="I19" s="114"/>
      <c r="J19" s="43"/>
      <c r="K19" s="46"/>
    </row>
    <row r="20" spans="2:11" s="1" customFormat="1" ht="14.4" customHeight="1">
      <c r="B20" s="42"/>
      <c r="C20" s="43"/>
      <c r="D20" s="38" t="s">
        <v>39</v>
      </c>
      <c r="E20" s="43"/>
      <c r="F20" s="43"/>
      <c r="G20" s="43"/>
      <c r="H20" s="43"/>
      <c r="I20" s="115" t="s">
        <v>32</v>
      </c>
      <c r="J20" s="36" t="s">
        <v>40</v>
      </c>
      <c r="K20" s="46"/>
    </row>
    <row r="21" spans="2:11" s="1" customFormat="1" ht="18" customHeight="1">
      <c r="B21" s="42"/>
      <c r="C21" s="43"/>
      <c r="D21" s="43"/>
      <c r="E21" s="36" t="s">
        <v>41</v>
      </c>
      <c r="F21" s="43"/>
      <c r="G21" s="43"/>
      <c r="H21" s="43"/>
      <c r="I21" s="115" t="s">
        <v>35</v>
      </c>
      <c r="J21" s="36" t="s">
        <v>42</v>
      </c>
      <c r="K21" s="46"/>
    </row>
    <row r="22" spans="2:11" s="1" customFormat="1" ht="6.9" customHeight="1">
      <c r="B22" s="42"/>
      <c r="C22" s="43"/>
      <c r="D22" s="43"/>
      <c r="E22" s="43"/>
      <c r="F22" s="43"/>
      <c r="G22" s="43"/>
      <c r="H22" s="43"/>
      <c r="I22" s="114"/>
      <c r="J22" s="43"/>
      <c r="K22" s="46"/>
    </row>
    <row r="23" spans="2:11" s="1" customFormat="1" ht="14.4" customHeight="1">
      <c r="B23" s="42"/>
      <c r="C23" s="43"/>
      <c r="D23" s="38" t="s">
        <v>44</v>
      </c>
      <c r="E23" s="43"/>
      <c r="F23" s="43"/>
      <c r="G23" s="43"/>
      <c r="H23" s="43"/>
      <c r="I23" s="114"/>
      <c r="J23" s="43"/>
      <c r="K23" s="46"/>
    </row>
    <row r="24" spans="2:11" s="7" customFormat="1" ht="20.4" customHeight="1">
      <c r="B24" s="117"/>
      <c r="C24" s="118"/>
      <c r="D24" s="118"/>
      <c r="E24" s="339" t="s">
        <v>5</v>
      </c>
      <c r="F24" s="339"/>
      <c r="G24" s="339"/>
      <c r="H24" s="339"/>
      <c r="I24" s="119"/>
      <c r="J24" s="118"/>
      <c r="K24" s="120"/>
    </row>
    <row r="25" spans="2:11" s="1" customFormat="1" ht="6.9" customHeight="1">
      <c r="B25" s="42"/>
      <c r="C25" s="43"/>
      <c r="D25" s="43"/>
      <c r="E25" s="43"/>
      <c r="F25" s="43"/>
      <c r="G25" s="43"/>
      <c r="H25" s="43"/>
      <c r="I25" s="114"/>
      <c r="J25" s="43"/>
      <c r="K25" s="46"/>
    </row>
    <row r="26" spans="2:11" s="1" customFormat="1" ht="6.9" customHeight="1">
      <c r="B26" s="42"/>
      <c r="C26" s="43"/>
      <c r="D26" s="69"/>
      <c r="E26" s="69"/>
      <c r="F26" s="69"/>
      <c r="G26" s="69"/>
      <c r="H26" s="69"/>
      <c r="I26" s="121"/>
      <c r="J26" s="69"/>
      <c r="K26" s="122"/>
    </row>
    <row r="27" spans="2:11" s="1" customFormat="1" ht="25.35" customHeight="1">
      <c r="B27" s="42"/>
      <c r="C27" s="43"/>
      <c r="D27" s="123" t="s">
        <v>45</v>
      </c>
      <c r="E27" s="43"/>
      <c r="F27" s="43"/>
      <c r="G27" s="43"/>
      <c r="H27" s="43"/>
      <c r="I27" s="114"/>
      <c r="J27" s="124">
        <f>ROUND(J78,2)</f>
        <v>0</v>
      </c>
      <c r="K27" s="46"/>
    </row>
    <row r="28" spans="2:11" s="1" customFormat="1" ht="6.9" customHeight="1">
      <c r="B28" s="42"/>
      <c r="C28" s="43"/>
      <c r="D28" s="69"/>
      <c r="E28" s="69"/>
      <c r="F28" s="69"/>
      <c r="G28" s="69"/>
      <c r="H28" s="69"/>
      <c r="I28" s="121"/>
      <c r="J28" s="69"/>
      <c r="K28" s="122"/>
    </row>
    <row r="29" spans="2:11" s="1" customFormat="1" ht="14.4" customHeight="1">
      <c r="B29" s="42"/>
      <c r="C29" s="43"/>
      <c r="D29" s="43"/>
      <c r="E29" s="43"/>
      <c r="F29" s="47" t="s">
        <v>47</v>
      </c>
      <c r="G29" s="43"/>
      <c r="H29" s="43"/>
      <c r="I29" s="125" t="s">
        <v>46</v>
      </c>
      <c r="J29" s="47" t="s">
        <v>48</v>
      </c>
      <c r="K29" s="46"/>
    </row>
    <row r="30" spans="2:11" s="1" customFormat="1" ht="14.4" customHeight="1">
      <c r="B30" s="42"/>
      <c r="C30" s="43"/>
      <c r="D30" s="50" t="s">
        <v>49</v>
      </c>
      <c r="E30" s="50" t="s">
        <v>50</v>
      </c>
      <c r="F30" s="126">
        <f>ROUND(SUM(BE78:BE89),2)</f>
        <v>0</v>
      </c>
      <c r="G30" s="43"/>
      <c r="H30" s="43"/>
      <c r="I30" s="127">
        <v>0.21</v>
      </c>
      <c r="J30" s="126">
        <f>ROUND(ROUND((SUM(BE78:BE89)),2)*I30,2)</f>
        <v>0</v>
      </c>
      <c r="K30" s="46"/>
    </row>
    <row r="31" spans="2:11" s="1" customFormat="1" ht="14.4" customHeight="1">
      <c r="B31" s="42"/>
      <c r="C31" s="43"/>
      <c r="D31" s="43"/>
      <c r="E31" s="50" t="s">
        <v>51</v>
      </c>
      <c r="F31" s="126">
        <f>ROUND(SUM(BF78:BF89),2)</f>
        <v>0</v>
      </c>
      <c r="G31" s="43"/>
      <c r="H31" s="43"/>
      <c r="I31" s="127">
        <v>0.15</v>
      </c>
      <c r="J31" s="126">
        <f>ROUND(ROUND((SUM(BF78:BF89)),2)*I31,2)</f>
        <v>0</v>
      </c>
      <c r="K31" s="46"/>
    </row>
    <row r="32" spans="2:11" s="1" customFormat="1" ht="14.4" customHeight="1" hidden="1">
      <c r="B32" s="42"/>
      <c r="C32" s="43"/>
      <c r="D32" s="43"/>
      <c r="E32" s="50" t="s">
        <v>52</v>
      </c>
      <c r="F32" s="126">
        <f>ROUND(SUM(BG78:BG89),2)</f>
        <v>0</v>
      </c>
      <c r="G32" s="43"/>
      <c r="H32" s="43"/>
      <c r="I32" s="127">
        <v>0.21</v>
      </c>
      <c r="J32" s="126">
        <v>0</v>
      </c>
      <c r="K32" s="46"/>
    </row>
    <row r="33" spans="2:11" s="1" customFormat="1" ht="14.4" customHeight="1" hidden="1">
      <c r="B33" s="42"/>
      <c r="C33" s="43"/>
      <c r="D33" s="43"/>
      <c r="E33" s="50" t="s">
        <v>53</v>
      </c>
      <c r="F33" s="126">
        <f>ROUND(SUM(BH78:BH89),2)</f>
        <v>0</v>
      </c>
      <c r="G33" s="43"/>
      <c r="H33" s="43"/>
      <c r="I33" s="127">
        <v>0.15</v>
      </c>
      <c r="J33" s="126">
        <v>0</v>
      </c>
      <c r="K33" s="46"/>
    </row>
    <row r="34" spans="2:11" s="1" customFormat="1" ht="14.4" customHeight="1" hidden="1">
      <c r="B34" s="42"/>
      <c r="C34" s="43"/>
      <c r="D34" s="43"/>
      <c r="E34" s="50" t="s">
        <v>54</v>
      </c>
      <c r="F34" s="126">
        <f>ROUND(SUM(BI78:BI89),2)</f>
        <v>0</v>
      </c>
      <c r="G34" s="43"/>
      <c r="H34" s="43"/>
      <c r="I34" s="127">
        <v>0</v>
      </c>
      <c r="J34" s="126">
        <v>0</v>
      </c>
      <c r="K34" s="46"/>
    </row>
    <row r="35" spans="2:11" s="1" customFormat="1" ht="6.9" customHeight="1">
      <c r="B35" s="42"/>
      <c r="C35" s="43"/>
      <c r="D35" s="43"/>
      <c r="E35" s="43"/>
      <c r="F35" s="43"/>
      <c r="G35" s="43"/>
      <c r="H35" s="43"/>
      <c r="I35" s="114"/>
      <c r="J35" s="43"/>
      <c r="K35" s="46"/>
    </row>
    <row r="36" spans="2:11" s="1" customFormat="1" ht="25.35" customHeight="1">
      <c r="B36" s="42"/>
      <c r="C36" s="128"/>
      <c r="D36" s="129" t="s">
        <v>55</v>
      </c>
      <c r="E36" s="72"/>
      <c r="F36" s="72"/>
      <c r="G36" s="130" t="s">
        <v>56</v>
      </c>
      <c r="H36" s="131" t="s">
        <v>57</v>
      </c>
      <c r="I36" s="132"/>
      <c r="J36" s="133">
        <f>SUM(J27:J34)</f>
        <v>0</v>
      </c>
      <c r="K36" s="134"/>
    </row>
    <row r="37" spans="2:11" s="1" customFormat="1" ht="14.4" customHeight="1">
      <c r="B37" s="57"/>
      <c r="C37" s="58"/>
      <c r="D37" s="58"/>
      <c r="E37" s="58"/>
      <c r="F37" s="58"/>
      <c r="G37" s="58"/>
      <c r="H37" s="58"/>
      <c r="I37" s="135"/>
      <c r="J37" s="58"/>
      <c r="K37" s="59"/>
    </row>
    <row r="41" spans="2:11" s="1" customFormat="1" ht="6.9" customHeight="1">
      <c r="B41" s="60"/>
      <c r="C41" s="61"/>
      <c r="D41" s="61"/>
      <c r="E41" s="61"/>
      <c r="F41" s="61"/>
      <c r="G41" s="61"/>
      <c r="H41" s="61"/>
      <c r="I41" s="136"/>
      <c r="J41" s="61"/>
      <c r="K41" s="137"/>
    </row>
    <row r="42" spans="2:11" s="1" customFormat="1" ht="36.9" customHeight="1">
      <c r="B42" s="42"/>
      <c r="C42" s="31" t="s">
        <v>111</v>
      </c>
      <c r="D42" s="43"/>
      <c r="E42" s="43"/>
      <c r="F42" s="43"/>
      <c r="G42" s="43"/>
      <c r="H42" s="43"/>
      <c r="I42" s="114"/>
      <c r="J42" s="43"/>
      <c r="K42" s="46"/>
    </row>
    <row r="43" spans="2:11" s="1" customFormat="1" ht="6.9" customHeight="1">
      <c r="B43" s="42"/>
      <c r="C43" s="43"/>
      <c r="D43" s="43"/>
      <c r="E43" s="43"/>
      <c r="F43" s="43"/>
      <c r="G43" s="43"/>
      <c r="H43" s="43"/>
      <c r="I43" s="114"/>
      <c r="J43" s="43"/>
      <c r="K43" s="46"/>
    </row>
    <row r="44" spans="2:11" s="1" customFormat="1" ht="14.4" customHeight="1">
      <c r="B44" s="42"/>
      <c r="C44" s="38" t="s">
        <v>19</v>
      </c>
      <c r="D44" s="43"/>
      <c r="E44" s="43"/>
      <c r="F44" s="43"/>
      <c r="G44" s="43"/>
      <c r="H44" s="43"/>
      <c r="I44" s="114"/>
      <c r="J44" s="43"/>
      <c r="K44" s="46"/>
    </row>
    <row r="45" spans="2:11" s="1" customFormat="1" ht="20.4" customHeight="1">
      <c r="B45" s="42"/>
      <c r="C45" s="43"/>
      <c r="D45" s="43"/>
      <c r="E45" s="373" t="str">
        <f>E7</f>
        <v>Šumperk, ul. Třebízského - MŠ, komunikace</v>
      </c>
      <c r="F45" s="374"/>
      <c r="G45" s="374"/>
      <c r="H45" s="374"/>
      <c r="I45" s="114"/>
      <c r="J45" s="43"/>
      <c r="K45" s="46"/>
    </row>
    <row r="46" spans="2:11" s="1" customFormat="1" ht="14.4" customHeight="1">
      <c r="B46" s="42"/>
      <c r="C46" s="38" t="s">
        <v>107</v>
      </c>
      <c r="D46" s="43"/>
      <c r="E46" s="43"/>
      <c r="F46" s="43"/>
      <c r="G46" s="43"/>
      <c r="H46" s="43"/>
      <c r="I46" s="114"/>
      <c r="J46" s="43"/>
      <c r="K46" s="46"/>
    </row>
    <row r="47" spans="2:11" s="1" customFormat="1" ht="22.2" customHeight="1">
      <c r="B47" s="42"/>
      <c r="C47" s="43"/>
      <c r="D47" s="43"/>
      <c r="E47" s="376" t="str">
        <f>E9</f>
        <v>1000 - Ostatní náklady</v>
      </c>
      <c r="F47" s="375"/>
      <c r="G47" s="375"/>
      <c r="H47" s="375"/>
      <c r="I47" s="114"/>
      <c r="J47" s="43"/>
      <c r="K47" s="46"/>
    </row>
    <row r="48" spans="2:11" s="1" customFormat="1" ht="6.9" customHeight="1">
      <c r="B48" s="42"/>
      <c r="C48" s="43"/>
      <c r="D48" s="43"/>
      <c r="E48" s="43"/>
      <c r="F48" s="43"/>
      <c r="G48" s="43"/>
      <c r="H48" s="43"/>
      <c r="I48" s="114"/>
      <c r="J48" s="43"/>
      <c r="K48" s="46"/>
    </row>
    <row r="49" spans="2:11" s="1" customFormat="1" ht="18" customHeight="1">
      <c r="B49" s="42"/>
      <c r="C49" s="38" t="s">
        <v>25</v>
      </c>
      <c r="D49" s="43"/>
      <c r="E49" s="43"/>
      <c r="F49" s="36" t="str">
        <f>F12</f>
        <v>Šumperk</v>
      </c>
      <c r="G49" s="43"/>
      <c r="H49" s="43"/>
      <c r="I49" s="115" t="s">
        <v>27</v>
      </c>
      <c r="J49" s="116" t="str">
        <f>IF(J12="","",J12)</f>
        <v>18. 8. 2016</v>
      </c>
      <c r="K49" s="46"/>
    </row>
    <row r="50" spans="2:11" s="1" customFormat="1" ht="6.9" customHeight="1">
      <c r="B50" s="42"/>
      <c r="C50" s="43"/>
      <c r="D50" s="43"/>
      <c r="E50" s="43"/>
      <c r="F50" s="43"/>
      <c r="G50" s="43"/>
      <c r="H50" s="43"/>
      <c r="I50" s="114"/>
      <c r="J50" s="43"/>
      <c r="K50" s="46"/>
    </row>
    <row r="51" spans="2:11" s="1" customFormat="1" ht="13.2">
      <c r="B51" s="42"/>
      <c r="C51" s="38" t="s">
        <v>31</v>
      </c>
      <c r="D51" s="43"/>
      <c r="E51" s="43"/>
      <c r="F51" s="36" t="str">
        <f>E15</f>
        <v>Město Šumperk, nám. Míru 1, Šumperk</v>
      </c>
      <c r="G51" s="43"/>
      <c r="H51" s="43"/>
      <c r="I51" s="115" t="s">
        <v>39</v>
      </c>
      <c r="J51" s="36" t="str">
        <f>E21</f>
        <v>Cekr CZ s.r.o., Mazalova 57/2, Šumperk</v>
      </c>
      <c r="K51" s="46"/>
    </row>
    <row r="52" spans="2:11" s="1" customFormat="1" ht="14.4" customHeight="1">
      <c r="B52" s="42"/>
      <c r="C52" s="38" t="s">
        <v>37</v>
      </c>
      <c r="D52" s="43"/>
      <c r="E52" s="43"/>
      <c r="F52" s="36" t="str">
        <f>IF(E18="","",E18)</f>
        <v/>
      </c>
      <c r="G52" s="43"/>
      <c r="H52" s="43"/>
      <c r="I52" s="114"/>
      <c r="J52" s="43"/>
      <c r="K52" s="46"/>
    </row>
    <row r="53" spans="2:11" s="1" customFormat="1" ht="10.35" customHeight="1">
      <c r="B53" s="42"/>
      <c r="C53" s="43"/>
      <c r="D53" s="43"/>
      <c r="E53" s="43"/>
      <c r="F53" s="43"/>
      <c r="G53" s="43"/>
      <c r="H53" s="43"/>
      <c r="I53" s="114"/>
      <c r="J53" s="43"/>
      <c r="K53" s="46"/>
    </row>
    <row r="54" spans="2:11" s="1" customFormat="1" ht="29.25" customHeight="1">
      <c r="B54" s="42"/>
      <c r="C54" s="138" t="s">
        <v>112</v>
      </c>
      <c r="D54" s="128"/>
      <c r="E54" s="128"/>
      <c r="F54" s="128"/>
      <c r="G54" s="128"/>
      <c r="H54" s="128"/>
      <c r="I54" s="139"/>
      <c r="J54" s="140" t="s">
        <v>113</v>
      </c>
      <c r="K54" s="141"/>
    </row>
    <row r="55" spans="2:11" s="1" customFormat="1" ht="10.35" customHeight="1">
      <c r="B55" s="42"/>
      <c r="C55" s="43"/>
      <c r="D55" s="43"/>
      <c r="E55" s="43"/>
      <c r="F55" s="43"/>
      <c r="G55" s="43"/>
      <c r="H55" s="43"/>
      <c r="I55" s="114"/>
      <c r="J55" s="43"/>
      <c r="K55" s="46"/>
    </row>
    <row r="56" spans="2:47" s="1" customFormat="1" ht="29.25" customHeight="1">
      <c r="B56" s="42"/>
      <c r="C56" s="142" t="s">
        <v>114</v>
      </c>
      <c r="D56" s="43"/>
      <c r="E56" s="43"/>
      <c r="F56" s="43"/>
      <c r="G56" s="43"/>
      <c r="H56" s="43"/>
      <c r="I56" s="114"/>
      <c r="J56" s="124">
        <f>J78</f>
        <v>0</v>
      </c>
      <c r="K56" s="46"/>
      <c r="AU56" s="25" t="s">
        <v>115</v>
      </c>
    </row>
    <row r="57" spans="2:11" s="8" customFormat="1" ht="24.9" customHeight="1">
      <c r="B57" s="143"/>
      <c r="C57" s="144"/>
      <c r="D57" s="145" t="s">
        <v>545</v>
      </c>
      <c r="E57" s="146"/>
      <c r="F57" s="146"/>
      <c r="G57" s="146"/>
      <c r="H57" s="146"/>
      <c r="I57" s="147"/>
      <c r="J57" s="148">
        <f>J79</f>
        <v>0</v>
      </c>
      <c r="K57" s="149"/>
    </row>
    <row r="58" spans="2:11" s="9" customFormat="1" ht="19.95" customHeight="1">
      <c r="B58" s="150"/>
      <c r="C58" s="151"/>
      <c r="D58" s="152" t="s">
        <v>546</v>
      </c>
      <c r="E58" s="153"/>
      <c r="F58" s="153"/>
      <c r="G58" s="153"/>
      <c r="H58" s="153"/>
      <c r="I58" s="154"/>
      <c r="J58" s="155">
        <f>J80</f>
        <v>0</v>
      </c>
      <c r="K58" s="156"/>
    </row>
    <row r="59" spans="2:11" s="1" customFormat="1" ht="21.75" customHeight="1">
      <c r="B59" s="42"/>
      <c r="C59" s="43"/>
      <c r="D59" s="43"/>
      <c r="E59" s="43"/>
      <c r="F59" s="43"/>
      <c r="G59" s="43"/>
      <c r="H59" s="43"/>
      <c r="I59" s="114"/>
      <c r="J59" s="43"/>
      <c r="K59" s="46"/>
    </row>
    <row r="60" spans="2:11" s="1" customFormat="1" ht="6.9" customHeight="1">
      <c r="B60" s="57"/>
      <c r="C60" s="58"/>
      <c r="D60" s="58"/>
      <c r="E60" s="58"/>
      <c r="F60" s="58"/>
      <c r="G60" s="58"/>
      <c r="H60" s="58"/>
      <c r="I60" s="135"/>
      <c r="J60" s="58"/>
      <c r="K60" s="59"/>
    </row>
    <row r="64" spans="2:12" s="1" customFormat="1" ht="6.9" customHeight="1">
      <c r="B64" s="60"/>
      <c r="C64" s="61"/>
      <c r="D64" s="61"/>
      <c r="E64" s="61"/>
      <c r="F64" s="61"/>
      <c r="G64" s="61"/>
      <c r="H64" s="61"/>
      <c r="I64" s="136"/>
      <c r="J64" s="61"/>
      <c r="K64" s="61"/>
      <c r="L64" s="42"/>
    </row>
    <row r="65" spans="2:12" s="1" customFormat="1" ht="36.9" customHeight="1">
      <c r="B65" s="42"/>
      <c r="C65" s="62" t="s">
        <v>125</v>
      </c>
      <c r="L65" s="42"/>
    </row>
    <row r="66" spans="2:12" s="1" customFormat="1" ht="6.9" customHeight="1">
      <c r="B66" s="42"/>
      <c r="L66" s="42"/>
    </row>
    <row r="67" spans="2:12" s="1" customFormat="1" ht="14.4" customHeight="1">
      <c r="B67" s="42"/>
      <c r="C67" s="64" t="s">
        <v>19</v>
      </c>
      <c r="L67" s="42"/>
    </row>
    <row r="68" spans="2:12" s="1" customFormat="1" ht="20.4" customHeight="1">
      <c r="B68" s="42"/>
      <c r="E68" s="377" t="str">
        <f>E7</f>
        <v>Šumperk, ul. Třebízského - MŠ, komunikace</v>
      </c>
      <c r="F68" s="378"/>
      <c r="G68" s="378"/>
      <c r="H68" s="378"/>
      <c r="L68" s="42"/>
    </row>
    <row r="69" spans="2:12" s="1" customFormat="1" ht="14.4" customHeight="1">
      <c r="B69" s="42"/>
      <c r="C69" s="64" t="s">
        <v>107</v>
      </c>
      <c r="L69" s="42"/>
    </row>
    <row r="70" spans="2:12" s="1" customFormat="1" ht="22.2" customHeight="1">
      <c r="B70" s="42"/>
      <c r="E70" s="350" t="str">
        <f>E9</f>
        <v>1000 - Ostatní náklady</v>
      </c>
      <c r="F70" s="379"/>
      <c r="G70" s="379"/>
      <c r="H70" s="379"/>
      <c r="L70" s="42"/>
    </row>
    <row r="71" spans="2:12" s="1" customFormat="1" ht="6.9" customHeight="1">
      <c r="B71" s="42"/>
      <c r="L71" s="42"/>
    </row>
    <row r="72" spans="2:12" s="1" customFormat="1" ht="18" customHeight="1">
      <c r="B72" s="42"/>
      <c r="C72" s="64" t="s">
        <v>25</v>
      </c>
      <c r="F72" s="157" t="str">
        <f>F12</f>
        <v>Šumperk</v>
      </c>
      <c r="I72" s="158" t="s">
        <v>27</v>
      </c>
      <c r="J72" s="68" t="str">
        <f>IF(J12="","",J12)</f>
        <v>18. 8. 2016</v>
      </c>
      <c r="L72" s="42"/>
    </row>
    <row r="73" spans="2:12" s="1" customFormat="1" ht="6.9" customHeight="1">
      <c r="B73" s="42"/>
      <c r="L73" s="42"/>
    </row>
    <row r="74" spans="2:12" s="1" customFormat="1" ht="13.2">
      <c r="B74" s="42"/>
      <c r="C74" s="64" t="s">
        <v>31</v>
      </c>
      <c r="F74" s="157" t="str">
        <f>E15</f>
        <v>Město Šumperk, nám. Míru 1, Šumperk</v>
      </c>
      <c r="I74" s="158" t="s">
        <v>39</v>
      </c>
      <c r="J74" s="157" t="str">
        <f>E21</f>
        <v>Cekr CZ s.r.o., Mazalova 57/2, Šumperk</v>
      </c>
      <c r="L74" s="42"/>
    </row>
    <row r="75" spans="2:12" s="1" customFormat="1" ht="14.4" customHeight="1">
      <c r="B75" s="42"/>
      <c r="C75" s="64" t="s">
        <v>37</v>
      </c>
      <c r="F75" s="157" t="str">
        <f>IF(E18="","",E18)</f>
        <v/>
      </c>
      <c r="L75" s="42"/>
    </row>
    <row r="76" spans="2:12" s="1" customFormat="1" ht="10.35" customHeight="1">
      <c r="B76" s="42"/>
      <c r="L76" s="42"/>
    </row>
    <row r="77" spans="2:20" s="10" customFormat="1" ht="29.25" customHeight="1">
      <c r="B77" s="159"/>
      <c r="C77" s="160" t="s">
        <v>126</v>
      </c>
      <c r="D77" s="161" t="s">
        <v>64</v>
      </c>
      <c r="E77" s="161" t="s">
        <v>60</v>
      </c>
      <c r="F77" s="161" t="s">
        <v>127</v>
      </c>
      <c r="G77" s="161" t="s">
        <v>128</v>
      </c>
      <c r="H77" s="161" t="s">
        <v>129</v>
      </c>
      <c r="I77" s="162" t="s">
        <v>130</v>
      </c>
      <c r="J77" s="161" t="s">
        <v>113</v>
      </c>
      <c r="K77" s="163" t="s">
        <v>131</v>
      </c>
      <c r="L77" s="159"/>
      <c r="M77" s="74" t="s">
        <v>132</v>
      </c>
      <c r="N77" s="75" t="s">
        <v>49</v>
      </c>
      <c r="O77" s="75" t="s">
        <v>133</v>
      </c>
      <c r="P77" s="75" t="s">
        <v>134</v>
      </c>
      <c r="Q77" s="75" t="s">
        <v>135</v>
      </c>
      <c r="R77" s="75" t="s">
        <v>136</v>
      </c>
      <c r="S77" s="75" t="s">
        <v>137</v>
      </c>
      <c r="T77" s="76" t="s">
        <v>138</v>
      </c>
    </row>
    <row r="78" spans="2:63" s="1" customFormat="1" ht="29.25" customHeight="1">
      <c r="B78" s="42"/>
      <c r="C78" s="78" t="s">
        <v>114</v>
      </c>
      <c r="J78" s="164">
        <f>BK78</f>
        <v>0</v>
      </c>
      <c r="L78" s="42"/>
      <c r="M78" s="77"/>
      <c r="N78" s="69"/>
      <c r="O78" s="69"/>
      <c r="P78" s="165">
        <f>P79</f>
        <v>0</v>
      </c>
      <c r="Q78" s="69"/>
      <c r="R78" s="165">
        <f>R79</f>
        <v>0</v>
      </c>
      <c r="S78" s="69"/>
      <c r="T78" s="166">
        <f>T79</f>
        <v>0</v>
      </c>
      <c r="AT78" s="25" t="s">
        <v>78</v>
      </c>
      <c r="AU78" s="25" t="s">
        <v>115</v>
      </c>
      <c r="BK78" s="167">
        <f>BK79</f>
        <v>0</v>
      </c>
    </row>
    <row r="79" spans="2:63" s="11" customFormat="1" ht="37.35" customHeight="1">
      <c r="B79" s="168"/>
      <c r="D79" s="169" t="s">
        <v>78</v>
      </c>
      <c r="E79" s="170" t="s">
        <v>547</v>
      </c>
      <c r="F79" s="170" t="s">
        <v>548</v>
      </c>
      <c r="I79" s="171"/>
      <c r="J79" s="172">
        <f>BK79</f>
        <v>0</v>
      </c>
      <c r="L79" s="168"/>
      <c r="M79" s="173"/>
      <c r="N79" s="174"/>
      <c r="O79" s="174"/>
      <c r="P79" s="175">
        <f>P80</f>
        <v>0</v>
      </c>
      <c r="Q79" s="174"/>
      <c r="R79" s="175">
        <f>R80</f>
        <v>0</v>
      </c>
      <c r="S79" s="174"/>
      <c r="T79" s="176">
        <f>T80</f>
        <v>0</v>
      </c>
      <c r="AR79" s="169" t="s">
        <v>148</v>
      </c>
      <c r="AT79" s="177" t="s">
        <v>78</v>
      </c>
      <c r="AU79" s="177" t="s">
        <v>79</v>
      </c>
      <c r="AY79" s="169" t="s">
        <v>141</v>
      </c>
      <c r="BK79" s="178">
        <f>BK80</f>
        <v>0</v>
      </c>
    </row>
    <row r="80" spans="2:63" s="11" customFormat="1" ht="19.95" customHeight="1">
      <c r="B80" s="168"/>
      <c r="D80" s="179" t="s">
        <v>78</v>
      </c>
      <c r="E80" s="180" t="s">
        <v>549</v>
      </c>
      <c r="F80" s="180" t="s">
        <v>548</v>
      </c>
      <c r="I80" s="171"/>
      <c r="J80" s="181">
        <f>BK80</f>
        <v>0</v>
      </c>
      <c r="L80" s="168"/>
      <c r="M80" s="173"/>
      <c r="N80" s="174"/>
      <c r="O80" s="174"/>
      <c r="P80" s="175">
        <f>SUM(P81:P89)</f>
        <v>0</v>
      </c>
      <c r="Q80" s="174"/>
      <c r="R80" s="175">
        <f>SUM(R81:R89)</f>
        <v>0</v>
      </c>
      <c r="S80" s="174"/>
      <c r="T80" s="176">
        <f>SUM(T81:T89)</f>
        <v>0</v>
      </c>
      <c r="AR80" s="169" t="s">
        <v>148</v>
      </c>
      <c r="AT80" s="177" t="s">
        <v>78</v>
      </c>
      <c r="AU80" s="177" t="s">
        <v>24</v>
      </c>
      <c r="AY80" s="169" t="s">
        <v>141</v>
      </c>
      <c r="BK80" s="178">
        <f>SUM(BK81:BK89)</f>
        <v>0</v>
      </c>
    </row>
    <row r="81" spans="2:65" s="1" customFormat="1" ht="20.4" customHeight="1">
      <c r="B81" s="182"/>
      <c r="C81" s="183" t="s">
        <v>86</v>
      </c>
      <c r="D81" s="183" t="s">
        <v>143</v>
      </c>
      <c r="E81" s="184" t="s">
        <v>550</v>
      </c>
      <c r="F81" s="185" t="s">
        <v>551</v>
      </c>
      <c r="G81" s="186" t="s">
        <v>258</v>
      </c>
      <c r="H81" s="187">
        <v>1</v>
      </c>
      <c r="I81" s="188"/>
      <c r="J81" s="189">
        <f>ROUND(I81*H81,2)</f>
        <v>0</v>
      </c>
      <c r="K81" s="185" t="s">
        <v>5</v>
      </c>
      <c r="L81" s="42"/>
      <c r="M81" s="190" t="s">
        <v>5</v>
      </c>
      <c r="N81" s="191" t="s">
        <v>50</v>
      </c>
      <c r="O81" s="43"/>
      <c r="P81" s="192">
        <f>O81*H81</f>
        <v>0</v>
      </c>
      <c r="Q81" s="192">
        <v>0</v>
      </c>
      <c r="R81" s="192">
        <f>Q81*H81</f>
        <v>0</v>
      </c>
      <c r="S81" s="192">
        <v>0</v>
      </c>
      <c r="T81" s="193">
        <f>S81*H81</f>
        <v>0</v>
      </c>
      <c r="AR81" s="25" t="s">
        <v>552</v>
      </c>
      <c r="AT81" s="25" t="s">
        <v>143</v>
      </c>
      <c r="AU81" s="25" t="s">
        <v>86</v>
      </c>
      <c r="AY81" s="25" t="s">
        <v>141</v>
      </c>
      <c r="BE81" s="194">
        <f>IF(N81="základní",J81,0)</f>
        <v>0</v>
      </c>
      <c r="BF81" s="194">
        <f>IF(N81="snížená",J81,0)</f>
        <v>0</v>
      </c>
      <c r="BG81" s="194">
        <f>IF(N81="zákl. přenesená",J81,0)</f>
        <v>0</v>
      </c>
      <c r="BH81" s="194">
        <f>IF(N81="sníž. přenesená",J81,0)</f>
        <v>0</v>
      </c>
      <c r="BI81" s="194">
        <f>IF(N81="nulová",J81,0)</f>
        <v>0</v>
      </c>
      <c r="BJ81" s="25" t="s">
        <v>24</v>
      </c>
      <c r="BK81" s="194">
        <f>ROUND(I81*H81,2)</f>
        <v>0</v>
      </c>
      <c r="BL81" s="25" t="s">
        <v>552</v>
      </c>
      <c r="BM81" s="25" t="s">
        <v>553</v>
      </c>
    </row>
    <row r="82" spans="2:51" s="12" customFormat="1" ht="24">
      <c r="B82" s="195"/>
      <c r="D82" s="196" t="s">
        <v>150</v>
      </c>
      <c r="E82" s="197" t="s">
        <v>5</v>
      </c>
      <c r="F82" s="198" t="s">
        <v>554</v>
      </c>
      <c r="H82" s="199" t="s">
        <v>5</v>
      </c>
      <c r="I82" s="200"/>
      <c r="L82" s="195"/>
      <c r="M82" s="201"/>
      <c r="N82" s="202"/>
      <c r="O82" s="202"/>
      <c r="P82" s="202"/>
      <c r="Q82" s="202"/>
      <c r="R82" s="202"/>
      <c r="S82" s="202"/>
      <c r="T82" s="203"/>
      <c r="AT82" s="199" t="s">
        <v>150</v>
      </c>
      <c r="AU82" s="199" t="s">
        <v>86</v>
      </c>
      <c r="AV82" s="12" t="s">
        <v>24</v>
      </c>
      <c r="AW82" s="12" t="s">
        <v>43</v>
      </c>
      <c r="AX82" s="12" t="s">
        <v>79</v>
      </c>
      <c r="AY82" s="199" t="s">
        <v>141</v>
      </c>
    </row>
    <row r="83" spans="2:51" s="12" customFormat="1" ht="24">
      <c r="B83" s="195"/>
      <c r="D83" s="196" t="s">
        <v>150</v>
      </c>
      <c r="E83" s="197" t="s">
        <v>5</v>
      </c>
      <c r="F83" s="198" t="s">
        <v>555</v>
      </c>
      <c r="H83" s="199" t="s">
        <v>5</v>
      </c>
      <c r="I83" s="200"/>
      <c r="L83" s="195"/>
      <c r="M83" s="201"/>
      <c r="N83" s="202"/>
      <c r="O83" s="202"/>
      <c r="P83" s="202"/>
      <c r="Q83" s="202"/>
      <c r="R83" s="202"/>
      <c r="S83" s="202"/>
      <c r="T83" s="203"/>
      <c r="AT83" s="199" t="s">
        <v>150</v>
      </c>
      <c r="AU83" s="199" t="s">
        <v>86</v>
      </c>
      <c r="AV83" s="12" t="s">
        <v>24</v>
      </c>
      <c r="AW83" s="12" t="s">
        <v>43</v>
      </c>
      <c r="AX83" s="12" t="s">
        <v>79</v>
      </c>
      <c r="AY83" s="199" t="s">
        <v>141</v>
      </c>
    </row>
    <row r="84" spans="2:51" s="13" customFormat="1" ht="12">
      <c r="B84" s="204"/>
      <c r="D84" s="213" t="s">
        <v>150</v>
      </c>
      <c r="E84" s="242" t="s">
        <v>5</v>
      </c>
      <c r="F84" s="243" t="s">
        <v>24</v>
      </c>
      <c r="H84" s="244">
        <v>1</v>
      </c>
      <c r="I84" s="208"/>
      <c r="L84" s="204"/>
      <c r="M84" s="209"/>
      <c r="N84" s="210"/>
      <c r="O84" s="210"/>
      <c r="P84" s="210"/>
      <c r="Q84" s="210"/>
      <c r="R84" s="210"/>
      <c r="S84" s="210"/>
      <c r="T84" s="211"/>
      <c r="AT84" s="205" t="s">
        <v>150</v>
      </c>
      <c r="AU84" s="205" t="s">
        <v>86</v>
      </c>
      <c r="AV84" s="13" t="s">
        <v>86</v>
      </c>
      <c r="AW84" s="13" t="s">
        <v>43</v>
      </c>
      <c r="AX84" s="13" t="s">
        <v>24</v>
      </c>
      <c r="AY84" s="205" t="s">
        <v>141</v>
      </c>
    </row>
    <row r="85" spans="2:65" s="1" customFormat="1" ht="20.4" customHeight="1">
      <c r="B85" s="182"/>
      <c r="C85" s="183" t="s">
        <v>159</v>
      </c>
      <c r="D85" s="183" t="s">
        <v>143</v>
      </c>
      <c r="E85" s="184" t="s">
        <v>556</v>
      </c>
      <c r="F85" s="185" t="s">
        <v>557</v>
      </c>
      <c r="G85" s="186" t="s">
        <v>258</v>
      </c>
      <c r="H85" s="187">
        <v>1</v>
      </c>
      <c r="I85" s="188"/>
      <c r="J85" s="189">
        <f>ROUND(I85*H85,2)</f>
        <v>0</v>
      </c>
      <c r="K85" s="185" t="s">
        <v>5</v>
      </c>
      <c r="L85" s="42"/>
      <c r="M85" s="190" t="s">
        <v>5</v>
      </c>
      <c r="N85" s="191" t="s">
        <v>50</v>
      </c>
      <c r="O85" s="43"/>
      <c r="P85" s="192">
        <f>O85*H85</f>
        <v>0</v>
      </c>
      <c r="Q85" s="192">
        <v>0</v>
      </c>
      <c r="R85" s="192">
        <f>Q85*H85</f>
        <v>0</v>
      </c>
      <c r="S85" s="192">
        <v>0</v>
      </c>
      <c r="T85" s="193">
        <f>S85*H85</f>
        <v>0</v>
      </c>
      <c r="AR85" s="25" t="s">
        <v>552</v>
      </c>
      <c r="AT85" s="25" t="s">
        <v>143</v>
      </c>
      <c r="AU85" s="25" t="s">
        <v>86</v>
      </c>
      <c r="AY85" s="25" t="s">
        <v>141</v>
      </c>
      <c r="BE85" s="194">
        <f>IF(N85="základní",J85,0)</f>
        <v>0</v>
      </c>
      <c r="BF85" s="194">
        <f>IF(N85="snížená",J85,0)</f>
        <v>0</v>
      </c>
      <c r="BG85" s="194">
        <f>IF(N85="zákl. přenesená",J85,0)</f>
        <v>0</v>
      </c>
      <c r="BH85" s="194">
        <f>IF(N85="sníž. přenesená",J85,0)</f>
        <v>0</v>
      </c>
      <c r="BI85" s="194">
        <f>IF(N85="nulová",J85,0)</f>
        <v>0</v>
      </c>
      <c r="BJ85" s="25" t="s">
        <v>24</v>
      </c>
      <c r="BK85" s="194">
        <f>ROUND(I85*H85,2)</f>
        <v>0</v>
      </c>
      <c r="BL85" s="25" t="s">
        <v>552</v>
      </c>
      <c r="BM85" s="25" t="s">
        <v>558</v>
      </c>
    </row>
    <row r="86" spans="2:51" s="12" customFormat="1" ht="24">
      <c r="B86" s="195"/>
      <c r="D86" s="196" t="s">
        <v>150</v>
      </c>
      <c r="E86" s="197" t="s">
        <v>5</v>
      </c>
      <c r="F86" s="198" t="s">
        <v>559</v>
      </c>
      <c r="H86" s="199" t="s">
        <v>5</v>
      </c>
      <c r="I86" s="200"/>
      <c r="L86" s="195"/>
      <c r="M86" s="201"/>
      <c r="N86" s="202"/>
      <c r="O86" s="202"/>
      <c r="P86" s="202"/>
      <c r="Q86" s="202"/>
      <c r="R86" s="202"/>
      <c r="S86" s="202"/>
      <c r="T86" s="203"/>
      <c r="AT86" s="199" t="s">
        <v>150</v>
      </c>
      <c r="AU86" s="199" t="s">
        <v>86</v>
      </c>
      <c r="AV86" s="12" t="s">
        <v>24</v>
      </c>
      <c r="AW86" s="12" t="s">
        <v>43</v>
      </c>
      <c r="AX86" s="12" t="s">
        <v>79</v>
      </c>
      <c r="AY86" s="199" t="s">
        <v>141</v>
      </c>
    </row>
    <row r="87" spans="2:51" s="12" customFormat="1" ht="12">
      <c r="B87" s="195"/>
      <c r="D87" s="196" t="s">
        <v>150</v>
      </c>
      <c r="E87" s="197" t="s">
        <v>5</v>
      </c>
      <c r="F87" s="198" t="s">
        <v>560</v>
      </c>
      <c r="H87" s="199" t="s">
        <v>5</v>
      </c>
      <c r="I87" s="200"/>
      <c r="L87" s="195"/>
      <c r="M87" s="201"/>
      <c r="N87" s="202"/>
      <c r="O87" s="202"/>
      <c r="P87" s="202"/>
      <c r="Q87" s="202"/>
      <c r="R87" s="202"/>
      <c r="S87" s="202"/>
      <c r="T87" s="203"/>
      <c r="AT87" s="199" t="s">
        <v>150</v>
      </c>
      <c r="AU87" s="199" t="s">
        <v>86</v>
      </c>
      <c r="AV87" s="12" t="s">
        <v>24</v>
      </c>
      <c r="AW87" s="12" t="s">
        <v>43</v>
      </c>
      <c r="AX87" s="12" t="s">
        <v>79</v>
      </c>
      <c r="AY87" s="199" t="s">
        <v>141</v>
      </c>
    </row>
    <row r="88" spans="2:51" s="13" customFormat="1" ht="12">
      <c r="B88" s="204"/>
      <c r="D88" s="213" t="s">
        <v>150</v>
      </c>
      <c r="E88" s="242" t="s">
        <v>5</v>
      </c>
      <c r="F88" s="243" t="s">
        <v>24</v>
      </c>
      <c r="H88" s="244">
        <v>1</v>
      </c>
      <c r="I88" s="208"/>
      <c r="L88" s="204"/>
      <c r="M88" s="209"/>
      <c r="N88" s="210"/>
      <c r="O88" s="210"/>
      <c r="P88" s="210"/>
      <c r="Q88" s="210"/>
      <c r="R88" s="210"/>
      <c r="S88" s="210"/>
      <c r="T88" s="211"/>
      <c r="AT88" s="205" t="s">
        <v>150</v>
      </c>
      <c r="AU88" s="205" t="s">
        <v>86</v>
      </c>
      <c r="AV88" s="13" t="s">
        <v>86</v>
      </c>
      <c r="AW88" s="13" t="s">
        <v>43</v>
      </c>
      <c r="AX88" s="13" t="s">
        <v>24</v>
      </c>
      <c r="AY88" s="205" t="s">
        <v>141</v>
      </c>
    </row>
    <row r="89" spans="2:65" s="1" customFormat="1" ht="20.4" customHeight="1">
      <c r="B89" s="182"/>
      <c r="C89" s="183" t="s">
        <v>148</v>
      </c>
      <c r="D89" s="183" t="s">
        <v>143</v>
      </c>
      <c r="E89" s="184" t="s">
        <v>561</v>
      </c>
      <c r="F89" s="185" t="s">
        <v>562</v>
      </c>
      <c r="G89" s="186" t="s">
        <v>258</v>
      </c>
      <c r="H89" s="187">
        <v>1</v>
      </c>
      <c r="I89" s="188"/>
      <c r="J89" s="189">
        <f>ROUND(I89*H89,2)</f>
        <v>0</v>
      </c>
      <c r="K89" s="185" t="s">
        <v>5</v>
      </c>
      <c r="L89" s="42"/>
      <c r="M89" s="190" t="s">
        <v>5</v>
      </c>
      <c r="N89" s="238" t="s">
        <v>50</v>
      </c>
      <c r="O89" s="239"/>
      <c r="P89" s="240">
        <f>O89*H89</f>
        <v>0</v>
      </c>
      <c r="Q89" s="240">
        <v>0</v>
      </c>
      <c r="R89" s="240">
        <f>Q89*H89</f>
        <v>0</v>
      </c>
      <c r="S89" s="240">
        <v>0</v>
      </c>
      <c r="T89" s="241">
        <f>S89*H89</f>
        <v>0</v>
      </c>
      <c r="AR89" s="25" t="s">
        <v>552</v>
      </c>
      <c r="AT89" s="25" t="s">
        <v>143</v>
      </c>
      <c r="AU89" s="25" t="s">
        <v>86</v>
      </c>
      <c r="AY89" s="25" t="s">
        <v>141</v>
      </c>
      <c r="BE89" s="194">
        <f>IF(N89="základní",J89,0)</f>
        <v>0</v>
      </c>
      <c r="BF89" s="194">
        <f>IF(N89="snížená",J89,0)</f>
        <v>0</v>
      </c>
      <c r="BG89" s="194">
        <f>IF(N89="zákl. přenesená",J89,0)</f>
        <v>0</v>
      </c>
      <c r="BH89" s="194">
        <f>IF(N89="sníž. přenesená",J89,0)</f>
        <v>0</v>
      </c>
      <c r="BI89" s="194">
        <f>IF(N89="nulová",J89,0)</f>
        <v>0</v>
      </c>
      <c r="BJ89" s="25" t="s">
        <v>24</v>
      </c>
      <c r="BK89" s="194">
        <f>ROUND(I89*H89,2)</f>
        <v>0</v>
      </c>
      <c r="BL89" s="25" t="s">
        <v>552</v>
      </c>
      <c r="BM89" s="25" t="s">
        <v>563</v>
      </c>
    </row>
    <row r="90" spans="2:12" s="1" customFormat="1" ht="6.9" customHeight="1">
      <c r="B90" s="57"/>
      <c r="C90" s="58"/>
      <c r="D90" s="58"/>
      <c r="E90" s="58"/>
      <c r="F90" s="58"/>
      <c r="G90" s="58"/>
      <c r="H90" s="58"/>
      <c r="I90" s="135"/>
      <c r="J90" s="58"/>
      <c r="K90" s="58"/>
      <c r="L90" s="42"/>
    </row>
  </sheetData>
  <autoFilter ref="C77:K89"/>
  <mergeCells count="9">
    <mergeCell ref="E68:H68"/>
    <mergeCell ref="E70:H70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83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4" width="3.66015625" style="0" customWidth="1"/>
    <col min="5" max="5" width="14.66015625" style="0" customWidth="1"/>
    <col min="6" max="6" width="64.33203125" style="0" customWidth="1"/>
    <col min="7" max="7" width="7.5" style="0" customWidth="1"/>
    <col min="8" max="8" width="9.5" style="0" customWidth="1"/>
    <col min="9" max="9" width="10.83203125" style="107" customWidth="1"/>
    <col min="10" max="10" width="20.16015625" style="0" customWidth="1"/>
    <col min="11" max="11" width="13.33203125" style="0" customWidth="1"/>
    <col min="19" max="19" width="7" style="0" customWidth="1"/>
    <col min="20" max="20" width="25.5" style="0" customWidth="1"/>
    <col min="21" max="21" width="14" style="0" customWidth="1"/>
    <col min="22" max="22" width="10.5" style="0" customWidth="1"/>
    <col min="23" max="23" width="14" style="0" customWidth="1"/>
    <col min="24" max="24" width="10.5" style="0" customWidth="1"/>
    <col min="25" max="25" width="12.83203125" style="0" customWidth="1"/>
    <col min="26" max="26" width="9.5" style="0" customWidth="1"/>
    <col min="27" max="27" width="12.83203125" style="0" customWidth="1"/>
    <col min="28" max="28" width="14" style="0" customWidth="1"/>
    <col min="29" max="29" width="9.5" style="0" customWidth="1"/>
    <col min="30" max="30" width="12.83203125" style="0" customWidth="1"/>
    <col min="31" max="31" width="14" style="0" customWidth="1"/>
    <col min="44" max="65" width="9.16015625" style="0" hidden="1" customWidth="1"/>
  </cols>
  <sheetData>
    <row r="1" spans="1:70" ht="21.75" customHeight="1">
      <c r="A1" s="22"/>
      <c r="B1" s="108"/>
      <c r="C1" s="108"/>
      <c r="D1" s="109" t="s">
        <v>1</v>
      </c>
      <c r="E1" s="108"/>
      <c r="F1" s="110" t="s">
        <v>101</v>
      </c>
      <c r="G1" s="380" t="s">
        <v>102</v>
      </c>
      <c r="H1" s="380"/>
      <c r="I1" s="111"/>
      <c r="J1" s="110" t="s">
        <v>103</v>
      </c>
      <c r="K1" s="109" t="s">
        <v>104</v>
      </c>
      <c r="L1" s="110" t="s">
        <v>105</v>
      </c>
      <c r="M1" s="110"/>
      <c r="N1" s="110"/>
      <c r="O1" s="110"/>
      <c r="P1" s="110"/>
      <c r="Q1" s="110"/>
      <c r="R1" s="110"/>
      <c r="S1" s="110"/>
      <c r="T1" s="110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" customHeight="1">
      <c r="L2" s="372"/>
      <c r="M2" s="372"/>
      <c r="N2" s="372"/>
      <c r="O2" s="372"/>
      <c r="P2" s="372"/>
      <c r="Q2" s="372"/>
      <c r="R2" s="372"/>
      <c r="S2" s="372"/>
      <c r="T2" s="372"/>
      <c r="U2" s="372"/>
      <c r="V2" s="372"/>
      <c r="AT2" s="25" t="s">
        <v>100</v>
      </c>
    </row>
    <row r="3" spans="2:46" ht="6.9" customHeight="1">
      <c r="B3" s="26"/>
      <c r="C3" s="27"/>
      <c r="D3" s="27"/>
      <c r="E3" s="27"/>
      <c r="F3" s="27"/>
      <c r="G3" s="27"/>
      <c r="H3" s="27"/>
      <c r="I3" s="112"/>
      <c r="J3" s="27"/>
      <c r="K3" s="28"/>
      <c r="AT3" s="25" t="s">
        <v>86</v>
      </c>
    </row>
    <row r="4" spans="2:46" ht="36.9" customHeight="1">
      <c r="B4" s="29"/>
      <c r="C4" s="30"/>
      <c r="D4" s="31" t="s">
        <v>106</v>
      </c>
      <c r="E4" s="30"/>
      <c r="F4" s="30"/>
      <c r="G4" s="30"/>
      <c r="H4" s="30"/>
      <c r="I4" s="113"/>
      <c r="J4" s="30"/>
      <c r="K4" s="32"/>
      <c r="M4" s="33" t="s">
        <v>13</v>
      </c>
      <c r="AT4" s="25" t="s">
        <v>6</v>
      </c>
    </row>
    <row r="5" spans="2:11" ht="6.9" customHeight="1">
      <c r="B5" s="29"/>
      <c r="C5" s="30"/>
      <c r="D5" s="30"/>
      <c r="E5" s="30"/>
      <c r="F5" s="30"/>
      <c r="G5" s="30"/>
      <c r="H5" s="30"/>
      <c r="I5" s="113"/>
      <c r="J5" s="30"/>
      <c r="K5" s="32"/>
    </row>
    <row r="6" spans="2:11" ht="13.2">
      <c r="B6" s="29"/>
      <c r="C6" s="30"/>
      <c r="D6" s="38" t="s">
        <v>19</v>
      </c>
      <c r="E6" s="30"/>
      <c r="F6" s="30"/>
      <c r="G6" s="30"/>
      <c r="H6" s="30"/>
      <c r="I6" s="113"/>
      <c r="J6" s="30"/>
      <c r="K6" s="32"/>
    </row>
    <row r="7" spans="2:11" ht="20.4" customHeight="1">
      <c r="B7" s="29"/>
      <c r="C7" s="30"/>
      <c r="D7" s="30"/>
      <c r="E7" s="373" t="str">
        <f>'Rekapitulace stavby'!K6</f>
        <v>Šumperk, ul. Třebízského - MŠ, komunikace</v>
      </c>
      <c r="F7" s="374"/>
      <c r="G7" s="374"/>
      <c r="H7" s="374"/>
      <c r="I7" s="113"/>
      <c r="J7" s="30"/>
      <c r="K7" s="32"/>
    </row>
    <row r="8" spans="2:11" s="1" customFormat="1" ht="13.2">
      <c r="B8" s="42"/>
      <c r="C8" s="43"/>
      <c r="D8" s="38" t="s">
        <v>107</v>
      </c>
      <c r="E8" s="43"/>
      <c r="F8" s="43"/>
      <c r="G8" s="43"/>
      <c r="H8" s="43"/>
      <c r="I8" s="114"/>
      <c r="J8" s="43"/>
      <c r="K8" s="46"/>
    </row>
    <row r="9" spans="2:11" s="1" customFormat="1" ht="36.9" customHeight="1">
      <c r="B9" s="42"/>
      <c r="C9" s="43"/>
      <c r="D9" s="43"/>
      <c r="E9" s="376" t="s">
        <v>564</v>
      </c>
      <c r="F9" s="375"/>
      <c r="G9" s="375"/>
      <c r="H9" s="375"/>
      <c r="I9" s="114"/>
      <c r="J9" s="43"/>
      <c r="K9" s="46"/>
    </row>
    <row r="10" spans="2:11" s="1" customFormat="1" ht="12">
      <c r="B10" s="42"/>
      <c r="C10" s="43"/>
      <c r="D10" s="43"/>
      <c r="E10" s="43"/>
      <c r="F10" s="43"/>
      <c r="G10" s="43"/>
      <c r="H10" s="43"/>
      <c r="I10" s="114"/>
      <c r="J10" s="43"/>
      <c r="K10" s="46"/>
    </row>
    <row r="11" spans="2:11" s="1" customFormat="1" ht="14.4" customHeight="1">
      <c r="B11" s="42"/>
      <c r="C11" s="43"/>
      <c r="D11" s="38" t="s">
        <v>22</v>
      </c>
      <c r="E11" s="43"/>
      <c r="F11" s="36" t="s">
        <v>5</v>
      </c>
      <c r="G11" s="43"/>
      <c r="H11" s="43"/>
      <c r="I11" s="115" t="s">
        <v>23</v>
      </c>
      <c r="J11" s="36" t="s">
        <v>5</v>
      </c>
      <c r="K11" s="46"/>
    </row>
    <row r="12" spans="2:11" s="1" customFormat="1" ht="14.4" customHeight="1">
      <c r="B12" s="42"/>
      <c r="C12" s="43"/>
      <c r="D12" s="38" t="s">
        <v>25</v>
      </c>
      <c r="E12" s="43"/>
      <c r="F12" s="36" t="s">
        <v>26</v>
      </c>
      <c r="G12" s="43"/>
      <c r="H12" s="43"/>
      <c r="I12" s="115" t="s">
        <v>27</v>
      </c>
      <c r="J12" s="116" t="str">
        <f>'Rekapitulace stavby'!AN8</f>
        <v>18. 8. 2016</v>
      </c>
      <c r="K12" s="46"/>
    </row>
    <row r="13" spans="2:11" s="1" customFormat="1" ht="10.8" customHeight="1">
      <c r="B13" s="42"/>
      <c r="C13" s="43"/>
      <c r="D13" s="43"/>
      <c r="E13" s="43"/>
      <c r="F13" s="43"/>
      <c r="G13" s="43"/>
      <c r="H13" s="43"/>
      <c r="I13" s="114"/>
      <c r="J13" s="43"/>
      <c r="K13" s="46"/>
    </row>
    <row r="14" spans="2:11" s="1" customFormat="1" ht="14.4" customHeight="1">
      <c r="B14" s="42"/>
      <c r="C14" s="43"/>
      <c r="D14" s="38" t="s">
        <v>31</v>
      </c>
      <c r="E14" s="43"/>
      <c r="F14" s="43"/>
      <c r="G14" s="43"/>
      <c r="H14" s="43"/>
      <c r="I14" s="115" t="s">
        <v>32</v>
      </c>
      <c r="J14" s="36" t="s">
        <v>33</v>
      </c>
      <c r="K14" s="46"/>
    </row>
    <row r="15" spans="2:11" s="1" customFormat="1" ht="18" customHeight="1">
      <c r="B15" s="42"/>
      <c r="C15" s="43"/>
      <c r="D15" s="43"/>
      <c r="E15" s="36" t="s">
        <v>34</v>
      </c>
      <c r="F15" s="43"/>
      <c r="G15" s="43"/>
      <c r="H15" s="43"/>
      <c r="I15" s="115" t="s">
        <v>35</v>
      </c>
      <c r="J15" s="36" t="s">
        <v>36</v>
      </c>
      <c r="K15" s="46"/>
    </row>
    <row r="16" spans="2:11" s="1" customFormat="1" ht="6.9" customHeight="1">
      <c r="B16" s="42"/>
      <c r="C16" s="43"/>
      <c r="D16" s="43"/>
      <c r="E16" s="43"/>
      <c r="F16" s="43"/>
      <c r="G16" s="43"/>
      <c r="H16" s="43"/>
      <c r="I16" s="114"/>
      <c r="J16" s="43"/>
      <c r="K16" s="46"/>
    </row>
    <row r="17" spans="2:11" s="1" customFormat="1" ht="14.4" customHeight="1">
      <c r="B17" s="42"/>
      <c r="C17" s="43"/>
      <c r="D17" s="38" t="s">
        <v>37</v>
      </c>
      <c r="E17" s="43"/>
      <c r="F17" s="43"/>
      <c r="G17" s="43"/>
      <c r="H17" s="43"/>
      <c r="I17" s="115" t="s">
        <v>32</v>
      </c>
      <c r="J17" s="36" t="str">
        <f>IF('Rekapitulace stavby'!AN13="Vyplň údaj","",IF('Rekapitulace stavby'!AN13="","",'Rekapitulace stavby'!AN13))</f>
        <v/>
      </c>
      <c r="K17" s="46"/>
    </row>
    <row r="18" spans="2:11" s="1" customFormat="1" ht="18" customHeight="1">
      <c r="B18" s="42"/>
      <c r="C18" s="43"/>
      <c r="D18" s="43"/>
      <c r="E18" s="36" t="str">
        <f>IF('Rekapitulace stavby'!E14="Vyplň údaj","",IF('Rekapitulace stavby'!E14="","",'Rekapitulace stavby'!E14))</f>
        <v/>
      </c>
      <c r="F18" s="43"/>
      <c r="G18" s="43"/>
      <c r="H18" s="43"/>
      <c r="I18" s="115" t="s">
        <v>35</v>
      </c>
      <c r="J18" s="36" t="str">
        <f>IF('Rekapitulace stavby'!AN14="Vyplň údaj","",IF('Rekapitulace stavby'!AN14="","",'Rekapitulace stavby'!AN14))</f>
        <v/>
      </c>
      <c r="K18" s="46"/>
    </row>
    <row r="19" spans="2:11" s="1" customFormat="1" ht="6.9" customHeight="1">
      <c r="B19" s="42"/>
      <c r="C19" s="43"/>
      <c r="D19" s="43"/>
      <c r="E19" s="43"/>
      <c r="F19" s="43"/>
      <c r="G19" s="43"/>
      <c r="H19" s="43"/>
      <c r="I19" s="114"/>
      <c r="J19" s="43"/>
      <c r="K19" s="46"/>
    </row>
    <row r="20" spans="2:11" s="1" customFormat="1" ht="14.4" customHeight="1">
      <c r="B20" s="42"/>
      <c r="C20" s="43"/>
      <c r="D20" s="38" t="s">
        <v>39</v>
      </c>
      <c r="E20" s="43"/>
      <c r="F20" s="43"/>
      <c r="G20" s="43"/>
      <c r="H20" s="43"/>
      <c r="I20" s="115" t="s">
        <v>32</v>
      </c>
      <c r="J20" s="36" t="s">
        <v>40</v>
      </c>
      <c r="K20" s="46"/>
    </row>
    <row r="21" spans="2:11" s="1" customFormat="1" ht="18" customHeight="1">
      <c r="B21" s="42"/>
      <c r="C21" s="43"/>
      <c r="D21" s="43"/>
      <c r="E21" s="36" t="s">
        <v>41</v>
      </c>
      <c r="F21" s="43"/>
      <c r="G21" s="43"/>
      <c r="H21" s="43"/>
      <c r="I21" s="115" t="s">
        <v>35</v>
      </c>
      <c r="J21" s="36" t="s">
        <v>42</v>
      </c>
      <c r="K21" s="46"/>
    </row>
    <row r="22" spans="2:11" s="1" customFormat="1" ht="6.9" customHeight="1">
      <c r="B22" s="42"/>
      <c r="C22" s="43"/>
      <c r="D22" s="43"/>
      <c r="E22" s="43"/>
      <c r="F22" s="43"/>
      <c r="G22" s="43"/>
      <c r="H22" s="43"/>
      <c r="I22" s="114"/>
      <c r="J22" s="43"/>
      <c r="K22" s="46"/>
    </row>
    <row r="23" spans="2:11" s="1" customFormat="1" ht="14.4" customHeight="1">
      <c r="B23" s="42"/>
      <c r="C23" s="43"/>
      <c r="D23" s="38" t="s">
        <v>44</v>
      </c>
      <c r="E23" s="43"/>
      <c r="F23" s="43"/>
      <c r="G23" s="43"/>
      <c r="H23" s="43"/>
      <c r="I23" s="114"/>
      <c r="J23" s="43"/>
      <c r="K23" s="46"/>
    </row>
    <row r="24" spans="2:11" s="7" customFormat="1" ht="20.4" customHeight="1">
      <c r="B24" s="117"/>
      <c r="C24" s="118"/>
      <c r="D24" s="118"/>
      <c r="E24" s="339" t="s">
        <v>5</v>
      </c>
      <c r="F24" s="339"/>
      <c r="G24" s="339"/>
      <c r="H24" s="339"/>
      <c r="I24" s="119"/>
      <c r="J24" s="118"/>
      <c r="K24" s="120"/>
    </row>
    <row r="25" spans="2:11" s="1" customFormat="1" ht="6.9" customHeight="1">
      <c r="B25" s="42"/>
      <c r="C25" s="43"/>
      <c r="D25" s="43"/>
      <c r="E25" s="43"/>
      <c r="F25" s="43"/>
      <c r="G25" s="43"/>
      <c r="H25" s="43"/>
      <c r="I25" s="114"/>
      <c r="J25" s="43"/>
      <c r="K25" s="46"/>
    </row>
    <row r="26" spans="2:11" s="1" customFormat="1" ht="6.9" customHeight="1">
      <c r="B26" s="42"/>
      <c r="C26" s="43"/>
      <c r="D26" s="69"/>
      <c r="E26" s="69"/>
      <c r="F26" s="69"/>
      <c r="G26" s="69"/>
      <c r="H26" s="69"/>
      <c r="I26" s="121"/>
      <c r="J26" s="69"/>
      <c r="K26" s="122"/>
    </row>
    <row r="27" spans="2:11" s="1" customFormat="1" ht="25.35" customHeight="1">
      <c r="B27" s="42"/>
      <c r="C27" s="43"/>
      <c r="D27" s="123" t="s">
        <v>45</v>
      </c>
      <c r="E27" s="43"/>
      <c r="F27" s="43"/>
      <c r="G27" s="43"/>
      <c r="H27" s="43"/>
      <c r="I27" s="114"/>
      <c r="J27" s="124">
        <f>ROUND(J78,2)</f>
        <v>0</v>
      </c>
      <c r="K27" s="46"/>
    </row>
    <row r="28" spans="2:11" s="1" customFormat="1" ht="6.9" customHeight="1">
      <c r="B28" s="42"/>
      <c r="C28" s="43"/>
      <c r="D28" s="69"/>
      <c r="E28" s="69"/>
      <c r="F28" s="69"/>
      <c r="G28" s="69"/>
      <c r="H28" s="69"/>
      <c r="I28" s="121"/>
      <c r="J28" s="69"/>
      <c r="K28" s="122"/>
    </row>
    <row r="29" spans="2:11" s="1" customFormat="1" ht="14.4" customHeight="1">
      <c r="B29" s="42"/>
      <c r="C29" s="43"/>
      <c r="D29" s="43"/>
      <c r="E29" s="43"/>
      <c r="F29" s="47" t="s">
        <v>47</v>
      </c>
      <c r="G29" s="43"/>
      <c r="H29" s="43"/>
      <c r="I29" s="125" t="s">
        <v>46</v>
      </c>
      <c r="J29" s="47" t="s">
        <v>48</v>
      </c>
      <c r="K29" s="46"/>
    </row>
    <row r="30" spans="2:11" s="1" customFormat="1" ht="14.4" customHeight="1">
      <c r="B30" s="42"/>
      <c r="C30" s="43"/>
      <c r="D30" s="50" t="s">
        <v>49</v>
      </c>
      <c r="E30" s="50" t="s">
        <v>50</v>
      </c>
      <c r="F30" s="126">
        <f>ROUND(SUM(BE78:BE82),2)</f>
        <v>0</v>
      </c>
      <c r="G30" s="43"/>
      <c r="H30" s="43"/>
      <c r="I30" s="127">
        <v>0.21</v>
      </c>
      <c r="J30" s="126">
        <f>ROUND(ROUND((SUM(BE78:BE82)),2)*I30,2)</f>
        <v>0</v>
      </c>
      <c r="K30" s="46"/>
    </row>
    <row r="31" spans="2:11" s="1" customFormat="1" ht="14.4" customHeight="1">
      <c r="B31" s="42"/>
      <c r="C31" s="43"/>
      <c r="D31" s="43"/>
      <c r="E31" s="50" t="s">
        <v>51</v>
      </c>
      <c r="F31" s="126">
        <f>ROUND(SUM(BF78:BF82),2)</f>
        <v>0</v>
      </c>
      <c r="G31" s="43"/>
      <c r="H31" s="43"/>
      <c r="I31" s="127">
        <v>0.15</v>
      </c>
      <c r="J31" s="126">
        <f>ROUND(ROUND((SUM(BF78:BF82)),2)*I31,2)</f>
        <v>0</v>
      </c>
      <c r="K31" s="46"/>
    </row>
    <row r="32" spans="2:11" s="1" customFormat="1" ht="14.4" customHeight="1" hidden="1">
      <c r="B32" s="42"/>
      <c r="C32" s="43"/>
      <c r="D32" s="43"/>
      <c r="E32" s="50" t="s">
        <v>52</v>
      </c>
      <c r="F32" s="126">
        <f>ROUND(SUM(BG78:BG82),2)</f>
        <v>0</v>
      </c>
      <c r="G32" s="43"/>
      <c r="H32" s="43"/>
      <c r="I32" s="127">
        <v>0.21</v>
      </c>
      <c r="J32" s="126">
        <v>0</v>
      </c>
      <c r="K32" s="46"/>
    </row>
    <row r="33" spans="2:11" s="1" customFormat="1" ht="14.4" customHeight="1" hidden="1">
      <c r="B33" s="42"/>
      <c r="C33" s="43"/>
      <c r="D33" s="43"/>
      <c r="E33" s="50" t="s">
        <v>53</v>
      </c>
      <c r="F33" s="126">
        <f>ROUND(SUM(BH78:BH82),2)</f>
        <v>0</v>
      </c>
      <c r="G33" s="43"/>
      <c r="H33" s="43"/>
      <c r="I33" s="127">
        <v>0.15</v>
      </c>
      <c r="J33" s="126">
        <v>0</v>
      </c>
      <c r="K33" s="46"/>
    </row>
    <row r="34" spans="2:11" s="1" customFormat="1" ht="14.4" customHeight="1" hidden="1">
      <c r="B34" s="42"/>
      <c r="C34" s="43"/>
      <c r="D34" s="43"/>
      <c r="E34" s="50" t="s">
        <v>54</v>
      </c>
      <c r="F34" s="126">
        <f>ROUND(SUM(BI78:BI82),2)</f>
        <v>0</v>
      </c>
      <c r="G34" s="43"/>
      <c r="H34" s="43"/>
      <c r="I34" s="127">
        <v>0</v>
      </c>
      <c r="J34" s="126">
        <v>0</v>
      </c>
      <c r="K34" s="46"/>
    </row>
    <row r="35" spans="2:11" s="1" customFormat="1" ht="6.9" customHeight="1">
      <c r="B35" s="42"/>
      <c r="C35" s="43"/>
      <c r="D35" s="43"/>
      <c r="E35" s="43"/>
      <c r="F35" s="43"/>
      <c r="G35" s="43"/>
      <c r="H35" s="43"/>
      <c r="I35" s="114"/>
      <c r="J35" s="43"/>
      <c r="K35" s="46"/>
    </row>
    <row r="36" spans="2:11" s="1" customFormat="1" ht="25.35" customHeight="1">
      <c r="B36" s="42"/>
      <c r="C36" s="128"/>
      <c r="D36" s="129" t="s">
        <v>55</v>
      </c>
      <c r="E36" s="72"/>
      <c r="F36" s="72"/>
      <c r="G36" s="130" t="s">
        <v>56</v>
      </c>
      <c r="H36" s="131" t="s">
        <v>57</v>
      </c>
      <c r="I36" s="132"/>
      <c r="J36" s="133">
        <f>SUM(J27:J34)</f>
        <v>0</v>
      </c>
      <c r="K36" s="134"/>
    </row>
    <row r="37" spans="2:11" s="1" customFormat="1" ht="14.4" customHeight="1">
      <c r="B37" s="57"/>
      <c r="C37" s="58"/>
      <c r="D37" s="58"/>
      <c r="E37" s="58"/>
      <c r="F37" s="58"/>
      <c r="G37" s="58"/>
      <c r="H37" s="58"/>
      <c r="I37" s="135"/>
      <c r="J37" s="58"/>
      <c r="K37" s="59"/>
    </row>
    <row r="41" spans="2:11" s="1" customFormat="1" ht="6.9" customHeight="1">
      <c r="B41" s="60"/>
      <c r="C41" s="61"/>
      <c r="D41" s="61"/>
      <c r="E41" s="61"/>
      <c r="F41" s="61"/>
      <c r="G41" s="61"/>
      <c r="H41" s="61"/>
      <c r="I41" s="136"/>
      <c r="J41" s="61"/>
      <c r="K41" s="137"/>
    </row>
    <row r="42" spans="2:11" s="1" customFormat="1" ht="36.9" customHeight="1">
      <c r="B42" s="42"/>
      <c r="C42" s="31" t="s">
        <v>111</v>
      </c>
      <c r="D42" s="43"/>
      <c r="E42" s="43"/>
      <c r="F42" s="43"/>
      <c r="G42" s="43"/>
      <c r="H42" s="43"/>
      <c r="I42" s="114"/>
      <c r="J42" s="43"/>
      <c r="K42" s="46"/>
    </row>
    <row r="43" spans="2:11" s="1" customFormat="1" ht="6.9" customHeight="1">
      <c r="B43" s="42"/>
      <c r="C43" s="43"/>
      <c r="D43" s="43"/>
      <c r="E43" s="43"/>
      <c r="F43" s="43"/>
      <c r="G43" s="43"/>
      <c r="H43" s="43"/>
      <c r="I43" s="114"/>
      <c r="J43" s="43"/>
      <c r="K43" s="46"/>
    </row>
    <row r="44" spans="2:11" s="1" customFormat="1" ht="14.4" customHeight="1">
      <c r="B44" s="42"/>
      <c r="C44" s="38" t="s">
        <v>19</v>
      </c>
      <c r="D44" s="43"/>
      <c r="E44" s="43"/>
      <c r="F44" s="43"/>
      <c r="G44" s="43"/>
      <c r="H44" s="43"/>
      <c r="I44" s="114"/>
      <c r="J44" s="43"/>
      <c r="K44" s="46"/>
    </row>
    <row r="45" spans="2:11" s="1" customFormat="1" ht="20.4" customHeight="1">
      <c r="B45" s="42"/>
      <c r="C45" s="43"/>
      <c r="D45" s="43"/>
      <c r="E45" s="373" t="str">
        <f>E7</f>
        <v>Šumperk, ul. Třebízského - MŠ, komunikace</v>
      </c>
      <c r="F45" s="374"/>
      <c r="G45" s="374"/>
      <c r="H45" s="374"/>
      <c r="I45" s="114"/>
      <c r="J45" s="43"/>
      <c r="K45" s="46"/>
    </row>
    <row r="46" spans="2:11" s="1" customFormat="1" ht="14.4" customHeight="1">
      <c r="B46" s="42"/>
      <c r="C46" s="38" t="s">
        <v>107</v>
      </c>
      <c r="D46" s="43"/>
      <c r="E46" s="43"/>
      <c r="F46" s="43"/>
      <c r="G46" s="43"/>
      <c r="H46" s="43"/>
      <c r="I46" s="114"/>
      <c r="J46" s="43"/>
      <c r="K46" s="46"/>
    </row>
    <row r="47" spans="2:11" s="1" customFormat="1" ht="22.2" customHeight="1">
      <c r="B47" s="42"/>
      <c r="C47" s="43"/>
      <c r="D47" s="43"/>
      <c r="E47" s="376" t="str">
        <f>E9</f>
        <v>1020 - VRN</v>
      </c>
      <c r="F47" s="375"/>
      <c r="G47" s="375"/>
      <c r="H47" s="375"/>
      <c r="I47" s="114"/>
      <c r="J47" s="43"/>
      <c r="K47" s="46"/>
    </row>
    <row r="48" spans="2:11" s="1" customFormat="1" ht="6.9" customHeight="1">
      <c r="B48" s="42"/>
      <c r="C48" s="43"/>
      <c r="D48" s="43"/>
      <c r="E48" s="43"/>
      <c r="F48" s="43"/>
      <c r="G48" s="43"/>
      <c r="H48" s="43"/>
      <c r="I48" s="114"/>
      <c r="J48" s="43"/>
      <c r="K48" s="46"/>
    </row>
    <row r="49" spans="2:11" s="1" customFormat="1" ht="18" customHeight="1">
      <c r="B49" s="42"/>
      <c r="C49" s="38" t="s">
        <v>25</v>
      </c>
      <c r="D49" s="43"/>
      <c r="E49" s="43"/>
      <c r="F49" s="36" t="str">
        <f>F12</f>
        <v>Šumperk</v>
      </c>
      <c r="G49" s="43"/>
      <c r="H49" s="43"/>
      <c r="I49" s="115" t="s">
        <v>27</v>
      </c>
      <c r="J49" s="116" t="str">
        <f>IF(J12="","",J12)</f>
        <v>18. 8. 2016</v>
      </c>
      <c r="K49" s="46"/>
    </row>
    <row r="50" spans="2:11" s="1" customFormat="1" ht="6.9" customHeight="1">
      <c r="B50" s="42"/>
      <c r="C50" s="43"/>
      <c r="D50" s="43"/>
      <c r="E50" s="43"/>
      <c r="F50" s="43"/>
      <c r="G50" s="43"/>
      <c r="H50" s="43"/>
      <c r="I50" s="114"/>
      <c r="J50" s="43"/>
      <c r="K50" s="46"/>
    </row>
    <row r="51" spans="2:11" s="1" customFormat="1" ht="13.2">
      <c r="B51" s="42"/>
      <c r="C51" s="38" t="s">
        <v>31</v>
      </c>
      <c r="D51" s="43"/>
      <c r="E51" s="43"/>
      <c r="F51" s="36" t="str">
        <f>E15</f>
        <v>Město Šumperk, nám. Míru 1, Šumperk</v>
      </c>
      <c r="G51" s="43"/>
      <c r="H51" s="43"/>
      <c r="I51" s="115" t="s">
        <v>39</v>
      </c>
      <c r="J51" s="36" t="str">
        <f>E21</f>
        <v>Cekr CZ s.r.o., Mazalova 57/2, Šumperk</v>
      </c>
      <c r="K51" s="46"/>
    </row>
    <row r="52" spans="2:11" s="1" customFormat="1" ht="14.4" customHeight="1">
      <c r="B52" s="42"/>
      <c r="C52" s="38" t="s">
        <v>37</v>
      </c>
      <c r="D52" s="43"/>
      <c r="E52" s="43"/>
      <c r="F52" s="36" t="str">
        <f>IF(E18="","",E18)</f>
        <v/>
      </c>
      <c r="G52" s="43"/>
      <c r="H52" s="43"/>
      <c r="I52" s="114"/>
      <c r="J52" s="43"/>
      <c r="K52" s="46"/>
    </row>
    <row r="53" spans="2:11" s="1" customFormat="1" ht="10.35" customHeight="1">
      <c r="B53" s="42"/>
      <c r="C53" s="43"/>
      <c r="D53" s="43"/>
      <c r="E53" s="43"/>
      <c r="F53" s="43"/>
      <c r="G53" s="43"/>
      <c r="H53" s="43"/>
      <c r="I53" s="114"/>
      <c r="J53" s="43"/>
      <c r="K53" s="46"/>
    </row>
    <row r="54" spans="2:11" s="1" customFormat="1" ht="29.25" customHeight="1">
      <c r="B54" s="42"/>
      <c r="C54" s="138" t="s">
        <v>112</v>
      </c>
      <c r="D54" s="128"/>
      <c r="E54" s="128"/>
      <c r="F54" s="128"/>
      <c r="G54" s="128"/>
      <c r="H54" s="128"/>
      <c r="I54" s="139"/>
      <c r="J54" s="140" t="s">
        <v>113</v>
      </c>
      <c r="K54" s="141"/>
    </row>
    <row r="55" spans="2:11" s="1" customFormat="1" ht="10.35" customHeight="1">
      <c r="B55" s="42"/>
      <c r="C55" s="43"/>
      <c r="D55" s="43"/>
      <c r="E55" s="43"/>
      <c r="F55" s="43"/>
      <c r="G55" s="43"/>
      <c r="H55" s="43"/>
      <c r="I55" s="114"/>
      <c r="J55" s="43"/>
      <c r="K55" s="46"/>
    </row>
    <row r="56" spans="2:47" s="1" customFormat="1" ht="29.25" customHeight="1">
      <c r="B56" s="42"/>
      <c r="C56" s="142" t="s">
        <v>114</v>
      </c>
      <c r="D56" s="43"/>
      <c r="E56" s="43"/>
      <c r="F56" s="43"/>
      <c r="G56" s="43"/>
      <c r="H56" s="43"/>
      <c r="I56" s="114"/>
      <c r="J56" s="124">
        <f>J78</f>
        <v>0</v>
      </c>
      <c r="K56" s="46"/>
      <c r="AU56" s="25" t="s">
        <v>115</v>
      </c>
    </row>
    <row r="57" spans="2:11" s="8" customFormat="1" ht="24.9" customHeight="1">
      <c r="B57" s="143"/>
      <c r="C57" s="144"/>
      <c r="D57" s="145" t="s">
        <v>565</v>
      </c>
      <c r="E57" s="146"/>
      <c r="F57" s="146"/>
      <c r="G57" s="146"/>
      <c r="H57" s="146"/>
      <c r="I57" s="147"/>
      <c r="J57" s="148">
        <f>J79</f>
        <v>0</v>
      </c>
      <c r="K57" s="149"/>
    </row>
    <row r="58" spans="2:11" s="9" customFormat="1" ht="19.95" customHeight="1">
      <c r="B58" s="150"/>
      <c r="C58" s="151"/>
      <c r="D58" s="152" t="s">
        <v>566</v>
      </c>
      <c r="E58" s="153"/>
      <c r="F58" s="153"/>
      <c r="G58" s="153"/>
      <c r="H58" s="153"/>
      <c r="I58" s="154"/>
      <c r="J58" s="155">
        <f>J80</f>
        <v>0</v>
      </c>
      <c r="K58" s="156"/>
    </row>
    <row r="59" spans="2:11" s="1" customFormat="1" ht="21.75" customHeight="1">
      <c r="B59" s="42"/>
      <c r="C59" s="43"/>
      <c r="D59" s="43"/>
      <c r="E59" s="43"/>
      <c r="F59" s="43"/>
      <c r="G59" s="43"/>
      <c r="H59" s="43"/>
      <c r="I59" s="114"/>
      <c r="J59" s="43"/>
      <c r="K59" s="46"/>
    </row>
    <row r="60" spans="2:11" s="1" customFormat="1" ht="6.9" customHeight="1">
      <c r="B60" s="57"/>
      <c r="C60" s="58"/>
      <c r="D60" s="58"/>
      <c r="E60" s="58"/>
      <c r="F60" s="58"/>
      <c r="G60" s="58"/>
      <c r="H60" s="58"/>
      <c r="I60" s="135"/>
      <c r="J60" s="58"/>
      <c r="K60" s="59"/>
    </row>
    <row r="64" spans="2:12" s="1" customFormat="1" ht="6.9" customHeight="1">
      <c r="B64" s="60"/>
      <c r="C64" s="61"/>
      <c r="D64" s="61"/>
      <c r="E64" s="61"/>
      <c r="F64" s="61"/>
      <c r="G64" s="61"/>
      <c r="H64" s="61"/>
      <c r="I64" s="136"/>
      <c r="J64" s="61"/>
      <c r="K64" s="61"/>
      <c r="L64" s="42"/>
    </row>
    <row r="65" spans="2:12" s="1" customFormat="1" ht="36.9" customHeight="1">
      <c r="B65" s="42"/>
      <c r="C65" s="62" t="s">
        <v>125</v>
      </c>
      <c r="L65" s="42"/>
    </row>
    <row r="66" spans="2:12" s="1" customFormat="1" ht="6.9" customHeight="1">
      <c r="B66" s="42"/>
      <c r="L66" s="42"/>
    </row>
    <row r="67" spans="2:12" s="1" customFormat="1" ht="14.4" customHeight="1">
      <c r="B67" s="42"/>
      <c r="C67" s="64" t="s">
        <v>19</v>
      </c>
      <c r="L67" s="42"/>
    </row>
    <row r="68" spans="2:12" s="1" customFormat="1" ht="20.4" customHeight="1">
      <c r="B68" s="42"/>
      <c r="E68" s="377" t="str">
        <f>E7</f>
        <v>Šumperk, ul. Třebízského - MŠ, komunikace</v>
      </c>
      <c r="F68" s="378"/>
      <c r="G68" s="378"/>
      <c r="H68" s="378"/>
      <c r="L68" s="42"/>
    </row>
    <row r="69" spans="2:12" s="1" customFormat="1" ht="14.4" customHeight="1">
      <c r="B69" s="42"/>
      <c r="C69" s="64" t="s">
        <v>107</v>
      </c>
      <c r="L69" s="42"/>
    </row>
    <row r="70" spans="2:12" s="1" customFormat="1" ht="22.2" customHeight="1">
      <c r="B70" s="42"/>
      <c r="E70" s="350" t="str">
        <f>E9</f>
        <v>1020 - VRN</v>
      </c>
      <c r="F70" s="379"/>
      <c r="G70" s="379"/>
      <c r="H70" s="379"/>
      <c r="L70" s="42"/>
    </row>
    <row r="71" spans="2:12" s="1" customFormat="1" ht="6.9" customHeight="1">
      <c r="B71" s="42"/>
      <c r="L71" s="42"/>
    </row>
    <row r="72" spans="2:12" s="1" customFormat="1" ht="18" customHeight="1">
      <c r="B72" s="42"/>
      <c r="C72" s="64" t="s">
        <v>25</v>
      </c>
      <c r="F72" s="157" t="str">
        <f>F12</f>
        <v>Šumperk</v>
      </c>
      <c r="I72" s="158" t="s">
        <v>27</v>
      </c>
      <c r="J72" s="68" t="str">
        <f>IF(J12="","",J12)</f>
        <v>18. 8. 2016</v>
      </c>
      <c r="L72" s="42"/>
    </row>
    <row r="73" spans="2:12" s="1" customFormat="1" ht="6.9" customHeight="1">
      <c r="B73" s="42"/>
      <c r="L73" s="42"/>
    </row>
    <row r="74" spans="2:12" s="1" customFormat="1" ht="13.2">
      <c r="B74" s="42"/>
      <c r="C74" s="64" t="s">
        <v>31</v>
      </c>
      <c r="F74" s="157" t="str">
        <f>E15</f>
        <v>Město Šumperk, nám. Míru 1, Šumperk</v>
      </c>
      <c r="I74" s="158" t="s">
        <v>39</v>
      </c>
      <c r="J74" s="157" t="str">
        <f>E21</f>
        <v>Cekr CZ s.r.o., Mazalova 57/2, Šumperk</v>
      </c>
      <c r="L74" s="42"/>
    </row>
    <row r="75" spans="2:12" s="1" customFormat="1" ht="14.4" customHeight="1">
      <c r="B75" s="42"/>
      <c r="C75" s="64" t="s">
        <v>37</v>
      </c>
      <c r="F75" s="157" t="str">
        <f>IF(E18="","",E18)</f>
        <v/>
      </c>
      <c r="L75" s="42"/>
    </row>
    <row r="76" spans="2:12" s="1" customFormat="1" ht="10.35" customHeight="1">
      <c r="B76" s="42"/>
      <c r="L76" s="42"/>
    </row>
    <row r="77" spans="2:20" s="10" customFormat="1" ht="29.25" customHeight="1">
      <c r="B77" s="159"/>
      <c r="C77" s="160" t="s">
        <v>126</v>
      </c>
      <c r="D77" s="161" t="s">
        <v>64</v>
      </c>
      <c r="E77" s="161" t="s">
        <v>60</v>
      </c>
      <c r="F77" s="161" t="s">
        <v>127</v>
      </c>
      <c r="G77" s="161" t="s">
        <v>128</v>
      </c>
      <c r="H77" s="161" t="s">
        <v>129</v>
      </c>
      <c r="I77" s="162" t="s">
        <v>130</v>
      </c>
      <c r="J77" s="161" t="s">
        <v>113</v>
      </c>
      <c r="K77" s="163" t="s">
        <v>131</v>
      </c>
      <c r="L77" s="159"/>
      <c r="M77" s="74" t="s">
        <v>132</v>
      </c>
      <c r="N77" s="75" t="s">
        <v>49</v>
      </c>
      <c r="O77" s="75" t="s">
        <v>133</v>
      </c>
      <c r="P77" s="75" t="s">
        <v>134</v>
      </c>
      <c r="Q77" s="75" t="s">
        <v>135</v>
      </c>
      <c r="R77" s="75" t="s">
        <v>136</v>
      </c>
      <c r="S77" s="75" t="s">
        <v>137</v>
      </c>
      <c r="T77" s="76" t="s">
        <v>138</v>
      </c>
    </row>
    <row r="78" spans="2:63" s="1" customFormat="1" ht="29.25" customHeight="1">
      <c r="B78" s="42"/>
      <c r="C78" s="78" t="s">
        <v>114</v>
      </c>
      <c r="J78" s="164">
        <f>BK78</f>
        <v>0</v>
      </c>
      <c r="L78" s="42"/>
      <c r="M78" s="77"/>
      <c r="N78" s="69"/>
      <c r="O78" s="69"/>
      <c r="P78" s="165">
        <f>P79</f>
        <v>0</v>
      </c>
      <c r="Q78" s="69"/>
      <c r="R78" s="165">
        <f>R79</f>
        <v>0</v>
      </c>
      <c r="S78" s="69"/>
      <c r="T78" s="166">
        <f>T79</f>
        <v>0</v>
      </c>
      <c r="AT78" s="25" t="s">
        <v>78</v>
      </c>
      <c r="AU78" s="25" t="s">
        <v>115</v>
      </c>
      <c r="BK78" s="167">
        <f>BK79</f>
        <v>0</v>
      </c>
    </row>
    <row r="79" spans="2:63" s="11" customFormat="1" ht="37.35" customHeight="1">
      <c r="B79" s="168"/>
      <c r="D79" s="169" t="s">
        <v>78</v>
      </c>
      <c r="E79" s="170" t="s">
        <v>99</v>
      </c>
      <c r="F79" s="170" t="s">
        <v>567</v>
      </c>
      <c r="I79" s="171"/>
      <c r="J79" s="172">
        <f>BK79</f>
        <v>0</v>
      </c>
      <c r="L79" s="168"/>
      <c r="M79" s="173"/>
      <c r="N79" s="174"/>
      <c r="O79" s="174"/>
      <c r="P79" s="175">
        <f>P80</f>
        <v>0</v>
      </c>
      <c r="Q79" s="174"/>
      <c r="R79" s="175">
        <f>R80</f>
        <v>0</v>
      </c>
      <c r="S79" s="174"/>
      <c r="T79" s="176">
        <f>T80</f>
        <v>0</v>
      </c>
      <c r="AR79" s="169" t="s">
        <v>172</v>
      </c>
      <c r="AT79" s="177" t="s">
        <v>78</v>
      </c>
      <c r="AU79" s="177" t="s">
        <v>79</v>
      </c>
      <c r="AY79" s="169" t="s">
        <v>141</v>
      </c>
      <c r="BK79" s="178">
        <f>BK80</f>
        <v>0</v>
      </c>
    </row>
    <row r="80" spans="2:63" s="11" customFormat="1" ht="19.95" customHeight="1">
      <c r="B80" s="168"/>
      <c r="D80" s="179" t="s">
        <v>78</v>
      </c>
      <c r="E80" s="180" t="s">
        <v>79</v>
      </c>
      <c r="F80" s="180" t="s">
        <v>567</v>
      </c>
      <c r="I80" s="171"/>
      <c r="J80" s="181">
        <f>BK80</f>
        <v>0</v>
      </c>
      <c r="L80" s="168"/>
      <c r="M80" s="173"/>
      <c r="N80" s="174"/>
      <c r="O80" s="174"/>
      <c r="P80" s="175">
        <f>SUM(P81:P82)</f>
        <v>0</v>
      </c>
      <c r="Q80" s="174"/>
      <c r="R80" s="175">
        <f>SUM(R81:R82)</f>
        <v>0</v>
      </c>
      <c r="S80" s="174"/>
      <c r="T80" s="176">
        <f>SUM(T81:T82)</f>
        <v>0</v>
      </c>
      <c r="AR80" s="169" t="s">
        <v>172</v>
      </c>
      <c r="AT80" s="177" t="s">
        <v>78</v>
      </c>
      <c r="AU80" s="177" t="s">
        <v>24</v>
      </c>
      <c r="AY80" s="169" t="s">
        <v>141</v>
      </c>
      <c r="BK80" s="178">
        <f>SUM(BK81:BK82)</f>
        <v>0</v>
      </c>
    </row>
    <row r="81" spans="2:65" s="1" customFormat="1" ht="20.4" customHeight="1">
      <c r="B81" s="182"/>
      <c r="C81" s="183" t="s">
        <v>24</v>
      </c>
      <c r="D81" s="183" t="s">
        <v>143</v>
      </c>
      <c r="E81" s="184" t="s">
        <v>568</v>
      </c>
      <c r="F81" s="185" t="s">
        <v>569</v>
      </c>
      <c r="G81" s="186" t="s">
        <v>570</v>
      </c>
      <c r="H81" s="253"/>
      <c r="I81" s="188"/>
      <c r="J81" s="189">
        <f>ROUND(I81*H81,2)</f>
        <v>0</v>
      </c>
      <c r="K81" s="185" t="s">
        <v>263</v>
      </c>
      <c r="L81" s="42"/>
      <c r="M81" s="190" t="s">
        <v>5</v>
      </c>
      <c r="N81" s="191" t="s">
        <v>50</v>
      </c>
      <c r="O81" s="43"/>
      <c r="P81" s="192">
        <f>O81*H81</f>
        <v>0</v>
      </c>
      <c r="Q81" s="192">
        <v>0</v>
      </c>
      <c r="R81" s="192">
        <f>Q81*H81</f>
        <v>0</v>
      </c>
      <c r="S81" s="192">
        <v>0</v>
      </c>
      <c r="T81" s="193">
        <f>S81*H81</f>
        <v>0</v>
      </c>
      <c r="AR81" s="25" t="s">
        <v>571</v>
      </c>
      <c r="AT81" s="25" t="s">
        <v>143</v>
      </c>
      <c r="AU81" s="25" t="s">
        <v>86</v>
      </c>
      <c r="AY81" s="25" t="s">
        <v>141</v>
      </c>
      <c r="BE81" s="194">
        <f>IF(N81="základní",J81,0)</f>
        <v>0</v>
      </c>
      <c r="BF81" s="194">
        <f>IF(N81="snížená",J81,0)</f>
        <v>0</v>
      </c>
      <c r="BG81" s="194">
        <f>IF(N81="zákl. přenesená",J81,0)</f>
        <v>0</v>
      </c>
      <c r="BH81" s="194">
        <f>IF(N81="sníž. přenesená",J81,0)</f>
        <v>0</v>
      </c>
      <c r="BI81" s="194">
        <f>IF(N81="nulová",J81,0)</f>
        <v>0</v>
      </c>
      <c r="BJ81" s="25" t="s">
        <v>24</v>
      </c>
      <c r="BK81" s="194">
        <f>ROUND(I81*H81,2)</f>
        <v>0</v>
      </c>
      <c r="BL81" s="25" t="s">
        <v>571</v>
      </c>
      <c r="BM81" s="25" t="s">
        <v>572</v>
      </c>
    </row>
    <row r="82" spans="2:65" s="1" customFormat="1" ht="20.4" customHeight="1">
      <c r="B82" s="182"/>
      <c r="C82" s="183" t="s">
        <v>86</v>
      </c>
      <c r="D82" s="183" t="s">
        <v>143</v>
      </c>
      <c r="E82" s="184" t="s">
        <v>573</v>
      </c>
      <c r="F82" s="185" t="s">
        <v>574</v>
      </c>
      <c r="G82" s="186" t="s">
        <v>570</v>
      </c>
      <c r="H82" s="253"/>
      <c r="I82" s="188"/>
      <c r="J82" s="189">
        <f>ROUND(I82*H82,2)</f>
        <v>0</v>
      </c>
      <c r="K82" s="185" t="s">
        <v>263</v>
      </c>
      <c r="L82" s="42"/>
      <c r="M82" s="190" t="s">
        <v>5</v>
      </c>
      <c r="N82" s="238" t="s">
        <v>50</v>
      </c>
      <c r="O82" s="239"/>
      <c r="P82" s="240">
        <f>O82*H82</f>
        <v>0</v>
      </c>
      <c r="Q82" s="240">
        <v>0</v>
      </c>
      <c r="R82" s="240">
        <f>Q82*H82</f>
        <v>0</v>
      </c>
      <c r="S82" s="240">
        <v>0</v>
      </c>
      <c r="T82" s="241">
        <f>S82*H82</f>
        <v>0</v>
      </c>
      <c r="AR82" s="25" t="s">
        <v>571</v>
      </c>
      <c r="AT82" s="25" t="s">
        <v>143</v>
      </c>
      <c r="AU82" s="25" t="s">
        <v>86</v>
      </c>
      <c r="AY82" s="25" t="s">
        <v>141</v>
      </c>
      <c r="BE82" s="194">
        <f>IF(N82="základní",J82,0)</f>
        <v>0</v>
      </c>
      <c r="BF82" s="194">
        <f>IF(N82="snížená",J82,0)</f>
        <v>0</v>
      </c>
      <c r="BG82" s="194">
        <f>IF(N82="zákl. přenesená",J82,0)</f>
        <v>0</v>
      </c>
      <c r="BH82" s="194">
        <f>IF(N82="sníž. přenesená",J82,0)</f>
        <v>0</v>
      </c>
      <c r="BI82" s="194">
        <f>IF(N82="nulová",J82,0)</f>
        <v>0</v>
      </c>
      <c r="BJ82" s="25" t="s">
        <v>24</v>
      </c>
      <c r="BK82" s="194">
        <f>ROUND(I82*H82,2)</f>
        <v>0</v>
      </c>
      <c r="BL82" s="25" t="s">
        <v>571</v>
      </c>
      <c r="BM82" s="25" t="s">
        <v>575</v>
      </c>
    </row>
    <row r="83" spans="2:12" s="1" customFormat="1" ht="6.9" customHeight="1">
      <c r="B83" s="57"/>
      <c r="C83" s="58"/>
      <c r="D83" s="58"/>
      <c r="E83" s="58"/>
      <c r="F83" s="58"/>
      <c r="G83" s="58"/>
      <c r="H83" s="58"/>
      <c r="I83" s="135"/>
      <c r="J83" s="58"/>
      <c r="K83" s="58"/>
      <c r="L83" s="42"/>
    </row>
  </sheetData>
  <autoFilter ref="C77:K82"/>
  <mergeCells count="9">
    <mergeCell ref="E68:H68"/>
    <mergeCell ref="E70:H70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54" customWidth="1"/>
    <col min="2" max="2" width="1.66796875" style="254" customWidth="1"/>
    <col min="3" max="4" width="5" style="254" customWidth="1"/>
    <col min="5" max="5" width="11.66015625" style="254" customWidth="1"/>
    <col min="6" max="6" width="9.16015625" style="254" customWidth="1"/>
    <col min="7" max="7" width="5" style="254" customWidth="1"/>
    <col min="8" max="8" width="77.83203125" style="254" customWidth="1"/>
    <col min="9" max="10" width="20" style="254" customWidth="1"/>
    <col min="11" max="11" width="1.66796875" style="254" customWidth="1"/>
  </cols>
  <sheetData>
    <row r="1" ht="37.5" customHeight="1"/>
    <row r="2" spans="2:11" ht="7.5" customHeight="1">
      <c r="B2" s="255"/>
      <c r="C2" s="256"/>
      <c r="D2" s="256"/>
      <c r="E2" s="256"/>
      <c r="F2" s="256"/>
      <c r="G2" s="256"/>
      <c r="H2" s="256"/>
      <c r="I2" s="256"/>
      <c r="J2" s="256"/>
      <c r="K2" s="257"/>
    </row>
    <row r="3" spans="2:11" s="16" customFormat="1" ht="45" customHeight="1">
      <c r="B3" s="258"/>
      <c r="C3" s="384" t="s">
        <v>576</v>
      </c>
      <c r="D3" s="384"/>
      <c r="E3" s="384"/>
      <c r="F3" s="384"/>
      <c r="G3" s="384"/>
      <c r="H3" s="384"/>
      <c r="I3" s="384"/>
      <c r="J3" s="384"/>
      <c r="K3" s="259"/>
    </row>
    <row r="4" spans="2:11" ht="25.5" customHeight="1">
      <c r="B4" s="260"/>
      <c r="C4" s="388" t="s">
        <v>577</v>
      </c>
      <c r="D4" s="388"/>
      <c r="E4" s="388"/>
      <c r="F4" s="388"/>
      <c r="G4" s="388"/>
      <c r="H4" s="388"/>
      <c r="I4" s="388"/>
      <c r="J4" s="388"/>
      <c r="K4" s="261"/>
    </row>
    <row r="5" spans="2:11" ht="5.25" customHeight="1">
      <c r="B5" s="260"/>
      <c r="C5" s="262"/>
      <c r="D5" s="262"/>
      <c r="E5" s="262"/>
      <c r="F5" s="262"/>
      <c r="G5" s="262"/>
      <c r="H5" s="262"/>
      <c r="I5" s="262"/>
      <c r="J5" s="262"/>
      <c r="K5" s="261"/>
    </row>
    <row r="6" spans="2:11" ht="15" customHeight="1">
      <c r="B6" s="260"/>
      <c r="C6" s="387" t="s">
        <v>578</v>
      </c>
      <c r="D6" s="387"/>
      <c r="E6" s="387"/>
      <c r="F6" s="387"/>
      <c r="G6" s="387"/>
      <c r="H6" s="387"/>
      <c r="I6" s="387"/>
      <c r="J6" s="387"/>
      <c r="K6" s="261"/>
    </row>
    <row r="7" spans="2:11" ht="15" customHeight="1">
      <c r="B7" s="264"/>
      <c r="C7" s="387" t="s">
        <v>579</v>
      </c>
      <c r="D7" s="387"/>
      <c r="E7" s="387"/>
      <c r="F7" s="387"/>
      <c r="G7" s="387"/>
      <c r="H7" s="387"/>
      <c r="I7" s="387"/>
      <c r="J7" s="387"/>
      <c r="K7" s="261"/>
    </row>
    <row r="8" spans="2:11" ht="12.75" customHeight="1">
      <c r="B8" s="264"/>
      <c r="C8" s="263"/>
      <c r="D8" s="263"/>
      <c r="E8" s="263"/>
      <c r="F8" s="263"/>
      <c r="G8" s="263"/>
      <c r="H8" s="263"/>
      <c r="I8" s="263"/>
      <c r="J8" s="263"/>
      <c r="K8" s="261"/>
    </row>
    <row r="9" spans="2:11" ht="15" customHeight="1">
      <c r="B9" s="264"/>
      <c r="C9" s="387" t="s">
        <v>580</v>
      </c>
      <c r="D9" s="387"/>
      <c r="E9" s="387"/>
      <c r="F9" s="387"/>
      <c r="G9" s="387"/>
      <c r="H9" s="387"/>
      <c r="I9" s="387"/>
      <c r="J9" s="387"/>
      <c r="K9" s="261"/>
    </row>
    <row r="10" spans="2:11" ht="15" customHeight="1">
      <c r="B10" s="264"/>
      <c r="C10" s="263"/>
      <c r="D10" s="387" t="s">
        <v>581</v>
      </c>
      <c r="E10" s="387"/>
      <c r="F10" s="387"/>
      <c r="G10" s="387"/>
      <c r="H10" s="387"/>
      <c r="I10" s="387"/>
      <c r="J10" s="387"/>
      <c r="K10" s="261"/>
    </row>
    <row r="11" spans="2:11" ht="15" customHeight="1">
      <c r="B11" s="264"/>
      <c r="C11" s="265"/>
      <c r="D11" s="387" t="s">
        <v>582</v>
      </c>
      <c r="E11" s="387"/>
      <c r="F11" s="387"/>
      <c r="G11" s="387"/>
      <c r="H11" s="387"/>
      <c r="I11" s="387"/>
      <c r="J11" s="387"/>
      <c r="K11" s="261"/>
    </row>
    <row r="12" spans="2:11" ht="12.75" customHeight="1">
      <c r="B12" s="264"/>
      <c r="C12" s="265"/>
      <c r="D12" s="265"/>
      <c r="E12" s="265"/>
      <c r="F12" s="265"/>
      <c r="G12" s="265"/>
      <c r="H12" s="265"/>
      <c r="I12" s="265"/>
      <c r="J12" s="265"/>
      <c r="K12" s="261"/>
    </row>
    <row r="13" spans="2:11" ht="15" customHeight="1">
      <c r="B13" s="264"/>
      <c r="C13" s="265"/>
      <c r="D13" s="387" t="s">
        <v>583</v>
      </c>
      <c r="E13" s="387"/>
      <c r="F13" s="387"/>
      <c r="G13" s="387"/>
      <c r="H13" s="387"/>
      <c r="I13" s="387"/>
      <c r="J13" s="387"/>
      <c r="K13" s="261"/>
    </row>
    <row r="14" spans="2:11" ht="15" customHeight="1">
      <c r="B14" s="264"/>
      <c r="C14" s="265"/>
      <c r="D14" s="387" t="s">
        <v>584</v>
      </c>
      <c r="E14" s="387"/>
      <c r="F14" s="387"/>
      <c r="G14" s="387"/>
      <c r="H14" s="387"/>
      <c r="I14" s="387"/>
      <c r="J14" s="387"/>
      <c r="K14" s="261"/>
    </row>
    <row r="15" spans="2:11" ht="15" customHeight="1">
      <c r="B15" s="264"/>
      <c r="C15" s="265"/>
      <c r="D15" s="387" t="s">
        <v>585</v>
      </c>
      <c r="E15" s="387"/>
      <c r="F15" s="387"/>
      <c r="G15" s="387"/>
      <c r="H15" s="387"/>
      <c r="I15" s="387"/>
      <c r="J15" s="387"/>
      <c r="K15" s="261"/>
    </row>
    <row r="16" spans="2:11" ht="15" customHeight="1">
      <c r="B16" s="264"/>
      <c r="C16" s="265"/>
      <c r="D16" s="265"/>
      <c r="E16" s="266" t="s">
        <v>84</v>
      </c>
      <c r="F16" s="387" t="s">
        <v>586</v>
      </c>
      <c r="G16" s="387"/>
      <c r="H16" s="387"/>
      <c r="I16" s="387"/>
      <c r="J16" s="387"/>
      <c r="K16" s="261"/>
    </row>
    <row r="17" spans="2:11" ht="15" customHeight="1">
      <c r="B17" s="264"/>
      <c r="C17" s="265"/>
      <c r="D17" s="265"/>
      <c r="E17" s="266" t="s">
        <v>587</v>
      </c>
      <c r="F17" s="387" t="s">
        <v>588</v>
      </c>
      <c r="G17" s="387"/>
      <c r="H17" s="387"/>
      <c r="I17" s="387"/>
      <c r="J17" s="387"/>
      <c r="K17" s="261"/>
    </row>
    <row r="18" spans="2:11" ht="15" customHeight="1">
      <c r="B18" s="264"/>
      <c r="C18" s="265"/>
      <c r="D18" s="265"/>
      <c r="E18" s="266" t="s">
        <v>589</v>
      </c>
      <c r="F18" s="387" t="s">
        <v>590</v>
      </c>
      <c r="G18" s="387"/>
      <c r="H18" s="387"/>
      <c r="I18" s="387"/>
      <c r="J18" s="387"/>
      <c r="K18" s="261"/>
    </row>
    <row r="19" spans="2:11" ht="15" customHeight="1">
      <c r="B19" s="264"/>
      <c r="C19" s="265"/>
      <c r="D19" s="265"/>
      <c r="E19" s="266" t="s">
        <v>591</v>
      </c>
      <c r="F19" s="387" t="s">
        <v>592</v>
      </c>
      <c r="G19" s="387"/>
      <c r="H19" s="387"/>
      <c r="I19" s="387"/>
      <c r="J19" s="387"/>
      <c r="K19" s="261"/>
    </row>
    <row r="20" spans="2:11" ht="15" customHeight="1">
      <c r="B20" s="264"/>
      <c r="C20" s="265"/>
      <c r="D20" s="265"/>
      <c r="E20" s="266" t="s">
        <v>547</v>
      </c>
      <c r="F20" s="387" t="s">
        <v>548</v>
      </c>
      <c r="G20" s="387"/>
      <c r="H20" s="387"/>
      <c r="I20" s="387"/>
      <c r="J20" s="387"/>
      <c r="K20" s="261"/>
    </row>
    <row r="21" spans="2:11" ht="15" customHeight="1">
      <c r="B21" s="264"/>
      <c r="C21" s="265"/>
      <c r="D21" s="265"/>
      <c r="E21" s="266" t="s">
        <v>90</v>
      </c>
      <c r="F21" s="387" t="s">
        <v>593</v>
      </c>
      <c r="G21" s="387"/>
      <c r="H21" s="387"/>
      <c r="I21" s="387"/>
      <c r="J21" s="387"/>
      <c r="K21" s="261"/>
    </row>
    <row r="22" spans="2:11" ht="12.75" customHeight="1">
      <c r="B22" s="264"/>
      <c r="C22" s="265"/>
      <c r="D22" s="265"/>
      <c r="E22" s="265"/>
      <c r="F22" s="265"/>
      <c r="G22" s="265"/>
      <c r="H22" s="265"/>
      <c r="I22" s="265"/>
      <c r="J22" s="265"/>
      <c r="K22" s="261"/>
    </row>
    <row r="23" spans="2:11" ht="15" customHeight="1">
      <c r="B23" s="264"/>
      <c r="C23" s="387" t="s">
        <v>594</v>
      </c>
      <c r="D23" s="387"/>
      <c r="E23" s="387"/>
      <c r="F23" s="387"/>
      <c r="G23" s="387"/>
      <c r="H23" s="387"/>
      <c r="I23" s="387"/>
      <c r="J23" s="387"/>
      <c r="K23" s="261"/>
    </row>
    <row r="24" spans="2:11" ht="15" customHeight="1">
      <c r="B24" s="264"/>
      <c r="C24" s="387" t="s">
        <v>595</v>
      </c>
      <c r="D24" s="387"/>
      <c r="E24" s="387"/>
      <c r="F24" s="387"/>
      <c r="G24" s="387"/>
      <c r="H24" s="387"/>
      <c r="I24" s="387"/>
      <c r="J24" s="387"/>
      <c r="K24" s="261"/>
    </row>
    <row r="25" spans="2:11" ht="15" customHeight="1">
      <c r="B25" s="264"/>
      <c r="C25" s="263"/>
      <c r="D25" s="387" t="s">
        <v>596</v>
      </c>
      <c r="E25" s="387"/>
      <c r="F25" s="387"/>
      <c r="G25" s="387"/>
      <c r="H25" s="387"/>
      <c r="I25" s="387"/>
      <c r="J25" s="387"/>
      <c r="K25" s="261"/>
    </row>
    <row r="26" spans="2:11" ht="15" customHeight="1">
      <c r="B26" s="264"/>
      <c r="C26" s="265"/>
      <c r="D26" s="387" t="s">
        <v>597</v>
      </c>
      <c r="E26" s="387"/>
      <c r="F26" s="387"/>
      <c r="G26" s="387"/>
      <c r="H26" s="387"/>
      <c r="I26" s="387"/>
      <c r="J26" s="387"/>
      <c r="K26" s="261"/>
    </row>
    <row r="27" spans="2:11" ht="12.75" customHeight="1">
      <c r="B27" s="264"/>
      <c r="C27" s="265"/>
      <c r="D27" s="265"/>
      <c r="E27" s="265"/>
      <c r="F27" s="265"/>
      <c r="G27" s="265"/>
      <c r="H27" s="265"/>
      <c r="I27" s="265"/>
      <c r="J27" s="265"/>
      <c r="K27" s="261"/>
    </row>
    <row r="28" spans="2:11" ht="15" customHeight="1">
      <c r="B28" s="264"/>
      <c r="C28" s="265"/>
      <c r="D28" s="387" t="s">
        <v>598</v>
      </c>
      <c r="E28" s="387"/>
      <c r="F28" s="387"/>
      <c r="G28" s="387"/>
      <c r="H28" s="387"/>
      <c r="I28" s="387"/>
      <c r="J28" s="387"/>
      <c r="K28" s="261"/>
    </row>
    <row r="29" spans="2:11" ht="15" customHeight="1">
      <c r="B29" s="264"/>
      <c r="C29" s="265"/>
      <c r="D29" s="387" t="s">
        <v>599</v>
      </c>
      <c r="E29" s="387"/>
      <c r="F29" s="387"/>
      <c r="G29" s="387"/>
      <c r="H29" s="387"/>
      <c r="I29" s="387"/>
      <c r="J29" s="387"/>
      <c r="K29" s="261"/>
    </row>
    <row r="30" spans="2:11" ht="12.75" customHeight="1">
      <c r="B30" s="264"/>
      <c r="C30" s="265"/>
      <c r="D30" s="265"/>
      <c r="E30" s="265"/>
      <c r="F30" s="265"/>
      <c r="G30" s="265"/>
      <c r="H30" s="265"/>
      <c r="I30" s="265"/>
      <c r="J30" s="265"/>
      <c r="K30" s="261"/>
    </row>
    <row r="31" spans="2:11" ht="15" customHeight="1">
      <c r="B31" s="264"/>
      <c r="C31" s="265"/>
      <c r="D31" s="387" t="s">
        <v>600</v>
      </c>
      <c r="E31" s="387"/>
      <c r="F31" s="387"/>
      <c r="G31" s="387"/>
      <c r="H31" s="387"/>
      <c r="I31" s="387"/>
      <c r="J31" s="387"/>
      <c r="K31" s="261"/>
    </row>
    <row r="32" spans="2:11" ht="15" customHeight="1">
      <c r="B32" s="264"/>
      <c r="C32" s="265"/>
      <c r="D32" s="387" t="s">
        <v>601</v>
      </c>
      <c r="E32" s="387"/>
      <c r="F32" s="387"/>
      <c r="G32" s="387"/>
      <c r="H32" s="387"/>
      <c r="I32" s="387"/>
      <c r="J32" s="387"/>
      <c r="K32" s="261"/>
    </row>
    <row r="33" spans="2:11" ht="15" customHeight="1">
      <c r="B33" s="264"/>
      <c r="C33" s="265"/>
      <c r="D33" s="387" t="s">
        <v>602</v>
      </c>
      <c r="E33" s="387"/>
      <c r="F33" s="387"/>
      <c r="G33" s="387"/>
      <c r="H33" s="387"/>
      <c r="I33" s="387"/>
      <c r="J33" s="387"/>
      <c r="K33" s="261"/>
    </row>
    <row r="34" spans="2:11" ht="15" customHeight="1">
      <c r="B34" s="264"/>
      <c r="C34" s="265"/>
      <c r="D34" s="263"/>
      <c r="E34" s="267" t="s">
        <v>126</v>
      </c>
      <c r="F34" s="263"/>
      <c r="G34" s="387" t="s">
        <v>603</v>
      </c>
      <c r="H34" s="387"/>
      <c r="I34" s="387"/>
      <c r="J34" s="387"/>
      <c r="K34" s="261"/>
    </row>
    <row r="35" spans="2:11" ht="30.75" customHeight="1">
      <c r="B35" s="264"/>
      <c r="C35" s="265"/>
      <c r="D35" s="263"/>
      <c r="E35" s="267" t="s">
        <v>604</v>
      </c>
      <c r="F35" s="263"/>
      <c r="G35" s="387" t="s">
        <v>605</v>
      </c>
      <c r="H35" s="387"/>
      <c r="I35" s="387"/>
      <c r="J35" s="387"/>
      <c r="K35" s="261"/>
    </row>
    <row r="36" spans="2:11" ht="15" customHeight="1">
      <c r="B36" s="264"/>
      <c r="C36" s="265"/>
      <c r="D36" s="263"/>
      <c r="E36" s="267" t="s">
        <v>60</v>
      </c>
      <c r="F36" s="263"/>
      <c r="G36" s="387" t="s">
        <v>606</v>
      </c>
      <c r="H36" s="387"/>
      <c r="I36" s="387"/>
      <c r="J36" s="387"/>
      <c r="K36" s="261"/>
    </row>
    <row r="37" spans="2:11" ht="15" customHeight="1">
      <c r="B37" s="264"/>
      <c r="C37" s="265"/>
      <c r="D37" s="263"/>
      <c r="E37" s="267" t="s">
        <v>127</v>
      </c>
      <c r="F37" s="263"/>
      <c r="G37" s="387" t="s">
        <v>607</v>
      </c>
      <c r="H37" s="387"/>
      <c r="I37" s="387"/>
      <c r="J37" s="387"/>
      <c r="K37" s="261"/>
    </row>
    <row r="38" spans="2:11" ht="15" customHeight="1">
      <c r="B38" s="264"/>
      <c r="C38" s="265"/>
      <c r="D38" s="263"/>
      <c r="E38" s="267" t="s">
        <v>128</v>
      </c>
      <c r="F38" s="263"/>
      <c r="G38" s="387" t="s">
        <v>608</v>
      </c>
      <c r="H38" s="387"/>
      <c r="I38" s="387"/>
      <c r="J38" s="387"/>
      <c r="K38" s="261"/>
    </row>
    <row r="39" spans="2:11" ht="15" customHeight="1">
      <c r="B39" s="264"/>
      <c r="C39" s="265"/>
      <c r="D39" s="263"/>
      <c r="E39" s="267" t="s">
        <v>129</v>
      </c>
      <c r="F39" s="263"/>
      <c r="G39" s="387" t="s">
        <v>609</v>
      </c>
      <c r="H39" s="387"/>
      <c r="I39" s="387"/>
      <c r="J39" s="387"/>
      <c r="K39" s="261"/>
    </row>
    <row r="40" spans="2:11" ht="15" customHeight="1">
      <c r="B40" s="264"/>
      <c r="C40" s="265"/>
      <c r="D40" s="263"/>
      <c r="E40" s="267" t="s">
        <v>610</v>
      </c>
      <c r="F40" s="263"/>
      <c r="G40" s="387" t="s">
        <v>611</v>
      </c>
      <c r="H40" s="387"/>
      <c r="I40" s="387"/>
      <c r="J40" s="387"/>
      <c r="K40" s="261"/>
    </row>
    <row r="41" spans="2:11" ht="15" customHeight="1">
      <c r="B41" s="264"/>
      <c r="C41" s="265"/>
      <c r="D41" s="263"/>
      <c r="E41" s="267"/>
      <c r="F41" s="263"/>
      <c r="G41" s="387" t="s">
        <v>612</v>
      </c>
      <c r="H41" s="387"/>
      <c r="I41" s="387"/>
      <c r="J41" s="387"/>
      <c r="K41" s="261"/>
    </row>
    <row r="42" spans="2:11" ht="15" customHeight="1">
      <c r="B42" s="264"/>
      <c r="C42" s="265"/>
      <c r="D42" s="263"/>
      <c r="E42" s="267" t="s">
        <v>613</v>
      </c>
      <c r="F42" s="263"/>
      <c r="G42" s="387" t="s">
        <v>614</v>
      </c>
      <c r="H42" s="387"/>
      <c r="I42" s="387"/>
      <c r="J42" s="387"/>
      <c r="K42" s="261"/>
    </row>
    <row r="43" spans="2:11" ht="15" customHeight="1">
      <c r="B43" s="264"/>
      <c r="C43" s="265"/>
      <c r="D43" s="263"/>
      <c r="E43" s="267" t="s">
        <v>131</v>
      </c>
      <c r="F43" s="263"/>
      <c r="G43" s="387" t="s">
        <v>615</v>
      </c>
      <c r="H43" s="387"/>
      <c r="I43" s="387"/>
      <c r="J43" s="387"/>
      <c r="K43" s="261"/>
    </row>
    <row r="44" spans="2:11" ht="12.75" customHeight="1">
      <c r="B44" s="264"/>
      <c r="C44" s="265"/>
      <c r="D44" s="263"/>
      <c r="E44" s="263"/>
      <c r="F44" s="263"/>
      <c r="G44" s="263"/>
      <c r="H44" s="263"/>
      <c r="I44" s="263"/>
      <c r="J44" s="263"/>
      <c r="K44" s="261"/>
    </row>
    <row r="45" spans="2:11" ht="15" customHeight="1">
      <c r="B45" s="264"/>
      <c r="C45" s="265"/>
      <c r="D45" s="387" t="s">
        <v>616</v>
      </c>
      <c r="E45" s="387"/>
      <c r="F45" s="387"/>
      <c r="G45" s="387"/>
      <c r="H45" s="387"/>
      <c r="I45" s="387"/>
      <c r="J45" s="387"/>
      <c r="K45" s="261"/>
    </row>
    <row r="46" spans="2:11" ht="15" customHeight="1">
      <c r="B46" s="264"/>
      <c r="C46" s="265"/>
      <c r="D46" s="265"/>
      <c r="E46" s="387" t="s">
        <v>617</v>
      </c>
      <c r="F46" s="387"/>
      <c r="G46" s="387"/>
      <c r="H46" s="387"/>
      <c r="I46" s="387"/>
      <c r="J46" s="387"/>
      <c r="K46" s="261"/>
    </row>
    <row r="47" spans="2:11" ht="15" customHeight="1">
      <c r="B47" s="264"/>
      <c r="C47" s="265"/>
      <c r="D47" s="265"/>
      <c r="E47" s="387" t="s">
        <v>618</v>
      </c>
      <c r="F47" s="387"/>
      <c r="G47" s="387"/>
      <c r="H47" s="387"/>
      <c r="I47" s="387"/>
      <c r="J47" s="387"/>
      <c r="K47" s="261"/>
    </row>
    <row r="48" spans="2:11" ht="15" customHeight="1">
      <c r="B48" s="264"/>
      <c r="C48" s="265"/>
      <c r="D48" s="265"/>
      <c r="E48" s="387" t="s">
        <v>619</v>
      </c>
      <c r="F48" s="387"/>
      <c r="G48" s="387"/>
      <c r="H48" s="387"/>
      <c r="I48" s="387"/>
      <c r="J48" s="387"/>
      <c r="K48" s="261"/>
    </row>
    <row r="49" spans="2:11" ht="15" customHeight="1">
      <c r="B49" s="264"/>
      <c r="C49" s="265"/>
      <c r="D49" s="387" t="s">
        <v>620</v>
      </c>
      <c r="E49" s="387"/>
      <c r="F49" s="387"/>
      <c r="G49" s="387"/>
      <c r="H49" s="387"/>
      <c r="I49" s="387"/>
      <c r="J49" s="387"/>
      <c r="K49" s="261"/>
    </row>
    <row r="50" spans="2:11" ht="25.5" customHeight="1">
      <c r="B50" s="260"/>
      <c r="C50" s="388" t="s">
        <v>621</v>
      </c>
      <c r="D50" s="388"/>
      <c r="E50" s="388"/>
      <c r="F50" s="388"/>
      <c r="G50" s="388"/>
      <c r="H50" s="388"/>
      <c r="I50" s="388"/>
      <c r="J50" s="388"/>
      <c r="K50" s="261"/>
    </row>
    <row r="51" spans="2:11" ht="5.25" customHeight="1">
      <c r="B51" s="260"/>
      <c r="C51" s="262"/>
      <c r="D51" s="262"/>
      <c r="E51" s="262"/>
      <c r="F51" s="262"/>
      <c r="G51" s="262"/>
      <c r="H51" s="262"/>
      <c r="I51" s="262"/>
      <c r="J51" s="262"/>
      <c r="K51" s="261"/>
    </row>
    <row r="52" spans="2:11" ht="15" customHeight="1">
      <c r="B52" s="260"/>
      <c r="C52" s="387" t="s">
        <v>622</v>
      </c>
      <c r="D52" s="387"/>
      <c r="E52" s="387"/>
      <c r="F52" s="387"/>
      <c r="G52" s="387"/>
      <c r="H52" s="387"/>
      <c r="I52" s="387"/>
      <c r="J52" s="387"/>
      <c r="K52" s="261"/>
    </row>
    <row r="53" spans="2:11" ht="15" customHeight="1">
      <c r="B53" s="260"/>
      <c r="C53" s="387" t="s">
        <v>623</v>
      </c>
      <c r="D53" s="387"/>
      <c r="E53" s="387"/>
      <c r="F53" s="387"/>
      <c r="G53" s="387"/>
      <c r="H53" s="387"/>
      <c r="I53" s="387"/>
      <c r="J53" s="387"/>
      <c r="K53" s="261"/>
    </row>
    <row r="54" spans="2:11" ht="12.75" customHeight="1">
      <c r="B54" s="260"/>
      <c r="C54" s="263"/>
      <c r="D54" s="263"/>
      <c r="E54" s="263"/>
      <c r="F54" s="263"/>
      <c r="G54" s="263"/>
      <c r="H54" s="263"/>
      <c r="I54" s="263"/>
      <c r="J54" s="263"/>
      <c r="K54" s="261"/>
    </row>
    <row r="55" spans="2:11" ht="15" customHeight="1">
      <c r="B55" s="260"/>
      <c r="C55" s="387" t="s">
        <v>624</v>
      </c>
      <c r="D55" s="387"/>
      <c r="E55" s="387"/>
      <c r="F55" s="387"/>
      <c r="G55" s="387"/>
      <c r="H55" s="387"/>
      <c r="I55" s="387"/>
      <c r="J55" s="387"/>
      <c r="K55" s="261"/>
    </row>
    <row r="56" spans="2:11" ht="15" customHeight="1">
      <c r="B56" s="260"/>
      <c r="C56" s="265"/>
      <c r="D56" s="387" t="s">
        <v>625</v>
      </c>
      <c r="E56" s="387"/>
      <c r="F56" s="387"/>
      <c r="G56" s="387"/>
      <c r="H56" s="387"/>
      <c r="I56" s="387"/>
      <c r="J56" s="387"/>
      <c r="K56" s="261"/>
    </row>
    <row r="57" spans="2:11" ht="15" customHeight="1">
      <c r="B57" s="260"/>
      <c r="C57" s="265"/>
      <c r="D57" s="387" t="s">
        <v>626</v>
      </c>
      <c r="E57" s="387"/>
      <c r="F57" s="387"/>
      <c r="G57" s="387"/>
      <c r="H57" s="387"/>
      <c r="I57" s="387"/>
      <c r="J57" s="387"/>
      <c r="K57" s="261"/>
    </row>
    <row r="58" spans="2:11" ht="15" customHeight="1">
      <c r="B58" s="260"/>
      <c r="C58" s="265"/>
      <c r="D58" s="387" t="s">
        <v>627</v>
      </c>
      <c r="E58" s="387"/>
      <c r="F58" s="387"/>
      <c r="G58" s="387"/>
      <c r="H58" s="387"/>
      <c r="I58" s="387"/>
      <c r="J58" s="387"/>
      <c r="K58" s="261"/>
    </row>
    <row r="59" spans="2:11" ht="15" customHeight="1">
      <c r="B59" s="260"/>
      <c r="C59" s="265"/>
      <c r="D59" s="387" t="s">
        <v>628</v>
      </c>
      <c r="E59" s="387"/>
      <c r="F59" s="387"/>
      <c r="G59" s="387"/>
      <c r="H59" s="387"/>
      <c r="I59" s="387"/>
      <c r="J59" s="387"/>
      <c r="K59" s="261"/>
    </row>
    <row r="60" spans="2:11" ht="15" customHeight="1">
      <c r="B60" s="260"/>
      <c r="C60" s="265"/>
      <c r="D60" s="386" t="s">
        <v>629</v>
      </c>
      <c r="E60" s="386"/>
      <c r="F60" s="386"/>
      <c r="G60" s="386"/>
      <c r="H60" s="386"/>
      <c r="I60" s="386"/>
      <c r="J60" s="386"/>
      <c r="K60" s="261"/>
    </row>
    <row r="61" spans="2:11" ht="15" customHeight="1">
      <c r="B61" s="260"/>
      <c r="C61" s="265"/>
      <c r="D61" s="387" t="s">
        <v>630</v>
      </c>
      <c r="E61" s="387"/>
      <c r="F61" s="387"/>
      <c r="G61" s="387"/>
      <c r="H61" s="387"/>
      <c r="I61" s="387"/>
      <c r="J61" s="387"/>
      <c r="K61" s="261"/>
    </row>
    <row r="62" spans="2:11" ht="12.75" customHeight="1">
      <c r="B62" s="260"/>
      <c r="C62" s="265"/>
      <c r="D62" s="265"/>
      <c r="E62" s="268"/>
      <c r="F62" s="265"/>
      <c r="G62" s="265"/>
      <c r="H62" s="265"/>
      <c r="I62" s="265"/>
      <c r="J62" s="265"/>
      <c r="K62" s="261"/>
    </row>
    <row r="63" spans="2:11" ht="15" customHeight="1">
      <c r="B63" s="260"/>
      <c r="C63" s="265"/>
      <c r="D63" s="387" t="s">
        <v>631</v>
      </c>
      <c r="E63" s="387"/>
      <c r="F63" s="387"/>
      <c r="G63" s="387"/>
      <c r="H63" s="387"/>
      <c r="I63" s="387"/>
      <c r="J63" s="387"/>
      <c r="K63" s="261"/>
    </row>
    <row r="64" spans="2:11" ht="15" customHeight="1">
      <c r="B64" s="260"/>
      <c r="C64" s="265"/>
      <c r="D64" s="386" t="s">
        <v>632</v>
      </c>
      <c r="E64" s="386"/>
      <c r="F64" s="386"/>
      <c r="G64" s="386"/>
      <c r="H64" s="386"/>
      <c r="I64" s="386"/>
      <c r="J64" s="386"/>
      <c r="K64" s="261"/>
    </row>
    <row r="65" spans="2:11" ht="15" customHeight="1">
      <c r="B65" s="260"/>
      <c r="C65" s="265"/>
      <c r="D65" s="387" t="s">
        <v>633</v>
      </c>
      <c r="E65" s="387"/>
      <c r="F65" s="387"/>
      <c r="G65" s="387"/>
      <c r="H65" s="387"/>
      <c r="I65" s="387"/>
      <c r="J65" s="387"/>
      <c r="K65" s="261"/>
    </row>
    <row r="66" spans="2:11" ht="15" customHeight="1">
      <c r="B66" s="260"/>
      <c r="C66" s="265"/>
      <c r="D66" s="387" t="s">
        <v>634</v>
      </c>
      <c r="E66" s="387"/>
      <c r="F66" s="387"/>
      <c r="G66" s="387"/>
      <c r="H66" s="387"/>
      <c r="I66" s="387"/>
      <c r="J66" s="387"/>
      <c r="K66" s="261"/>
    </row>
    <row r="67" spans="2:11" ht="15" customHeight="1">
      <c r="B67" s="260"/>
      <c r="C67" s="265"/>
      <c r="D67" s="387" t="s">
        <v>635</v>
      </c>
      <c r="E67" s="387"/>
      <c r="F67" s="387"/>
      <c r="G67" s="387"/>
      <c r="H67" s="387"/>
      <c r="I67" s="387"/>
      <c r="J67" s="387"/>
      <c r="K67" s="261"/>
    </row>
    <row r="68" spans="2:11" ht="15" customHeight="1">
      <c r="B68" s="260"/>
      <c r="C68" s="265"/>
      <c r="D68" s="387" t="s">
        <v>636</v>
      </c>
      <c r="E68" s="387"/>
      <c r="F68" s="387"/>
      <c r="G68" s="387"/>
      <c r="H68" s="387"/>
      <c r="I68" s="387"/>
      <c r="J68" s="387"/>
      <c r="K68" s="261"/>
    </row>
    <row r="69" spans="2:11" ht="12.75" customHeight="1">
      <c r="B69" s="269"/>
      <c r="C69" s="270"/>
      <c r="D69" s="270"/>
      <c r="E69" s="270"/>
      <c r="F69" s="270"/>
      <c r="G69" s="270"/>
      <c r="H69" s="270"/>
      <c r="I69" s="270"/>
      <c r="J69" s="270"/>
      <c r="K69" s="271"/>
    </row>
    <row r="70" spans="2:11" ht="18.75" customHeight="1">
      <c r="B70" s="272"/>
      <c r="C70" s="272"/>
      <c r="D70" s="272"/>
      <c r="E70" s="272"/>
      <c r="F70" s="272"/>
      <c r="G70" s="272"/>
      <c r="H70" s="272"/>
      <c r="I70" s="272"/>
      <c r="J70" s="272"/>
      <c r="K70" s="273"/>
    </row>
    <row r="71" spans="2:11" ht="18.75" customHeight="1">
      <c r="B71" s="273"/>
      <c r="C71" s="273"/>
      <c r="D71" s="273"/>
      <c r="E71" s="273"/>
      <c r="F71" s="273"/>
      <c r="G71" s="273"/>
      <c r="H71" s="273"/>
      <c r="I71" s="273"/>
      <c r="J71" s="273"/>
      <c r="K71" s="273"/>
    </row>
    <row r="72" spans="2:11" ht="7.5" customHeight="1">
      <c r="B72" s="274"/>
      <c r="C72" s="275"/>
      <c r="D72" s="275"/>
      <c r="E72" s="275"/>
      <c r="F72" s="275"/>
      <c r="G72" s="275"/>
      <c r="H72" s="275"/>
      <c r="I72" s="275"/>
      <c r="J72" s="275"/>
      <c r="K72" s="276"/>
    </row>
    <row r="73" spans="2:11" ht="45" customHeight="1">
      <c r="B73" s="277"/>
      <c r="C73" s="385" t="s">
        <v>105</v>
      </c>
      <c r="D73" s="385"/>
      <c r="E73" s="385"/>
      <c r="F73" s="385"/>
      <c r="G73" s="385"/>
      <c r="H73" s="385"/>
      <c r="I73" s="385"/>
      <c r="J73" s="385"/>
      <c r="K73" s="278"/>
    </row>
    <row r="74" spans="2:11" ht="17.25" customHeight="1">
      <c r="B74" s="277"/>
      <c r="C74" s="279" t="s">
        <v>637</v>
      </c>
      <c r="D74" s="279"/>
      <c r="E74" s="279"/>
      <c r="F74" s="279" t="s">
        <v>638</v>
      </c>
      <c r="G74" s="280"/>
      <c r="H74" s="279" t="s">
        <v>127</v>
      </c>
      <c r="I74" s="279" t="s">
        <v>64</v>
      </c>
      <c r="J74" s="279" t="s">
        <v>639</v>
      </c>
      <c r="K74" s="278"/>
    </row>
    <row r="75" spans="2:11" ht="17.25" customHeight="1">
      <c r="B75" s="277"/>
      <c r="C75" s="281" t="s">
        <v>640</v>
      </c>
      <c r="D75" s="281"/>
      <c r="E75" s="281"/>
      <c r="F75" s="282" t="s">
        <v>641</v>
      </c>
      <c r="G75" s="283"/>
      <c r="H75" s="281"/>
      <c r="I75" s="281"/>
      <c r="J75" s="281" t="s">
        <v>642</v>
      </c>
      <c r="K75" s="278"/>
    </row>
    <row r="76" spans="2:11" ht="5.25" customHeight="1">
      <c r="B76" s="277"/>
      <c r="C76" s="284"/>
      <c r="D76" s="284"/>
      <c r="E76" s="284"/>
      <c r="F76" s="284"/>
      <c r="G76" s="285"/>
      <c r="H76" s="284"/>
      <c r="I76" s="284"/>
      <c r="J76" s="284"/>
      <c r="K76" s="278"/>
    </row>
    <row r="77" spans="2:11" ht="15" customHeight="1">
      <c r="B77" s="277"/>
      <c r="C77" s="267" t="s">
        <v>60</v>
      </c>
      <c r="D77" s="284"/>
      <c r="E77" s="284"/>
      <c r="F77" s="286" t="s">
        <v>643</v>
      </c>
      <c r="G77" s="285"/>
      <c r="H77" s="267" t="s">
        <v>644</v>
      </c>
      <c r="I77" s="267" t="s">
        <v>645</v>
      </c>
      <c r="J77" s="267">
        <v>20</v>
      </c>
      <c r="K77" s="278"/>
    </row>
    <row r="78" spans="2:11" ht="15" customHeight="1">
      <c r="B78" s="277"/>
      <c r="C78" s="267" t="s">
        <v>646</v>
      </c>
      <c r="D78" s="267"/>
      <c r="E78" s="267"/>
      <c r="F78" s="286" t="s">
        <v>643</v>
      </c>
      <c r="G78" s="285"/>
      <c r="H78" s="267" t="s">
        <v>647</v>
      </c>
      <c r="I78" s="267" t="s">
        <v>645</v>
      </c>
      <c r="J78" s="267">
        <v>120</v>
      </c>
      <c r="K78" s="278"/>
    </row>
    <row r="79" spans="2:11" ht="15" customHeight="1">
      <c r="B79" s="287"/>
      <c r="C79" s="267" t="s">
        <v>648</v>
      </c>
      <c r="D79" s="267"/>
      <c r="E79" s="267"/>
      <c r="F79" s="286" t="s">
        <v>649</v>
      </c>
      <c r="G79" s="285"/>
      <c r="H79" s="267" t="s">
        <v>650</v>
      </c>
      <c r="I79" s="267" t="s">
        <v>645</v>
      </c>
      <c r="J79" s="267">
        <v>50</v>
      </c>
      <c r="K79" s="278"/>
    </row>
    <row r="80" spans="2:11" ht="15" customHeight="1">
      <c r="B80" s="287"/>
      <c r="C80" s="267" t="s">
        <v>651</v>
      </c>
      <c r="D80" s="267"/>
      <c r="E80" s="267"/>
      <c r="F80" s="286" t="s">
        <v>643</v>
      </c>
      <c r="G80" s="285"/>
      <c r="H80" s="267" t="s">
        <v>652</v>
      </c>
      <c r="I80" s="267" t="s">
        <v>653</v>
      </c>
      <c r="J80" s="267"/>
      <c r="K80" s="278"/>
    </row>
    <row r="81" spans="2:11" ht="15" customHeight="1">
      <c r="B81" s="287"/>
      <c r="C81" s="288" t="s">
        <v>654</v>
      </c>
      <c r="D81" s="288"/>
      <c r="E81" s="288"/>
      <c r="F81" s="289" t="s">
        <v>649</v>
      </c>
      <c r="G81" s="288"/>
      <c r="H81" s="288" t="s">
        <v>655</v>
      </c>
      <c r="I81" s="288" t="s">
        <v>645</v>
      </c>
      <c r="J81" s="288">
        <v>15</v>
      </c>
      <c r="K81" s="278"/>
    </row>
    <row r="82" spans="2:11" ht="15" customHeight="1">
      <c r="B82" s="287"/>
      <c r="C82" s="288" t="s">
        <v>656</v>
      </c>
      <c r="D82" s="288"/>
      <c r="E82" s="288"/>
      <c r="F82" s="289" t="s">
        <v>649</v>
      </c>
      <c r="G82" s="288"/>
      <c r="H82" s="288" t="s">
        <v>657</v>
      </c>
      <c r="I82" s="288" t="s">
        <v>645</v>
      </c>
      <c r="J82" s="288">
        <v>15</v>
      </c>
      <c r="K82" s="278"/>
    </row>
    <row r="83" spans="2:11" ht="15" customHeight="1">
      <c r="B83" s="287"/>
      <c r="C83" s="288" t="s">
        <v>658</v>
      </c>
      <c r="D83" s="288"/>
      <c r="E83" s="288"/>
      <c r="F83" s="289" t="s">
        <v>649</v>
      </c>
      <c r="G83" s="288"/>
      <c r="H83" s="288" t="s">
        <v>659</v>
      </c>
      <c r="I83" s="288" t="s">
        <v>645</v>
      </c>
      <c r="J83" s="288">
        <v>20</v>
      </c>
      <c r="K83" s="278"/>
    </row>
    <row r="84" spans="2:11" ht="15" customHeight="1">
      <c r="B84" s="287"/>
      <c r="C84" s="288" t="s">
        <v>660</v>
      </c>
      <c r="D84" s="288"/>
      <c r="E84" s="288"/>
      <c r="F84" s="289" t="s">
        <v>649</v>
      </c>
      <c r="G84" s="288"/>
      <c r="H84" s="288" t="s">
        <v>661</v>
      </c>
      <c r="I84" s="288" t="s">
        <v>645</v>
      </c>
      <c r="J84" s="288">
        <v>20</v>
      </c>
      <c r="K84" s="278"/>
    </row>
    <row r="85" spans="2:11" ht="15" customHeight="1">
      <c r="B85" s="287"/>
      <c r="C85" s="267" t="s">
        <v>662</v>
      </c>
      <c r="D85" s="267"/>
      <c r="E85" s="267"/>
      <c r="F85" s="286" t="s">
        <v>649</v>
      </c>
      <c r="G85" s="285"/>
      <c r="H85" s="267" t="s">
        <v>663</v>
      </c>
      <c r="I85" s="267" t="s">
        <v>645</v>
      </c>
      <c r="J85" s="267">
        <v>50</v>
      </c>
      <c r="K85" s="278"/>
    </row>
    <row r="86" spans="2:11" ht="15" customHeight="1">
      <c r="B86" s="287"/>
      <c r="C86" s="267" t="s">
        <v>664</v>
      </c>
      <c r="D86" s="267"/>
      <c r="E86" s="267"/>
      <c r="F86" s="286" t="s">
        <v>649</v>
      </c>
      <c r="G86" s="285"/>
      <c r="H86" s="267" t="s">
        <v>665</v>
      </c>
      <c r="I86" s="267" t="s">
        <v>645</v>
      </c>
      <c r="J86" s="267">
        <v>20</v>
      </c>
      <c r="K86" s="278"/>
    </row>
    <row r="87" spans="2:11" ht="15" customHeight="1">
      <c r="B87" s="287"/>
      <c r="C87" s="267" t="s">
        <v>666</v>
      </c>
      <c r="D87" s="267"/>
      <c r="E87" s="267"/>
      <c r="F87" s="286" t="s">
        <v>649</v>
      </c>
      <c r="G87" s="285"/>
      <c r="H87" s="267" t="s">
        <v>667</v>
      </c>
      <c r="I87" s="267" t="s">
        <v>645</v>
      </c>
      <c r="J87" s="267">
        <v>20</v>
      </c>
      <c r="K87" s="278"/>
    </row>
    <row r="88" spans="2:11" ht="15" customHeight="1">
      <c r="B88" s="287"/>
      <c r="C88" s="267" t="s">
        <v>668</v>
      </c>
      <c r="D88" s="267"/>
      <c r="E88" s="267"/>
      <c r="F88" s="286" t="s">
        <v>649</v>
      </c>
      <c r="G88" s="285"/>
      <c r="H88" s="267" t="s">
        <v>669</v>
      </c>
      <c r="I88" s="267" t="s">
        <v>645</v>
      </c>
      <c r="J88" s="267">
        <v>50</v>
      </c>
      <c r="K88" s="278"/>
    </row>
    <row r="89" spans="2:11" ht="15" customHeight="1">
      <c r="B89" s="287"/>
      <c r="C89" s="267" t="s">
        <v>670</v>
      </c>
      <c r="D89" s="267"/>
      <c r="E89" s="267"/>
      <c r="F89" s="286" t="s">
        <v>649</v>
      </c>
      <c r="G89" s="285"/>
      <c r="H89" s="267" t="s">
        <v>670</v>
      </c>
      <c r="I89" s="267" t="s">
        <v>645</v>
      </c>
      <c r="J89" s="267">
        <v>50</v>
      </c>
      <c r="K89" s="278"/>
    </row>
    <row r="90" spans="2:11" ht="15" customHeight="1">
      <c r="B90" s="287"/>
      <c r="C90" s="267" t="s">
        <v>132</v>
      </c>
      <c r="D90" s="267"/>
      <c r="E90" s="267"/>
      <c r="F90" s="286" t="s">
        <v>649</v>
      </c>
      <c r="G90" s="285"/>
      <c r="H90" s="267" t="s">
        <v>671</v>
      </c>
      <c r="I90" s="267" t="s">
        <v>645</v>
      </c>
      <c r="J90" s="267">
        <v>255</v>
      </c>
      <c r="K90" s="278"/>
    </row>
    <row r="91" spans="2:11" ht="15" customHeight="1">
      <c r="B91" s="287"/>
      <c r="C91" s="267" t="s">
        <v>672</v>
      </c>
      <c r="D91" s="267"/>
      <c r="E91" s="267"/>
      <c r="F91" s="286" t="s">
        <v>643</v>
      </c>
      <c r="G91" s="285"/>
      <c r="H91" s="267" t="s">
        <v>673</v>
      </c>
      <c r="I91" s="267" t="s">
        <v>674</v>
      </c>
      <c r="J91" s="267"/>
      <c r="K91" s="278"/>
    </row>
    <row r="92" spans="2:11" ht="15" customHeight="1">
      <c r="B92" s="287"/>
      <c r="C92" s="267" t="s">
        <v>675</v>
      </c>
      <c r="D92" s="267"/>
      <c r="E92" s="267"/>
      <c r="F92" s="286" t="s">
        <v>643</v>
      </c>
      <c r="G92" s="285"/>
      <c r="H92" s="267" t="s">
        <v>676</v>
      </c>
      <c r="I92" s="267" t="s">
        <v>677</v>
      </c>
      <c r="J92" s="267"/>
      <c r="K92" s="278"/>
    </row>
    <row r="93" spans="2:11" ht="15" customHeight="1">
      <c r="B93" s="287"/>
      <c r="C93" s="267" t="s">
        <v>678</v>
      </c>
      <c r="D93" s="267"/>
      <c r="E93" s="267"/>
      <c r="F93" s="286" t="s">
        <v>643</v>
      </c>
      <c r="G93" s="285"/>
      <c r="H93" s="267" t="s">
        <v>678</v>
      </c>
      <c r="I93" s="267" t="s">
        <v>677</v>
      </c>
      <c r="J93" s="267"/>
      <c r="K93" s="278"/>
    </row>
    <row r="94" spans="2:11" ht="15" customHeight="1">
      <c r="B94" s="287"/>
      <c r="C94" s="267" t="s">
        <v>45</v>
      </c>
      <c r="D94" s="267"/>
      <c r="E94" s="267"/>
      <c r="F94" s="286" t="s">
        <v>643</v>
      </c>
      <c r="G94" s="285"/>
      <c r="H94" s="267" t="s">
        <v>679</v>
      </c>
      <c r="I94" s="267" t="s">
        <v>677</v>
      </c>
      <c r="J94" s="267"/>
      <c r="K94" s="278"/>
    </row>
    <row r="95" spans="2:11" ht="15" customHeight="1">
      <c r="B95" s="287"/>
      <c r="C95" s="267" t="s">
        <v>55</v>
      </c>
      <c r="D95" s="267"/>
      <c r="E95" s="267"/>
      <c r="F95" s="286" t="s">
        <v>643</v>
      </c>
      <c r="G95" s="285"/>
      <c r="H95" s="267" t="s">
        <v>680</v>
      </c>
      <c r="I95" s="267" t="s">
        <v>677</v>
      </c>
      <c r="J95" s="267"/>
      <c r="K95" s="278"/>
    </row>
    <row r="96" spans="2:11" ht="15" customHeight="1">
      <c r="B96" s="290"/>
      <c r="C96" s="291"/>
      <c r="D96" s="291"/>
      <c r="E96" s="291"/>
      <c r="F96" s="291"/>
      <c r="G96" s="291"/>
      <c r="H96" s="291"/>
      <c r="I96" s="291"/>
      <c r="J96" s="291"/>
      <c r="K96" s="292"/>
    </row>
    <row r="97" spans="2:11" ht="18.75" customHeight="1">
      <c r="B97" s="293"/>
      <c r="C97" s="294"/>
      <c r="D97" s="294"/>
      <c r="E97" s="294"/>
      <c r="F97" s="294"/>
      <c r="G97" s="294"/>
      <c r="H97" s="294"/>
      <c r="I97" s="294"/>
      <c r="J97" s="294"/>
      <c r="K97" s="293"/>
    </row>
    <row r="98" spans="2:11" ht="18.75" customHeight="1">
      <c r="B98" s="273"/>
      <c r="C98" s="273"/>
      <c r="D98" s="273"/>
      <c r="E98" s="273"/>
      <c r="F98" s="273"/>
      <c r="G98" s="273"/>
      <c r="H98" s="273"/>
      <c r="I98" s="273"/>
      <c r="J98" s="273"/>
      <c r="K98" s="273"/>
    </row>
    <row r="99" spans="2:11" ht="7.5" customHeight="1">
      <c r="B99" s="274"/>
      <c r="C99" s="275"/>
      <c r="D99" s="275"/>
      <c r="E99" s="275"/>
      <c r="F99" s="275"/>
      <c r="G99" s="275"/>
      <c r="H99" s="275"/>
      <c r="I99" s="275"/>
      <c r="J99" s="275"/>
      <c r="K99" s="276"/>
    </row>
    <row r="100" spans="2:11" ht="45" customHeight="1">
      <c r="B100" s="277"/>
      <c r="C100" s="385" t="s">
        <v>681</v>
      </c>
      <c r="D100" s="385"/>
      <c r="E100" s="385"/>
      <c r="F100" s="385"/>
      <c r="G100" s="385"/>
      <c r="H100" s="385"/>
      <c r="I100" s="385"/>
      <c r="J100" s="385"/>
      <c r="K100" s="278"/>
    </row>
    <row r="101" spans="2:11" ht="17.25" customHeight="1">
      <c r="B101" s="277"/>
      <c r="C101" s="279" t="s">
        <v>637</v>
      </c>
      <c r="D101" s="279"/>
      <c r="E101" s="279"/>
      <c r="F101" s="279" t="s">
        <v>638</v>
      </c>
      <c r="G101" s="280"/>
      <c r="H101" s="279" t="s">
        <v>127</v>
      </c>
      <c r="I101" s="279" t="s">
        <v>64</v>
      </c>
      <c r="J101" s="279" t="s">
        <v>639</v>
      </c>
      <c r="K101" s="278"/>
    </row>
    <row r="102" spans="2:11" ht="17.25" customHeight="1">
      <c r="B102" s="277"/>
      <c r="C102" s="281" t="s">
        <v>640</v>
      </c>
      <c r="D102" s="281"/>
      <c r="E102" s="281"/>
      <c r="F102" s="282" t="s">
        <v>641</v>
      </c>
      <c r="G102" s="283"/>
      <c r="H102" s="281"/>
      <c r="I102" s="281"/>
      <c r="J102" s="281" t="s">
        <v>642</v>
      </c>
      <c r="K102" s="278"/>
    </row>
    <row r="103" spans="2:11" ht="5.25" customHeight="1">
      <c r="B103" s="277"/>
      <c r="C103" s="279"/>
      <c r="D103" s="279"/>
      <c r="E103" s="279"/>
      <c r="F103" s="279"/>
      <c r="G103" s="295"/>
      <c r="H103" s="279"/>
      <c r="I103" s="279"/>
      <c r="J103" s="279"/>
      <c r="K103" s="278"/>
    </row>
    <row r="104" spans="2:11" ht="15" customHeight="1">
      <c r="B104" s="277"/>
      <c r="C104" s="267" t="s">
        <v>60</v>
      </c>
      <c r="D104" s="284"/>
      <c r="E104" s="284"/>
      <c r="F104" s="286" t="s">
        <v>643</v>
      </c>
      <c r="G104" s="295"/>
      <c r="H104" s="267" t="s">
        <v>682</v>
      </c>
      <c r="I104" s="267" t="s">
        <v>645</v>
      </c>
      <c r="J104" s="267">
        <v>20</v>
      </c>
      <c r="K104" s="278"/>
    </row>
    <row r="105" spans="2:11" ht="15" customHeight="1">
      <c r="B105" s="277"/>
      <c r="C105" s="267" t="s">
        <v>646</v>
      </c>
      <c r="D105" s="267"/>
      <c r="E105" s="267"/>
      <c r="F105" s="286" t="s">
        <v>643</v>
      </c>
      <c r="G105" s="267"/>
      <c r="H105" s="267" t="s">
        <v>682</v>
      </c>
      <c r="I105" s="267" t="s">
        <v>645</v>
      </c>
      <c r="J105" s="267">
        <v>120</v>
      </c>
      <c r="K105" s="278"/>
    </row>
    <row r="106" spans="2:11" ht="15" customHeight="1">
      <c r="B106" s="287"/>
      <c r="C106" s="267" t="s">
        <v>648</v>
      </c>
      <c r="D106" s="267"/>
      <c r="E106" s="267"/>
      <c r="F106" s="286" t="s">
        <v>649</v>
      </c>
      <c r="G106" s="267"/>
      <c r="H106" s="267" t="s">
        <v>682</v>
      </c>
      <c r="I106" s="267" t="s">
        <v>645</v>
      </c>
      <c r="J106" s="267">
        <v>50</v>
      </c>
      <c r="K106" s="278"/>
    </row>
    <row r="107" spans="2:11" ht="15" customHeight="1">
      <c r="B107" s="287"/>
      <c r="C107" s="267" t="s">
        <v>651</v>
      </c>
      <c r="D107" s="267"/>
      <c r="E107" s="267"/>
      <c r="F107" s="286" t="s">
        <v>643</v>
      </c>
      <c r="G107" s="267"/>
      <c r="H107" s="267" t="s">
        <v>682</v>
      </c>
      <c r="I107" s="267" t="s">
        <v>653</v>
      </c>
      <c r="J107" s="267"/>
      <c r="K107" s="278"/>
    </row>
    <row r="108" spans="2:11" ht="15" customHeight="1">
      <c r="B108" s="287"/>
      <c r="C108" s="267" t="s">
        <v>662</v>
      </c>
      <c r="D108" s="267"/>
      <c r="E108" s="267"/>
      <c r="F108" s="286" t="s">
        <v>649</v>
      </c>
      <c r="G108" s="267"/>
      <c r="H108" s="267" t="s">
        <v>682</v>
      </c>
      <c r="I108" s="267" t="s">
        <v>645</v>
      </c>
      <c r="J108" s="267">
        <v>50</v>
      </c>
      <c r="K108" s="278"/>
    </row>
    <row r="109" spans="2:11" ht="15" customHeight="1">
      <c r="B109" s="287"/>
      <c r="C109" s="267" t="s">
        <v>670</v>
      </c>
      <c r="D109" s="267"/>
      <c r="E109" s="267"/>
      <c r="F109" s="286" t="s">
        <v>649</v>
      </c>
      <c r="G109" s="267"/>
      <c r="H109" s="267" t="s">
        <v>682</v>
      </c>
      <c r="I109" s="267" t="s">
        <v>645</v>
      </c>
      <c r="J109" s="267">
        <v>50</v>
      </c>
      <c r="K109" s="278"/>
    </row>
    <row r="110" spans="2:11" ht="15" customHeight="1">
      <c r="B110" s="287"/>
      <c r="C110" s="267" t="s">
        <v>668</v>
      </c>
      <c r="D110" s="267"/>
      <c r="E110" s="267"/>
      <c r="F110" s="286" t="s">
        <v>649</v>
      </c>
      <c r="G110" s="267"/>
      <c r="H110" s="267" t="s">
        <v>682</v>
      </c>
      <c r="I110" s="267" t="s">
        <v>645</v>
      </c>
      <c r="J110" s="267">
        <v>50</v>
      </c>
      <c r="K110" s="278"/>
    </row>
    <row r="111" spans="2:11" ht="15" customHeight="1">
      <c r="B111" s="287"/>
      <c r="C111" s="267" t="s">
        <v>60</v>
      </c>
      <c r="D111" s="267"/>
      <c r="E111" s="267"/>
      <c r="F111" s="286" t="s">
        <v>643</v>
      </c>
      <c r="G111" s="267"/>
      <c r="H111" s="267" t="s">
        <v>683</v>
      </c>
      <c r="I111" s="267" t="s">
        <v>645</v>
      </c>
      <c r="J111" s="267">
        <v>20</v>
      </c>
      <c r="K111" s="278"/>
    </row>
    <row r="112" spans="2:11" ht="15" customHeight="1">
      <c r="B112" s="287"/>
      <c r="C112" s="267" t="s">
        <v>684</v>
      </c>
      <c r="D112" s="267"/>
      <c r="E112" s="267"/>
      <c r="F112" s="286" t="s">
        <v>643</v>
      </c>
      <c r="G112" s="267"/>
      <c r="H112" s="267" t="s">
        <v>685</v>
      </c>
      <c r="I112" s="267" t="s">
        <v>645</v>
      </c>
      <c r="J112" s="267">
        <v>120</v>
      </c>
      <c r="K112" s="278"/>
    </row>
    <row r="113" spans="2:11" ht="15" customHeight="1">
      <c r="B113" s="287"/>
      <c r="C113" s="267" t="s">
        <v>45</v>
      </c>
      <c r="D113" s="267"/>
      <c r="E113" s="267"/>
      <c r="F113" s="286" t="s">
        <v>643</v>
      </c>
      <c r="G113" s="267"/>
      <c r="H113" s="267" t="s">
        <v>686</v>
      </c>
      <c r="I113" s="267" t="s">
        <v>677</v>
      </c>
      <c r="J113" s="267"/>
      <c r="K113" s="278"/>
    </row>
    <row r="114" spans="2:11" ht="15" customHeight="1">
      <c r="B114" s="287"/>
      <c r="C114" s="267" t="s">
        <v>55</v>
      </c>
      <c r="D114" s="267"/>
      <c r="E114" s="267"/>
      <c r="F114" s="286" t="s">
        <v>643</v>
      </c>
      <c r="G114" s="267"/>
      <c r="H114" s="267" t="s">
        <v>687</v>
      </c>
      <c r="I114" s="267" t="s">
        <v>677</v>
      </c>
      <c r="J114" s="267"/>
      <c r="K114" s="278"/>
    </row>
    <row r="115" spans="2:11" ht="15" customHeight="1">
      <c r="B115" s="287"/>
      <c r="C115" s="267" t="s">
        <v>64</v>
      </c>
      <c r="D115" s="267"/>
      <c r="E115" s="267"/>
      <c r="F115" s="286" t="s">
        <v>643</v>
      </c>
      <c r="G115" s="267"/>
      <c r="H115" s="267" t="s">
        <v>688</v>
      </c>
      <c r="I115" s="267" t="s">
        <v>689</v>
      </c>
      <c r="J115" s="267"/>
      <c r="K115" s="278"/>
    </row>
    <row r="116" spans="2:11" ht="15" customHeight="1">
      <c r="B116" s="290"/>
      <c r="C116" s="296"/>
      <c r="D116" s="296"/>
      <c r="E116" s="296"/>
      <c r="F116" s="296"/>
      <c r="G116" s="296"/>
      <c r="H116" s="296"/>
      <c r="I116" s="296"/>
      <c r="J116" s="296"/>
      <c r="K116" s="292"/>
    </row>
    <row r="117" spans="2:11" ht="18.75" customHeight="1">
      <c r="B117" s="297"/>
      <c r="C117" s="263"/>
      <c r="D117" s="263"/>
      <c r="E117" s="263"/>
      <c r="F117" s="298"/>
      <c r="G117" s="263"/>
      <c r="H117" s="263"/>
      <c r="I117" s="263"/>
      <c r="J117" s="263"/>
      <c r="K117" s="297"/>
    </row>
    <row r="118" spans="2:11" ht="18.75" customHeight="1">
      <c r="B118" s="273"/>
      <c r="C118" s="273"/>
      <c r="D118" s="273"/>
      <c r="E118" s="273"/>
      <c r="F118" s="273"/>
      <c r="G118" s="273"/>
      <c r="H118" s="273"/>
      <c r="I118" s="273"/>
      <c r="J118" s="273"/>
      <c r="K118" s="273"/>
    </row>
    <row r="119" spans="2:11" ht="7.5" customHeight="1">
      <c r="B119" s="299"/>
      <c r="C119" s="300"/>
      <c r="D119" s="300"/>
      <c r="E119" s="300"/>
      <c r="F119" s="300"/>
      <c r="G119" s="300"/>
      <c r="H119" s="300"/>
      <c r="I119" s="300"/>
      <c r="J119" s="300"/>
      <c r="K119" s="301"/>
    </row>
    <row r="120" spans="2:11" ht="45" customHeight="1">
      <c r="B120" s="302"/>
      <c r="C120" s="384" t="s">
        <v>690</v>
      </c>
      <c r="D120" s="384"/>
      <c r="E120" s="384"/>
      <c r="F120" s="384"/>
      <c r="G120" s="384"/>
      <c r="H120" s="384"/>
      <c r="I120" s="384"/>
      <c r="J120" s="384"/>
      <c r="K120" s="303"/>
    </row>
    <row r="121" spans="2:11" ht="17.25" customHeight="1">
      <c r="B121" s="304"/>
      <c r="C121" s="279" t="s">
        <v>637</v>
      </c>
      <c r="D121" s="279"/>
      <c r="E121" s="279"/>
      <c r="F121" s="279" t="s">
        <v>638</v>
      </c>
      <c r="G121" s="280"/>
      <c r="H121" s="279" t="s">
        <v>127</v>
      </c>
      <c r="I121" s="279" t="s">
        <v>64</v>
      </c>
      <c r="J121" s="279" t="s">
        <v>639</v>
      </c>
      <c r="K121" s="305"/>
    </row>
    <row r="122" spans="2:11" ht="17.25" customHeight="1">
      <c r="B122" s="304"/>
      <c r="C122" s="281" t="s">
        <v>640</v>
      </c>
      <c r="D122" s="281"/>
      <c r="E122" s="281"/>
      <c r="F122" s="282" t="s">
        <v>641</v>
      </c>
      <c r="G122" s="283"/>
      <c r="H122" s="281"/>
      <c r="I122" s="281"/>
      <c r="J122" s="281" t="s">
        <v>642</v>
      </c>
      <c r="K122" s="305"/>
    </row>
    <row r="123" spans="2:11" ht="5.25" customHeight="1">
      <c r="B123" s="306"/>
      <c r="C123" s="284"/>
      <c r="D123" s="284"/>
      <c r="E123" s="284"/>
      <c r="F123" s="284"/>
      <c r="G123" s="267"/>
      <c r="H123" s="284"/>
      <c r="I123" s="284"/>
      <c r="J123" s="284"/>
      <c r="K123" s="307"/>
    </row>
    <row r="124" spans="2:11" ht="15" customHeight="1">
      <c r="B124" s="306"/>
      <c r="C124" s="267" t="s">
        <v>646</v>
      </c>
      <c r="D124" s="284"/>
      <c r="E124" s="284"/>
      <c r="F124" s="286" t="s">
        <v>643</v>
      </c>
      <c r="G124" s="267"/>
      <c r="H124" s="267" t="s">
        <v>682</v>
      </c>
      <c r="I124" s="267" t="s">
        <v>645</v>
      </c>
      <c r="J124" s="267">
        <v>120</v>
      </c>
      <c r="K124" s="308"/>
    </row>
    <row r="125" spans="2:11" ht="15" customHeight="1">
      <c r="B125" s="306"/>
      <c r="C125" s="267" t="s">
        <v>691</v>
      </c>
      <c r="D125" s="267"/>
      <c r="E125" s="267"/>
      <c r="F125" s="286" t="s">
        <v>643</v>
      </c>
      <c r="G125" s="267"/>
      <c r="H125" s="267" t="s">
        <v>692</v>
      </c>
      <c r="I125" s="267" t="s">
        <v>645</v>
      </c>
      <c r="J125" s="267" t="s">
        <v>693</v>
      </c>
      <c r="K125" s="308"/>
    </row>
    <row r="126" spans="2:11" ht="15" customHeight="1">
      <c r="B126" s="306"/>
      <c r="C126" s="267" t="s">
        <v>90</v>
      </c>
      <c r="D126" s="267"/>
      <c r="E126" s="267"/>
      <c r="F126" s="286" t="s">
        <v>643</v>
      </c>
      <c r="G126" s="267"/>
      <c r="H126" s="267" t="s">
        <v>694</v>
      </c>
      <c r="I126" s="267" t="s">
        <v>645</v>
      </c>
      <c r="J126" s="267" t="s">
        <v>693</v>
      </c>
      <c r="K126" s="308"/>
    </row>
    <row r="127" spans="2:11" ht="15" customHeight="1">
      <c r="B127" s="306"/>
      <c r="C127" s="267" t="s">
        <v>654</v>
      </c>
      <c r="D127" s="267"/>
      <c r="E127" s="267"/>
      <c r="F127" s="286" t="s">
        <v>649</v>
      </c>
      <c r="G127" s="267"/>
      <c r="H127" s="267" t="s">
        <v>655</v>
      </c>
      <c r="I127" s="267" t="s">
        <v>645</v>
      </c>
      <c r="J127" s="267">
        <v>15</v>
      </c>
      <c r="K127" s="308"/>
    </row>
    <row r="128" spans="2:11" ht="15" customHeight="1">
      <c r="B128" s="306"/>
      <c r="C128" s="288" t="s">
        <v>656</v>
      </c>
      <c r="D128" s="288"/>
      <c r="E128" s="288"/>
      <c r="F128" s="289" t="s">
        <v>649</v>
      </c>
      <c r="G128" s="288"/>
      <c r="H128" s="288" t="s">
        <v>657</v>
      </c>
      <c r="I128" s="288" t="s">
        <v>645</v>
      </c>
      <c r="J128" s="288">
        <v>15</v>
      </c>
      <c r="K128" s="308"/>
    </row>
    <row r="129" spans="2:11" ht="15" customHeight="1">
      <c r="B129" s="306"/>
      <c r="C129" s="288" t="s">
        <v>658</v>
      </c>
      <c r="D129" s="288"/>
      <c r="E129" s="288"/>
      <c r="F129" s="289" t="s">
        <v>649</v>
      </c>
      <c r="G129" s="288"/>
      <c r="H129" s="288" t="s">
        <v>659</v>
      </c>
      <c r="I129" s="288" t="s">
        <v>645</v>
      </c>
      <c r="J129" s="288">
        <v>20</v>
      </c>
      <c r="K129" s="308"/>
    </row>
    <row r="130" spans="2:11" ht="15" customHeight="1">
      <c r="B130" s="306"/>
      <c r="C130" s="288" t="s">
        <v>660</v>
      </c>
      <c r="D130" s="288"/>
      <c r="E130" s="288"/>
      <c r="F130" s="289" t="s">
        <v>649</v>
      </c>
      <c r="G130" s="288"/>
      <c r="H130" s="288" t="s">
        <v>661</v>
      </c>
      <c r="I130" s="288" t="s">
        <v>645</v>
      </c>
      <c r="J130" s="288">
        <v>20</v>
      </c>
      <c r="K130" s="308"/>
    </row>
    <row r="131" spans="2:11" ht="15" customHeight="1">
      <c r="B131" s="306"/>
      <c r="C131" s="267" t="s">
        <v>648</v>
      </c>
      <c r="D131" s="267"/>
      <c r="E131" s="267"/>
      <c r="F131" s="286" t="s">
        <v>649</v>
      </c>
      <c r="G131" s="267"/>
      <c r="H131" s="267" t="s">
        <v>682</v>
      </c>
      <c r="I131" s="267" t="s">
        <v>645</v>
      </c>
      <c r="J131" s="267">
        <v>50</v>
      </c>
      <c r="K131" s="308"/>
    </row>
    <row r="132" spans="2:11" ht="15" customHeight="1">
      <c r="B132" s="306"/>
      <c r="C132" s="267" t="s">
        <v>662</v>
      </c>
      <c r="D132" s="267"/>
      <c r="E132" s="267"/>
      <c r="F132" s="286" t="s">
        <v>649</v>
      </c>
      <c r="G132" s="267"/>
      <c r="H132" s="267" t="s">
        <v>682</v>
      </c>
      <c r="I132" s="267" t="s">
        <v>645</v>
      </c>
      <c r="J132" s="267">
        <v>50</v>
      </c>
      <c r="K132" s="308"/>
    </row>
    <row r="133" spans="2:11" ht="15" customHeight="1">
      <c r="B133" s="306"/>
      <c r="C133" s="267" t="s">
        <v>668</v>
      </c>
      <c r="D133" s="267"/>
      <c r="E133" s="267"/>
      <c r="F133" s="286" t="s">
        <v>649</v>
      </c>
      <c r="G133" s="267"/>
      <c r="H133" s="267" t="s">
        <v>682</v>
      </c>
      <c r="I133" s="267" t="s">
        <v>645</v>
      </c>
      <c r="J133" s="267">
        <v>50</v>
      </c>
      <c r="K133" s="308"/>
    </row>
    <row r="134" spans="2:11" ht="15" customHeight="1">
      <c r="B134" s="306"/>
      <c r="C134" s="267" t="s">
        <v>670</v>
      </c>
      <c r="D134" s="267"/>
      <c r="E134" s="267"/>
      <c r="F134" s="286" t="s">
        <v>649</v>
      </c>
      <c r="G134" s="267"/>
      <c r="H134" s="267" t="s">
        <v>682</v>
      </c>
      <c r="I134" s="267" t="s">
        <v>645</v>
      </c>
      <c r="J134" s="267">
        <v>50</v>
      </c>
      <c r="K134" s="308"/>
    </row>
    <row r="135" spans="2:11" ht="15" customHeight="1">
      <c r="B135" s="306"/>
      <c r="C135" s="267" t="s">
        <v>132</v>
      </c>
      <c r="D135" s="267"/>
      <c r="E135" s="267"/>
      <c r="F135" s="286" t="s">
        <v>649</v>
      </c>
      <c r="G135" s="267"/>
      <c r="H135" s="267" t="s">
        <v>695</v>
      </c>
      <c r="I135" s="267" t="s">
        <v>645</v>
      </c>
      <c r="J135" s="267">
        <v>255</v>
      </c>
      <c r="K135" s="308"/>
    </row>
    <row r="136" spans="2:11" ht="15" customHeight="1">
      <c r="B136" s="306"/>
      <c r="C136" s="267" t="s">
        <v>672</v>
      </c>
      <c r="D136" s="267"/>
      <c r="E136" s="267"/>
      <c r="F136" s="286" t="s">
        <v>643</v>
      </c>
      <c r="G136" s="267"/>
      <c r="H136" s="267" t="s">
        <v>696</v>
      </c>
      <c r="I136" s="267" t="s">
        <v>674</v>
      </c>
      <c r="J136" s="267"/>
      <c r="K136" s="308"/>
    </row>
    <row r="137" spans="2:11" ht="15" customHeight="1">
      <c r="B137" s="306"/>
      <c r="C137" s="267" t="s">
        <v>675</v>
      </c>
      <c r="D137" s="267"/>
      <c r="E137" s="267"/>
      <c r="F137" s="286" t="s">
        <v>643</v>
      </c>
      <c r="G137" s="267"/>
      <c r="H137" s="267" t="s">
        <v>697</v>
      </c>
      <c r="I137" s="267" t="s">
        <v>677</v>
      </c>
      <c r="J137" s="267"/>
      <c r="K137" s="308"/>
    </row>
    <row r="138" spans="2:11" ht="15" customHeight="1">
      <c r="B138" s="306"/>
      <c r="C138" s="267" t="s">
        <v>678</v>
      </c>
      <c r="D138" s="267"/>
      <c r="E138" s="267"/>
      <c r="F138" s="286" t="s">
        <v>643</v>
      </c>
      <c r="G138" s="267"/>
      <c r="H138" s="267" t="s">
        <v>678</v>
      </c>
      <c r="I138" s="267" t="s">
        <v>677</v>
      </c>
      <c r="J138" s="267"/>
      <c r="K138" s="308"/>
    </row>
    <row r="139" spans="2:11" ht="15" customHeight="1">
      <c r="B139" s="306"/>
      <c r="C139" s="267" t="s">
        <v>45</v>
      </c>
      <c r="D139" s="267"/>
      <c r="E139" s="267"/>
      <c r="F139" s="286" t="s">
        <v>643</v>
      </c>
      <c r="G139" s="267"/>
      <c r="H139" s="267" t="s">
        <v>698</v>
      </c>
      <c r="I139" s="267" t="s">
        <v>677</v>
      </c>
      <c r="J139" s="267"/>
      <c r="K139" s="308"/>
    </row>
    <row r="140" spans="2:11" ht="15" customHeight="1">
      <c r="B140" s="306"/>
      <c r="C140" s="267" t="s">
        <v>699</v>
      </c>
      <c r="D140" s="267"/>
      <c r="E140" s="267"/>
      <c r="F140" s="286" t="s">
        <v>643</v>
      </c>
      <c r="G140" s="267"/>
      <c r="H140" s="267" t="s">
        <v>700</v>
      </c>
      <c r="I140" s="267" t="s">
        <v>677</v>
      </c>
      <c r="J140" s="267"/>
      <c r="K140" s="308"/>
    </row>
    <row r="141" spans="2:11" ht="15" customHeight="1">
      <c r="B141" s="309"/>
      <c r="C141" s="310"/>
      <c r="D141" s="310"/>
      <c r="E141" s="310"/>
      <c r="F141" s="310"/>
      <c r="G141" s="310"/>
      <c r="H141" s="310"/>
      <c r="I141" s="310"/>
      <c r="J141" s="310"/>
      <c r="K141" s="311"/>
    </row>
    <row r="142" spans="2:11" ht="18.75" customHeight="1">
      <c r="B142" s="263"/>
      <c r="C142" s="263"/>
      <c r="D142" s="263"/>
      <c r="E142" s="263"/>
      <c r="F142" s="298"/>
      <c r="G142" s="263"/>
      <c r="H142" s="263"/>
      <c r="I142" s="263"/>
      <c r="J142" s="263"/>
      <c r="K142" s="263"/>
    </row>
    <row r="143" spans="2:11" ht="18.75" customHeight="1">
      <c r="B143" s="273"/>
      <c r="C143" s="273"/>
      <c r="D143" s="273"/>
      <c r="E143" s="273"/>
      <c r="F143" s="273"/>
      <c r="G143" s="273"/>
      <c r="H143" s="273"/>
      <c r="I143" s="273"/>
      <c r="J143" s="273"/>
      <c r="K143" s="273"/>
    </row>
    <row r="144" spans="2:11" ht="7.5" customHeight="1">
      <c r="B144" s="274"/>
      <c r="C144" s="275"/>
      <c r="D144" s="275"/>
      <c r="E144" s="275"/>
      <c r="F144" s="275"/>
      <c r="G144" s="275"/>
      <c r="H144" s="275"/>
      <c r="I144" s="275"/>
      <c r="J144" s="275"/>
      <c r="K144" s="276"/>
    </row>
    <row r="145" spans="2:11" ht="45" customHeight="1">
      <c r="B145" s="277"/>
      <c r="C145" s="385" t="s">
        <v>701</v>
      </c>
      <c r="D145" s="385"/>
      <c r="E145" s="385"/>
      <c r="F145" s="385"/>
      <c r="G145" s="385"/>
      <c r="H145" s="385"/>
      <c r="I145" s="385"/>
      <c r="J145" s="385"/>
      <c r="K145" s="278"/>
    </row>
    <row r="146" spans="2:11" ht="17.25" customHeight="1">
      <c r="B146" s="277"/>
      <c r="C146" s="279" t="s">
        <v>637</v>
      </c>
      <c r="D146" s="279"/>
      <c r="E146" s="279"/>
      <c r="F146" s="279" t="s">
        <v>638</v>
      </c>
      <c r="G146" s="280"/>
      <c r="H146" s="279" t="s">
        <v>127</v>
      </c>
      <c r="I146" s="279" t="s">
        <v>64</v>
      </c>
      <c r="J146" s="279" t="s">
        <v>639</v>
      </c>
      <c r="K146" s="278"/>
    </row>
    <row r="147" spans="2:11" ht="17.25" customHeight="1">
      <c r="B147" s="277"/>
      <c r="C147" s="281" t="s">
        <v>640</v>
      </c>
      <c r="D147" s="281"/>
      <c r="E147" s="281"/>
      <c r="F147" s="282" t="s">
        <v>641</v>
      </c>
      <c r="G147" s="283"/>
      <c r="H147" s="281"/>
      <c r="I147" s="281"/>
      <c r="J147" s="281" t="s">
        <v>642</v>
      </c>
      <c r="K147" s="278"/>
    </row>
    <row r="148" spans="2:11" ht="5.25" customHeight="1">
      <c r="B148" s="287"/>
      <c r="C148" s="284"/>
      <c r="D148" s="284"/>
      <c r="E148" s="284"/>
      <c r="F148" s="284"/>
      <c r="G148" s="285"/>
      <c r="H148" s="284"/>
      <c r="I148" s="284"/>
      <c r="J148" s="284"/>
      <c r="K148" s="308"/>
    </row>
    <row r="149" spans="2:11" ht="15" customHeight="1">
      <c r="B149" s="287"/>
      <c r="C149" s="312" t="s">
        <v>646</v>
      </c>
      <c r="D149" s="267"/>
      <c r="E149" s="267"/>
      <c r="F149" s="313" t="s">
        <v>643</v>
      </c>
      <c r="G149" s="267"/>
      <c r="H149" s="312" t="s">
        <v>682</v>
      </c>
      <c r="I149" s="312" t="s">
        <v>645</v>
      </c>
      <c r="J149" s="312">
        <v>120</v>
      </c>
      <c r="K149" s="308"/>
    </row>
    <row r="150" spans="2:11" ht="15" customHeight="1">
      <c r="B150" s="287"/>
      <c r="C150" s="312" t="s">
        <v>691</v>
      </c>
      <c r="D150" s="267"/>
      <c r="E150" s="267"/>
      <c r="F150" s="313" t="s">
        <v>643</v>
      </c>
      <c r="G150" s="267"/>
      <c r="H150" s="312" t="s">
        <v>702</v>
      </c>
      <c r="I150" s="312" t="s">
        <v>645</v>
      </c>
      <c r="J150" s="312" t="s">
        <v>693</v>
      </c>
      <c r="K150" s="308"/>
    </row>
    <row r="151" spans="2:11" ht="15" customHeight="1">
      <c r="B151" s="287"/>
      <c r="C151" s="312" t="s">
        <v>90</v>
      </c>
      <c r="D151" s="267"/>
      <c r="E151" s="267"/>
      <c r="F151" s="313" t="s">
        <v>643</v>
      </c>
      <c r="G151" s="267"/>
      <c r="H151" s="312" t="s">
        <v>703</v>
      </c>
      <c r="I151" s="312" t="s">
        <v>645</v>
      </c>
      <c r="J151" s="312" t="s">
        <v>693</v>
      </c>
      <c r="K151" s="308"/>
    </row>
    <row r="152" spans="2:11" ht="15" customHeight="1">
      <c r="B152" s="287"/>
      <c r="C152" s="312" t="s">
        <v>648</v>
      </c>
      <c r="D152" s="267"/>
      <c r="E152" s="267"/>
      <c r="F152" s="313" t="s">
        <v>649</v>
      </c>
      <c r="G152" s="267"/>
      <c r="H152" s="312" t="s">
        <v>682</v>
      </c>
      <c r="I152" s="312" t="s">
        <v>645</v>
      </c>
      <c r="J152" s="312">
        <v>50</v>
      </c>
      <c r="K152" s="308"/>
    </row>
    <row r="153" spans="2:11" ht="15" customHeight="1">
      <c r="B153" s="287"/>
      <c r="C153" s="312" t="s">
        <v>651</v>
      </c>
      <c r="D153" s="267"/>
      <c r="E153" s="267"/>
      <c r="F153" s="313" t="s">
        <v>643</v>
      </c>
      <c r="G153" s="267"/>
      <c r="H153" s="312" t="s">
        <v>682</v>
      </c>
      <c r="I153" s="312" t="s">
        <v>653</v>
      </c>
      <c r="J153" s="312"/>
      <c r="K153" s="308"/>
    </row>
    <row r="154" spans="2:11" ht="15" customHeight="1">
      <c r="B154" s="287"/>
      <c r="C154" s="312" t="s">
        <v>662</v>
      </c>
      <c r="D154" s="267"/>
      <c r="E154" s="267"/>
      <c r="F154" s="313" t="s">
        <v>649</v>
      </c>
      <c r="G154" s="267"/>
      <c r="H154" s="312" t="s">
        <v>682</v>
      </c>
      <c r="I154" s="312" t="s">
        <v>645</v>
      </c>
      <c r="J154" s="312">
        <v>50</v>
      </c>
      <c r="K154" s="308"/>
    </row>
    <row r="155" spans="2:11" ht="15" customHeight="1">
      <c r="B155" s="287"/>
      <c r="C155" s="312" t="s">
        <v>670</v>
      </c>
      <c r="D155" s="267"/>
      <c r="E155" s="267"/>
      <c r="F155" s="313" t="s">
        <v>649</v>
      </c>
      <c r="G155" s="267"/>
      <c r="H155" s="312" t="s">
        <v>682</v>
      </c>
      <c r="I155" s="312" t="s">
        <v>645</v>
      </c>
      <c r="J155" s="312">
        <v>50</v>
      </c>
      <c r="K155" s="308"/>
    </row>
    <row r="156" spans="2:11" ht="15" customHeight="1">
      <c r="B156" s="287"/>
      <c r="C156" s="312" t="s">
        <v>668</v>
      </c>
      <c r="D156" s="267"/>
      <c r="E156" s="267"/>
      <c r="F156" s="313" t="s">
        <v>649</v>
      </c>
      <c r="G156" s="267"/>
      <c r="H156" s="312" t="s">
        <v>682</v>
      </c>
      <c r="I156" s="312" t="s">
        <v>645</v>
      </c>
      <c r="J156" s="312">
        <v>50</v>
      </c>
      <c r="K156" s="308"/>
    </row>
    <row r="157" spans="2:11" ht="15" customHeight="1">
      <c r="B157" s="287"/>
      <c r="C157" s="312" t="s">
        <v>112</v>
      </c>
      <c r="D157" s="267"/>
      <c r="E157" s="267"/>
      <c r="F157" s="313" t="s">
        <v>643</v>
      </c>
      <c r="G157" s="267"/>
      <c r="H157" s="312" t="s">
        <v>704</v>
      </c>
      <c r="I157" s="312" t="s">
        <v>645</v>
      </c>
      <c r="J157" s="312" t="s">
        <v>705</v>
      </c>
      <c r="K157" s="308"/>
    </row>
    <row r="158" spans="2:11" ht="15" customHeight="1">
      <c r="B158" s="287"/>
      <c r="C158" s="312" t="s">
        <v>706</v>
      </c>
      <c r="D158" s="267"/>
      <c r="E158" s="267"/>
      <c r="F158" s="313" t="s">
        <v>643</v>
      </c>
      <c r="G158" s="267"/>
      <c r="H158" s="312" t="s">
        <v>707</v>
      </c>
      <c r="I158" s="312" t="s">
        <v>677</v>
      </c>
      <c r="J158" s="312"/>
      <c r="K158" s="308"/>
    </row>
    <row r="159" spans="2:11" ht="15" customHeight="1">
      <c r="B159" s="314"/>
      <c r="C159" s="296"/>
      <c r="D159" s="296"/>
      <c r="E159" s="296"/>
      <c r="F159" s="296"/>
      <c r="G159" s="296"/>
      <c r="H159" s="296"/>
      <c r="I159" s="296"/>
      <c r="J159" s="296"/>
      <c r="K159" s="315"/>
    </row>
    <row r="160" spans="2:11" ht="18.75" customHeight="1">
      <c r="B160" s="263"/>
      <c r="C160" s="267"/>
      <c r="D160" s="267"/>
      <c r="E160" s="267"/>
      <c r="F160" s="286"/>
      <c r="G160" s="267"/>
      <c r="H160" s="267"/>
      <c r="I160" s="267"/>
      <c r="J160" s="267"/>
      <c r="K160" s="263"/>
    </row>
    <row r="161" spans="2:11" ht="18.75" customHeight="1">
      <c r="B161" s="273"/>
      <c r="C161" s="273"/>
      <c r="D161" s="273"/>
      <c r="E161" s="273"/>
      <c r="F161" s="273"/>
      <c r="G161" s="273"/>
      <c r="H161" s="273"/>
      <c r="I161" s="273"/>
      <c r="J161" s="273"/>
      <c r="K161" s="273"/>
    </row>
    <row r="162" spans="2:11" ht="7.5" customHeight="1">
      <c r="B162" s="255"/>
      <c r="C162" s="256"/>
      <c r="D162" s="256"/>
      <c r="E162" s="256"/>
      <c r="F162" s="256"/>
      <c r="G162" s="256"/>
      <c r="H162" s="256"/>
      <c r="I162" s="256"/>
      <c r="J162" s="256"/>
      <c r="K162" s="257"/>
    </row>
    <row r="163" spans="2:11" ht="45" customHeight="1">
      <c r="B163" s="258"/>
      <c r="C163" s="384" t="s">
        <v>708</v>
      </c>
      <c r="D163" s="384"/>
      <c r="E163" s="384"/>
      <c r="F163" s="384"/>
      <c r="G163" s="384"/>
      <c r="H163" s="384"/>
      <c r="I163" s="384"/>
      <c r="J163" s="384"/>
      <c r="K163" s="259"/>
    </row>
    <row r="164" spans="2:11" ht="17.25" customHeight="1">
      <c r="B164" s="258"/>
      <c r="C164" s="279" t="s">
        <v>637</v>
      </c>
      <c r="D164" s="279"/>
      <c r="E164" s="279"/>
      <c r="F164" s="279" t="s">
        <v>638</v>
      </c>
      <c r="G164" s="316"/>
      <c r="H164" s="317" t="s">
        <v>127</v>
      </c>
      <c r="I164" s="317" t="s">
        <v>64</v>
      </c>
      <c r="J164" s="279" t="s">
        <v>639</v>
      </c>
      <c r="K164" s="259"/>
    </row>
    <row r="165" spans="2:11" ht="17.25" customHeight="1">
      <c r="B165" s="260"/>
      <c r="C165" s="281" t="s">
        <v>640</v>
      </c>
      <c r="D165" s="281"/>
      <c r="E165" s="281"/>
      <c r="F165" s="282" t="s">
        <v>641</v>
      </c>
      <c r="G165" s="318"/>
      <c r="H165" s="319"/>
      <c r="I165" s="319"/>
      <c r="J165" s="281" t="s">
        <v>642</v>
      </c>
      <c r="K165" s="261"/>
    </row>
    <row r="166" spans="2:11" ht="5.25" customHeight="1">
      <c r="B166" s="287"/>
      <c r="C166" s="284"/>
      <c r="D166" s="284"/>
      <c r="E166" s="284"/>
      <c r="F166" s="284"/>
      <c r="G166" s="285"/>
      <c r="H166" s="284"/>
      <c r="I166" s="284"/>
      <c r="J166" s="284"/>
      <c r="K166" s="308"/>
    </row>
    <row r="167" spans="2:11" ht="15" customHeight="1">
      <c r="B167" s="287"/>
      <c r="C167" s="267" t="s">
        <v>646</v>
      </c>
      <c r="D167" s="267"/>
      <c r="E167" s="267"/>
      <c r="F167" s="286" t="s">
        <v>643</v>
      </c>
      <c r="G167" s="267"/>
      <c r="H167" s="267" t="s">
        <v>682</v>
      </c>
      <c r="I167" s="267" t="s">
        <v>645</v>
      </c>
      <c r="J167" s="267">
        <v>120</v>
      </c>
      <c r="K167" s="308"/>
    </row>
    <row r="168" spans="2:11" ht="15" customHeight="1">
      <c r="B168" s="287"/>
      <c r="C168" s="267" t="s">
        <v>691</v>
      </c>
      <c r="D168" s="267"/>
      <c r="E168" s="267"/>
      <c r="F168" s="286" t="s">
        <v>643</v>
      </c>
      <c r="G168" s="267"/>
      <c r="H168" s="267" t="s">
        <v>692</v>
      </c>
      <c r="I168" s="267" t="s">
        <v>645</v>
      </c>
      <c r="J168" s="267" t="s">
        <v>693</v>
      </c>
      <c r="K168" s="308"/>
    </row>
    <row r="169" spans="2:11" ht="15" customHeight="1">
      <c r="B169" s="287"/>
      <c r="C169" s="267" t="s">
        <v>90</v>
      </c>
      <c r="D169" s="267"/>
      <c r="E169" s="267"/>
      <c r="F169" s="286" t="s">
        <v>643</v>
      </c>
      <c r="G169" s="267"/>
      <c r="H169" s="267" t="s">
        <v>709</v>
      </c>
      <c r="I169" s="267" t="s">
        <v>645</v>
      </c>
      <c r="J169" s="267" t="s">
        <v>693</v>
      </c>
      <c r="K169" s="308"/>
    </row>
    <row r="170" spans="2:11" ht="15" customHeight="1">
      <c r="B170" s="287"/>
      <c r="C170" s="267" t="s">
        <v>648</v>
      </c>
      <c r="D170" s="267"/>
      <c r="E170" s="267"/>
      <c r="F170" s="286" t="s">
        <v>649</v>
      </c>
      <c r="G170" s="267"/>
      <c r="H170" s="267" t="s">
        <v>709</v>
      </c>
      <c r="I170" s="267" t="s">
        <v>645</v>
      </c>
      <c r="J170" s="267">
        <v>50</v>
      </c>
      <c r="K170" s="308"/>
    </row>
    <row r="171" spans="2:11" ht="15" customHeight="1">
      <c r="B171" s="287"/>
      <c r="C171" s="267" t="s">
        <v>651</v>
      </c>
      <c r="D171" s="267"/>
      <c r="E171" s="267"/>
      <c r="F171" s="286" t="s">
        <v>643</v>
      </c>
      <c r="G171" s="267"/>
      <c r="H171" s="267" t="s">
        <v>709</v>
      </c>
      <c r="I171" s="267" t="s">
        <v>653</v>
      </c>
      <c r="J171" s="267"/>
      <c r="K171" s="308"/>
    </row>
    <row r="172" spans="2:11" ht="15" customHeight="1">
      <c r="B172" s="287"/>
      <c r="C172" s="267" t="s">
        <v>662</v>
      </c>
      <c r="D172" s="267"/>
      <c r="E172" s="267"/>
      <c r="F172" s="286" t="s">
        <v>649</v>
      </c>
      <c r="G172" s="267"/>
      <c r="H172" s="267" t="s">
        <v>709</v>
      </c>
      <c r="I172" s="267" t="s">
        <v>645</v>
      </c>
      <c r="J172" s="267">
        <v>50</v>
      </c>
      <c r="K172" s="308"/>
    </row>
    <row r="173" spans="2:11" ht="15" customHeight="1">
      <c r="B173" s="287"/>
      <c r="C173" s="267" t="s">
        <v>670</v>
      </c>
      <c r="D173" s="267"/>
      <c r="E173" s="267"/>
      <c r="F173" s="286" t="s">
        <v>649</v>
      </c>
      <c r="G173" s="267"/>
      <c r="H173" s="267" t="s">
        <v>709</v>
      </c>
      <c r="I173" s="267" t="s">
        <v>645</v>
      </c>
      <c r="J173" s="267">
        <v>50</v>
      </c>
      <c r="K173" s="308"/>
    </row>
    <row r="174" spans="2:11" ht="15" customHeight="1">
      <c r="B174" s="287"/>
      <c r="C174" s="267" t="s">
        <v>668</v>
      </c>
      <c r="D174" s="267"/>
      <c r="E174" s="267"/>
      <c r="F174" s="286" t="s">
        <v>649</v>
      </c>
      <c r="G174" s="267"/>
      <c r="H174" s="267" t="s">
        <v>709</v>
      </c>
      <c r="I174" s="267" t="s">
        <v>645</v>
      </c>
      <c r="J174" s="267">
        <v>50</v>
      </c>
      <c r="K174" s="308"/>
    </row>
    <row r="175" spans="2:11" ht="15" customHeight="1">
      <c r="B175" s="287"/>
      <c r="C175" s="267" t="s">
        <v>126</v>
      </c>
      <c r="D175" s="267"/>
      <c r="E175" s="267"/>
      <c r="F175" s="286" t="s">
        <v>643</v>
      </c>
      <c r="G175" s="267"/>
      <c r="H175" s="267" t="s">
        <v>710</v>
      </c>
      <c r="I175" s="267" t="s">
        <v>711</v>
      </c>
      <c r="J175" s="267"/>
      <c r="K175" s="308"/>
    </row>
    <row r="176" spans="2:11" ht="15" customHeight="1">
      <c r="B176" s="287"/>
      <c r="C176" s="267" t="s">
        <v>64</v>
      </c>
      <c r="D176" s="267"/>
      <c r="E176" s="267"/>
      <c r="F176" s="286" t="s">
        <v>643</v>
      </c>
      <c r="G176" s="267"/>
      <c r="H176" s="267" t="s">
        <v>712</v>
      </c>
      <c r="I176" s="267" t="s">
        <v>713</v>
      </c>
      <c r="J176" s="267">
        <v>1</v>
      </c>
      <c r="K176" s="308"/>
    </row>
    <row r="177" spans="2:11" ht="15" customHeight="1">
      <c r="B177" s="287"/>
      <c r="C177" s="267" t="s">
        <v>60</v>
      </c>
      <c r="D177" s="267"/>
      <c r="E177" s="267"/>
      <c r="F177" s="286" t="s">
        <v>643</v>
      </c>
      <c r="G177" s="267"/>
      <c r="H177" s="267" t="s">
        <v>714</v>
      </c>
      <c r="I177" s="267" t="s">
        <v>645</v>
      </c>
      <c r="J177" s="267">
        <v>20</v>
      </c>
      <c r="K177" s="308"/>
    </row>
    <row r="178" spans="2:11" ht="15" customHeight="1">
      <c r="B178" s="287"/>
      <c r="C178" s="267" t="s">
        <v>127</v>
      </c>
      <c r="D178" s="267"/>
      <c r="E178" s="267"/>
      <c r="F178" s="286" t="s">
        <v>643</v>
      </c>
      <c r="G178" s="267"/>
      <c r="H178" s="267" t="s">
        <v>715</v>
      </c>
      <c r="I178" s="267" t="s">
        <v>645</v>
      </c>
      <c r="J178" s="267">
        <v>255</v>
      </c>
      <c r="K178" s="308"/>
    </row>
    <row r="179" spans="2:11" ht="15" customHeight="1">
      <c r="B179" s="287"/>
      <c r="C179" s="267" t="s">
        <v>128</v>
      </c>
      <c r="D179" s="267"/>
      <c r="E179" s="267"/>
      <c r="F179" s="286" t="s">
        <v>643</v>
      </c>
      <c r="G179" s="267"/>
      <c r="H179" s="267" t="s">
        <v>608</v>
      </c>
      <c r="I179" s="267" t="s">
        <v>645</v>
      </c>
      <c r="J179" s="267">
        <v>10</v>
      </c>
      <c r="K179" s="308"/>
    </row>
    <row r="180" spans="2:11" ht="15" customHeight="1">
      <c r="B180" s="287"/>
      <c r="C180" s="267" t="s">
        <v>129</v>
      </c>
      <c r="D180" s="267"/>
      <c r="E180" s="267"/>
      <c r="F180" s="286" t="s">
        <v>643</v>
      </c>
      <c r="G180" s="267"/>
      <c r="H180" s="267" t="s">
        <v>716</v>
      </c>
      <c r="I180" s="267" t="s">
        <v>677</v>
      </c>
      <c r="J180" s="267"/>
      <c r="K180" s="308"/>
    </row>
    <row r="181" spans="2:11" ht="15" customHeight="1">
      <c r="B181" s="287"/>
      <c r="C181" s="267" t="s">
        <v>717</v>
      </c>
      <c r="D181" s="267"/>
      <c r="E181" s="267"/>
      <c r="F181" s="286" t="s">
        <v>643</v>
      </c>
      <c r="G181" s="267"/>
      <c r="H181" s="267" t="s">
        <v>718</v>
      </c>
      <c r="I181" s="267" t="s">
        <v>677</v>
      </c>
      <c r="J181" s="267"/>
      <c r="K181" s="308"/>
    </row>
    <row r="182" spans="2:11" ht="15" customHeight="1">
      <c r="B182" s="287"/>
      <c r="C182" s="267" t="s">
        <v>706</v>
      </c>
      <c r="D182" s="267"/>
      <c r="E182" s="267"/>
      <c r="F182" s="286" t="s">
        <v>643</v>
      </c>
      <c r="G182" s="267"/>
      <c r="H182" s="267" t="s">
        <v>719</v>
      </c>
      <c r="I182" s="267" t="s">
        <v>677</v>
      </c>
      <c r="J182" s="267"/>
      <c r="K182" s="308"/>
    </row>
    <row r="183" spans="2:11" ht="15" customHeight="1">
      <c r="B183" s="287"/>
      <c r="C183" s="267" t="s">
        <v>131</v>
      </c>
      <c r="D183" s="267"/>
      <c r="E183" s="267"/>
      <c r="F183" s="286" t="s">
        <v>649</v>
      </c>
      <c r="G183" s="267"/>
      <c r="H183" s="267" t="s">
        <v>720</v>
      </c>
      <c r="I183" s="267" t="s">
        <v>645</v>
      </c>
      <c r="J183" s="267">
        <v>50</v>
      </c>
      <c r="K183" s="308"/>
    </row>
    <row r="184" spans="2:11" ht="15" customHeight="1">
      <c r="B184" s="287"/>
      <c r="C184" s="267" t="s">
        <v>721</v>
      </c>
      <c r="D184" s="267"/>
      <c r="E184" s="267"/>
      <c r="F184" s="286" t="s">
        <v>649</v>
      </c>
      <c r="G184" s="267"/>
      <c r="H184" s="267" t="s">
        <v>722</v>
      </c>
      <c r="I184" s="267" t="s">
        <v>723</v>
      </c>
      <c r="J184" s="267"/>
      <c r="K184" s="308"/>
    </row>
    <row r="185" spans="2:11" ht="15" customHeight="1">
      <c r="B185" s="287"/>
      <c r="C185" s="267" t="s">
        <v>724</v>
      </c>
      <c r="D185" s="267"/>
      <c r="E185" s="267"/>
      <c r="F185" s="286" t="s">
        <v>649</v>
      </c>
      <c r="G185" s="267"/>
      <c r="H185" s="267" t="s">
        <v>725</v>
      </c>
      <c r="I185" s="267" t="s">
        <v>723</v>
      </c>
      <c r="J185" s="267"/>
      <c r="K185" s="308"/>
    </row>
    <row r="186" spans="2:11" ht="15" customHeight="1">
      <c r="B186" s="287"/>
      <c r="C186" s="267" t="s">
        <v>726</v>
      </c>
      <c r="D186" s="267"/>
      <c r="E186" s="267"/>
      <c r="F186" s="286" t="s">
        <v>649</v>
      </c>
      <c r="G186" s="267"/>
      <c r="H186" s="267" t="s">
        <v>727</v>
      </c>
      <c r="I186" s="267" t="s">
        <v>723</v>
      </c>
      <c r="J186" s="267"/>
      <c r="K186" s="308"/>
    </row>
    <row r="187" spans="2:11" ht="15" customHeight="1">
      <c r="B187" s="287"/>
      <c r="C187" s="320" t="s">
        <v>728</v>
      </c>
      <c r="D187" s="267"/>
      <c r="E187" s="267"/>
      <c r="F187" s="286" t="s">
        <v>649</v>
      </c>
      <c r="G187" s="267"/>
      <c r="H187" s="267" t="s">
        <v>729</v>
      </c>
      <c r="I187" s="267" t="s">
        <v>730</v>
      </c>
      <c r="J187" s="321" t="s">
        <v>731</v>
      </c>
      <c r="K187" s="308"/>
    </row>
    <row r="188" spans="2:11" ht="15" customHeight="1">
      <c r="B188" s="287"/>
      <c r="C188" s="272" t="s">
        <v>49</v>
      </c>
      <c r="D188" s="267"/>
      <c r="E188" s="267"/>
      <c r="F188" s="286" t="s">
        <v>643</v>
      </c>
      <c r="G188" s="267"/>
      <c r="H188" s="263" t="s">
        <v>732</v>
      </c>
      <c r="I188" s="267" t="s">
        <v>733</v>
      </c>
      <c r="J188" s="267"/>
      <c r="K188" s="308"/>
    </row>
    <row r="189" spans="2:11" ht="15" customHeight="1">
      <c r="B189" s="287"/>
      <c r="C189" s="272" t="s">
        <v>734</v>
      </c>
      <c r="D189" s="267"/>
      <c r="E189" s="267"/>
      <c r="F189" s="286" t="s">
        <v>643</v>
      </c>
      <c r="G189" s="267"/>
      <c r="H189" s="267" t="s">
        <v>735</v>
      </c>
      <c r="I189" s="267" t="s">
        <v>677</v>
      </c>
      <c r="J189" s="267"/>
      <c r="K189" s="308"/>
    </row>
    <row r="190" spans="2:11" ht="15" customHeight="1">
      <c r="B190" s="287"/>
      <c r="C190" s="272" t="s">
        <v>736</v>
      </c>
      <c r="D190" s="267"/>
      <c r="E190" s="267"/>
      <c r="F190" s="286" t="s">
        <v>643</v>
      </c>
      <c r="G190" s="267"/>
      <c r="H190" s="267" t="s">
        <v>737</v>
      </c>
      <c r="I190" s="267" t="s">
        <v>677</v>
      </c>
      <c r="J190" s="267"/>
      <c r="K190" s="308"/>
    </row>
    <row r="191" spans="2:11" ht="15" customHeight="1">
      <c r="B191" s="287"/>
      <c r="C191" s="272" t="s">
        <v>738</v>
      </c>
      <c r="D191" s="267"/>
      <c r="E191" s="267"/>
      <c r="F191" s="286" t="s">
        <v>649</v>
      </c>
      <c r="G191" s="267"/>
      <c r="H191" s="267" t="s">
        <v>739</v>
      </c>
      <c r="I191" s="267" t="s">
        <v>677</v>
      </c>
      <c r="J191" s="267"/>
      <c r="K191" s="308"/>
    </row>
    <row r="192" spans="2:11" ht="15" customHeight="1">
      <c r="B192" s="314"/>
      <c r="C192" s="322"/>
      <c r="D192" s="296"/>
      <c r="E192" s="296"/>
      <c r="F192" s="296"/>
      <c r="G192" s="296"/>
      <c r="H192" s="296"/>
      <c r="I192" s="296"/>
      <c r="J192" s="296"/>
      <c r="K192" s="315"/>
    </row>
    <row r="193" spans="2:11" ht="18.75" customHeight="1">
      <c r="B193" s="263"/>
      <c r="C193" s="267"/>
      <c r="D193" s="267"/>
      <c r="E193" s="267"/>
      <c r="F193" s="286"/>
      <c r="G193" s="267"/>
      <c r="H193" s="267"/>
      <c r="I193" s="267"/>
      <c r="J193" s="267"/>
      <c r="K193" s="263"/>
    </row>
    <row r="194" spans="2:11" ht="18.75" customHeight="1">
      <c r="B194" s="263"/>
      <c r="C194" s="267"/>
      <c r="D194" s="267"/>
      <c r="E194" s="267"/>
      <c r="F194" s="286"/>
      <c r="G194" s="267"/>
      <c r="H194" s="267"/>
      <c r="I194" s="267"/>
      <c r="J194" s="267"/>
      <c r="K194" s="263"/>
    </row>
    <row r="195" spans="2:11" ht="18.75" customHeight="1">
      <c r="B195" s="273"/>
      <c r="C195" s="273"/>
      <c r="D195" s="273"/>
      <c r="E195" s="273"/>
      <c r="F195" s="273"/>
      <c r="G195" s="273"/>
      <c r="H195" s="273"/>
      <c r="I195" s="273"/>
      <c r="J195" s="273"/>
      <c r="K195" s="273"/>
    </row>
    <row r="196" spans="2:11" ht="13.5">
      <c r="B196" s="255"/>
      <c r="C196" s="256"/>
      <c r="D196" s="256"/>
      <c r="E196" s="256"/>
      <c r="F196" s="256"/>
      <c r="G196" s="256"/>
      <c r="H196" s="256"/>
      <c r="I196" s="256"/>
      <c r="J196" s="256"/>
      <c r="K196" s="257"/>
    </row>
    <row r="197" spans="2:11" ht="22.2">
      <c r="B197" s="258"/>
      <c r="C197" s="384" t="s">
        <v>740</v>
      </c>
      <c r="D197" s="384"/>
      <c r="E197" s="384"/>
      <c r="F197" s="384"/>
      <c r="G197" s="384"/>
      <c r="H197" s="384"/>
      <c r="I197" s="384"/>
      <c r="J197" s="384"/>
      <c r="K197" s="259"/>
    </row>
    <row r="198" spans="2:11" ht="25.5" customHeight="1">
      <c r="B198" s="258"/>
      <c r="C198" s="323" t="s">
        <v>741</v>
      </c>
      <c r="D198" s="323"/>
      <c r="E198" s="323"/>
      <c r="F198" s="323" t="s">
        <v>742</v>
      </c>
      <c r="G198" s="324"/>
      <c r="H198" s="383" t="s">
        <v>743</v>
      </c>
      <c r="I198" s="383"/>
      <c r="J198" s="383"/>
      <c r="K198" s="259"/>
    </row>
    <row r="199" spans="2:11" ht="5.25" customHeight="1">
      <c r="B199" s="287"/>
      <c r="C199" s="284"/>
      <c r="D199" s="284"/>
      <c r="E199" s="284"/>
      <c r="F199" s="284"/>
      <c r="G199" s="267"/>
      <c r="H199" s="284"/>
      <c r="I199" s="284"/>
      <c r="J199" s="284"/>
      <c r="K199" s="308"/>
    </row>
    <row r="200" spans="2:11" ht="15" customHeight="1">
      <c r="B200" s="287"/>
      <c r="C200" s="267" t="s">
        <v>733</v>
      </c>
      <c r="D200" s="267"/>
      <c r="E200" s="267"/>
      <c r="F200" s="286" t="s">
        <v>50</v>
      </c>
      <c r="G200" s="267"/>
      <c r="H200" s="381" t="s">
        <v>744</v>
      </c>
      <c r="I200" s="381"/>
      <c r="J200" s="381"/>
      <c r="K200" s="308"/>
    </row>
    <row r="201" spans="2:11" ht="15" customHeight="1">
      <c r="B201" s="287"/>
      <c r="C201" s="293"/>
      <c r="D201" s="267"/>
      <c r="E201" s="267"/>
      <c r="F201" s="286" t="s">
        <v>51</v>
      </c>
      <c r="G201" s="267"/>
      <c r="H201" s="381" t="s">
        <v>745</v>
      </c>
      <c r="I201" s="381"/>
      <c r="J201" s="381"/>
      <c r="K201" s="308"/>
    </row>
    <row r="202" spans="2:11" ht="15" customHeight="1">
      <c r="B202" s="287"/>
      <c r="C202" s="293"/>
      <c r="D202" s="267"/>
      <c r="E202" s="267"/>
      <c r="F202" s="286" t="s">
        <v>54</v>
      </c>
      <c r="G202" s="267"/>
      <c r="H202" s="381" t="s">
        <v>746</v>
      </c>
      <c r="I202" s="381"/>
      <c r="J202" s="381"/>
      <c r="K202" s="308"/>
    </row>
    <row r="203" spans="2:11" ht="15" customHeight="1">
      <c r="B203" s="287"/>
      <c r="C203" s="267"/>
      <c r="D203" s="267"/>
      <c r="E203" s="267"/>
      <c r="F203" s="286" t="s">
        <v>52</v>
      </c>
      <c r="G203" s="267"/>
      <c r="H203" s="381" t="s">
        <v>747</v>
      </c>
      <c r="I203" s="381"/>
      <c r="J203" s="381"/>
      <c r="K203" s="308"/>
    </row>
    <row r="204" spans="2:11" ht="15" customHeight="1">
      <c r="B204" s="287"/>
      <c r="C204" s="267"/>
      <c r="D204" s="267"/>
      <c r="E204" s="267"/>
      <c r="F204" s="286" t="s">
        <v>53</v>
      </c>
      <c r="G204" s="267"/>
      <c r="H204" s="381" t="s">
        <v>748</v>
      </c>
      <c r="I204" s="381"/>
      <c r="J204" s="381"/>
      <c r="K204" s="308"/>
    </row>
    <row r="205" spans="2:11" ht="15" customHeight="1">
      <c r="B205" s="287"/>
      <c r="C205" s="267"/>
      <c r="D205" s="267"/>
      <c r="E205" s="267"/>
      <c r="F205" s="286"/>
      <c r="G205" s="267"/>
      <c r="H205" s="267"/>
      <c r="I205" s="267"/>
      <c r="J205" s="267"/>
      <c r="K205" s="308"/>
    </row>
    <row r="206" spans="2:11" ht="15" customHeight="1">
      <c r="B206" s="287"/>
      <c r="C206" s="267" t="s">
        <v>689</v>
      </c>
      <c r="D206" s="267"/>
      <c r="E206" s="267"/>
      <c r="F206" s="286" t="s">
        <v>84</v>
      </c>
      <c r="G206" s="267"/>
      <c r="H206" s="381" t="s">
        <v>749</v>
      </c>
      <c r="I206" s="381"/>
      <c r="J206" s="381"/>
      <c r="K206" s="308"/>
    </row>
    <row r="207" spans="2:11" ht="15" customHeight="1">
      <c r="B207" s="287"/>
      <c r="C207" s="293"/>
      <c r="D207" s="267"/>
      <c r="E207" s="267"/>
      <c r="F207" s="286" t="s">
        <v>589</v>
      </c>
      <c r="G207" s="267"/>
      <c r="H207" s="381" t="s">
        <v>590</v>
      </c>
      <c r="I207" s="381"/>
      <c r="J207" s="381"/>
      <c r="K207" s="308"/>
    </row>
    <row r="208" spans="2:11" ht="15" customHeight="1">
      <c r="B208" s="287"/>
      <c r="C208" s="267"/>
      <c r="D208" s="267"/>
      <c r="E208" s="267"/>
      <c r="F208" s="286" t="s">
        <v>587</v>
      </c>
      <c r="G208" s="267"/>
      <c r="H208" s="381" t="s">
        <v>750</v>
      </c>
      <c r="I208" s="381"/>
      <c r="J208" s="381"/>
      <c r="K208" s="308"/>
    </row>
    <row r="209" spans="2:11" ht="15" customHeight="1">
      <c r="B209" s="325"/>
      <c r="C209" s="293"/>
      <c r="D209" s="293"/>
      <c r="E209" s="293"/>
      <c r="F209" s="286" t="s">
        <v>591</v>
      </c>
      <c r="G209" s="272"/>
      <c r="H209" s="382" t="s">
        <v>592</v>
      </c>
      <c r="I209" s="382"/>
      <c r="J209" s="382"/>
      <c r="K209" s="326"/>
    </row>
    <row r="210" spans="2:11" ht="15" customHeight="1">
      <c r="B210" s="325"/>
      <c r="C210" s="293"/>
      <c r="D210" s="293"/>
      <c r="E210" s="293"/>
      <c r="F210" s="286" t="s">
        <v>547</v>
      </c>
      <c r="G210" s="272"/>
      <c r="H210" s="382" t="s">
        <v>96</v>
      </c>
      <c r="I210" s="382"/>
      <c r="J210" s="382"/>
      <c r="K210" s="326"/>
    </row>
    <row r="211" spans="2:11" ht="15" customHeight="1">
      <c r="B211" s="325"/>
      <c r="C211" s="293"/>
      <c r="D211" s="293"/>
      <c r="E211" s="293"/>
      <c r="F211" s="327"/>
      <c r="G211" s="272"/>
      <c r="H211" s="328"/>
      <c r="I211" s="328"/>
      <c r="J211" s="328"/>
      <c r="K211" s="326"/>
    </row>
    <row r="212" spans="2:11" ht="15" customHeight="1">
      <c r="B212" s="325"/>
      <c r="C212" s="267" t="s">
        <v>713</v>
      </c>
      <c r="D212" s="293"/>
      <c r="E212" s="293"/>
      <c r="F212" s="286">
        <v>1</v>
      </c>
      <c r="G212" s="272"/>
      <c r="H212" s="382" t="s">
        <v>751</v>
      </c>
      <c r="I212" s="382"/>
      <c r="J212" s="382"/>
      <c r="K212" s="326"/>
    </row>
    <row r="213" spans="2:11" ht="15" customHeight="1">
      <c r="B213" s="325"/>
      <c r="C213" s="293"/>
      <c r="D213" s="293"/>
      <c r="E213" s="293"/>
      <c r="F213" s="286">
        <v>2</v>
      </c>
      <c r="G213" s="272"/>
      <c r="H213" s="382" t="s">
        <v>752</v>
      </c>
      <c r="I213" s="382"/>
      <c r="J213" s="382"/>
      <c r="K213" s="326"/>
    </row>
    <row r="214" spans="2:11" ht="15" customHeight="1">
      <c r="B214" s="325"/>
      <c r="C214" s="293"/>
      <c r="D214" s="293"/>
      <c r="E214" s="293"/>
      <c r="F214" s="286">
        <v>3</v>
      </c>
      <c r="G214" s="272"/>
      <c r="H214" s="382" t="s">
        <v>753</v>
      </c>
      <c r="I214" s="382"/>
      <c r="J214" s="382"/>
      <c r="K214" s="326"/>
    </row>
    <row r="215" spans="2:11" ht="15" customHeight="1">
      <c r="B215" s="325"/>
      <c r="C215" s="293"/>
      <c r="D215" s="293"/>
      <c r="E215" s="293"/>
      <c r="F215" s="286">
        <v>4</v>
      </c>
      <c r="G215" s="272"/>
      <c r="H215" s="382" t="s">
        <v>754</v>
      </c>
      <c r="I215" s="382"/>
      <c r="J215" s="382"/>
      <c r="K215" s="326"/>
    </row>
    <row r="216" spans="2:11" ht="12.75" customHeight="1">
      <c r="B216" s="329"/>
      <c r="C216" s="330"/>
      <c r="D216" s="330"/>
      <c r="E216" s="330"/>
      <c r="F216" s="330"/>
      <c r="G216" s="330"/>
      <c r="H216" s="330"/>
      <c r="I216" s="330"/>
      <c r="J216" s="330"/>
      <c r="K216" s="331"/>
    </row>
  </sheetData>
  <sheetProtection formatCells="0" formatColumns="0" formatRows="0" insertColumns="0" insertRows="0" insertHyperlinks="0" deleteColumns="0" deleteRows="0" sort="0" autoFilter="0" pivotTables="0"/>
  <mergeCells count="77">
    <mergeCell ref="C9:J9"/>
    <mergeCell ref="D10:J10"/>
    <mergeCell ref="D13:J13"/>
    <mergeCell ref="C3:J3"/>
    <mergeCell ref="C4:J4"/>
    <mergeCell ref="C6:J6"/>
    <mergeCell ref="C7:J7"/>
    <mergeCell ref="D11:J11"/>
    <mergeCell ref="F19:J19"/>
    <mergeCell ref="F20:J20"/>
    <mergeCell ref="D14:J14"/>
    <mergeCell ref="D15:J15"/>
    <mergeCell ref="F16:J16"/>
    <mergeCell ref="F17:J1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G-PC\Svatopluk</dc:creator>
  <cp:keywords/>
  <dc:description/>
  <cp:lastModifiedBy>Svatopluk</cp:lastModifiedBy>
  <dcterms:created xsi:type="dcterms:W3CDTF">2017-03-05T18:21:42Z</dcterms:created>
  <dcterms:modified xsi:type="dcterms:W3CDTF">2017-03-05T18:21:50Z</dcterms:modified>
  <cp:category/>
  <cp:version/>
  <cp:contentType/>
  <cp:contentStatus/>
</cp:coreProperties>
</file>