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2017-VO-005 - Oprava slou..." sheetId="2" r:id="rId2"/>
    <sheet name="Pokyny pro vyplnění" sheetId="3" r:id="rId3"/>
  </sheets>
  <definedNames>
    <definedName name="_xlnm._FilterDatabase" localSheetId="1" hidden="1">'2017-VO-005 - Oprava slou...'!$C$74:$K$74</definedName>
    <definedName name="_xlnm.Print_Titles" localSheetId="1">'2017-VO-005 - Oprava slou...'!$74:$74</definedName>
    <definedName name="_xlnm.Print_Titles" localSheetId="0">'Rekapitulace stavby'!$49:$49</definedName>
    <definedName name="_xlnm.Print_Area" localSheetId="1">'2017-VO-005 - Oprava slou...'!$C$4:$J$34,'2017-VO-005 - Oprava slou...'!$C$40:$J$58,'2017-VO-005 - Oprava slou...'!$C$64:$K$157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<sst xmlns="http://schemas.openxmlformats.org/spreadsheetml/2006/main" count="1716" uniqueCount="543">
  <si>
    <t>Export VZ</t>
  </si>
  <si>
    <t>List obsahuje:</t>
  </si>
  <si>
    <t>3.0</t>
  </si>
  <si>
    <t>ZAMOK</t>
  </si>
  <si>
    <t>False</t>
  </si>
  <si>
    <t>{5ea3dda6-65bd-4b74-83e2-4467a74edb0c}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</si>
  <si>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</si>
  <si>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</si>
  <si>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</si>
  <si>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</si>
  <si>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</si>
  <si>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</si>
  <si>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</si>
  <si>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</si>
  <si>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2017/VO/005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</si>
  <si>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</si>
  <si>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</si>
  <si>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sloupů a svítidel veřejného osvětlení v ulici U potoka v Šumperku</t>
  </si>
  <si>
    <t>0,1</t>
  </si>
  <si>
    <t>KSO:</t>
  </si>
  <si>
    <t/>
  </si>
  <si>
    <t>CC-CZ:</t>
  </si>
  <si>
    <t>1</t>
  </si>
  <si>
    <t>Místo:</t>
  </si>
  <si>
    <t>U potoka, Šumperk</t>
  </si>
  <si>
    <t>Datum:</t>
  </si>
  <si>
    <t>7. 3. 2017</t>
  </si>
  <si>
    <t>10</t>
  </si>
  <si>
    <t>100</t>
  </si>
  <si>
    <t>Zadavatel:</t>
  </si>
  <si>
    <t>IČ:</t>
  </si>
  <si>
    <t>00303461</t>
  </si>
  <si>
    <t>Město Šumperk, Nám. Míru 1, 787 01 Šumperk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</si>
  <si>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</si>
  <si>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</si>
  <si>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</si>
  <si>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</si>
  <si>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</si>
  <si>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</si>
  <si>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</si>
  <si>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</si>
  <si>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</si>
  <si>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</si>
  <si>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</si>
  <si>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</si>
  <si>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</si>
  <si>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</si>
  <si>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</si>
  <si>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</si>
  <si>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</si>
  <si>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</si>
  <si>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</si>
  <si>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</si>
  <si>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</si>
  <si>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</si>
  <si>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</si>
  <si>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</si>
  <si>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</si>
  <si>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</si>
  <si>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</si>
  <si>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</si>
  <si>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</si>
  <si>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</si>
  <si>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</si>
  <si>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</si>
  <si>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</si>
  <si>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</si>
  <si>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</si>
  <si>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</si>
  <si>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</si>
  <si>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</si>
  <si>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</si>
  <si>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</si>
  <si>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</si>
  <si>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</si>
  <si>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</si>
  <si>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</si>
  <si>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</si>
  <si>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</si>
  <si>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</si>
  <si>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</si>
  <si>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</si>
  <si>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st</t>
  </si>
  <si>
    <t>stožár</t>
  </si>
  <si>
    <t>ks</t>
  </si>
  <si>
    <t>2</t>
  </si>
  <si>
    <t>sv</t>
  </si>
  <si>
    <t>svítidla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</si>
  <si>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</si>
  <si>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</si>
  <si>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</si>
  <si>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</si>
  <si>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</si>
  <si>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</si>
  <si>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</si>
  <si>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</si>
  <si>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</si>
  <si>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</si>
  <si>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</si>
  <si>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</si>
  <si>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</si>
  <si>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</si>
  <si>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</si>
  <si>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</si>
  <si>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</si>
  <si>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</si>
  <si>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</si>
  <si>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</si>
  <si>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</si>
  <si>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</si>
  <si>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</si>
  <si>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</si>
  <si>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</si>
  <si>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</si>
  <si>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</si>
  <si>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3</t>
  </si>
  <si>
    <t>ROZPOCET</t>
  </si>
  <si>
    <t>21-M</t>
  </si>
  <si>
    <t>Elektromontáže</t>
  </si>
  <si>
    <t>K</t>
  </si>
  <si>
    <t>210010138</t>
  </si>
  <si>
    <t>Montáž trubek ochranných plastových tuhých D do 152 mm uložených pevně - stož. pouzdro VO</t>
  </si>
  <si>
    <t>m</t>
  </si>
  <si>
    <t>CS ÚRS 2016 01</t>
  </si>
  <si>
    <t>64</t>
  </si>
  <si>
    <t>4</t>
  </si>
  <si>
    <t>356630649</t>
  </si>
  <si>
    <t>VV</t>
  </si>
  <si>
    <t>10*0,8</t>
  </si>
  <si>
    <t>286111200</t>
  </si>
  <si>
    <t>trubka kanalizační hladká hrdlovaná D 160 x 3,6 x 5000 mm do zákl. VO</t>
  </si>
  <si>
    <t>kus</t>
  </si>
  <si>
    <t>128</t>
  </si>
  <si>
    <t>-1784570513</t>
  </si>
  <si>
    <t>8/5</t>
  </si>
  <si>
    <t>210030931</t>
  </si>
  <si>
    <t>Montáž tabulky výstražné na stožár</t>
  </si>
  <si>
    <t>-1723605554</t>
  </si>
  <si>
    <t>735345500.1</t>
  </si>
  <si>
    <t>tabulka bezpečnostní s tiskem 2 barvy samolepící</t>
  </si>
  <si>
    <t>307867656</t>
  </si>
  <si>
    <t>5</t>
  </si>
  <si>
    <t>210100001</t>
  </si>
  <si>
    <t>Ukončení vodičů v rozváděči nebo na přístroji včetně zapojení průřezu žíly do 2,5 mm2</t>
  </si>
  <si>
    <t>-582960173</t>
  </si>
  <si>
    <t>10*3</t>
  </si>
  <si>
    <t>6</t>
  </si>
  <si>
    <t>210100001-D</t>
  </si>
  <si>
    <t>Odpojení vodičů v rozváděči nebo na přístroji včetně zapojení průřezu žíly do 2,5 mm2</t>
  </si>
  <si>
    <t>559005873</t>
  </si>
  <si>
    <t>7</t>
  </si>
  <si>
    <t>210100004-D</t>
  </si>
  <si>
    <t>Demontáž - Ukončení vodičů v rozváděči nebo na přístroji včetně zapojení průřezu žíly do 25 mm2</t>
  </si>
  <si>
    <t>767298714</t>
  </si>
  <si>
    <t>10*4*2</t>
  </si>
  <si>
    <t>8</t>
  </si>
  <si>
    <t>210100252</t>
  </si>
  <si>
    <t>Ukončení kabelů smršťovací záklopkou nebo páskou se zapojením bez letování žíly do 4x25 mm2</t>
  </si>
  <si>
    <t>1804223066</t>
  </si>
  <si>
    <t>10*2</t>
  </si>
  <si>
    <t>9</t>
  </si>
  <si>
    <t>354x00008</t>
  </si>
  <si>
    <t>Smršťovací a rozdělovací hlava 4x4-35mm2 1kV</t>
  </si>
  <si>
    <t>721710761</t>
  </si>
  <si>
    <t>210101234</t>
  </si>
  <si>
    <t>Propojení kabelů celoplastových spojkou do 1 kV venkovní smršťovací SVCZ 1až5 žíly do 4x25až35 mm2</t>
  </si>
  <si>
    <t>-1843002954</t>
  </si>
  <si>
    <t>11</t>
  </si>
  <si>
    <t>354360230.1</t>
  </si>
  <si>
    <t>spojka kabelová smršťovaná přímé do 1kV kompletní</t>
  </si>
  <si>
    <t>256</t>
  </si>
  <si>
    <t>43354282</t>
  </si>
  <si>
    <t>12</t>
  </si>
  <si>
    <t>210120101</t>
  </si>
  <si>
    <t>Montáž pojistkových patron do 60 A se styčným kroužkem</t>
  </si>
  <si>
    <t>-2000984598</t>
  </si>
  <si>
    <t>10*1</t>
  </si>
  <si>
    <t>13</t>
  </si>
  <si>
    <t>345234160</t>
  </si>
  <si>
    <t>vložka pojistková E27 normální 2410 10A</t>
  </si>
  <si>
    <t>-1553806024</t>
  </si>
  <si>
    <t>14</t>
  </si>
  <si>
    <t>210202016.1</t>
  </si>
  <si>
    <t>Montáž stávajících svítidel parkových 70W</t>
  </si>
  <si>
    <t>-689664155</t>
  </si>
  <si>
    <t>347605800</t>
  </si>
  <si>
    <t xml:space="preserve">výbojka sodíková 70W </t>
  </si>
  <si>
    <t>1755958656</t>
  </si>
  <si>
    <t>16</t>
  </si>
  <si>
    <t>210202016-D</t>
  </si>
  <si>
    <t>Demontáž svítidel parkových na sloupku</t>
  </si>
  <si>
    <t>-567975863</t>
  </si>
  <si>
    <t>17</t>
  </si>
  <si>
    <t>210204002</t>
  </si>
  <si>
    <t>Montáž stožárů osvětlení parkových ocelových</t>
  </si>
  <si>
    <t>-726151793</t>
  </si>
  <si>
    <t>18</t>
  </si>
  <si>
    <t>316740650</t>
  </si>
  <si>
    <t>stožár osvětlovací K 5 - 133/89/60 žárově zinkovaný - sadový</t>
  </si>
  <si>
    <t>-429268366</t>
  </si>
  <si>
    <t>19</t>
  </si>
  <si>
    <t>210204002-D</t>
  </si>
  <si>
    <t>Demontáž stožárů osvětlení parkových ocelových</t>
  </si>
  <si>
    <t>-797233223</t>
  </si>
  <si>
    <t>20</t>
  </si>
  <si>
    <t>210204201</t>
  </si>
  <si>
    <t>Montáž elektrovýzbroje stožárů osvětlení 1 okruh</t>
  </si>
  <si>
    <t>-214770734</t>
  </si>
  <si>
    <t>354x00100</t>
  </si>
  <si>
    <t>svorkovnice stožárová 1 pojistka 3x4x16, IP43</t>
  </si>
  <si>
    <t>-320780521</t>
  </si>
  <si>
    <t>22</t>
  </si>
  <si>
    <t>210204201-D</t>
  </si>
  <si>
    <t>Demontáž elektrovýzbroje stožárů osvětlení 1 okruh</t>
  </si>
  <si>
    <t>-1870901751</t>
  </si>
  <si>
    <t>23</t>
  </si>
  <si>
    <t>210220002</t>
  </si>
  <si>
    <t>Montáž uzemňovacích vedení vodičů FeZn pomocí svorek na povrchu drátem nebo lanem do 10 mm</t>
  </si>
  <si>
    <t>-1766909430</t>
  </si>
  <si>
    <t>10*1,5</t>
  </si>
  <si>
    <t>24</t>
  </si>
  <si>
    <t>156141350.1</t>
  </si>
  <si>
    <t>drát kruhový pozinkovaný měkký 11343 D1,00 mm</t>
  </si>
  <si>
    <t>kg</t>
  </si>
  <si>
    <t>-27502824</t>
  </si>
  <si>
    <t>P</t>
  </si>
  <si>
    <t>Poznámka k položce:
Hmotnost: 0,00616 kg/m</t>
  </si>
  <si>
    <t>25</t>
  </si>
  <si>
    <t>343432010.1</t>
  </si>
  <si>
    <t>trubka smršťovací střední tl  19/6 protikorozní ochrana 1 metr</t>
  </si>
  <si>
    <t>-901018833</t>
  </si>
  <si>
    <t>26</t>
  </si>
  <si>
    <t>210220301</t>
  </si>
  <si>
    <t>Montáž svorek hromosvodných typu SS, SR 03 se 2 šrouby</t>
  </si>
  <si>
    <t>2082921578</t>
  </si>
  <si>
    <t>27</t>
  </si>
  <si>
    <t>354419960</t>
  </si>
  <si>
    <t>svorka odbočovací a spojovací SR 3a pro spojování kruhových a páskových vodičů    FeZn</t>
  </si>
  <si>
    <t>686032830</t>
  </si>
  <si>
    <t>28</t>
  </si>
  <si>
    <t>111633460.1</t>
  </si>
  <si>
    <t>ochranná suspenze asfaltová</t>
  </si>
  <si>
    <t>-1608530162</t>
  </si>
  <si>
    <t>Poznámka k položce:
Spotřeba: 0,75 kg/m2</t>
  </si>
  <si>
    <t>10*0,1</t>
  </si>
  <si>
    <t>29</t>
  </si>
  <si>
    <t>210220302</t>
  </si>
  <si>
    <t>Montáž svorek hromosvodných typu ST, SJ, SK, SZ, SR 01, 02 se 3 a více šrouby</t>
  </si>
  <si>
    <t>436724962</t>
  </si>
  <si>
    <t>30</t>
  </si>
  <si>
    <t>354418950</t>
  </si>
  <si>
    <t>svorka připojovací SP1 k připojení kovových částí</t>
  </si>
  <si>
    <t>-411760530</t>
  </si>
  <si>
    <t>31</t>
  </si>
  <si>
    <t>210280002</t>
  </si>
  <si>
    <t>Zkoušky a prohlídky el rozvodů a zařízení celková prohlídka pro objem mtž prací do 500 000 Kč</t>
  </si>
  <si>
    <t>769133957</t>
  </si>
  <si>
    <t>32</t>
  </si>
  <si>
    <t>210292011</t>
  </si>
  <si>
    <t>Změření zemního odporu zkušební svorky</t>
  </si>
  <si>
    <t>709580998</t>
  </si>
  <si>
    <t>33</t>
  </si>
  <si>
    <t>210292012</t>
  </si>
  <si>
    <t>Zjištění izolačního stavu zemních kabelů a vedení jedno měření</t>
  </si>
  <si>
    <t>-1964999077</t>
  </si>
  <si>
    <t>34</t>
  </si>
  <si>
    <t>210292022</t>
  </si>
  <si>
    <t>Vypnutí vedení se zajištěním proti nedovolenému zapnutí, vyzkoušením a s opětovným zapnutím</t>
  </si>
  <si>
    <t>-84878461</t>
  </si>
  <si>
    <t>35</t>
  </si>
  <si>
    <t>210810045</t>
  </si>
  <si>
    <t>Montáž měděných kabelů CYKY, CYKYD, CYKYDY, NYM, NYY, YSLY 750 V 3x1,5 mm2 uložených pevně</t>
  </si>
  <si>
    <t>1181254506</t>
  </si>
  <si>
    <t>10*5</t>
  </si>
  <si>
    <t>36</t>
  </si>
  <si>
    <t>341110300</t>
  </si>
  <si>
    <t>kabel silový s Cu jádrem CYKY 3x1,5 mm2</t>
  </si>
  <si>
    <t>-1046540136</t>
  </si>
  <si>
    <t>Poznámka k položce:
obsah kovu [kg/m], Cu =0,044, Al =0</t>
  </si>
  <si>
    <t>37</t>
  </si>
  <si>
    <t>210810045-D</t>
  </si>
  <si>
    <t>Demontáž měděných kabelů CYKY, CYKYD, CYKYDY, NYM, NYY, YSLY 750 V 3x1,5 mm2 uložených pevně</t>
  </si>
  <si>
    <t>-635686490</t>
  </si>
  <si>
    <t>38</t>
  </si>
  <si>
    <t>210901090</t>
  </si>
  <si>
    <t>Montáž hliníkových kabelů AYKY, AMCMK, TFSP, NAYY-J-RE(-O-SM) 1kV 4x25 mm2 pevně uložených</t>
  </si>
  <si>
    <t>1593778911</t>
  </si>
  <si>
    <t>10*1,5*2</t>
  </si>
  <si>
    <t>39</t>
  </si>
  <si>
    <t>341131200</t>
  </si>
  <si>
    <t>kabel silový s Al jádrem 1-AYKY 4x25/S mm2</t>
  </si>
  <si>
    <t>1077400972</t>
  </si>
  <si>
    <t>Poznámka k položce:
obsah kovu [kg/m], Cu =0, Al =0,3</t>
  </si>
  <si>
    <t>40</t>
  </si>
  <si>
    <t>210950201</t>
  </si>
  <si>
    <t>Příplatek na zatahování kabelů hmotnosti do 0,75 kg do tvárnicových tras a kolektorů</t>
  </si>
  <si>
    <t>752614895</t>
  </si>
  <si>
    <t>41</t>
  </si>
  <si>
    <t>210950202</t>
  </si>
  <si>
    <t>Příplatek na zatahování kabelů hmotnosti do 2 kg do tvárnicových tras a kolektorů</t>
  </si>
  <si>
    <t>-1378130628</t>
  </si>
  <si>
    <t>42</t>
  </si>
  <si>
    <t>999 99-9910</t>
  </si>
  <si>
    <t>Přirážka na podružný materiál 3%</t>
  </si>
  <si>
    <t>%</t>
  </si>
  <si>
    <t>-1467103320</t>
  </si>
  <si>
    <t>43</t>
  </si>
  <si>
    <t>999 99-9911</t>
  </si>
  <si>
    <t>Prořez materiálu 5%</t>
  </si>
  <si>
    <t>2085600883</t>
  </si>
  <si>
    <t>44</t>
  </si>
  <si>
    <t>999 99-9912</t>
  </si>
  <si>
    <t>Dopravné 3,6%</t>
  </si>
  <si>
    <t>-407385746</t>
  </si>
  <si>
    <t>45</t>
  </si>
  <si>
    <t>999 99-9913</t>
  </si>
  <si>
    <t>Přesun hmot 1%</t>
  </si>
  <si>
    <t>1626185827</t>
  </si>
  <si>
    <t>46-M</t>
  </si>
  <si>
    <t>Zemní práce při extr.mont.pracích</t>
  </si>
  <si>
    <t>46</t>
  </si>
  <si>
    <t>460030011</t>
  </si>
  <si>
    <t>Sejmutí drnu jakékoliv tloušťky</t>
  </si>
  <si>
    <t>m2</t>
  </si>
  <si>
    <t>-155148043</t>
  </si>
  <si>
    <t>10*0,55*0,55</t>
  </si>
  <si>
    <t>47</t>
  </si>
  <si>
    <t>460050813</t>
  </si>
  <si>
    <t>Hloubení nezapažených jam pro stožáry strojně v hornině tř 3</t>
  </si>
  <si>
    <t>m3</t>
  </si>
  <si>
    <t>-970903670</t>
  </si>
  <si>
    <t>10*0,34</t>
  </si>
  <si>
    <t>48</t>
  </si>
  <si>
    <t>460080013</t>
  </si>
  <si>
    <t>Základové konstrukce z monolitického betonu C 12/15 bez bednění</t>
  </si>
  <si>
    <t>-1082320218</t>
  </si>
  <si>
    <t>10*0,363</t>
  </si>
  <si>
    <t>49</t>
  </si>
  <si>
    <t>460080112.1</t>
  </si>
  <si>
    <t>Bourání základu betonového</t>
  </si>
  <si>
    <t>1561232310</t>
  </si>
  <si>
    <t>10*0,55*0,55*1,2</t>
  </si>
  <si>
    <t>50</t>
  </si>
  <si>
    <t>460300002</t>
  </si>
  <si>
    <t>Zásyp jam nebo rýh strojně včetně zhutnění ve volném terénu</t>
  </si>
  <si>
    <t>1515339875</t>
  </si>
  <si>
    <t>51</t>
  </si>
  <si>
    <t>460620002</t>
  </si>
  <si>
    <t>Položení drnu včetně zalití vodou na rovině</t>
  </si>
  <si>
    <t>1328314197</t>
  </si>
  <si>
    <t>VRN</t>
  </si>
  <si>
    <t>Vedlejší rozpočtové náklady</t>
  </si>
  <si>
    <t>VRN1</t>
  </si>
  <si>
    <t>Průzkumné, geodetické a projektové práce</t>
  </si>
  <si>
    <t>52</t>
  </si>
  <si>
    <t>012403000.1</t>
  </si>
  <si>
    <t>Dokumentace skutečného provedení</t>
  </si>
  <si>
    <t>kpl</t>
  </si>
  <si>
    <t>1024</t>
  </si>
  <si>
    <t>-8855388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</si>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</sst>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3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41" xfId="0" applyFont="1" applyBorder="1" applyAlignment="1" applyProtection="1">
      <alignment horizontal="center" vertical="center"/>
      <protection/>
    </xf>
    <xf numFmtId="49" fontId="31" fillId="0" borderId="41" xfId="0" applyNumberFormat="1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center" vertical="center" wrapText="1"/>
      <protection/>
    </xf>
    <xf numFmtId="175" fontId="31" fillId="0" borderId="41" xfId="0" applyNumberFormat="1" applyFont="1" applyBorder="1" applyAlignment="1" applyProtection="1">
      <alignment vertical="center"/>
      <protection/>
    </xf>
    <xf numFmtId="4" fontId="31" fillId="8" borderId="41" xfId="0" applyNumberFormat="1" applyFont="1" applyFill="1" applyBorder="1" applyAlignment="1" applyProtection="1">
      <alignment vertical="center"/>
      <protection locked="0"/>
    </xf>
    <xf numFmtId="4" fontId="31" fillId="0" borderId="41" xfId="0" applyNumberFormat="1" applyFont="1" applyBorder="1" applyAlignment="1" applyProtection="1">
      <alignment vertical="center"/>
      <protection/>
    </xf>
    <xf numFmtId="0" fontId="31" fillId="0" borderId="18" xfId="0" applyFont="1" applyBorder="1" applyAlignment="1">
      <alignment vertical="center"/>
    </xf>
    <xf numFmtId="0" fontId="31" fillId="8" borderId="41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5" fillId="13" borderId="0" xfId="68" applyFont="1" applyFill="1" applyAlignment="1">
      <alignment vertical="center"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4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4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C33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8" t="s">
        <v>0</v>
      </c>
      <c r="B1" s="239"/>
      <c r="C1" s="239"/>
      <c r="D1" s="240" t="s">
        <v>1</v>
      </c>
      <c r="E1" s="239"/>
      <c r="F1" s="239"/>
      <c r="G1" s="239"/>
      <c r="H1" s="239"/>
      <c r="I1" s="239"/>
      <c r="J1" s="239"/>
      <c r="K1" s="241" t="s">
        <v>360</v>
      </c>
      <c r="L1" s="241"/>
      <c r="M1" s="241"/>
      <c r="N1" s="241"/>
      <c r="O1" s="241"/>
      <c r="P1" s="241"/>
      <c r="Q1" s="241"/>
      <c r="R1" s="241"/>
      <c r="S1" s="241"/>
      <c r="T1" s="239"/>
      <c r="U1" s="239"/>
      <c r="V1" s="239"/>
      <c r="W1" s="241" t="s">
        <v>361</v>
      </c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3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140" t="s">
        <v>14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20"/>
      <c r="AQ5" s="22"/>
      <c r="BE5" s="201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6" t="s">
        <v>17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20"/>
      <c r="AQ6" s="22"/>
      <c r="BE6" s="202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2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2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2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2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2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2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2"/>
      <c r="BS13" s="15" t="s">
        <v>18</v>
      </c>
    </row>
    <row r="14" spans="2:71" ht="15">
      <c r="B14" s="19"/>
      <c r="C14" s="20"/>
      <c r="D14" s="20"/>
      <c r="E14" s="107" t="s">
        <v>36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2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2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2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2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2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2"/>
      <c r="BS19" s="15" t="s">
        <v>6</v>
      </c>
    </row>
    <row r="20" spans="2:71" ht="48.75" customHeight="1">
      <c r="B20" s="19"/>
      <c r="C20" s="20"/>
      <c r="D20" s="20"/>
      <c r="E20" s="108" t="s">
        <v>41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20"/>
      <c r="AP20" s="20"/>
      <c r="AQ20" s="22"/>
      <c r="BE20" s="202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2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2"/>
    </row>
    <row r="23" spans="2:57" s="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05">
        <f>ROUND(AG51,2)</f>
        <v>0</v>
      </c>
      <c r="AL23" s="206"/>
      <c r="AM23" s="206"/>
      <c r="AN23" s="206"/>
      <c r="AO23" s="206"/>
      <c r="AP23" s="33"/>
      <c r="AQ23" s="36"/>
      <c r="BE23" s="203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3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7" t="s">
        <v>43</v>
      </c>
      <c r="M25" s="208"/>
      <c r="N25" s="208"/>
      <c r="O25" s="208"/>
      <c r="P25" s="33"/>
      <c r="Q25" s="33"/>
      <c r="R25" s="33"/>
      <c r="S25" s="33"/>
      <c r="T25" s="33"/>
      <c r="U25" s="33"/>
      <c r="V25" s="33"/>
      <c r="W25" s="207" t="s">
        <v>44</v>
      </c>
      <c r="X25" s="208"/>
      <c r="Y25" s="208"/>
      <c r="Z25" s="208"/>
      <c r="AA25" s="208"/>
      <c r="AB25" s="208"/>
      <c r="AC25" s="208"/>
      <c r="AD25" s="208"/>
      <c r="AE25" s="208"/>
      <c r="AF25" s="33"/>
      <c r="AG25" s="33"/>
      <c r="AH25" s="33"/>
      <c r="AI25" s="33"/>
      <c r="AJ25" s="33"/>
      <c r="AK25" s="207" t="s">
        <v>45</v>
      </c>
      <c r="AL25" s="208"/>
      <c r="AM25" s="208"/>
      <c r="AN25" s="208"/>
      <c r="AO25" s="208"/>
      <c r="AP25" s="33"/>
      <c r="AQ25" s="36"/>
      <c r="BE25" s="203"/>
    </row>
    <row r="26" spans="2:57" s="2" customFormat="1" ht="14.25" customHeight="1" hidden="1">
      <c r="B26" s="38"/>
      <c r="C26" s="39"/>
      <c r="D26" s="40" t="s">
        <v>46</v>
      </c>
      <c r="E26" s="39"/>
      <c r="F26" s="40" t="s">
        <v>47</v>
      </c>
      <c r="G26" s="39"/>
      <c r="H26" s="39"/>
      <c r="I26" s="39"/>
      <c r="J26" s="39"/>
      <c r="K26" s="39"/>
      <c r="L26" s="209">
        <v>0.21</v>
      </c>
      <c r="M26" s="210"/>
      <c r="N26" s="210"/>
      <c r="O26" s="210"/>
      <c r="P26" s="39"/>
      <c r="Q26" s="39"/>
      <c r="R26" s="39"/>
      <c r="S26" s="39"/>
      <c r="T26" s="39"/>
      <c r="U26" s="39"/>
      <c r="V26" s="39"/>
      <c r="W26" s="211">
        <f>ROUND(AZ51,2)</f>
        <v>0</v>
      </c>
      <c r="X26" s="210"/>
      <c r="Y26" s="210"/>
      <c r="Z26" s="210"/>
      <c r="AA26" s="210"/>
      <c r="AB26" s="210"/>
      <c r="AC26" s="210"/>
      <c r="AD26" s="210"/>
      <c r="AE26" s="210"/>
      <c r="AF26" s="39"/>
      <c r="AG26" s="39"/>
      <c r="AH26" s="39"/>
      <c r="AI26" s="39"/>
      <c r="AJ26" s="39"/>
      <c r="AK26" s="211">
        <f>ROUND(AV51,2)</f>
        <v>0</v>
      </c>
      <c r="AL26" s="210"/>
      <c r="AM26" s="210"/>
      <c r="AN26" s="210"/>
      <c r="AO26" s="210"/>
      <c r="AP26" s="39"/>
      <c r="AQ26" s="41"/>
      <c r="BE26" s="204"/>
    </row>
    <row r="27" spans="2:57" s="2" customFormat="1" ht="14.25" customHeight="1" hidden="1">
      <c r="B27" s="38"/>
      <c r="C27" s="39"/>
      <c r="D27" s="39"/>
      <c r="E27" s="39"/>
      <c r="F27" s="40" t="s">
        <v>48</v>
      </c>
      <c r="G27" s="39"/>
      <c r="H27" s="39"/>
      <c r="I27" s="39"/>
      <c r="J27" s="39"/>
      <c r="K27" s="39"/>
      <c r="L27" s="209">
        <v>0.15</v>
      </c>
      <c r="M27" s="210"/>
      <c r="N27" s="210"/>
      <c r="O27" s="210"/>
      <c r="P27" s="39"/>
      <c r="Q27" s="39"/>
      <c r="R27" s="39"/>
      <c r="S27" s="39"/>
      <c r="T27" s="39"/>
      <c r="U27" s="39"/>
      <c r="V27" s="39"/>
      <c r="W27" s="211">
        <f>ROUND(BA51,2)</f>
        <v>0</v>
      </c>
      <c r="X27" s="210"/>
      <c r="Y27" s="210"/>
      <c r="Z27" s="210"/>
      <c r="AA27" s="210"/>
      <c r="AB27" s="210"/>
      <c r="AC27" s="210"/>
      <c r="AD27" s="210"/>
      <c r="AE27" s="210"/>
      <c r="AF27" s="39"/>
      <c r="AG27" s="39"/>
      <c r="AH27" s="39"/>
      <c r="AI27" s="39"/>
      <c r="AJ27" s="39"/>
      <c r="AK27" s="211">
        <f>ROUND(AW51,2)</f>
        <v>0</v>
      </c>
      <c r="AL27" s="210"/>
      <c r="AM27" s="210"/>
      <c r="AN27" s="210"/>
      <c r="AO27" s="210"/>
      <c r="AP27" s="39"/>
      <c r="AQ27" s="41"/>
      <c r="BE27" s="204"/>
    </row>
    <row r="28" spans="2:57" s="2" customFormat="1" ht="14.25" customHeight="1">
      <c r="B28" s="38"/>
      <c r="C28" s="39"/>
      <c r="D28" s="40" t="s">
        <v>46</v>
      </c>
      <c r="E28" s="39"/>
      <c r="F28" s="40" t="s">
        <v>49</v>
      </c>
      <c r="G28" s="39"/>
      <c r="H28" s="39"/>
      <c r="I28" s="39"/>
      <c r="J28" s="39"/>
      <c r="K28" s="39"/>
      <c r="L28" s="209">
        <v>0.21</v>
      </c>
      <c r="M28" s="210"/>
      <c r="N28" s="210"/>
      <c r="O28" s="210"/>
      <c r="P28" s="39"/>
      <c r="Q28" s="39"/>
      <c r="R28" s="39"/>
      <c r="S28" s="39"/>
      <c r="T28" s="39"/>
      <c r="U28" s="39"/>
      <c r="V28" s="39"/>
      <c r="W28" s="211">
        <f>ROUND(BB51,2)</f>
        <v>0</v>
      </c>
      <c r="X28" s="210"/>
      <c r="Y28" s="210"/>
      <c r="Z28" s="210"/>
      <c r="AA28" s="210"/>
      <c r="AB28" s="210"/>
      <c r="AC28" s="210"/>
      <c r="AD28" s="210"/>
      <c r="AE28" s="210"/>
      <c r="AF28" s="39"/>
      <c r="AG28" s="39"/>
      <c r="AH28" s="39"/>
      <c r="AI28" s="39"/>
      <c r="AJ28" s="39"/>
      <c r="AK28" s="211">
        <v>0</v>
      </c>
      <c r="AL28" s="210"/>
      <c r="AM28" s="210"/>
      <c r="AN28" s="210"/>
      <c r="AO28" s="210"/>
      <c r="AP28" s="39"/>
      <c r="AQ28" s="41"/>
      <c r="BE28" s="204"/>
    </row>
    <row r="29" spans="2:57" s="2" customFormat="1" ht="14.25" customHeight="1">
      <c r="B29" s="38"/>
      <c r="C29" s="39"/>
      <c r="D29" s="39"/>
      <c r="E29" s="39"/>
      <c r="F29" s="40" t="s">
        <v>50</v>
      </c>
      <c r="G29" s="39"/>
      <c r="H29" s="39"/>
      <c r="I29" s="39"/>
      <c r="J29" s="39"/>
      <c r="K29" s="39"/>
      <c r="L29" s="209">
        <v>0.15</v>
      </c>
      <c r="M29" s="210"/>
      <c r="N29" s="210"/>
      <c r="O29" s="210"/>
      <c r="P29" s="39"/>
      <c r="Q29" s="39"/>
      <c r="R29" s="39"/>
      <c r="S29" s="39"/>
      <c r="T29" s="39"/>
      <c r="U29" s="39"/>
      <c r="V29" s="39"/>
      <c r="W29" s="211">
        <f>ROUND(BC51,2)</f>
        <v>0</v>
      </c>
      <c r="X29" s="210"/>
      <c r="Y29" s="210"/>
      <c r="Z29" s="210"/>
      <c r="AA29" s="210"/>
      <c r="AB29" s="210"/>
      <c r="AC29" s="210"/>
      <c r="AD29" s="210"/>
      <c r="AE29" s="210"/>
      <c r="AF29" s="39"/>
      <c r="AG29" s="39"/>
      <c r="AH29" s="39"/>
      <c r="AI29" s="39"/>
      <c r="AJ29" s="39"/>
      <c r="AK29" s="211">
        <v>0</v>
      </c>
      <c r="AL29" s="210"/>
      <c r="AM29" s="210"/>
      <c r="AN29" s="210"/>
      <c r="AO29" s="210"/>
      <c r="AP29" s="39"/>
      <c r="AQ29" s="41"/>
      <c r="BE29" s="204"/>
    </row>
    <row r="30" spans="2:57" s="2" customFormat="1" ht="14.25" customHeight="1" hidden="1">
      <c r="B30" s="38"/>
      <c r="C30" s="39"/>
      <c r="D30" s="39"/>
      <c r="E30" s="39"/>
      <c r="F30" s="40" t="s">
        <v>51</v>
      </c>
      <c r="G30" s="39"/>
      <c r="H30" s="39"/>
      <c r="I30" s="39"/>
      <c r="J30" s="39"/>
      <c r="K30" s="39"/>
      <c r="L30" s="209">
        <v>0</v>
      </c>
      <c r="M30" s="210"/>
      <c r="N30" s="210"/>
      <c r="O30" s="210"/>
      <c r="P30" s="39"/>
      <c r="Q30" s="39"/>
      <c r="R30" s="39"/>
      <c r="S30" s="39"/>
      <c r="T30" s="39"/>
      <c r="U30" s="39"/>
      <c r="V30" s="39"/>
      <c r="W30" s="211">
        <f>ROUND(BD51,2)</f>
        <v>0</v>
      </c>
      <c r="X30" s="210"/>
      <c r="Y30" s="210"/>
      <c r="Z30" s="210"/>
      <c r="AA30" s="210"/>
      <c r="AB30" s="210"/>
      <c r="AC30" s="210"/>
      <c r="AD30" s="210"/>
      <c r="AE30" s="210"/>
      <c r="AF30" s="39"/>
      <c r="AG30" s="39"/>
      <c r="AH30" s="39"/>
      <c r="AI30" s="39"/>
      <c r="AJ30" s="39"/>
      <c r="AK30" s="211">
        <v>0</v>
      </c>
      <c r="AL30" s="210"/>
      <c r="AM30" s="210"/>
      <c r="AN30" s="210"/>
      <c r="AO30" s="210"/>
      <c r="AP30" s="39"/>
      <c r="AQ30" s="41"/>
      <c r="BE30" s="204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3"/>
    </row>
    <row r="32" spans="2:57" s="1" customFormat="1" ht="25.5" customHeight="1">
      <c r="B32" s="32"/>
      <c r="C32" s="42"/>
      <c r="D32" s="43" t="s">
        <v>52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53</v>
      </c>
      <c r="U32" s="44"/>
      <c r="V32" s="44"/>
      <c r="W32" s="44"/>
      <c r="X32" s="212" t="s">
        <v>54</v>
      </c>
      <c r="Y32" s="213"/>
      <c r="Z32" s="213"/>
      <c r="AA32" s="213"/>
      <c r="AB32" s="213"/>
      <c r="AC32" s="44"/>
      <c r="AD32" s="44"/>
      <c r="AE32" s="44"/>
      <c r="AF32" s="44"/>
      <c r="AG32" s="44"/>
      <c r="AH32" s="44"/>
      <c r="AI32" s="44"/>
      <c r="AJ32" s="44"/>
      <c r="AK32" s="214">
        <f>SUM(AK23:AK30)</f>
        <v>0</v>
      </c>
      <c r="AL32" s="213"/>
      <c r="AM32" s="213"/>
      <c r="AN32" s="213"/>
      <c r="AO32" s="215"/>
      <c r="AP32" s="42"/>
      <c r="AQ32" s="47"/>
      <c r="BE32" s="203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55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2017/VO/005</v>
      </c>
      <c r="AR41" s="54"/>
    </row>
    <row r="42" spans="2:44" s="4" customFormat="1" ht="36.75" customHeight="1">
      <c r="B42" s="56"/>
      <c r="C42" s="57" t="s">
        <v>16</v>
      </c>
      <c r="L42" s="216" t="str">
        <f>K6</f>
        <v>Oprava sloupů a svítidel veřejného osvětlení v ulici U potoka v Šumperku</v>
      </c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U potoka, Šumperk</v>
      </c>
      <c r="AI44" s="55" t="s">
        <v>25</v>
      </c>
      <c r="AM44" s="218" t="str">
        <f>IF(AN8="","",AN8)</f>
        <v>7. 3. 2017</v>
      </c>
      <c r="AN44" s="203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Město Šumperk, Nám. Míru 1, 787 01 Šumperk</v>
      </c>
      <c r="AI46" s="55" t="s">
        <v>37</v>
      </c>
      <c r="AM46" s="219" t="str">
        <f>IF(E17="","",E17)</f>
        <v> </v>
      </c>
      <c r="AN46" s="203"/>
      <c r="AO46" s="203"/>
      <c r="AP46" s="203"/>
      <c r="AR46" s="32"/>
      <c r="AS46" s="220" t="s">
        <v>56</v>
      </c>
      <c r="AT46" s="221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22"/>
      <c r="AT47" s="208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2"/>
      <c r="AT48" s="208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3" t="s">
        <v>57</v>
      </c>
      <c r="D49" s="213"/>
      <c r="E49" s="213"/>
      <c r="F49" s="213"/>
      <c r="G49" s="213"/>
      <c r="H49" s="44"/>
      <c r="I49" s="224" t="s">
        <v>58</v>
      </c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25" t="s">
        <v>59</v>
      </c>
      <c r="AH49" s="213"/>
      <c r="AI49" s="213"/>
      <c r="AJ49" s="213"/>
      <c r="AK49" s="213"/>
      <c r="AL49" s="213"/>
      <c r="AM49" s="213"/>
      <c r="AN49" s="224" t="s">
        <v>60</v>
      </c>
      <c r="AO49" s="213"/>
      <c r="AP49" s="213"/>
      <c r="AQ49" s="64" t="s">
        <v>61</v>
      </c>
      <c r="AR49" s="32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9">
        <f>ROUND(AG52,2)</f>
        <v>0</v>
      </c>
      <c r="AH51" s="229"/>
      <c r="AI51" s="229"/>
      <c r="AJ51" s="229"/>
      <c r="AK51" s="229"/>
      <c r="AL51" s="229"/>
      <c r="AM51" s="229"/>
      <c r="AN51" s="230">
        <f>SUM(AG51,AT51)</f>
        <v>0</v>
      </c>
      <c r="AO51" s="230"/>
      <c r="AP51" s="230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75</v>
      </c>
      <c r="BT51" s="57" t="s">
        <v>76</v>
      </c>
      <c r="BV51" s="57" t="s">
        <v>77</v>
      </c>
      <c r="BW51" s="57" t="s">
        <v>5</v>
      </c>
      <c r="BX51" s="57" t="s">
        <v>78</v>
      </c>
      <c r="CL51" s="57" t="s">
        <v>20</v>
      </c>
    </row>
    <row r="52" spans="1:90" s="5" customFormat="1" ht="27" customHeight="1">
      <c r="A52" s="234" t="s">
        <v>362</v>
      </c>
      <c r="B52" s="76"/>
      <c r="C52" s="77"/>
      <c r="D52" s="228" t="s">
        <v>14</v>
      </c>
      <c r="E52" s="227"/>
      <c r="F52" s="227"/>
      <c r="G52" s="227"/>
      <c r="H52" s="227"/>
      <c r="I52" s="78"/>
      <c r="J52" s="228" t="s">
        <v>17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6">
        <f>'2017-VO-005 - Oprava slou...'!J25</f>
        <v>0</v>
      </c>
      <c r="AH52" s="227"/>
      <c r="AI52" s="227"/>
      <c r="AJ52" s="227"/>
      <c r="AK52" s="227"/>
      <c r="AL52" s="227"/>
      <c r="AM52" s="227"/>
      <c r="AN52" s="226">
        <f>SUM(AG52,AT52)</f>
        <v>0</v>
      </c>
      <c r="AO52" s="227"/>
      <c r="AP52" s="227"/>
      <c r="AQ52" s="79" t="s">
        <v>79</v>
      </c>
      <c r="AR52" s="76"/>
      <c r="AS52" s="80">
        <v>0</v>
      </c>
      <c r="AT52" s="81">
        <f>ROUND(SUM(AV52:AW52),2)</f>
        <v>0</v>
      </c>
      <c r="AU52" s="82">
        <f>'2017-VO-005 - Oprava slou...'!P75</f>
        <v>0</v>
      </c>
      <c r="AV52" s="81">
        <f>'2017-VO-005 - Oprava slou...'!J28</f>
        <v>0</v>
      </c>
      <c r="AW52" s="81">
        <f>'2017-VO-005 - Oprava slou...'!J29</f>
        <v>0</v>
      </c>
      <c r="AX52" s="81">
        <f>'2017-VO-005 - Oprava slou...'!J30</f>
        <v>0</v>
      </c>
      <c r="AY52" s="81">
        <f>'2017-VO-005 - Oprava slou...'!J31</f>
        <v>0</v>
      </c>
      <c r="AZ52" s="81">
        <f>'2017-VO-005 - Oprava slou...'!F28</f>
        <v>0</v>
      </c>
      <c r="BA52" s="81">
        <f>'2017-VO-005 - Oprava slou...'!F29</f>
        <v>0</v>
      </c>
      <c r="BB52" s="81">
        <f>'2017-VO-005 - Oprava slou...'!F30</f>
        <v>0</v>
      </c>
      <c r="BC52" s="81">
        <f>'2017-VO-005 - Oprava slou...'!F31</f>
        <v>0</v>
      </c>
      <c r="BD52" s="83">
        <f>'2017-VO-005 - Oprava slou...'!F32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7-VO-005 - Oprava slou...'!C2" tooltip="2017-VO-005 - Oprava slou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9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6"/>
      <c r="C1" s="236"/>
      <c r="D1" s="235" t="s">
        <v>1</v>
      </c>
      <c r="E1" s="236"/>
      <c r="F1" s="237" t="s">
        <v>363</v>
      </c>
      <c r="G1" s="242" t="s">
        <v>364</v>
      </c>
      <c r="H1" s="242"/>
      <c r="I1" s="243"/>
      <c r="J1" s="237" t="s">
        <v>365</v>
      </c>
      <c r="K1" s="235" t="s">
        <v>81</v>
      </c>
      <c r="L1" s="237" t="s">
        <v>366</v>
      </c>
      <c r="M1" s="237"/>
      <c r="N1" s="237"/>
      <c r="O1" s="237"/>
      <c r="P1" s="237"/>
      <c r="Q1" s="237"/>
      <c r="R1" s="237"/>
      <c r="S1" s="237"/>
      <c r="T1" s="237"/>
      <c r="U1" s="233"/>
      <c r="V1" s="23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56" ht="36.75" customHeight="1"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5" t="s">
        <v>5</v>
      </c>
      <c r="AZ2" s="15" t="s">
        <v>82</v>
      </c>
      <c r="BA2" s="15" t="s">
        <v>83</v>
      </c>
      <c r="BB2" s="15" t="s">
        <v>84</v>
      </c>
      <c r="BC2" s="15" t="s">
        <v>76</v>
      </c>
      <c r="BD2" s="15" t="s">
        <v>85</v>
      </c>
    </row>
    <row r="3" spans="2:5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85</v>
      </c>
      <c r="AZ3" s="15" t="s">
        <v>86</v>
      </c>
      <c r="BA3" s="15" t="s">
        <v>87</v>
      </c>
      <c r="BB3" s="15" t="s">
        <v>84</v>
      </c>
      <c r="BC3" s="15" t="s">
        <v>76</v>
      </c>
      <c r="BD3" s="15" t="s">
        <v>85</v>
      </c>
    </row>
    <row r="4" spans="2:46" ht="36.75" customHeight="1">
      <c r="B4" s="19"/>
      <c r="C4" s="20"/>
      <c r="D4" s="21" t="s">
        <v>88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1" t="s">
        <v>17</v>
      </c>
      <c r="F7" s="208"/>
      <c r="G7" s="208"/>
      <c r="H7" s="208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7. 3. 2017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48.75" customHeight="1">
      <c r="B22" s="91"/>
      <c r="C22" s="92"/>
      <c r="D22" s="92"/>
      <c r="E22" s="108" t="s">
        <v>41</v>
      </c>
      <c r="F22" s="232"/>
      <c r="G22" s="232"/>
      <c r="H22" s="232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42</v>
      </c>
      <c r="E25" s="33"/>
      <c r="F25" s="33"/>
      <c r="G25" s="33"/>
      <c r="H25" s="33"/>
      <c r="I25" s="88"/>
      <c r="J25" s="98">
        <f>ROUND(J75,2)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44</v>
      </c>
      <c r="G27" s="33"/>
      <c r="H27" s="33"/>
      <c r="I27" s="99" t="s">
        <v>43</v>
      </c>
      <c r="J27" s="37" t="s">
        <v>45</v>
      </c>
      <c r="K27" s="36"/>
    </row>
    <row r="28" spans="2:11" s="1" customFormat="1" ht="14.25" customHeight="1" hidden="1">
      <c r="B28" s="32"/>
      <c r="C28" s="33"/>
      <c r="D28" s="40" t="s">
        <v>46</v>
      </c>
      <c r="E28" s="40" t="s">
        <v>47</v>
      </c>
      <c r="F28" s="100">
        <f>ROUND(SUM(BE75:BE157),2)</f>
        <v>0</v>
      </c>
      <c r="G28" s="33"/>
      <c r="H28" s="33"/>
      <c r="I28" s="101">
        <v>0.21</v>
      </c>
      <c r="J28" s="100">
        <f>ROUND(ROUND((SUM(BE75:BE157)),2)*I28,2)</f>
        <v>0</v>
      </c>
      <c r="K28" s="36"/>
    </row>
    <row r="29" spans="2:11" s="1" customFormat="1" ht="14.25" customHeight="1" hidden="1">
      <c r="B29" s="32"/>
      <c r="C29" s="33"/>
      <c r="D29" s="33"/>
      <c r="E29" s="40" t="s">
        <v>48</v>
      </c>
      <c r="F29" s="100">
        <f>ROUND(SUM(BF75:BF157),2)</f>
        <v>0</v>
      </c>
      <c r="G29" s="33"/>
      <c r="H29" s="33"/>
      <c r="I29" s="101">
        <v>0.15</v>
      </c>
      <c r="J29" s="100">
        <f>ROUND(ROUND((SUM(BF75:BF157)),2)*I29,2)</f>
        <v>0</v>
      </c>
      <c r="K29" s="36"/>
    </row>
    <row r="30" spans="2:11" s="1" customFormat="1" ht="14.25" customHeight="1">
      <c r="B30" s="32"/>
      <c r="C30" s="33"/>
      <c r="D30" s="40" t="s">
        <v>46</v>
      </c>
      <c r="E30" s="40" t="s">
        <v>49</v>
      </c>
      <c r="F30" s="100">
        <f>ROUND(SUM(BG75:BG157),2)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>
      <c r="B31" s="32"/>
      <c r="C31" s="33"/>
      <c r="D31" s="33"/>
      <c r="E31" s="40" t="s">
        <v>50</v>
      </c>
      <c r="F31" s="100">
        <f>ROUND(SUM(BH75:BH157),2)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51</v>
      </c>
      <c r="F32" s="100">
        <f>ROUND(SUM(BI75:BI157),2)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52</v>
      </c>
      <c r="E34" s="44"/>
      <c r="F34" s="44"/>
      <c r="G34" s="102" t="s">
        <v>53</v>
      </c>
      <c r="H34" s="45" t="s">
        <v>54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89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1" t="str">
        <f>E7</f>
        <v>Oprava sloupů a svítidel veřejného osvětlení v ulici U potoka v Šumperku</v>
      </c>
      <c r="F43" s="208"/>
      <c r="G43" s="208"/>
      <c r="H43" s="208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U potoka, Šumperk</v>
      </c>
      <c r="G45" s="33"/>
      <c r="H45" s="33"/>
      <c r="I45" s="89" t="s">
        <v>25</v>
      </c>
      <c r="J45" s="90" t="str">
        <f>IF(J10="","",J10)</f>
        <v>7. 3. 2017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Město Šumperk, Nám. Míru 1, 787 01 Šumperk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90</v>
      </c>
      <c r="D50" s="42"/>
      <c r="E50" s="42"/>
      <c r="F50" s="42"/>
      <c r="G50" s="42"/>
      <c r="H50" s="42"/>
      <c r="I50" s="113"/>
      <c r="J50" s="114" t="s">
        <v>91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92</v>
      </c>
      <c r="D52" s="33"/>
      <c r="E52" s="33"/>
      <c r="F52" s="33"/>
      <c r="G52" s="33"/>
      <c r="H52" s="33"/>
      <c r="I52" s="88"/>
      <c r="J52" s="98">
        <f>J75</f>
        <v>0</v>
      </c>
      <c r="K52" s="36"/>
      <c r="AU52" s="15" t="s">
        <v>93</v>
      </c>
    </row>
    <row r="53" spans="2:11" s="7" customFormat="1" ht="24.75" customHeight="1">
      <c r="B53" s="116"/>
      <c r="C53" s="117"/>
      <c r="D53" s="118" t="s">
        <v>94</v>
      </c>
      <c r="E53" s="119"/>
      <c r="F53" s="119"/>
      <c r="G53" s="119"/>
      <c r="H53" s="119"/>
      <c r="I53" s="120"/>
      <c r="J53" s="121">
        <f>J76</f>
        <v>0</v>
      </c>
      <c r="K53" s="122"/>
    </row>
    <row r="54" spans="2:11" s="8" customFormat="1" ht="19.5" customHeight="1">
      <c r="B54" s="123"/>
      <c r="C54" s="124"/>
      <c r="D54" s="125" t="s">
        <v>95</v>
      </c>
      <c r="E54" s="126"/>
      <c r="F54" s="126"/>
      <c r="G54" s="126"/>
      <c r="H54" s="126"/>
      <c r="I54" s="127"/>
      <c r="J54" s="128">
        <f>J77</f>
        <v>0</v>
      </c>
      <c r="K54" s="129"/>
    </row>
    <row r="55" spans="2:11" s="8" customFormat="1" ht="19.5" customHeight="1">
      <c r="B55" s="123"/>
      <c r="C55" s="124"/>
      <c r="D55" s="125" t="s">
        <v>96</v>
      </c>
      <c r="E55" s="126"/>
      <c r="F55" s="126"/>
      <c r="G55" s="126"/>
      <c r="H55" s="126"/>
      <c r="I55" s="127"/>
      <c r="J55" s="128">
        <f>J142</f>
        <v>0</v>
      </c>
      <c r="K55" s="129"/>
    </row>
    <row r="56" spans="2:11" s="7" customFormat="1" ht="24.75" customHeight="1">
      <c r="B56" s="116"/>
      <c r="C56" s="117"/>
      <c r="D56" s="118" t="s">
        <v>97</v>
      </c>
      <c r="E56" s="119"/>
      <c r="F56" s="119"/>
      <c r="G56" s="119"/>
      <c r="H56" s="119"/>
      <c r="I56" s="120"/>
      <c r="J56" s="121">
        <f>J155</f>
        <v>0</v>
      </c>
      <c r="K56" s="122"/>
    </row>
    <row r="57" spans="2:11" s="8" customFormat="1" ht="19.5" customHeight="1">
      <c r="B57" s="123"/>
      <c r="C57" s="124"/>
      <c r="D57" s="125" t="s">
        <v>98</v>
      </c>
      <c r="E57" s="126"/>
      <c r="F57" s="126"/>
      <c r="G57" s="126"/>
      <c r="H57" s="126"/>
      <c r="I57" s="127"/>
      <c r="J57" s="128">
        <f>J156</f>
        <v>0</v>
      </c>
      <c r="K57" s="129"/>
    </row>
    <row r="58" spans="2:11" s="1" customFormat="1" ht="21.75" customHeight="1">
      <c r="B58" s="32"/>
      <c r="C58" s="33"/>
      <c r="D58" s="33"/>
      <c r="E58" s="33"/>
      <c r="F58" s="33"/>
      <c r="G58" s="33"/>
      <c r="H58" s="33"/>
      <c r="I58" s="88"/>
      <c r="J58" s="33"/>
      <c r="K58" s="36"/>
    </row>
    <row r="59" spans="2:11" s="1" customFormat="1" ht="6.75" customHeight="1">
      <c r="B59" s="48"/>
      <c r="C59" s="49"/>
      <c r="D59" s="49"/>
      <c r="E59" s="49"/>
      <c r="F59" s="49"/>
      <c r="G59" s="49"/>
      <c r="H59" s="49"/>
      <c r="I59" s="109"/>
      <c r="J59" s="49"/>
      <c r="K59" s="50"/>
    </row>
    <row r="63" spans="2:12" s="1" customFormat="1" ht="6.75" customHeight="1">
      <c r="B63" s="51"/>
      <c r="C63" s="52"/>
      <c r="D63" s="52"/>
      <c r="E63" s="52"/>
      <c r="F63" s="52"/>
      <c r="G63" s="52"/>
      <c r="H63" s="52"/>
      <c r="I63" s="110"/>
      <c r="J63" s="52"/>
      <c r="K63" s="52"/>
      <c r="L63" s="32"/>
    </row>
    <row r="64" spans="2:12" s="1" customFormat="1" ht="36.75" customHeight="1">
      <c r="B64" s="32"/>
      <c r="C64" s="53" t="s">
        <v>99</v>
      </c>
      <c r="I64" s="130"/>
      <c r="L64" s="32"/>
    </row>
    <row r="65" spans="2:12" s="1" customFormat="1" ht="6.75" customHeight="1">
      <c r="B65" s="32"/>
      <c r="I65" s="130"/>
      <c r="L65" s="32"/>
    </row>
    <row r="66" spans="2:12" s="1" customFormat="1" ht="14.25" customHeight="1">
      <c r="B66" s="32"/>
      <c r="C66" s="55" t="s">
        <v>16</v>
      </c>
      <c r="I66" s="130"/>
      <c r="L66" s="32"/>
    </row>
    <row r="67" spans="2:12" s="1" customFormat="1" ht="23.25" customHeight="1">
      <c r="B67" s="32"/>
      <c r="E67" s="216" t="str">
        <f>E7</f>
        <v>Oprava sloupů a svítidel veřejného osvětlení v ulici U potoka v Šumperku</v>
      </c>
      <c r="F67" s="203"/>
      <c r="G67" s="203"/>
      <c r="H67" s="203"/>
      <c r="I67" s="130"/>
      <c r="L67" s="32"/>
    </row>
    <row r="68" spans="2:12" s="1" customFormat="1" ht="6.75" customHeight="1">
      <c r="B68" s="32"/>
      <c r="I68" s="130"/>
      <c r="L68" s="32"/>
    </row>
    <row r="69" spans="2:12" s="1" customFormat="1" ht="18" customHeight="1">
      <c r="B69" s="32"/>
      <c r="C69" s="55" t="s">
        <v>23</v>
      </c>
      <c r="F69" s="131" t="str">
        <f>F10</f>
        <v>U potoka, Šumperk</v>
      </c>
      <c r="I69" s="132" t="s">
        <v>25</v>
      </c>
      <c r="J69" s="59" t="str">
        <f>IF(J10="","",J10)</f>
        <v>7. 3. 2017</v>
      </c>
      <c r="L69" s="32"/>
    </row>
    <row r="70" spans="2:12" s="1" customFormat="1" ht="6.75" customHeight="1">
      <c r="B70" s="32"/>
      <c r="I70" s="130"/>
      <c r="L70" s="32"/>
    </row>
    <row r="71" spans="2:12" s="1" customFormat="1" ht="15">
      <c r="B71" s="32"/>
      <c r="C71" s="55" t="s">
        <v>29</v>
      </c>
      <c r="F71" s="131" t="str">
        <f>E13</f>
        <v>Město Šumperk, Nám. Míru 1, 787 01 Šumperk</v>
      </c>
      <c r="I71" s="132" t="s">
        <v>37</v>
      </c>
      <c r="J71" s="131" t="str">
        <f>E19</f>
        <v> </v>
      </c>
      <c r="L71" s="32"/>
    </row>
    <row r="72" spans="2:12" s="1" customFormat="1" ht="14.25" customHeight="1">
      <c r="B72" s="32"/>
      <c r="C72" s="55" t="s">
        <v>35</v>
      </c>
      <c r="F72" s="131">
        <f>IF(E16="","",E16)</f>
      </c>
      <c r="I72" s="130"/>
      <c r="L72" s="32"/>
    </row>
    <row r="73" spans="2:12" s="1" customFormat="1" ht="9.75" customHeight="1">
      <c r="B73" s="32"/>
      <c r="I73" s="130"/>
      <c r="L73" s="32"/>
    </row>
    <row r="74" spans="2:20" s="9" customFormat="1" ht="29.25" customHeight="1">
      <c r="B74" s="133"/>
      <c r="C74" s="134" t="s">
        <v>100</v>
      </c>
      <c r="D74" s="135" t="s">
        <v>61</v>
      </c>
      <c r="E74" s="135" t="s">
        <v>57</v>
      </c>
      <c r="F74" s="135" t="s">
        <v>101</v>
      </c>
      <c r="G74" s="135" t="s">
        <v>102</v>
      </c>
      <c r="H74" s="135" t="s">
        <v>103</v>
      </c>
      <c r="I74" s="136" t="s">
        <v>104</v>
      </c>
      <c r="J74" s="135" t="s">
        <v>91</v>
      </c>
      <c r="K74" s="137" t="s">
        <v>105</v>
      </c>
      <c r="L74" s="133"/>
      <c r="M74" s="65" t="s">
        <v>106</v>
      </c>
      <c r="N74" s="66" t="s">
        <v>46</v>
      </c>
      <c r="O74" s="66" t="s">
        <v>107</v>
      </c>
      <c r="P74" s="66" t="s">
        <v>108</v>
      </c>
      <c r="Q74" s="66" t="s">
        <v>109</v>
      </c>
      <c r="R74" s="66" t="s">
        <v>110</v>
      </c>
      <c r="S74" s="66" t="s">
        <v>111</v>
      </c>
      <c r="T74" s="67" t="s">
        <v>112</v>
      </c>
    </row>
    <row r="75" spans="2:63" s="1" customFormat="1" ht="29.25" customHeight="1">
      <c r="B75" s="32"/>
      <c r="C75" s="69" t="s">
        <v>92</v>
      </c>
      <c r="I75" s="130"/>
      <c r="J75" s="138">
        <f>BK75</f>
        <v>0</v>
      </c>
      <c r="L75" s="32"/>
      <c r="M75" s="68"/>
      <c r="N75" s="60"/>
      <c r="O75" s="60"/>
      <c r="P75" s="139">
        <f>P76+P155</f>
        <v>0</v>
      </c>
      <c r="Q75" s="60"/>
      <c r="R75" s="139">
        <f>R76+R155</f>
        <v>10.027104199999998</v>
      </c>
      <c r="S75" s="60"/>
      <c r="T75" s="141">
        <f>T76+T155</f>
        <v>0</v>
      </c>
      <c r="AT75" s="15" t="s">
        <v>75</v>
      </c>
      <c r="AU75" s="15" t="s">
        <v>93</v>
      </c>
      <c r="BK75" s="142">
        <f>BK76+BK155</f>
        <v>0</v>
      </c>
    </row>
    <row r="76" spans="2:63" s="10" customFormat="1" ht="36.75" customHeight="1">
      <c r="B76" s="143"/>
      <c r="D76" s="144" t="s">
        <v>75</v>
      </c>
      <c r="E76" s="145" t="s">
        <v>113</v>
      </c>
      <c r="F76" s="145" t="s">
        <v>114</v>
      </c>
      <c r="I76" s="146"/>
      <c r="J76" s="147">
        <f>BK76</f>
        <v>0</v>
      </c>
      <c r="L76" s="143"/>
      <c r="M76" s="148"/>
      <c r="N76" s="149"/>
      <c r="O76" s="149"/>
      <c r="P76" s="150">
        <f>P77+P142</f>
        <v>0</v>
      </c>
      <c r="Q76" s="149"/>
      <c r="R76" s="150">
        <f>R77+R142</f>
        <v>10.027104199999998</v>
      </c>
      <c r="S76" s="149"/>
      <c r="T76" s="151">
        <f>T77+T142</f>
        <v>0</v>
      </c>
      <c r="AR76" s="144" t="s">
        <v>115</v>
      </c>
      <c r="AT76" s="152" t="s">
        <v>75</v>
      </c>
      <c r="AU76" s="152" t="s">
        <v>76</v>
      </c>
      <c r="AY76" s="144" t="s">
        <v>116</v>
      </c>
      <c r="BK76" s="153">
        <f>BK77+BK142</f>
        <v>0</v>
      </c>
    </row>
    <row r="77" spans="2:63" s="10" customFormat="1" ht="19.5" customHeight="1">
      <c r="B77" s="143"/>
      <c r="D77" s="154" t="s">
        <v>75</v>
      </c>
      <c r="E77" s="155" t="s">
        <v>117</v>
      </c>
      <c r="F77" s="155" t="s">
        <v>118</v>
      </c>
      <c r="I77" s="146"/>
      <c r="J77" s="156">
        <f>BK77</f>
        <v>0</v>
      </c>
      <c r="L77" s="143"/>
      <c r="M77" s="148"/>
      <c r="N77" s="149"/>
      <c r="O77" s="149"/>
      <c r="P77" s="150">
        <f>SUM(P78:P141)</f>
        <v>0</v>
      </c>
      <c r="Q77" s="149"/>
      <c r="R77" s="150">
        <f>SUM(R78:R141)</f>
        <v>1.83659</v>
      </c>
      <c r="S77" s="149"/>
      <c r="T77" s="151">
        <f>SUM(T78:T141)</f>
        <v>0</v>
      </c>
      <c r="AR77" s="144" t="s">
        <v>115</v>
      </c>
      <c r="AT77" s="152" t="s">
        <v>75</v>
      </c>
      <c r="AU77" s="152" t="s">
        <v>22</v>
      </c>
      <c r="AY77" s="144" t="s">
        <v>116</v>
      </c>
      <c r="BK77" s="153">
        <f>SUM(BK78:BK141)</f>
        <v>0</v>
      </c>
    </row>
    <row r="78" spans="2:65" s="1" customFormat="1" ht="31.5" customHeight="1">
      <c r="B78" s="157"/>
      <c r="C78" s="158" t="s">
        <v>22</v>
      </c>
      <c r="D78" s="158" t="s">
        <v>119</v>
      </c>
      <c r="E78" s="159" t="s">
        <v>120</v>
      </c>
      <c r="F78" s="160" t="s">
        <v>121</v>
      </c>
      <c r="G78" s="161" t="s">
        <v>122</v>
      </c>
      <c r="H78" s="162">
        <v>8</v>
      </c>
      <c r="I78" s="163"/>
      <c r="J78" s="164">
        <f>ROUND(I78*H78,2)</f>
        <v>0</v>
      </c>
      <c r="K78" s="160" t="s">
        <v>123</v>
      </c>
      <c r="L78" s="32"/>
      <c r="M78" s="165" t="s">
        <v>20</v>
      </c>
      <c r="N78" s="166" t="s">
        <v>49</v>
      </c>
      <c r="O78" s="33"/>
      <c r="P78" s="167">
        <f>O78*H78</f>
        <v>0</v>
      </c>
      <c r="Q78" s="167">
        <v>0</v>
      </c>
      <c r="R78" s="167">
        <f>Q78*H78</f>
        <v>0</v>
      </c>
      <c r="S78" s="167">
        <v>0</v>
      </c>
      <c r="T78" s="168">
        <f>S78*H78</f>
        <v>0</v>
      </c>
      <c r="AR78" s="15" t="s">
        <v>124</v>
      </c>
      <c r="AT78" s="15" t="s">
        <v>119</v>
      </c>
      <c r="AU78" s="15" t="s">
        <v>85</v>
      </c>
      <c r="AY78" s="15" t="s">
        <v>116</v>
      </c>
      <c r="BE78" s="169">
        <f>IF(N78="základní",J78,0)</f>
        <v>0</v>
      </c>
      <c r="BF78" s="169">
        <f>IF(N78="snížená",J78,0)</f>
        <v>0</v>
      </c>
      <c r="BG78" s="169">
        <f>IF(N78="zákl. přenesená",J78,0)</f>
        <v>0</v>
      </c>
      <c r="BH78" s="169">
        <f>IF(N78="sníž. přenesená",J78,0)</f>
        <v>0</v>
      </c>
      <c r="BI78" s="169">
        <f>IF(N78="nulová",J78,0)</f>
        <v>0</v>
      </c>
      <c r="BJ78" s="15" t="s">
        <v>125</v>
      </c>
      <c r="BK78" s="169">
        <f>ROUND(I78*H78,2)</f>
        <v>0</v>
      </c>
      <c r="BL78" s="15" t="s">
        <v>124</v>
      </c>
      <c r="BM78" s="15" t="s">
        <v>126</v>
      </c>
    </row>
    <row r="79" spans="2:51" s="11" customFormat="1" ht="13.5">
      <c r="B79" s="170"/>
      <c r="D79" s="171" t="s">
        <v>127</v>
      </c>
      <c r="E79" s="172" t="s">
        <v>20</v>
      </c>
      <c r="F79" s="173" t="s">
        <v>128</v>
      </c>
      <c r="H79" s="174">
        <v>8</v>
      </c>
      <c r="I79" s="175"/>
      <c r="L79" s="170"/>
      <c r="M79" s="176"/>
      <c r="N79" s="177"/>
      <c r="O79" s="177"/>
      <c r="P79" s="177"/>
      <c r="Q79" s="177"/>
      <c r="R79" s="177"/>
      <c r="S79" s="177"/>
      <c r="T79" s="178"/>
      <c r="AT79" s="179" t="s">
        <v>127</v>
      </c>
      <c r="AU79" s="179" t="s">
        <v>85</v>
      </c>
      <c r="AV79" s="11" t="s">
        <v>85</v>
      </c>
      <c r="AW79" s="11" t="s">
        <v>39</v>
      </c>
      <c r="AX79" s="11" t="s">
        <v>22</v>
      </c>
      <c r="AY79" s="179" t="s">
        <v>116</v>
      </c>
    </row>
    <row r="80" spans="2:65" s="1" customFormat="1" ht="22.5" customHeight="1">
      <c r="B80" s="157"/>
      <c r="C80" s="180" t="s">
        <v>85</v>
      </c>
      <c r="D80" s="180" t="s">
        <v>113</v>
      </c>
      <c r="E80" s="181" t="s">
        <v>129</v>
      </c>
      <c r="F80" s="182" t="s">
        <v>130</v>
      </c>
      <c r="G80" s="183" t="s">
        <v>131</v>
      </c>
      <c r="H80" s="184">
        <v>1.6</v>
      </c>
      <c r="I80" s="185"/>
      <c r="J80" s="186">
        <f>ROUND(I80*H80,2)</f>
        <v>0</v>
      </c>
      <c r="K80" s="182" t="s">
        <v>123</v>
      </c>
      <c r="L80" s="187"/>
      <c r="M80" s="188" t="s">
        <v>20</v>
      </c>
      <c r="N80" s="189" t="s">
        <v>49</v>
      </c>
      <c r="O80" s="33"/>
      <c r="P80" s="167">
        <f>O80*H80</f>
        <v>0</v>
      </c>
      <c r="Q80" s="167">
        <v>0.013</v>
      </c>
      <c r="R80" s="167">
        <f>Q80*H80</f>
        <v>0.0208</v>
      </c>
      <c r="S80" s="167">
        <v>0</v>
      </c>
      <c r="T80" s="168">
        <f>S80*H80</f>
        <v>0</v>
      </c>
      <c r="AR80" s="15" t="s">
        <v>132</v>
      </c>
      <c r="AT80" s="15" t="s">
        <v>113</v>
      </c>
      <c r="AU80" s="15" t="s">
        <v>85</v>
      </c>
      <c r="AY80" s="15" t="s">
        <v>116</v>
      </c>
      <c r="BE80" s="169">
        <f>IF(N80="základní",J80,0)</f>
        <v>0</v>
      </c>
      <c r="BF80" s="169">
        <f>IF(N80="snížená",J80,0)</f>
        <v>0</v>
      </c>
      <c r="BG80" s="169">
        <f>IF(N80="zákl. přenesená",J80,0)</f>
        <v>0</v>
      </c>
      <c r="BH80" s="169">
        <f>IF(N80="sníž. přenesená",J80,0)</f>
        <v>0</v>
      </c>
      <c r="BI80" s="169">
        <f>IF(N80="nulová",J80,0)</f>
        <v>0</v>
      </c>
      <c r="BJ80" s="15" t="s">
        <v>125</v>
      </c>
      <c r="BK80" s="169">
        <f>ROUND(I80*H80,2)</f>
        <v>0</v>
      </c>
      <c r="BL80" s="15" t="s">
        <v>132</v>
      </c>
      <c r="BM80" s="15" t="s">
        <v>133</v>
      </c>
    </row>
    <row r="81" spans="2:51" s="11" customFormat="1" ht="13.5">
      <c r="B81" s="170"/>
      <c r="D81" s="171" t="s">
        <v>127</v>
      </c>
      <c r="E81" s="172" t="s">
        <v>20</v>
      </c>
      <c r="F81" s="173" t="s">
        <v>134</v>
      </c>
      <c r="H81" s="174">
        <v>1.6</v>
      </c>
      <c r="I81" s="175"/>
      <c r="L81" s="170"/>
      <c r="M81" s="176"/>
      <c r="N81" s="177"/>
      <c r="O81" s="177"/>
      <c r="P81" s="177"/>
      <c r="Q81" s="177"/>
      <c r="R81" s="177"/>
      <c r="S81" s="177"/>
      <c r="T81" s="178"/>
      <c r="AT81" s="179" t="s">
        <v>127</v>
      </c>
      <c r="AU81" s="179" t="s">
        <v>85</v>
      </c>
      <c r="AV81" s="11" t="s">
        <v>85</v>
      </c>
      <c r="AW81" s="11" t="s">
        <v>39</v>
      </c>
      <c r="AX81" s="11" t="s">
        <v>22</v>
      </c>
      <c r="AY81" s="179" t="s">
        <v>116</v>
      </c>
    </row>
    <row r="82" spans="2:65" s="1" customFormat="1" ht="22.5" customHeight="1">
      <c r="B82" s="157"/>
      <c r="C82" s="158" t="s">
        <v>115</v>
      </c>
      <c r="D82" s="158" t="s">
        <v>119</v>
      </c>
      <c r="E82" s="159" t="s">
        <v>135</v>
      </c>
      <c r="F82" s="160" t="s">
        <v>136</v>
      </c>
      <c r="G82" s="161" t="s">
        <v>131</v>
      </c>
      <c r="H82" s="162">
        <v>10</v>
      </c>
      <c r="I82" s="163"/>
      <c r="J82" s="164">
        <f>ROUND(I82*H82,2)</f>
        <v>0</v>
      </c>
      <c r="K82" s="160" t="s">
        <v>123</v>
      </c>
      <c r="L82" s="32"/>
      <c r="M82" s="165" t="s">
        <v>20</v>
      </c>
      <c r="N82" s="166" t="s">
        <v>49</v>
      </c>
      <c r="O82" s="33"/>
      <c r="P82" s="167">
        <f>O82*H82</f>
        <v>0</v>
      </c>
      <c r="Q82" s="167">
        <v>0</v>
      </c>
      <c r="R82" s="167">
        <f>Q82*H82</f>
        <v>0</v>
      </c>
      <c r="S82" s="167">
        <v>0</v>
      </c>
      <c r="T82" s="168">
        <f>S82*H82</f>
        <v>0</v>
      </c>
      <c r="AR82" s="15" t="s">
        <v>124</v>
      </c>
      <c r="AT82" s="15" t="s">
        <v>119</v>
      </c>
      <c r="AU82" s="15" t="s">
        <v>85</v>
      </c>
      <c r="AY82" s="15" t="s">
        <v>116</v>
      </c>
      <c r="BE82" s="169">
        <f>IF(N82="základní",J82,0)</f>
        <v>0</v>
      </c>
      <c r="BF82" s="169">
        <f>IF(N82="snížená",J82,0)</f>
        <v>0</v>
      </c>
      <c r="BG82" s="169">
        <f>IF(N82="zákl. přenesená",J82,0)</f>
        <v>0</v>
      </c>
      <c r="BH82" s="169">
        <f>IF(N82="sníž. přenesená",J82,0)</f>
        <v>0</v>
      </c>
      <c r="BI82" s="169">
        <f>IF(N82="nulová",J82,0)</f>
        <v>0</v>
      </c>
      <c r="BJ82" s="15" t="s">
        <v>125</v>
      </c>
      <c r="BK82" s="169">
        <f>ROUND(I82*H82,2)</f>
        <v>0</v>
      </c>
      <c r="BL82" s="15" t="s">
        <v>124</v>
      </c>
      <c r="BM82" s="15" t="s">
        <v>137</v>
      </c>
    </row>
    <row r="83" spans="2:65" s="1" customFormat="1" ht="22.5" customHeight="1">
      <c r="B83" s="157"/>
      <c r="C83" s="180" t="s">
        <v>125</v>
      </c>
      <c r="D83" s="180" t="s">
        <v>113</v>
      </c>
      <c r="E83" s="181" t="s">
        <v>138</v>
      </c>
      <c r="F83" s="182" t="s">
        <v>139</v>
      </c>
      <c r="G83" s="183" t="s">
        <v>131</v>
      </c>
      <c r="H83" s="184">
        <v>10</v>
      </c>
      <c r="I83" s="185"/>
      <c r="J83" s="186">
        <f>ROUND(I83*H83,2)</f>
        <v>0</v>
      </c>
      <c r="K83" s="182" t="s">
        <v>20</v>
      </c>
      <c r="L83" s="187"/>
      <c r="M83" s="188" t="s">
        <v>20</v>
      </c>
      <c r="N83" s="189" t="s">
        <v>49</v>
      </c>
      <c r="O83" s="33"/>
      <c r="P83" s="167">
        <f>O83*H83</f>
        <v>0</v>
      </c>
      <c r="Q83" s="167">
        <v>1E-05</v>
      </c>
      <c r="R83" s="167">
        <f>Q83*H83</f>
        <v>0.0001</v>
      </c>
      <c r="S83" s="167">
        <v>0</v>
      </c>
      <c r="T83" s="168">
        <f>S83*H83</f>
        <v>0</v>
      </c>
      <c r="AR83" s="15" t="s">
        <v>132</v>
      </c>
      <c r="AT83" s="15" t="s">
        <v>113</v>
      </c>
      <c r="AU83" s="15" t="s">
        <v>85</v>
      </c>
      <c r="AY83" s="15" t="s">
        <v>116</v>
      </c>
      <c r="BE83" s="169">
        <f>IF(N83="základní",J83,0)</f>
        <v>0</v>
      </c>
      <c r="BF83" s="169">
        <f>IF(N83="snížená",J83,0)</f>
        <v>0</v>
      </c>
      <c r="BG83" s="169">
        <f>IF(N83="zákl. přenesená",J83,0)</f>
        <v>0</v>
      </c>
      <c r="BH83" s="169">
        <f>IF(N83="sníž. přenesená",J83,0)</f>
        <v>0</v>
      </c>
      <c r="BI83" s="169">
        <f>IF(N83="nulová",J83,0)</f>
        <v>0</v>
      </c>
      <c r="BJ83" s="15" t="s">
        <v>125</v>
      </c>
      <c r="BK83" s="169">
        <f>ROUND(I83*H83,2)</f>
        <v>0</v>
      </c>
      <c r="BL83" s="15" t="s">
        <v>132</v>
      </c>
      <c r="BM83" s="15" t="s">
        <v>140</v>
      </c>
    </row>
    <row r="84" spans="2:65" s="1" customFormat="1" ht="22.5" customHeight="1">
      <c r="B84" s="157"/>
      <c r="C84" s="158" t="s">
        <v>141</v>
      </c>
      <c r="D84" s="158" t="s">
        <v>119</v>
      </c>
      <c r="E84" s="159" t="s">
        <v>142</v>
      </c>
      <c r="F84" s="160" t="s">
        <v>143</v>
      </c>
      <c r="G84" s="161" t="s">
        <v>131</v>
      </c>
      <c r="H84" s="162">
        <v>30</v>
      </c>
      <c r="I84" s="163"/>
      <c r="J84" s="164">
        <f>ROUND(I84*H84,2)</f>
        <v>0</v>
      </c>
      <c r="K84" s="160" t="s">
        <v>123</v>
      </c>
      <c r="L84" s="32"/>
      <c r="M84" s="165" t="s">
        <v>20</v>
      </c>
      <c r="N84" s="166" t="s">
        <v>49</v>
      </c>
      <c r="O84" s="33"/>
      <c r="P84" s="167">
        <f>O84*H84</f>
        <v>0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AR84" s="15" t="s">
        <v>124</v>
      </c>
      <c r="AT84" s="15" t="s">
        <v>119</v>
      </c>
      <c r="AU84" s="15" t="s">
        <v>85</v>
      </c>
      <c r="AY84" s="15" t="s">
        <v>116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5" t="s">
        <v>125</v>
      </c>
      <c r="BK84" s="169">
        <f>ROUND(I84*H84,2)</f>
        <v>0</v>
      </c>
      <c r="BL84" s="15" t="s">
        <v>124</v>
      </c>
      <c r="BM84" s="15" t="s">
        <v>144</v>
      </c>
    </row>
    <row r="85" spans="2:51" s="11" customFormat="1" ht="13.5">
      <c r="B85" s="170"/>
      <c r="D85" s="171" t="s">
        <v>127</v>
      </c>
      <c r="E85" s="172" t="s">
        <v>20</v>
      </c>
      <c r="F85" s="173" t="s">
        <v>145</v>
      </c>
      <c r="H85" s="174">
        <v>30</v>
      </c>
      <c r="I85" s="175"/>
      <c r="L85" s="170"/>
      <c r="M85" s="176"/>
      <c r="N85" s="177"/>
      <c r="O85" s="177"/>
      <c r="P85" s="177"/>
      <c r="Q85" s="177"/>
      <c r="R85" s="177"/>
      <c r="S85" s="177"/>
      <c r="T85" s="178"/>
      <c r="AT85" s="179" t="s">
        <v>127</v>
      </c>
      <c r="AU85" s="179" t="s">
        <v>85</v>
      </c>
      <c r="AV85" s="11" t="s">
        <v>85</v>
      </c>
      <c r="AW85" s="11" t="s">
        <v>39</v>
      </c>
      <c r="AX85" s="11" t="s">
        <v>22</v>
      </c>
      <c r="AY85" s="179" t="s">
        <v>116</v>
      </c>
    </row>
    <row r="86" spans="2:65" s="1" customFormat="1" ht="22.5" customHeight="1">
      <c r="B86" s="157"/>
      <c r="C86" s="158" t="s">
        <v>146</v>
      </c>
      <c r="D86" s="158" t="s">
        <v>119</v>
      </c>
      <c r="E86" s="159" t="s">
        <v>147</v>
      </c>
      <c r="F86" s="160" t="s">
        <v>148</v>
      </c>
      <c r="G86" s="161" t="s">
        <v>131</v>
      </c>
      <c r="H86" s="162">
        <v>30</v>
      </c>
      <c r="I86" s="163"/>
      <c r="J86" s="164">
        <f>ROUND(I86*H86,2)</f>
        <v>0</v>
      </c>
      <c r="K86" s="160" t="s">
        <v>20</v>
      </c>
      <c r="L86" s="32"/>
      <c r="M86" s="165" t="s">
        <v>20</v>
      </c>
      <c r="N86" s="166" t="s">
        <v>49</v>
      </c>
      <c r="O86" s="33"/>
      <c r="P86" s="167">
        <f>O86*H86</f>
        <v>0</v>
      </c>
      <c r="Q86" s="167">
        <v>0</v>
      </c>
      <c r="R86" s="167">
        <f>Q86*H86</f>
        <v>0</v>
      </c>
      <c r="S86" s="167">
        <v>0</v>
      </c>
      <c r="T86" s="168">
        <f>S86*H86</f>
        <v>0</v>
      </c>
      <c r="AR86" s="15" t="s">
        <v>124</v>
      </c>
      <c r="AT86" s="15" t="s">
        <v>119</v>
      </c>
      <c r="AU86" s="15" t="s">
        <v>85</v>
      </c>
      <c r="AY86" s="15" t="s">
        <v>116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5" t="s">
        <v>125</v>
      </c>
      <c r="BK86" s="169">
        <f>ROUND(I86*H86,2)</f>
        <v>0</v>
      </c>
      <c r="BL86" s="15" t="s">
        <v>124</v>
      </c>
      <c r="BM86" s="15" t="s">
        <v>149</v>
      </c>
    </row>
    <row r="87" spans="2:51" s="11" customFormat="1" ht="13.5">
      <c r="B87" s="170"/>
      <c r="D87" s="171" t="s">
        <v>127</v>
      </c>
      <c r="E87" s="172" t="s">
        <v>20</v>
      </c>
      <c r="F87" s="173" t="s">
        <v>145</v>
      </c>
      <c r="H87" s="174">
        <v>30</v>
      </c>
      <c r="I87" s="175"/>
      <c r="L87" s="170"/>
      <c r="M87" s="176"/>
      <c r="N87" s="177"/>
      <c r="O87" s="177"/>
      <c r="P87" s="177"/>
      <c r="Q87" s="177"/>
      <c r="R87" s="177"/>
      <c r="S87" s="177"/>
      <c r="T87" s="178"/>
      <c r="AT87" s="179" t="s">
        <v>127</v>
      </c>
      <c r="AU87" s="179" t="s">
        <v>85</v>
      </c>
      <c r="AV87" s="11" t="s">
        <v>85</v>
      </c>
      <c r="AW87" s="11" t="s">
        <v>39</v>
      </c>
      <c r="AX87" s="11" t="s">
        <v>22</v>
      </c>
      <c r="AY87" s="179" t="s">
        <v>116</v>
      </c>
    </row>
    <row r="88" spans="2:65" s="1" customFormat="1" ht="31.5" customHeight="1">
      <c r="B88" s="157"/>
      <c r="C88" s="158" t="s">
        <v>150</v>
      </c>
      <c r="D88" s="158" t="s">
        <v>119</v>
      </c>
      <c r="E88" s="159" t="s">
        <v>151</v>
      </c>
      <c r="F88" s="160" t="s">
        <v>152</v>
      </c>
      <c r="G88" s="161" t="s">
        <v>131</v>
      </c>
      <c r="H88" s="162">
        <v>80</v>
      </c>
      <c r="I88" s="163"/>
      <c r="J88" s="164">
        <f>ROUND(I88*H88,2)</f>
        <v>0</v>
      </c>
      <c r="K88" s="160" t="s">
        <v>123</v>
      </c>
      <c r="L88" s="32"/>
      <c r="M88" s="165" t="s">
        <v>20</v>
      </c>
      <c r="N88" s="166" t="s">
        <v>49</v>
      </c>
      <c r="O88" s="33"/>
      <c r="P88" s="167">
        <f>O88*H88</f>
        <v>0</v>
      </c>
      <c r="Q88" s="167">
        <v>0</v>
      </c>
      <c r="R88" s="167">
        <f>Q88*H88</f>
        <v>0</v>
      </c>
      <c r="S88" s="167">
        <v>0</v>
      </c>
      <c r="T88" s="168">
        <f>S88*H88</f>
        <v>0</v>
      </c>
      <c r="AR88" s="15" t="s">
        <v>124</v>
      </c>
      <c r="AT88" s="15" t="s">
        <v>119</v>
      </c>
      <c r="AU88" s="15" t="s">
        <v>85</v>
      </c>
      <c r="AY88" s="15" t="s">
        <v>116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125</v>
      </c>
      <c r="BK88" s="169">
        <f>ROUND(I88*H88,2)</f>
        <v>0</v>
      </c>
      <c r="BL88" s="15" t="s">
        <v>124</v>
      </c>
      <c r="BM88" s="15" t="s">
        <v>153</v>
      </c>
    </row>
    <row r="89" spans="2:51" s="11" customFormat="1" ht="13.5">
      <c r="B89" s="170"/>
      <c r="D89" s="171" t="s">
        <v>127</v>
      </c>
      <c r="E89" s="172" t="s">
        <v>20</v>
      </c>
      <c r="F89" s="173" t="s">
        <v>154</v>
      </c>
      <c r="H89" s="174">
        <v>80</v>
      </c>
      <c r="I89" s="175"/>
      <c r="L89" s="170"/>
      <c r="M89" s="176"/>
      <c r="N89" s="177"/>
      <c r="O89" s="177"/>
      <c r="P89" s="177"/>
      <c r="Q89" s="177"/>
      <c r="R89" s="177"/>
      <c r="S89" s="177"/>
      <c r="T89" s="178"/>
      <c r="AT89" s="179" t="s">
        <v>127</v>
      </c>
      <c r="AU89" s="179" t="s">
        <v>85</v>
      </c>
      <c r="AV89" s="11" t="s">
        <v>85</v>
      </c>
      <c r="AW89" s="11" t="s">
        <v>39</v>
      </c>
      <c r="AX89" s="11" t="s">
        <v>22</v>
      </c>
      <c r="AY89" s="179" t="s">
        <v>116</v>
      </c>
    </row>
    <row r="90" spans="2:65" s="1" customFormat="1" ht="31.5" customHeight="1">
      <c r="B90" s="157"/>
      <c r="C90" s="158" t="s">
        <v>155</v>
      </c>
      <c r="D90" s="158" t="s">
        <v>119</v>
      </c>
      <c r="E90" s="159" t="s">
        <v>156</v>
      </c>
      <c r="F90" s="160" t="s">
        <v>157</v>
      </c>
      <c r="G90" s="161" t="s">
        <v>131</v>
      </c>
      <c r="H90" s="162">
        <v>20</v>
      </c>
      <c r="I90" s="163"/>
      <c r="J90" s="164">
        <f>ROUND(I90*H90,2)</f>
        <v>0</v>
      </c>
      <c r="K90" s="160" t="s">
        <v>123</v>
      </c>
      <c r="L90" s="32"/>
      <c r="M90" s="165" t="s">
        <v>20</v>
      </c>
      <c r="N90" s="166" t="s">
        <v>49</v>
      </c>
      <c r="O90" s="33"/>
      <c r="P90" s="167">
        <f>O90*H90</f>
        <v>0</v>
      </c>
      <c r="Q90" s="167">
        <v>0</v>
      </c>
      <c r="R90" s="167">
        <f>Q90*H90</f>
        <v>0</v>
      </c>
      <c r="S90" s="167">
        <v>0</v>
      </c>
      <c r="T90" s="168">
        <f>S90*H90</f>
        <v>0</v>
      </c>
      <c r="AR90" s="15" t="s">
        <v>124</v>
      </c>
      <c r="AT90" s="15" t="s">
        <v>119</v>
      </c>
      <c r="AU90" s="15" t="s">
        <v>85</v>
      </c>
      <c r="AY90" s="15" t="s">
        <v>116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125</v>
      </c>
      <c r="BK90" s="169">
        <f>ROUND(I90*H90,2)</f>
        <v>0</v>
      </c>
      <c r="BL90" s="15" t="s">
        <v>124</v>
      </c>
      <c r="BM90" s="15" t="s">
        <v>158</v>
      </c>
    </row>
    <row r="91" spans="2:51" s="11" customFormat="1" ht="13.5">
      <c r="B91" s="170"/>
      <c r="D91" s="171" t="s">
        <v>127</v>
      </c>
      <c r="E91" s="172" t="s">
        <v>20</v>
      </c>
      <c r="F91" s="173" t="s">
        <v>159</v>
      </c>
      <c r="H91" s="174">
        <v>20</v>
      </c>
      <c r="I91" s="175"/>
      <c r="L91" s="170"/>
      <c r="M91" s="176"/>
      <c r="N91" s="177"/>
      <c r="O91" s="177"/>
      <c r="P91" s="177"/>
      <c r="Q91" s="177"/>
      <c r="R91" s="177"/>
      <c r="S91" s="177"/>
      <c r="T91" s="178"/>
      <c r="AT91" s="179" t="s">
        <v>127</v>
      </c>
      <c r="AU91" s="179" t="s">
        <v>85</v>
      </c>
      <c r="AV91" s="11" t="s">
        <v>85</v>
      </c>
      <c r="AW91" s="11" t="s">
        <v>39</v>
      </c>
      <c r="AX91" s="11" t="s">
        <v>22</v>
      </c>
      <c r="AY91" s="179" t="s">
        <v>116</v>
      </c>
    </row>
    <row r="92" spans="2:65" s="1" customFormat="1" ht="22.5" customHeight="1">
      <c r="B92" s="157"/>
      <c r="C92" s="180" t="s">
        <v>160</v>
      </c>
      <c r="D92" s="180" t="s">
        <v>113</v>
      </c>
      <c r="E92" s="181" t="s">
        <v>161</v>
      </c>
      <c r="F92" s="182" t="s">
        <v>162</v>
      </c>
      <c r="G92" s="183" t="s">
        <v>131</v>
      </c>
      <c r="H92" s="184">
        <v>20</v>
      </c>
      <c r="I92" s="185"/>
      <c r="J92" s="186">
        <f>ROUND(I92*H92,2)</f>
        <v>0</v>
      </c>
      <c r="K92" s="182" t="s">
        <v>20</v>
      </c>
      <c r="L92" s="187"/>
      <c r="M92" s="188" t="s">
        <v>20</v>
      </c>
      <c r="N92" s="189" t="s">
        <v>49</v>
      </c>
      <c r="O92" s="33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5" t="s">
        <v>132</v>
      </c>
      <c r="AT92" s="15" t="s">
        <v>113</v>
      </c>
      <c r="AU92" s="15" t="s">
        <v>85</v>
      </c>
      <c r="AY92" s="15" t="s">
        <v>116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125</v>
      </c>
      <c r="BK92" s="169">
        <f>ROUND(I92*H92,2)</f>
        <v>0</v>
      </c>
      <c r="BL92" s="15" t="s">
        <v>132</v>
      </c>
      <c r="BM92" s="15" t="s">
        <v>163</v>
      </c>
    </row>
    <row r="93" spans="2:65" s="1" customFormat="1" ht="31.5" customHeight="1">
      <c r="B93" s="157"/>
      <c r="C93" s="158" t="s">
        <v>27</v>
      </c>
      <c r="D93" s="158" t="s">
        <v>119</v>
      </c>
      <c r="E93" s="159" t="s">
        <v>164</v>
      </c>
      <c r="F93" s="160" t="s">
        <v>165</v>
      </c>
      <c r="G93" s="161" t="s">
        <v>131</v>
      </c>
      <c r="H93" s="162">
        <v>20</v>
      </c>
      <c r="I93" s="163"/>
      <c r="J93" s="164">
        <f>ROUND(I93*H93,2)</f>
        <v>0</v>
      </c>
      <c r="K93" s="160" t="s">
        <v>123</v>
      </c>
      <c r="L93" s="32"/>
      <c r="M93" s="165" t="s">
        <v>20</v>
      </c>
      <c r="N93" s="166" t="s">
        <v>49</v>
      </c>
      <c r="O93" s="33"/>
      <c r="P93" s="167">
        <f>O93*H93</f>
        <v>0</v>
      </c>
      <c r="Q93" s="167">
        <v>0</v>
      </c>
      <c r="R93" s="167">
        <f>Q93*H93</f>
        <v>0</v>
      </c>
      <c r="S93" s="167">
        <v>0</v>
      </c>
      <c r="T93" s="168">
        <f>S93*H93</f>
        <v>0</v>
      </c>
      <c r="AR93" s="15" t="s">
        <v>124</v>
      </c>
      <c r="AT93" s="15" t="s">
        <v>119</v>
      </c>
      <c r="AU93" s="15" t="s">
        <v>85</v>
      </c>
      <c r="AY93" s="15" t="s">
        <v>116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5" t="s">
        <v>125</v>
      </c>
      <c r="BK93" s="169">
        <f>ROUND(I93*H93,2)</f>
        <v>0</v>
      </c>
      <c r="BL93" s="15" t="s">
        <v>124</v>
      </c>
      <c r="BM93" s="15" t="s">
        <v>166</v>
      </c>
    </row>
    <row r="94" spans="2:51" s="11" customFormat="1" ht="13.5">
      <c r="B94" s="170"/>
      <c r="D94" s="171" t="s">
        <v>127</v>
      </c>
      <c r="E94" s="172" t="s">
        <v>20</v>
      </c>
      <c r="F94" s="173" t="s">
        <v>159</v>
      </c>
      <c r="H94" s="174">
        <v>20</v>
      </c>
      <c r="I94" s="175"/>
      <c r="L94" s="170"/>
      <c r="M94" s="176"/>
      <c r="N94" s="177"/>
      <c r="O94" s="177"/>
      <c r="P94" s="177"/>
      <c r="Q94" s="177"/>
      <c r="R94" s="177"/>
      <c r="S94" s="177"/>
      <c r="T94" s="178"/>
      <c r="AT94" s="179" t="s">
        <v>127</v>
      </c>
      <c r="AU94" s="179" t="s">
        <v>85</v>
      </c>
      <c r="AV94" s="11" t="s">
        <v>85</v>
      </c>
      <c r="AW94" s="11" t="s">
        <v>39</v>
      </c>
      <c r="AX94" s="11" t="s">
        <v>22</v>
      </c>
      <c r="AY94" s="179" t="s">
        <v>116</v>
      </c>
    </row>
    <row r="95" spans="2:65" s="1" customFormat="1" ht="22.5" customHeight="1">
      <c r="B95" s="157"/>
      <c r="C95" s="180" t="s">
        <v>167</v>
      </c>
      <c r="D95" s="180" t="s">
        <v>113</v>
      </c>
      <c r="E95" s="181" t="s">
        <v>168</v>
      </c>
      <c r="F95" s="182" t="s">
        <v>169</v>
      </c>
      <c r="G95" s="183" t="s">
        <v>131</v>
      </c>
      <c r="H95" s="184">
        <v>20</v>
      </c>
      <c r="I95" s="185"/>
      <c r="J95" s="186">
        <f>ROUND(I95*H95,2)</f>
        <v>0</v>
      </c>
      <c r="K95" s="182" t="s">
        <v>20</v>
      </c>
      <c r="L95" s="187"/>
      <c r="M95" s="188" t="s">
        <v>20</v>
      </c>
      <c r="N95" s="189" t="s">
        <v>49</v>
      </c>
      <c r="O95" s="33"/>
      <c r="P95" s="167">
        <f>O95*H95</f>
        <v>0</v>
      </c>
      <c r="Q95" s="167">
        <v>0.0081</v>
      </c>
      <c r="R95" s="167">
        <f>Q95*H95</f>
        <v>0.16199999999999998</v>
      </c>
      <c r="S95" s="167">
        <v>0</v>
      </c>
      <c r="T95" s="168">
        <f>S95*H95</f>
        <v>0</v>
      </c>
      <c r="AR95" s="15" t="s">
        <v>170</v>
      </c>
      <c r="AT95" s="15" t="s">
        <v>113</v>
      </c>
      <c r="AU95" s="15" t="s">
        <v>85</v>
      </c>
      <c r="AY95" s="15" t="s">
        <v>116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125</v>
      </c>
      <c r="BK95" s="169">
        <f>ROUND(I95*H95,2)</f>
        <v>0</v>
      </c>
      <c r="BL95" s="15" t="s">
        <v>124</v>
      </c>
      <c r="BM95" s="15" t="s">
        <v>171</v>
      </c>
    </row>
    <row r="96" spans="2:65" s="1" customFormat="1" ht="22.5" customHeight="1">
      <c r="B96" s="157"/>
      <c r="C96" s="158" t="s">
        <v>172</v>
      </c>
      <c r="D96" s="158" t="s">
        <v>119</v>
      </c>
      <c r="E96" s="159" t="s">
        <v>173</v>
      </c>
      <c r="F96" s="160" t="s">
        <v>174</v>
      </c>
      <c r="G96" s="161" t="s">
        <v>131</v>
      </c>
      <c r="H96" s="162">
        <v>10</v>
      </c>
      <c r="I96" s="163"/>
      <c r="J96" s="164">
        <f>ROUND(I96*H96,2)</f>
        <v>0</v>
      </c>
      <c r="K96" s="160" t="s">
        <v>123</v>
      </c>
      <c r="L96" s="32"/>
      <c r="M96" s="165" t="s">
        <v>20</v>
      </c>
      <c r="N96" s="166" t="s">
        <v>49</v>
      </c>
      <c r="O96" s="33"/>
      <c r="P96" s="167">
        <f>O96*H96</f>
        <v>0</v>
      </c>
      <c r="Q96" s="167">
        <v>0</v>
      </c>
      <c r="R96" s="167">
        <f>Q96*H96</f>
        <v>0</v>
      </c>
      <c r="S96" s="167">
        <v>0</v>
      </c>
      <c r="T96" s="168">
        <f>S96*H96</f>
        <v>0</v>
      </c>
      <c r="AR96" s="15" t="s">
        <v>124</v>
      </c>
      <c r="AT96" s="15" t="s">
        <v>119</v>
      </c>
      <c r="AU96" s="15" t="s">
        <v>85</v>
      </c>
      <c r="AY96" s="15" t="s">
        <v>116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5" t="s">
        <v>125</v>
      </c>
      <c r="BK96" s="169">
        <f>ROUND(I96*H96,2)</f>
        <v>0</v>
      </c>
      <c r="BL96" s="15" t="s">
        <v>124</v>
      </c>
      <c r="BM96" s="15" t="s">
        <v>175</v>
      </c>
    </row>
    <row r="97" spans="2:51" s="11" customFormat="1" ht="13.5">
      <c r="B97" s="170"/>
      <c r="D97" s="171" t="s">
        <v>127</v>
      </c>
      <c r="E97" s="172" t="s">
        <v>20</v>
      </c>
      <c r="F97" s="173" t="s">
        <v>176</v>
      </c>
      <c r="H97" s="174">
        <v>10</v>
      </c>
      <c r="I97" s="175"/>
      <c r="L97" s="170"/>
      <c r="M97" s="176"/>
      <c r="N97" s="177"/>
      <c r="O97" s="177"/>
      <c r="P97" s="177"/>
      <c r="Q97" s="177"/>
      <c r="R97" s="177"/>
      <c r="S97" s="177"/>
      <c r="T97" s="178"/>
      <c r="AT97" s="179" t="s">
        <v>127</v>
      </c>
      <c r="AU97" s="179" t="s">
        <v>85</v>
      </c>
      <c r="AV97" s="11" t="s">
        <v>85</v>
      </c>
      <c r="AW97" s="11" t="s">
        <v>39</v>
      </c>
      <c r="AX97" s="11" t="s">
        <v>22</v>
      </c>
      <c r="AY97" s="179" t="s">
        <v>116</v>
      </c>
    </row>
    <row r="98" spans="2:65" s="1" customFormat="1" ht="22.5" customHeight="1">
      <c r="B98" s="157"/>
      <c r="C98" s="180" t="s">
        <v>177</v>
      </c>
      <c r="D98" s="180" t="s">
        <v>113</v>
      </c>
      <c r="E98" s="181" t="s">
        <v>178</v>
      </c>
      <c r="F98" s="182" t="s">
        <v>179</v>
      </c>
      <c r="G98" s="183" t="s">
        <v>131</v>
      </c>
      <c r="H98" s="184">
        <v>10</v>
      </c>
      <c r="I98" s="185"/>
      <c r="J98" s="186">
        <f aca="true" t="shared" si="0" ref="J98:J108">ROUND(I98*H98,2)</f>
        <v>0</v>
      </c>
      <c r="K98" s="182" t="s">
        <v>123</v>
      </c>
      <c r="L98" s="187"/>
      <c r="M98" s="188" t="s">
        <v>20</v>
      </c>
      <c r="N98" s="189" t="s">
        <v>49</v>
      </c>
      <c r="O98" s="33"/>
      <c r="P98" s="167">
        <f aca="true" t="shared" si="1" ref="P98:P108">O98*H98</f>
        <v>0</v>
      </c>
      <c r="Q98" s="167">
        <v>2.9E-05</v>
      </c>
      <c r="R98" s="167">
        <f aca="true" t="shared" si="2" ref="R98:R108">Q98*H98</f>
        <v>0.00029</v>
      </c>
      <c r="S98" s="167">
        <v>0</v>
      </c>
      <c r="T98" s="168">
        <f aca="true" t="shared" si="3" ref="T98:T108">S98*H98</f>
        <v>0</v>
      </c>
      <c r="AR98" s="15" t="s">
        <v>132</v>
      </c>
      <c r="AT98" s="15" t="s">
        <v>113</v>
      </c>
      <c r="AU98" s="15" t="s">
        <v>85</v>
      </c>
      <c r="AY98" s="15" t="s">
        <v>116</v>
      </c>
      <c r="BE98" s="169">
        <f aca="true" t="shared" si="4" ref="BE98:BE108">IF(N98="základní",J98,0)</f>
        <v>0</v>
      </c>
      <c r="BF98" s="169">
        <f aca="true" t="shared" si="5" ref="BF98:BF108">IF(N98="snížená",J98,0)</f>
        <v>0</v>
      </c>
      <c r="BG98" s="169">
        <f aca="true" t="shared" si="6" ref="BG98:BG108">IF(N98="zákl. přenesená",J98,0)</f>
        <v>0</v>
      </c>
      <c r="BH98" s="169">
        <f aca="true" t="shared" si="7" ref="BH98:BH108">IF(N98="sníž. přenesená",J98,0)</f>
        <v>0</v>
      </c>
      <c r="BI98" s="169">
        <f aca="true" t="shared" si="8" ref="BI98:BI108">IF(N98="nulová",J98,0)</f>
        <v>0</v>
      </c>
      <c r="BJ98" s="15" t="s">
        <v>125</v>
      </c>
      <c r="BK98" s="169">
        <f aca="true" t="shared" si="9" ref="BK98:BK108">ROUND(I98*H98,2)</f>
        <v>0</v>
      </c>
      <c r="BL98" s="15" t="s">
        <v>132</v>
      </c>
      <c r="BM98" s="15" t="s">
        <v>180</v>
      </c>
    </row>
    <row r="99" spans="2:65" s="1" customFormat="1" ht="22.5" customHeight="1">
      <c r="B99" s="157"/>
      <c r="C99" s="158" t="s">
        <v>181</v>
      </c>
      <c r="D99" s="158" t="s">
        <v>119</v>
      </c>
      <c r="E99" s="159" t="s">
        <v>182</v>
      </c>
      <c r="F99" s="160" t="s">
        <v>183</v>
      </c>
      <c r="G99" s="161" t="s">
        <v>131</v>
      </c>
      <c r="H99" s="162">
        <v>10</v>
      </c>
      <c r="I99" s="163"/>
      <c r="J99" s="164">
        <f t="shared" si="0"/>
        <v>0</v>
      </c>
      <c r="K99" s="160" t="s">
        <v>20</v>
      </c>
      <c r="L99" s="32"/>
      <c r="M99" s="165" t="s">
        <v>20</v>
      </c>
      <c r="N99" s="166" t="s">
        <v>49</v>
      </c>
      <c r="O99" s="33"/>
      <c r="P99" s="167">
        <f t="shared" si="1"/>
        <v>0</v>
      </c>
      <c r="Q99" s="167">
        <v>0</v>
      </c>
      <c r="R99" s="167">
        <f t="shared" si="2"/>
        <v>0</v>
      </c>
      <c r="S99" s="167">
        <v>0</v>
      </c>
      <c r="T99" s="168">
        <f t="shared" si="3"/>
        <v>0</v>
      </c>
      <c r="AR99" s="15" t="s">
        <v>124</v>
      </c>
      <c r="AT99" s="15" t="s">
        <v>119</v>
      </c>
      <c r="AU99" s="15" t="s">
        <v>85</v>
      </c>
      <c r="AY99" s="15" t="s">
        <v>116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5" t="s">
        <v>125</v>
      </c>
      <c r="BK99" s="169">
        <f t="shared" si="9"/>
        <v>0</v>
      </c>
      <c r="BL99" s="15" t="s">
        <v>124</v>
      </c>
      <c r="BM99" s="15" t="s">
        <v>184</v>
      </c>
    </row>
    <row r="100" spans="2:65" s="1" customFormat="1" ht="22.5" customHeight="1">
      <c r="B100" s="157"/>
      <c r="C100" s="180" t="s">
        <v>8</v>
      </c>
      <c r="D100" s="180" t="s">
        <v>113</v>
      </c>
      <c r="E100" s="181" t="s">
        <v>185</v>
      </c>
      <c r="F100" s="182" t="s">
        <v>186</v>
      </c>
      <c r="G100" s="183" t="s">
        <v>131</v>
      </c>
      <c r="H100" s="184">
        <v>10</v>
      </c>
      <c r="I100" s="185"/>
      <c r="J100" s="186">
        <f t="shared" si="0"/>
        <v>0</v>
      </c>
      <c r="K100" s="182" t="s">
        <v>123</v>
      </c>
      <c r="L100" s="187"/>
      <c r="M100" s="188" t="s">
        <v>20</v>
      </c>
      <c r="N100" s="189" t="s">
        <v>49</v>
      </c>
      <c r="O100" s="33"/>
      <c r="P100" s="167">
        <f t="shared" si="1"/>
        <v>0</v>
      </c>
      <c r="Q100" s="167">
        <v>8E-05</v>
      </c>
      <c r="R100" s="167">
        <f t="shared" si="2"/>
        <v>0.0008</v>
      </c>
      <c r="S100" s="167">
        <v>0</v>
      </c>
      <c r="T100" s="168">
        <f t="shared" si="3"/>
        <v>0</v>
      </c>
      <c r="AR100" s="15" t="s">
        <v>132</v>
      </c>
      <c r="AT100" s="15" t="s">
        <v>113</v>
      </c>
      <c r="AU100" s="15" t="s">
        <v>85</v>
      </c>
      <c r="AY100" s="15" t="s">
        <v>116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5" t="s">
        <v>125</v>
      </c>
      <c r="BK100" s="169">
        <f t="shared" si="9"/>
        <v>0</v>
      </c>
      <c r="BL100" s="15" t="s">
        <v>132</v>
      </c>
      <c r="BM100" s="15" t="s">
        <v>187</v>
      </c>
    </row>
    <row r="101" spans="2:65" s="1" customFormat="1" ht="22.5" customHeight="1">
      <c r="B101" s="157"/>
      <c r="C101" s="158" t="s">
        <v>188</v>
      </c>
      <c r="D101" s="158" t="s">
        <v>119</v>
      </c>
      <c r="E101" s="159" t="s">
        <v>189</v>
      </c>
      <c r="F101" s="160" t="s">
        <v>190</v>
      </c>
      <c r="G101" s="161" t="s">
        <v>131</v>
      </c>
      <c r="H101" s="162">
        <v>10</v>
      </c>
      <c r="I101" s="163"/>
      <c r="J101" s="164">
        <f t="shared" si="0"/>
        <v>0</v>
      </c>
      <c r="K101" s="160" t="s">
        <v>123</v>
      </c>
      <c r="L101" s="32"/>
      <c r="M101" s="165" t="s">
        <v>20</v>
      </c>
      <c r="N101" s="166" t="s">
        <v>49</v>
      </c>
      <c r="O101" s="33"/>
      <c r="P101" s="167">
        <f t="shared" si="1"/>
        <v>0</v>
      </c>
      <c r="Q101" s="167">
        <v>0</v>
      </c>
      <c r="R101" s="167">
        <f t="shared" si="2"/>
        <v>0</v>
      </c>
      <c r="S101" s="167">
        <v>0</v>
      </c>
      <c r="T101" s="168">
        <f t="shared" si="3"/>
        <v>0</v>
      </c>
      <c r="AR101" s="15" t="s">
        <v>124</v>
      </c>
      <c r="AT101" s="15" t="s">
        <v>119</v>
      </c>
      <c r="AU101" s="15" t="s">
        <v>85</v>
      </c>
      <c r="AY101" s="15" t="s">
        <v>116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125</v>
      </c>
      <c r="BK101" s="169">
        <f t="shared" si="9"/>
        <v>0</v>
      </c>
      <c r="BL101" s="15" t="s">
        <v>124</v>
      </c>
      <c r="BM101" s="15" t="s">
        <v>191</v>
      </c>
    </row>
    <row r="102" spans="2:65" s="1" customFormat="1" ht="22.5" customHeight="1">
      <c r="B102" s="157"/>
      <c r="C102" s="158" t="s">
        <v>192</v>
      </c>
      <c r="D102" s="158" t="s">
        <v>119</v>
      </c>
      <c r="E102" s="159" t="s">
        <v>193</v>
      </c>
      <c r="F102" s="160" t="s">
        <v>194</v>
      </c>
      <c r="G102" s="161" t="s">
        <v>131</v>
      </c>
      <c r="H102" s="162">
        <v>10</v>
      </c>
      <c r="I102" s="163"/>
      <c r="J102" s="164">
        <f t="shared" si="0"/>
        <v>0</v>
      </c>
      <c r="K102" s="160" t="s">
        <v>123</v>
      </c>
      <c r="L102" s="32"/>
      <c r="M102" s="165" t="s">
        <v>20</v>
      </c>
      <c r="N102" s="166" t="s">
        <v>49</v>
      </c>
      <c r="O102" s="33"/>
      <c r="P102" s="167">
        <f t="shared" si="1"/>
        <v>0</v>
      </c>
      <c r="Q102" s="167">
        <v>0</v>
      </c>
      <c r="R102" s="167">
        <f t="shared" si="2"/>
        <v>0</v>
      </c>
      <c r="S102" s="167">
        <v>0</v>
      </c>
      <c r="T102" s="168">
        <f t="shared" si="3"/>
        <v>0</v>
      </c>
      <c r="AR102" s="15" t="s">
        <v>124</v>
      </c>
      <c r="AT102" s="15" t="s">
        <v>119</v>
      </c>
      <c r="AU102" s="15" t="s">
        <v>85</v>
      </c>
      <c r="AY102" s="15" t="s">
        <v>116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5" t="s">
        <v>125</v>
      </c>
      <c r="BK102" s="169">
        <f t="shared" si="9"/>
        <v>0</v>
      </c>
      <c r="BL102" s="15" t="s">
        <v>124</v>
      </c>
      <c r="BM102" s="15" t="s">
        <v>195</v>
      </c>
    </row>
    <row r="103" spans="2:65" s="1" customFormat="1" ht="22.5" customHeight="1">
      <c r="B103" s="157"/>
      <c r="C103" s="180" t="s">
        <v>196</v>
      </c>
      <c r="D103" s="180" t="s">
        <v>113</v>
      </c>
      <c r="E103" s="181" t="s">
        <v>197</v>
      </c>
      <c r="F103" s="182" t="s">
        <v>198</v>
      </c>
      <c r="G103" s="183" t="s">
        <v>131</v>
      </c>
      <c r="H103" s="184">
        <v>10</v>
      </c>
      <c r="I103" s="185"/>
      <c r="J103" s="186">
        <f t="shared" si="0"/>
        <v>0</v>
      </c>
      <c r="K103" s="182" t="s">
        <v>123</v>
      </c>
      <c r="L103" s="187"/>
      <c r="M103" s="188" t="s">
        <v>20</v>
      </c>
      <c r="N103" s="189" t="s">
        <v>49</v>
      </c>
      <c r="O103" s="33"/>
      <c r="P103" s="167">
        <f t="shared" si="1"/>
        <v>0</v>
      </c>
      <c r="Q103" s="167">
        <v>0.052</v>
      </c>
      <c r="R103" s="167">
        <f t="shared" si="2"/>
        <v>0.52</v>
      </c>
      <c r="S103" s="167">
        <v>0</v>
      </c>
      <c r="T103" s="168">
        <f t="shared" si="3"/>
        <v>0</v>
      </c>
      <c r="AR103" s="15" t="s">
        <v>132</v>
      </c>
      <c r="AT103" s="15" t="s">
        <v>113</v>
      </c>
      <c r="AU103" s="15" t="s">
        <v>85</v>
      </c>
      <c r="AY103" s="15" t="s">
        <v>116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125</v>
      </c>
      <c r="BK103" s="169">
        <f t="shared" si="9"/>
        <v>0</v>
      </c>
      <c r="BL103" s="15" t="s">
        <v>132</v>
      </c>
      <c r="BM103" s="15" t="s">
        <v>199</v>
      </c>
    </row>
    <row r="104" spans="2:65" s="1" customFormat="1" ht="22.5" customHeight="1">
      <c r="B104" s="157"/>
      <c r="C104" s="158" t="s">
        <v>200</v>
      </c>
      <c r="D104" s="158" t="s">
        <v>119</v>
      </c>
      <c r="E104" s="159" t="s">
        <v>201</v>
      </c>
      <c r="F104" s="160" t="s">
        <v>202</v>
      </c>
      <c r="G104" s="161" t="s">
        <v>131</v>
      </c>
      <c r="H104" s="162">
        <v>10</v>
      </c>
      <c r="I104" s="163"/>
      <c r="J104" s="164">
        <f t="shared" si="0"/>
        <v>0</v>
      </c>
      <c r="K104" s="160" t="s">
        <v>123</v>
      </c>
      <c r="L104" s="32"/>
      <c r="M104" s="165" t="s">
        <v>20</v>
      </c>
      <c r="N104" s="166" t="s">
        <v>49</v>
      </c>
      <c r="O104" s="33"/>
      <c r="P104" s="167">
        <f t="shared" si="1"/>
        <v>0</v>
      </c>
      <c r="Q104" s="167">
        <v>0</v>
      </c>
      <c r="R104" s="167">
        <f t="shared" si="2"/>
        <v>0</v>
      </c>
      <c r="S104" s="167">
        <v>0</v>
      </c>
      <c r="T104" s="168">
        <f t="shared" si="3"/>
        <v>0</v>
      </c>
      <c r="AR104" s="15" t="s">
        <v>124</v>
      </c>
      <c r="AT104" s="15" t="s">
        <v>119</v>
      </c>
      <c r="AU104" s="15" t="s">
        <v>85</v>
      </c>
      <c r="AY104" s="15" t="s">
        <v>116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125</v>
      </c>
      <c r="BK104" s="169">
        <f t="shared" si="9"/>
        <v>0</v>
      </c>
      <c r="BL104" s="15" t="s">
        <v>124</v>
      </c>
      <c r="BM104" s="15" t="s">
        <v>203</v>
      </c>
    </row>
    <row r="105" spans="2:65" s="1" customFormat="1" ht="22.5" customHeight="1">
      <c r="B105" s="157"/>
      <c r="C105" s="158" t="s">
        <v>204</v>
      </c>
      <c r="D105" s="158" t="s">
        <v>119</v>
      </c>
      <c r="E105" s="159" t="s">
        <v>205</v>
      </c>
      <c r="F105" s="160" t="s">
        <v>206</v>
      </c>
      <c r="G105" s="161" t="s">
        <v>131</v>
      </c>
      <c r="H105" s="162">
        <v>10</v>
      </c>
      <c r="I105" s="163"/>
      <c r="J105" s="164">
        <f t="shared" si="0"/>
        <v>0</v>
      </c>
      <c r="K105" s="160" t="s">
        <v>123</v>
      </c>
      <c r="L105" s="32"/>
      <c r="M105" s="165" t="s">
        <v>20</v>
      </c>
      <c r="N105" s="166" t="s">
        <v>49</v>
      </c>
      <c r="O105" s="33"/>
      <c r="P105" s="167">
        <f t="shared" si="1"/>
        <v>0</v>
      </c>
      <c r="Q105" s="167">
        <v>0</v>
      </c>
      <c r="R105" s="167">
        <f t="shared" si="2"/>
        <v>0</v>
      </c>
      <c r="S105" s="167">
        <v>0</v>
      </c>
      <c r="T105" s="168">
        <f t="shared" si="3"/>
        <v>0</v>
      </c>
      <c r="AR105" s="15" t="s">
        <v>124</v>
      </c>
      <c r="AT105" s="15" t="s">
        <v>119</v>
      </c>
      <c r="AU105" s="15" t="s">
        <v>85</v>
      </c>
      <c r="AY105" s="15" t="s">
        <v>116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125</v>
      </c>
      <c r="BK105" s="169">
        <f t="shared" si="9"/>
        <v>0</v>
      </c>
      <c r="BL105" s="15" t="s">
        <v>124</v>
      </c>
      <c r="BM105" s="15" t="s">
        <v>207</v>
      </c>
    </row>
    <row r="106" spans="2:65" s="1" customFormat="1" ht="22.5" customHeight="1">
      <c r="B106" s="157"/>
      <c r="C106" s="180" t="s">
        <v>7</v>
      </c>
      <c r="D106" s="180" t="s">
        <v>113</v>
      </c>
      <c r="E106" s="181" t="s">
        <v>208</v>
      </c>
      <c r="F106" s="182" t="s">
        <v>209</v>
      </c>
      <c r="G106" s="183" t="s">
        <v>131</v>
      </c>
      <c r="H106" s="184">
        <v>10</v>
      </c>
      <c r="I106" s="185"/>
      <c r="J106" s="186">
        <f t="shared" si="0"/>
        <v>0</v>
      </c>
      <c r="K106" s="182" t="s">
        <v>20</v>
      </c>
      <c r="L106" s="187"/>
      <c r="M106" s="188" t="s">
        <v>20</v>
      </c>
      <c r="N106" s="189" t="s">
        <v>49</v>
      </c>
      <c r="O106" s="33"/>
      <c r="P106" s="167">
        <f t="shared" si="1"/>
        <v>0</v>
      </c>
      <c r="Q106" s="167">
        <v>0.007</v>
      </c>
      <c r="R106" s="167">
        <f t="shared" si="2"/>
        <v>0.07</v>
      </c>
      <c r="S106" s="167">
        <v>0</v>
      </c>
      <c r="T106" s="168">
        <f t="shared" si="3"/>
        <v>0</v>
      </c>
      <c r="AR106" s="15" t="s">
        <v>170</v>
      </c>
      <c r="AT106" s="15" t="s">
        <v>113</v>
      </c>
      <c r="AU106" s="15" t="s">
        <v>85</v>
      </c>
      <c r="AY106" s="15" t="s">
        <v>116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125</v>
      </c>
      <c r="BK106" s="169">
        <f t="shared" si="9"/>
        <v>0</v>
      </c>
      <c r="BL106" s="15" t="s">
        <v>124</v>
      </c>
      <c r="BM106" s="15" t="s">
        <v>210</v>
      </c>
    </row>
    <row r="107" spans="2:65" s="1" customFormat="1" ht="22.5" customHeight="1">
      <c r="B107" s="157"/>
      <c r="C107" s="158" t="s">
        <v>211</v>
      </c>
      <c r="D107" s="158" t="s">
        <v>119</v>
      </c>
      <c r="E107" s="159" t="s">
        <v>212</v>
      </c>
      <c r="F107" s="160" t="s">
        <v>213</v>
      </c>
      <c r="G107" s="161" t="s">
        <v>131</v>
      </c>
      <c r="H107" s="162">
        <v>10</v>
      </c>
      <c r="I107" s="163"/>
      <c r="J107" s="164">
        <f t="shared" si="0"/>
        <v>0</v>
      </c>
      <c r="K107" s="160" t="s">
        <v>123</v>
      </c>
      <c r="L107" s="32"/>
      <c r="M107" s="165" t="s">
        <v>20</v>
      </c>
      <c r="N107" s="166" t="s">
        <v>49</v>
      </c>
      <c r="O107" s="33"/>
      <c r="P107" s="167">
        <f t="shared" si="1"/>
        <v>0</v>
      </c>
      <c r="Q107" s="167">
        <v>0</v>
      </c>
      <c r="R107" s="167">
        <f t="shared" si="2"/>
        <v>0</v>
      </c>
      <c r="S107" s="167">
        <v>0</v>
      </c>
      <c r="T107" s="168">
        <f t="shared" si="3"/>
        <v>0</v>
      </c>
      <c r="AR107" s="15" t="s">
        <v>124</v>
      </c>
      <c r="AT107" s="15" t="s">
        <v>119</v>
      </c>
      <c r="AU107" s="15" t="s">
        <v>85</v>
      </c>
      <c r="AY107" s="15" t="s">
        <v>116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125</v>
      </c>
      <c r="BK107" s="169">
        <f t="shared" si="9"/>
        <v>0</v>
      </c>
      <c r="BL107" s="15" t="s">
        <v>124</v>
      </c>
      <c r="BM107" s="15" t="s">
        <v>214</v>
      </c>
    </row>
    <row r="108" spans="2:65" s="1" customFormat="1" ht="31.5" customHeight="1">
      <c r="B108" s="157"/>
      <c r="C108" s="158" t="s">
        <v>215</v>
      </c>
      <c r="D108" s="158" t="s">
        <v>119</v>
      </c>
      <c r="E108" s="159" t="s">
        <v>216</v>
      </c>
      <c r="F108" s="160" t="s">
        <v>217</v>
      </c>
      <c r="G108" s="161" t="s">
        <v>122</v>
      </c>
      <c r="H108" s="162">
        <v>15</v>
      </c>
      <c r="I108" s="163"/>
      <c r="J108" s="164">
        <f t="shared" si="0"/>
        <v>0</v>
      </c>
      <c r="K108" s="160" t="s">
        <v>123</v>
      </c>
      <c r="L108" s="32"/>
      <c r="M108" s="165" t="s">
        <v>20</v>
      </c>
      <c r="N108" s="166" t="s">
        <v>49</v>
      </c>
      <c r="O108" s="33"/>
      <c r="P108" s="167">
        <f t="shared" si="1"/>
        <v>0</v>
      </c>
      <c r="Q108" s="167">
        <v>0</v>
      </c>
      <c r="R108" s="167">
        <f t="shared" si="2"/>
        <v>0</v>
      </c>
      <c r="S108" s="167">
        <v>0</v>
      </c>
      <c r="T108" s="168">
        <f t="shared" si="3"/>
        <v>0</v>
      </c>
      <c r="AR108" s="15" t="s">
        <v>124</v>
      </c>
      <c r="AT108" s="15" t="s">
        <v>119</v>
      </c>
      <c r="AU108" s="15" t="s">
        <v>85</v>
      </c>
      <c r="AY108" s="15" t="s">
        <v>116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125</v>
      </c>
      <c r="BK108" s="169">
        <f t="shared" si="9"/>
        <v>0</v>
      </c>
      <c r="BL108" s="15" t="s">
        <v>124</v>
      </c>
      <c r="BM108" s="15" t="s">
        <v>218</v>
      </c>
    </row>
    <row r="109" spans="2:51" s="11" customFormat="1" ht="13.5">
      <c r="B109" s="170"/>
      <c r="D109" s="171" t="s">
        <v>127</v>
      </c>
      <c r="E109" s="172" t="s">
        <v>20</v>
      </c>
      <c r="F109" s="173" t="s">
        <v>219</v>
      </c>
      <c r="H109" s="174">
        <v>15</v>
      </c>
      <c r="I109" s="175"/>
      <c r="L109" s="170"/>
      <c r="M109" s="176"/>
      <c r="N109" s="177"/>
      <c r="O109" s="177"/>
      <c r="P109" s="177"/>
      <c r="Q109" s="177"/>
      <c r="R109" s="177"/>
      <c r="S109" s="177"/>
      <c r="T109" s="178"/>
      <c r="AT109" s="179" t="s">
        <v>127</v>
      </c>
      <c r="AU109" s="179" t="s">
        <v>85</v>
      </c>
      <c r="AV109" s="11" t="s">
        <v>85</v>
      </c>
      <c r="AW109" s="11" t="s">
        <v>39</v>
      </c>
      <c r="AX109" s="11" t="s">
        <v>22</v>
      </c>
      <c r="AY109" s="179" t="s">
        <v>116</v>
      </c>
    </row>
    <row r="110" spans="2:65" s="1" customFormat="1" ht="22.5" customHeight="1">
      <c r="B110" s="157"/>
      <c r="C110" s="180" t="s">
        <v>220</v>
      </c>
      <c r="D110" s="180" t="s">
        <v>113</v>
      </c>
      <c r="E110" s="181" t="s">
        <v>221</v>
      </c>
      <c r="F110" s="182" t="s">
        <v>222</v>
      </c>
      <c r="G110" s="183" t="s">
        <v>223</v>
      </c>
      <c r="H110" s="184">
        <v>22.5</v>
      </c>
      <c r="I110" s="185"/>
      <c r="J110" s="186">
        <f>ROUND(I110*H110,2)</f>
        <v>0</v>
      </c>
      <c r="K110" s="182" t="s">
        <v>20</v>
      </c>
      <c r="L110" s="187"/>
      <c r="M110" s="188" t="s">
        <v>20</v>
      </c>
      <c r="N110" s="189" t="s">
        <v>49</v>
      </c>
      <c r="O110" s="33"/>
      <c r="P110" s="167">
        <f>O110*H110</f>
        <v>0</v>
      </c>
      <c r="Q110" s="167">
        <v>0.001</v>
      </c>
      <c r="R110" s="167">
        <f>Q110*H110</f>
        <v>0.0225</v>
      </c>
      <c r="S110" s="167">
        <v>0</v>
      </c>
      <c r="T110" s="168">
        <f>S110*H110</f>
        <v>0</v>
      </c>
      <c r="AR110" s="15" t="s">
        <v>132</v>
      </c>
      <c r="AT110" s="15" t="s">
        <v>113</v>
      </c>
      <c r="AU110" s="15" t="s">
        <v>85</v>
      </c>
      <c r="AY110" s="15" t="s">
        <v>116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5" t="s">
        <v>125</v>
      </c>
      <c r="BK110" s="169">
        <f>ROUND(I110*H110,2)</f>
        <v>0</v>
      </c>
      <c r="BL110" s="15" t="s">
        <v>132</v>
      </c>
      <c r="BM110" s="15" t="s">
        <v>224</v>
      </c>
    </row>
    <row r="111" spans="2:47" s="1" customFormat="1" ht="27">
      <c r="B111" s="32"/>
      <c r="D111" s="171" t="s">
        <v>225</v>
      </c>
      <c r="F111" s="190" t="s">
        <v>226</v>
      </c>
      <c r="I111" s="130"/>
      <c r="L111" s="32"/>
      <c r="M111" s="62"/>
      <c r="N111" s="33"/>
      <c r="O111" s="33"/>
      <c r="P111" s="33"/>
      <c r="Q111" s="33"/>
      <c r="R111" s="33"/>
      <c r="S111" s="33"/>
      <c r="T111" s="63"/>
      <c r="AT111" s="15" t="s">
        <v>225</v>
      </c>
      <c r="AU111" s="15" t="s">
        <v>85</v>
      </c>
    </row>
    <row r="112" spans="2:65" s="1" customFormat="1" ht="22.5" customHeight="1">
      <c r="B112" s="157"/>
      <c r="C112" s="180" t="s">
        <v>227</v>
      </c>
      <c r="D112" s="180" t="s">
        <v>113</v>
      </c>
      <c r="E112" s="181" t="s">
        <v>228</v>
      </c>
      <c r="F112" s="182" t="s">
        <v>229</v>
      </c>
      <c r="G112" s="183" t="s">
        <v>122</v>
      </c>
      <c r="H112" s="184">
        <v>10</v>
      </c>
      <c r="I112" s="185"/>
      <c r="J112" s="186">
        <f>ROUND(I112*H112,2)</f>
        <v>0</v>
      </c>
      <c r="K112" s="182" t="s">
        <v>20</v>
      </c>
      <c r="L112" s="187"/>
      <c r="M112" s="188" t="s">
        <v>20</v>
      </c>
      <c r="N112" s="189" t="s">
        <v>49</v>
      </c>
      <c r="O112" s="33"/>
      <c r="P112" s="167">
        <f>O112*H112</f>
        <v>0</v>
      </c>
      <c r="Q112" s="167">
        <v>9E-05</v>
      </c>
      <c r="R112" s="167">
        <f>Q112*H112</f>
        <v>0.0009000000000000001</v>
      </c>
      <c r="S112" s="167">
        <v>0</v>
      </c>
      <c r="T112" s="168">
        <f>S112*H112</f>
        <v>0</v>
      </c>
      <c r="AR112" s="15" t="s">
        <v>170</v>
      </c>
      <c r="AT112" s="15" t="s">
        <v>113</v>
      </c>
      <c r="AU112" s="15" t="s">
        <v>85</v>
      </c>
      <c r="AY112" s="15" t="s">
        <v>116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125</v>
      </c>
      <c r="BK112" s="169">
        <f>ROUND(I112*H112,2)</f>
        <v>0</v>
      </c>
      <c r="BL112" s="15" t="s">
        <v>124</v>
      </c>
      <c r="BM112" s="15" t="s">
        <v>230</v>
      </c>
    </row>
    <row r="113" spans="2:65" s="1" customFormat="1" ht="22.5" customHeight="1">
      <c r="B113" s="157"/>
      <c r="C113" s="158" t="s">
        <v>231</v>
      </c>
      <c r="D113" s="158" t="s">
        <v>119</v>
      </c>
      <c r="E113" s="159" t="s">
        <v>232</v>
      </c>
      <c r="F113" s="160" t="s">
        <v>233</v>
      </c>
      <c r="G113" s="161" t="s">
        <v>131</v>
      </c>
      <c r="H113" s="162">
        <v>10</v>
      </c>
      <c r="I113" s="163"/>
      <c r="J113" s="164">
        <f>ROUND(I113*H113,2)</f>
        <v>0</v>
      </c>
      <c r="K113" s="160" t="s">
        <v>123</v>
      </c>
      <c r="L113" s="32"/>
      <c r="M113" s="165" t="s">
        <v>20</v>
      </c>
      <c r="N113" s="166" t="s">
        <v>49</v>
      </c>
      <c r="O113" s="33"/>
      <c r="P113" s="167">
        <f>O113*H113</f>
        <v>0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15" t="s">
        <v>124</v>
      </c>
      <c r="AT113" s="15" t="s">
        <v>119</v>
      </c>
      <c r="AU113" s="15" t="s">
        <v>85</v>
      </c>
      <c r="AY113" s="15" t="s">
        <v>116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125</v>
      </c>
      <c r="BK113" s="169">
        <f>ROUND(I113*H113,2)</f>
        <v>0</v>
      </c>
      <c r="BL113" s="15" t="s">
        <v>124</v>
      </c>
      <c r="BM113" s="15" t="s">
        <v>234</v>
      </c>
    </row>
    <row r="114" spans="2:65" s="1" customFormat="1" ht="31.5" customHeight="1">
      <c r="B114" s="157"/>
      <c r="C114" s="180" t="s">
        <v>235</v>
      </c>
      <c r="D114" s="180" t="s">
        <v>113</v>
      </c>
      <c r="E114" s="181" t="s">
        <v>236</v>
      </c>
      <c r="F114" s="182" t="s">
        <v>237</v>
      </c>
      <c r="G114" s="183" t="s">
        <v>131</v>
      </c>
      <c r="H114" s="184">
        <v>10</v>
      </c>
      <c r="I114" s="185"/>
      <c r="J114" s="186">
        <f>ROUND(I114*H114,2)</f>
        <v>0</v>
      </c>
      <c r="K114" s="182" t="s">
        <v>123</v>
      </c>
      <c r="L114" s="187"/>
      <c r="M114" s="188" t="s">
        <v>20</v>
      </c>
      <c r="N114" s="189" t="s">
        <v>49</v>
      </c>
      <c r="O114" s="33"/>
      <c r="P114" s="167">
        <f>O114*H114</f>
        <v>0</v>
      </c>
      <c r="Q114" s="167">
        <v>0.0007</v>
      </c>
      <c r="R114" s="167">
        <f>Q114*H114</f>
        <v>0.007</v>
      </c>
      <c r="S114" s="167">
        <v>0</v>
      </c>
      <c r="T114" s="168">
        <f>S114*H114</f>
        <v>0</v>
      </c>
      <c r="AR114" s="15" t="s">
        <v>170</v>
      </c>
      <c r="AT114" s="15" t="s">
        <v>113</v>
      </c>
      <c r="AU114" s="15" t="s">
        <v>85</v>
      </c>
      <c r="AY114" s="15" t="s">
        <v>116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125</v>
      </c>
      <c r="BK114" s="169">
        <f>ROUND(I114*H114,2)</f>
        <v>0</v>
      </c>
      <c r="BL114" s="15" t="s">
        <v>124</v>
      </c>
      <c r="BM114" s="15" t="s">
        <v>238</v>
      </c>
    </row>
    <row r="115" spans="2:65" s="1" customFormat="1" ht="22.5" customHeight="1">
      <c r="B115" s="157"/>
      <c r="C115" s="180" t="s">
        <v>239</v>
      </c>
      <c r="D115" s="180" t="s">
        <v>113</v>
      </c>
      <c r="E115" s="181" t="s">
        <v>240</v>
      </c>
      <c r="F115" s="182" t="s">
        <v>241</v>
      </c>
      <c r="G115" s="183" t="s">
        <v>223</v>
      </c>
      <c r="H115" s="184">
        <v>1</v>
      </c>
      <c r="I115" s="185"/>
      <c r="J115" s="186">
        <f>ROUND(I115*H115,2)</f>
        <v>0</v>
      </c>
      <c r="K115" s="182" t="s">
        <v>20</v>
      </c>
      <c r="L115" s="187"/>
      <c r="M115" s="188" t="s">
        <v>20</v>
      </c>
      <c r="N115" s="189" t="s">
        <v>49</v>
      </c>
      <c r="O115" s="33"/>
      <c r="P115" s="167">
        <f>O115*H115</f>
        <v>0</v>
      </c>
      <c r="Q115" s="167">
        <v>1</v>
      </c>
      <c r="R115" s="167">
        <f>Q115*H115</f>
        <v>1</v>
      </c>
      <c r="S115" s="167">
        <v>0</v>
      </c>
      <c r="T115" s="168">
        <f>S115*H115</f>
        <v>0</v>
      </c>
      <c r="AR115" s="15" t="s">
        <v>170</v>
      </c>
      <c r="AT115" s="15" t="s">
        <v>113</v>
      </c>
      <c r="AU115" s="15" t="s">
        <v>85</v>
      </c>
      <c r="AY115" s="15" t="s">
        <v>116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5" t="s">
        <v>125</v>
      </c>
      <c r="BK115" s="169">
        <f>ROUND(I115*H115,2)</f>
        <v>0</v>
      </c>
      <c r="BL115" s="15" t="s">
        <v>124</v>
      </c>
      <c r="BM115" s="15" t="s">
        <v>242</v>
      </c>
    </row>
    <row r="116" spans="2:47" s="1" customFormat="1" ht="27">
      <c r="B116" s="32"/>
      <c r="D116" s="191" t="s">
        <v>225</v>
      </c>
      <c r="F116" s="192" t="s">
        <v>243</v>
      </c>
      <c r="I116" s="130"/>
      <c r="L116" s="32"/>
      <c r="M116" s="62"/>
      <c r="N116" s="33"/>
      <c r="O116" s="33"/>
      <c r="P116" s="33"/>
      <c r="Q116" s="33"/>
      <c r="R116" s="33"/>
      <c r="S116" s="33"/>
      <c r="T116" s="63"/>
      <c r="AT116" s="15" t="s">
        <v>225</v>
      </c>
      <c r="AU116" s="15" t="s">
        <v>85</v>
      </c>
    </row>
    <row r="117" spans="2:51" s="11" customFormat="1" ht="13.5">
      <c r="B117" s="170"/>
      <c r="D117" s="171" t="s">
        <v>127</v>
      </c>
      <c r="E117" s="172" t="s">
        <v>20</v>
      </c>
      <c r="F117" s="173" t="s">
        <v>244</v>
      </c>
      <c r="H117" s="174">
        <v>1</v>
      </c>
      <c r="I117" s="175"/>
      <c r="L117" s="170"/>
      <c r="M117" s="176"/>
      <c r="N117" s="177"/>
      <c r="O117" s="177"/>
      <c r="P117" s="177"/>
      <c r="Q117" s="177"/>
      <c r="R117" s="177"/>
      <c r="S117" s="177"/>
      <c r="T117" s="178"/>
      <c r="AT117" s="179" t="s">
        <v>127</v>
      </c>
      <c r="AU117" s="179" t="s">
        <v>85</v>
      </c>
      <c r="AV117" s="11" t="s">
        <v>85</v>
      </c>
      <c r="AW117" s="11" t="s">
        <v>39</v>
      </c>
      <c r="AX117" s="11" t="s">
        <v>22</v>
      </c>
      <c r="AY117" s="179" t="s">
        <v>116</v>
      </c>
    </row>
    <row r="118" spans="2:65" s="1" customFormat="1" ht="22.5" customHeight="1">
      <c r="B118" s="157"/>
      <c r="C118" s="158" t="s">
        <v>245</v>
      </c>
      <c r="D118" s="158" t="s">
        <v>119</v>
      </c>
      <c r="E118" s="159" t="s">
        <v>246</v>
      </c>
      <c r="F118" s="160" t="s">
        <v>247</v>
      </c>
      <c r="G118" s="161" t="s">
        <v>131</v>
      </c>
      <c r="H118" s="162">
        <v>10</v>
      </c>
      <c r="I118" s="163"/>
      <c r="J118" s="164">
        <f aca="true" t="shared" si="10" ref="J118:J124">ROUND(I118*H118,2)</f>
        <v>0</v>
      </c>
      <c r="K118" s="160" t="s">
        <v>123</v>
      </c>
      <c r="L118" s="32"/>
      <c r="M118" s="165" t="s">
        <v>20</v>
      </c>
      <c r="N118" s="166" t="s">
        <v>49</v>
      </c>
      <c r="O118" s="33"/>
      <c r="P118" s="167">
        <f aca="true" t="shared" si="11" ref="P118:P124">O118*H118</f>
        <v>0</v>
      </c>
      <c r="Q118" s="167">
        <v>0</v>
      </c>
      <c r="R118" s="167">
        <f aca="true" t="shared" si="12" ref="R118:R124">Q118*H118</f>
        <v>0</v>
      </c>
      <c r="S118" s="167">
        <v>0</v>
      </c>
      <c r="T118" s="168">
        <f aca="true" t="shared" si="13" ref="T118:T124">S118*H118</f>
        <v>0</v>
      </c>
      <c r="AR118" s="15" t="s">
        <v>124</v>
      </c>
      <c r="AT118" s="15" t="s">
        <v>119</v>
      </c>
      <c r="AU118" s="15" t="s">
        <v>85</v>
      </c>
      <c r="AY118" s="15" t="s">
        <v>116</v>
      </c>
      <c r="BE118" s="169">
        <f aca="true" t="shared" si="14" ref="BE118:BE124">IF(N118="základní",J118,0)</f>
        <v>0</v>
      </c>
      <c r="BF118" s="169">
        <f aca="true" t="shared" si="15" ref="BF118:BF124">IF(N118="snížená",J118,0)</f>
        <v>0</v>
      </c>
      <c r="BG118" s="169">
        <f aca="true" t="shared" si="16" ref="BG118:BG124">IF(N118="zákl. přenesená",J118,0)</f>
        <v>0</v>
      </c>
      <c r="BH118" s="169">
        <f aca="true" t="shared" si="17" ref="BH118:BH124">IF(N118="sníž. přenesená",J118,0)</f>
        <v>0</v>
      </c>
      <c r="BI118" s="169">
        <f aca="true" t="shared" si="18" ref="BI118:BI124">IF(N118="nulová",J118,0)</f>
        <v>0</v>
      </c>
      <c r="BJ118" s="15" t="s">
        <v>125</v>
      </c>
      <c r="BK118" s="169">
        <f aca="true" t="shared" si="19" ref="BK118:BK124">ROUND(I118*H118,2)</f>
        <v>0</v>
      </c>
      <c r="BL118" s="15" t="s">
        <v>124</v>
      </c>
      <c r="BM118" s="15" t="s">
        <v>248</v>
      </c>
    </row>
    <row r="119" spans="2:65" s="1" customFormat="1" ht="22.5" customHeight="1">
      <c r="B119" s="157"/>
      <c r="C119" s="180" t="s">
        <v>249</v>
      </c>
      <c r="D119" s="180" t="s">
        <v>113</v>
      </c>
      <c r="E119" s="181" t="s">
        <v>250</v>
      </c>
      <c r="F119" s="182" t="s">
        <v>251</v>
      </c>
      <c r="G119" s="183" t="s">
        <v>131</v>
      </c>
      <c r="H119" s="184">
        <v>10</v>
      </c>
      <c r="I119" s="185"/>
      <c r="J119" s="186">
        <f t="shared" si="10"/>
        <v>0</v>
      </c>
      <c r="K119" s="182" t="s">
        <v>123</v>
      </c>
      <c r="L119" s="187"/>
      <c r="M119" s="188" t="s">
        <v>20</v>
      </c>
      <c r="N119" s="189" t="s">
        <v>49</v>
      </c>
      <c r="O119" s="33"/>
      <c r="P119" s="167">
        <f t="shared" si="11"/>
        <v>0</v>
      </c>
      <c r="Q119" s="167">
        <v>0.00016</v>
      </c>
      <c r="R119" s="167">
        <f t="shared" si="12"/>
        <v>0.0016</v>
      </c>
      <c r="S119" s="167">
        <v>0</v>
      </c>
      <c r="T119" s="168">
        <f t="shared" si="13"/>
        <v>0</v>
      </c>
      <c r="AR119" s="15" t="s">
        <v>132</v>
      </c>
      <c r="AT119" s="15" t="s">
        <v>113</v>
      </c>
      <c r="AU119" s="15" t="s">
        <v>85</v>
      </c>
      <c r="AY119" s="15" t="s">
        <v>116</v>
      </c>
      <c r="BE119" s="169">
        <f t="shared" si="14"/>
        <v>0</v>
      </c>
      <c r="BF119" s="169">
        <f t="shared" si="15"/>
        <v>0</v>
      </c>
      <c r="BG119" s="169">
        <f t="shared" si="16"/>
        <v>0</v>
      </c>
      <c r="BH119" s="169">
        <f t="shared" si="17"/>
        <v>0</v>
      </c>
      <c r="BI119" s="169">
        <f t="shared" si="18"/>
        <v>0</v>
      </c>
      <c r="BJ119" s="15" t="s">
        <v>125</v>
      </c>
      <c r="BK119" s="169">
        <f t="shared" si="19"/>
        <v>0</v>
      </c>
      <c r="BL119" s="15" t="s">
        <v>132</v>
      </c>
      <c r="BM119" s="15" t="s">
        <v>252</v>
      </c>
    </row>
    <row r="120" spans="2:65" s="1" customFormat="1" ht="31.5" customHeight="1">
      <c r="B120" s="157"/>
      <c r="C120" s="158" t="s">
        <v>253</v>
      </c>
      <c r="D120" s="158" t="s">
        <v>119</v>
      </c>
      <c r="E120" s="159" t="s">
        <v>254</v>
      </c>
      <c r="F120" s="160" t="s">
        <v>255</v>
      </c>
      <c r="G120" s="161" t="s">
        <v>131</v>
      </c>
      <c r="H120" s="162">
        <v>1</v>
      </c>
      <c r="I120" s="163"/>
      <c r="J120" s="164">
        <f t="shared" si="10"/>
        <v>0</v>
      </c>
      <c r="K120" s="160" t="s">
        <v>123</v>
      </c>
      <c r="L120" s="32"/>
      <c r="M120" s="165" t="s">
        <v>20</v>
      </c>
      <c r="N120" s="166" t="s">
        <v>49</v>
      </c>
      <c r="O120" s="33"/>
      <c r="P120" s="167">
        <f t="shared" si="11"/>
        <v>0</v>
      </c>
      <c r="Q120" s="167">
        <v>0</v>
      </c>
      <c r="R120" s="167">
        <f t="shared" si="12"/>
        <v>0</v>
      </c>
      <c r="S120" s="167">
        <v>0</v>
      </c>
      <c r="T120" s="168">
        <f t="shared" si="13"/>
        <v>0</v>
      </c>
      <c r="AR120" s="15" t="s">
        <v>124</v>
      </c>
      <c r="AT120" s="15" t="s">
        <v>119</v>
      </c>
      <c r="AU120" s="15" t="s">
        <v>85</v>
      </c>
      <c r="AY120" s="15" t="s">
        <v>116</v>
      </c>
      <c r="BE120" s="169">
        <f t="shared" si="14"/>
        <v>0</v>
      </c>
      <c r="BF120" s="169">
        <f t="shared" si="15"/>
        <v>0</v>
      </c>
      <c r="BG120" s="169">
        <f t="shared" si="16"/>
        <v>0</v>
      </c>
      <c r="BH120" s="169">
        <f t="shared" si="17"/>
        <v>0</v>
      </c>
      <c r="BI120" s="169">
        <f t="shared" si="18"/>
        <v>0</v>
      </c>
      <c r="BJ120" s="15" t="s">
        <v>125</v>
      </c>
      <c r="BK120" s="169">
        <f t="shared" si="19"/>
        <v>0</v>
      </c>
      <c r="BL120" s="15" t="s">
        <v>124</v>
      </c>
      <c r="BM120" s="15" t="s">
        <v>256</v>
      </c>
    </row>
    <row r="121" spans="2:65" s="1" customFormat="1" ht="22.5" customHeight="1">
      <c r="B121" s="157"/>
      <c r="C121" s="158" t="s">
        <v>257</v>
      </c>
      <c r="D121" s="158" t="s">
        <v>119</v>
      </c>
      <c r="E121" s="159" t="s">
        <v>258</v>
      </c>
      <c r="F121" s="160" t="s">
        <v>259</v>
      </c>
      <c r="G121" s="161" t="s">
        <v>131</v>
      </c>
      <c r="H121" s="162">
        <v>10</v>
      </c>
      <c r="I121" s="163"/>
      <c r="J121" s="164">
        <f t="shared" si="10"/>
        <v>0</v>
      </c>
      <c r="K121" s="160" t="s">
        <v>123</v>
      </c>
      <c r="L121" s="32"/>
      <c r="M121" s="165" t="s">
        <v>20</v>
      </c>
      <c r="N121" s="166" t="s">
        <v>49</v>
      </c>
      <c r="O121" s="33"/>
      <c r="P121" s="167">
        <f t="shared" si="11"/>
        <v>0</v>
      </c>
      <c r="Q121" s="167">
        <v>0</v>
      </c>
      <c r="R121" s="167">
        <f t="shared" si="12"/>
        <v>0</v>
      </c>
      <c r="S121" s="167">
        <v>0</v>
      </c>
      <c r="T121" s="168">
        <f t="shared" si="13"/>
        <v>0</v>
      </c>
      <c r="AR121" s="15" t="s">
        <v>124</v>
      </c>
      <c r="AT121" s="15" t="s">
        <v>119</v>
      </c>
      <c r="AU121" s="15" t="s">
        <v>85</v>
      </c>
      <c r="AY121" s="15" t="s">
        <v>116</v>
      </c>
      <c r="BE121" s="169">
        <f t="shared" si="14"/>
        <v>0</v>
      </c>
      <c r="BF121" s="169">
        <f t="shared" si="15"/>
        <v>0</v>
      </c>
      <c r="BG121" s="169">
        <f t="shared" si="16"/>
        <v>0</v>
      </c>
      <c r="BH121" s="169">
        <f t="shared" si="17"/>
        <v>0</v>
      </c>
      <c r="BI121" s="169">
        <f t="shared" si="18"/>
        <v>0</v>
      </c>
      <c r="BJ121" s="15" t="s">
        <v>125</v>
      </c>
      <c r="BK121" s="169">
        <f t="shared" si="19"/>
        <v>0</v>
      </c>
      <c r="BL121" s="15" t="s">
        <v>124</v>
      </c>
      <c r="BM121" s="15" t="s">
        <v>260</v>
      </c>
    </row>
    <row r="122" spans="2:65" s="1" customFormat="1" ht="22.5" customHeight="1">
      <c r="B122" s="157"/>
      <c r="C122" s="158" t="s">
        <v>261</v>
      </c>
      <c r="D122" s="158" t="s">
        <v>119</v>
      </c>
      <c r="E122" s="159" t="s">
        <v>262</v>
      </c>
      <c r="F122" s="160" t="s">
        <v>263</v>
      </c>
      <c r="G122" s="161" t="s">
        <v>131</v>
      </c>
      <c r="H122" s="162">
        <v>2</v>
      </c>
      <c r="I122" s="163"/>
      <c r="J122" s="164">
        <f t="shared" si="10"/>
        <v>0</v>
      </c>
      <c r="K122" s="160" t="s">
        <v>123</v>
      </c>
      <c r="L122" s="32"/>
      <c r="M122" s="165" t="s">
        <v>20</v>
      </c>
      <c r="N122" s="166" t="s">
        <v>49</v>
      </c>
      <c r="O122" s="33"/>
      <c r="P122" s="167">
        <f t="shared" si="11"/>
        <v>0</v>
      </c>
      <c r="Q122" s="167">
        <v>0</v>
      </c>
      <c r="R122" s="167">
        <f t="shared" si="12"/>
        <v>0</v>
      </c>
      <c r="S122" s="167">
        <v>0</v>
      </c>
      <c r="T122" s="168">
        <f t="shared" si="13"/>
        <v>0</v>
      </c>
      <c r="AR122" s="15" t="s">
        <v>124</v>
      </c>
      <c r="AT122" s="15" t="s">
        <v>119</v>
      </c>
      <c r="AU122" s="15" t="s">
        <v>85</v>
      </c>
      <c r="AY122" s="15" t="s">
        <v>116</v>
      </c>
      <c r="BE122" s="169">
        <f t="shared" si="14"/>
        <v>0</v>
      </c>
      <c r="BF122" s="169">
        <f t="shared" si="15"/>
        <v>0</v>
      </c>
      <c r="BG122" s="169">
        <f t="shared" si="16"/>
        <v>0</v>
      </c>
      <c r="BH122" s="169">
        <f t="shared" si="17"/>
        <v>0</v>
      </c>
      <c r="BI122" s="169">
        <f t="shared" si="18"/>
        <v>0</v>
      </c>
      <c r="BJ122" s="15" t="s">
        <v>125</v>
      </c>
      <c r="BK122" s="169">
        <f t="shared" si="19"/>
        <v>0</v>
      </c>
      <c r="BL122" s="15" t="s">
        <v>124</v>
      </c>
      <c r="BM122" s="15" t="s">
        <v>264</v>
      </c>
    </row>
    <row r="123" spans="2:65" s="1" customFormat="1" ht="31.5" customHeight="1">
      <c r="B123" s="157"/>
      <c r="C123" s="158" t="s">
        <v>265</v>
      </c>
      <c r="D123" s="158" t="s">
        <v>119</v>
      </c>
      <c r="E123" s="159" t="s">
        <v>266</v>
      </c>
      <c r="F123" s="160" t="s">
        <v>267</v>
      </c>
      <c r="G123" s="161" t="s">
        <v>131</v>
      </c>
      <c r="H123" s="162">
        <v>2</v>
      </c>
      <c r="I123" s="163"/>
      <c r="J123" s="164">
        <f t="shared" si="10"/>
        <v>0</v>
      </c>
      <c r="K123" s="160" t="s">
        <v>123</v>
      </c>
      <c r="L123" s="32"/>
      <c r="M123" s="165" t="s">
        <v>20</v>
      </c>
      <c r="N123" s="166" t="s">
        <v>49</v>
      </c>
      <c r="O123" s="33"/>
      <c r="P123" s="167">
        <f t="shared" si="11"/>
        <v>0</v>
      </c>
      <c r="Q123" s="167">
        <v>0</v>
      </c>
      <c r="R123" s="167">
        <f t="shared" si="12"/>
        <v>0</v>
      </c>
      <c r="S123" s="167">
        <v>0</v>
      </c>
      <c r="T123" s="168">
        <f t="shared" si="13"/>
        <v>0</v>
      </c>
      <c r="AR123" s="15" t="s">
        <v>124</v>
      </c>
      <c r="AT123" s="15" t="s">
        <v>119</v>
      </c>
      <c r="AU123" s="15" t="s">
        <v>85</v>
      </c>
      <c r="AY123" s="15" t="s">
        <v>116</v>
      </c>
      <c r="BE123" s="169">
        <f t="shared" si="14"/>
        <v>0</v>
      </c>
      <c r="BF123" s="169">
        <f t="shared" si="15"/>
        <v>0</v>
      </c>
      <c r="BG123" s="169">
        <f t="shared" si="16"/>
        <v>0</v>
      </c>
      <c r="BH123" s="169">
        <f t="shared" si="17"/>
        <v>0</v>
      </c>
      <c r="BI123" s="169">
        <f t="shared" si="18"/>
        <v>0</v>
      </c>
      <c r="BJ123" s="15" t="s">
        <v>125</v>
      </c>
      <c r="BK123" s="169">
        <f t="shared" si="19"/>
        <v>0</v>
      </c>
      <c r="BL123" s="15" t="s">
        <v>124</v>
      </c>
      <c r="BM123" s="15" t="s">
        <v>268</v>
      </c>
    </row>
    <row r="124" spans="2:65" s="1" customFormat="1" ht="31.5" customHeight="1">
      <c r="B124" s="157"/>
      <c r="C124" s="158" t="s">
        <v>269</v>
      </c>
      <c r="D124" s="158" t="s">
        <v>119</v>
      </c>
      <c r="E124" s="159" t="s">
        <v>270</v>
      </c>
      <c r="F124" s="160" t="s">
        <v>271</v>
      </c>
      <c r="G124" s="161" t="s">
        <v>122</v>
      </c>
      <c r="H124" s="162">
        <v>50</v>
      </c>
      <c r="I124" s="163"/>
      <c r="J124" s="164">
        <f t="shared" si="10"/>
        <v>0</v>
      </c>
      <c r="K124" s="160" t="s">
        <v>123</v>
      </c>
      <c r="L124" s="32"/>
      <c r="M124" s="165" t="s">
        <v>20</v>
      </c>
      <c r="N124" s="166" t="s">
        <v>49</v>
      </c>
      <c r="O124" s="33"/>
      <c r="P124" s="167">
        <f t="shared" si="11"/>
        <v>0</v>
      </c>
      <c r="Q124" s="167">
        <v>0</v>
      </c>
      <c r="R124" s="167">
        <f t="shared" si="12"/>
        <v>0</v>
      </c>
      <c r="S124" s="167">
        <v>0</v>
      </c>
      <c r="T124" s="168">
        <f t="shared" si="13"/>
        <v>0</v>
      </c>
      <c r="AR124" s="15" t="s">
        <v>124</v>
      </c>
      <c r="AT124" s="15" t="s">
        <v>119</v>
      </c>
      <c r="AU124" s="15" t="s">
        <v>85</v>
      </c>
      <c r="AY124" s="15" t="s">
        <v>116</v>
      </c>
      <c r="BE124" s="169">
        <f t="shared" si="14"/>
        <v>0</v>
      </c>
      <c r="BF124" s="169">
        <f t="shared" si="15"/>
        <v>0</v>
      </c>
      <c r="BG124" s="169">
        <f t="shared" si="16"/>
        <v>0</v>
      </c>
      <c r="BH124" s="169">
        <f t="shared" si="17"/>
        <v>0</v>
      </c>
      <c r="BI124" s="169">
        <f t="shared" si="18"/>
        <v>0</v>
      </c>
      <c r="BJ124" s="15" t="s">
        <v>125</v>
      </c>
      <c r="BK124" s="169">
        <f t="shared" si="19"/>
        <v>0</v>
      </c>
      <c r="BL124" s="15" t="s">
        <v>124</v>
      </c>
      <c r="BM124" s="15" t="s">
        <v>272</v>
      </c>
    </row>
    <row r="125" spans="2:51" s="11" customFormat="1" ht="13.5">
      <c r="B125" s="170"/>
      <c r="D125" s="171" t="s">
        <v>127</v>
      </c>
      <c r="E125" s="172" t="s">
        <v>20</v>
      </c>
      <c r="F125" s="173" t="s">
        <v>273</v>
      </c>
      <c r="H125" s="174">
        <v>50</v>
      </c>
      <c r="I125" s="175"/>
      <c r="L125" s="170"/>
      <c r="M125" s="176"/>
      <c r="N125" s="177"/>
      <c r="O125" s="177"/>
      <c r="P125" s="177"/>
      <c r="Q125" s="177"/>
      <c r="R125" s="177"/>
      <c r="S125" s="177"/>
      <c r="T125" s="178"/>
      <c r="AT125" s="179" t="s">
        <v>127</v>
      </c>
      <c r="AU125" s="179" t="s">
        <v>85</v>
      </c>
      <c r="AV125" s="11" t="s">
        <v>85</v>
      </c>
      <c r="AW125" s="11" t="s">
        <v>39</v>
      </c>
      <c r="AX125" s="11" t="s">
        <v>22</v>
      </c>
      <c r="AY125" s="179" t="s">
        <v>116</v>
      </c>
    </row>
    <row r="126" spans="2:65" s="1" customFormat="1" ht="22.5" customHeight="1">
      <c r="B126" s="157"/>
      <c r="C126" s="180" t="s">
        <v>274</v>
      </c>
      <c r="D126" s="180" t="s">
        <v>113</v>
      </c>
      <c r="E126" s="181" t="s">
        <v>275</v>
      </c>
      <c r="F126" s="182" t="s">
        <v>276</v>
      </c>
      <c r="G126" s="183" t="s">
        <v>122</v>
      </c>
      <c r="H126" s="184">
        <v>50</v>
      </c>
      <c r="I126" s="185"/>
      <c r="J126" s="186">
        <f>ROUND(I126*H126,2)</f>
        <v>0</v>
      </c>
      <c r="K126" s="182" t="s">
        <v>123</v>
      </c>
      <c r="L126" s="187"/>
      <c r="M126" s="188" t="s">
        <v>20</v>
      </c>
      <c r="N126" s="189" t="s">
        <v>49</v>
      </c>
      <c r="O126" s="33"/>
      <c r="P126" s="167">
        <f>O126*H126</f>
        <v>0</v>
      </c>
      <c r="Q126" s="167">
        <v>0.00012</v>
      </c>
      <c r="R126" s="167">
        <f>Q126*H126</f>
        <v>0.006</v>
      </c>
      <c r="S126" s="167">
        <v>0</v>
      </c>
      <c r="T126" s="168">
        <f>S126*H126</f>
        <v>0</v>
      </c>
      <c r="AR126" s="15" t="s">
        <v>132</v>
      </c>
      <c r="AT126" s="15" t="s">
        <v>113</v>
      </c>
      <c r="AU126" s="15" t="s">
        <v>85</v>
      </c>
      <c r="AY126" s="15" t="s">
        <v>116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5" t="s">
        <v>125</v>
      </c>
      <c r="BK126" s="169">
        <f>ROUND(I126*H126,2)</f>
        <v>0</v>
      </c>
      <c r="BL126" s="15" t="s">
        <v>132</v>
      </c>
      <c r="BM126" s="15" t="s">
        <v>277</v>
      </c>
    </row>
    <row r="127" spans="2:47" s="1" customFormat="1" ht="27">
      <c r="B127" s="32"/>
      <c r="D127" s="171" t="s">
        <v>225</v>
      </c>
      <c r="F127" s="190" t="s">
        <v>278</v>
      </c>
      <c r="I127" s="130"/>
      <c r="L127" s="32"/>
      <c r="M127" s="62"/>
      <c r="N127" s="33"/>
      <c r="O127" s="33"/>
      <c r="P127" s="33"/>
      <c r="Q127" s="33"/>
      <c r="R127" s="33"/>
      <c r="S127" s="33"/>
      <c r="T127" s="63"/>
      <c r="AT127" s="15" t="s">
        <v>225</v>
      </c>
      <c r="AU127" s="15" t="s">
        <v>85</v>
      </c>
    </row>
    <row r="128" spans="2:65" s="1" customFormat="1" ht="31.5" customHeight="1">
      <c r="B128" s="157"/>
      <c r="C128" s="158" t="s">
        <v>279</v>
      </c>
      <c r="D128" s="158" t="s">
        <v>119</v>
      </c>
      <c r="E128" s="159" t="s">
        <v>280</v>
      </c>
      <c r="F128" s="160" t="s">
        <v>281</v>
      </c>
      <c r="G128" s="161" t="s">
        <v>122</v>
      </c>
      <c r="H128" s="162">
        <v>50</v>
      </c>
      <c r="I128" s="163"/>
      <c r="J128" s="164">
        <f>ROUND(I128*H128,2)</f>
        <v>0</v>
      </c>
      <c r="K128" s="160" t="s">
        <v>123</v>
      </c>
      <c r="L128" s="32"/>
      <c r="M128" s="165" t="s">
        <v>20</v>
      </c>
      <c r="N128" s="166" t="s">
        <v>49</v>
      </c>
      <c r="O128" s="33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5" t="s">
        <v>124</v>
      </c>
      <c r="AT128" s="15" t="s">
        <v>119</v>
      </c>
      <c r="AU128" s="15" t="s">
        <v>85</v>
      </c>
      <c r="AY128" s="15" t="s">
        <v>116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5" t="s">
        <v>125</v>
      </c>
      <c r="BK128" s="169">
        <f>ROUND(I128*H128,2)</f>
        <v>0</v>
      </c>
      <c r="BL128" s="15" t="s">
        <v>124</v>
      </c>
      <c r="BM128" s="15" t="s">
        <v>282</v>
      </c>
    </row>
    <row r="129" spans="2:51" s="11" customFormat="1" ht="13.5">
      <c r="B129" s="170"/>
      <c r="D129" s="171" t="s">
        <v>127</v>
      </c>
      <c r="E129" s="172" t="s">
        <v>20</v>
      </c>
      <c r="F129" s="173" t="s">
        <v>273</v>
      </c>
      <c r="H129" s="174">
        <v>50</v>
      </c>
      <c r="I129" s="175"/>
      <c r="L129" s="170"/>
      <c r="M129" s="176"/>
      <c r="N129" s="177"/>
      <c r="O129" s="177"/>
      <c r="P129" s="177"/>
      <c r="Q129" s="177"/>
      <c r="R129" s="177"/>
      <c r="S129" s="177"/>
      <c r="T129" s="178"/>
      <c r="AT129" s="179" t="s">
        <v>127</v>
      </c>
      <c r="AU129" s="179" t="s">
        <v>85</v>
      </c>
      <c r="AV129" s="11" t="s">
        <v>85</v>
      </c>
      <c r="AW129" s="11" t="s">
        <v>39</v>
      </c>
      <c r="AX129" s="11" t="s">
        <v>22</v>
      </c>
      <c r="AY129" s="179" t="s">
        <v>116</v>
      </c>
    </row>
    <row r="130" spans="2:65" s="1" customFormat="1" ht="31.5" customHeight="1">
      <c r="B130" s="157"/>
      <c r="C130" s="158" t="s">
        <v>283</v>
      </c>
      <c r="D130" s="158" t="s">
        <v>119</v>
      </c>
      <c r="E130" s="159" t="s">
        <v>284</v>
      </c>
      <c r="F130" s="160" t="s">
        <v>285</v>
      </c>
      <c r="G130" s="161" t="s">
        <v>122</v>
      </c>
      <c r="H130" s="162">
        <v>30</v>
      </c>
      <c r="I130" s="163"/>
      <c r="J130" s="164">
        <f>ROUND(I130*H130,2)</f>
        <v>0</v>
      </c>
      <c r="K130" s="160" t="s">
        <v>123</v>
      </c>
      <c r="L130" s="32"/>
      <c r="M130" s="165" t="s">
        <v>20</v>
      </c>
      <c r="N130" s="166" t="s">
        <v>49</v>
      </c>
      <c r="O130" s="33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AR130" s="15" t="s">
        <v>124</v>
      </c>
      <c r="AT130" s="15" t="s">
        <v>119</v>
      </c>
      <c r="AU130" s="15" t="s">
        <v>85</v>
      </c>
      <c r="AY130" s="15" t="s">
        <v>116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5" t="s">
        <v>125</v>
      </c>
      <c r="BK130" s="169">
        <f>ROUND(I130*H130,2)</f>
        <v>0</v>
      </c>
      <c r="BL130" s="15" t="s">
        <v>124</v>
      </c>
      <c r="BM130" s="15" t="s">
        <v>286</v>
      </c>
    </row>
    <row r="131" spans="2:51" s="11" customFormat="1" ht="13.5">
      <c r="B131" s="170"/>
      <c r="D131" s="171" t="s">
        <v>127</v>
      </c>
      <c r="E131" s="172" t="s">
        <v>20</v>
      </c>
      <c r="F131" s="173" t="s">
        <v>287</v>
      </c>
      <c r="H131" s="174">
        <v>30</v>
      </c>
      <c r="I131" s="175"/>
      <c r="L131" s="170"/>
      <c r="M131" s="176"/>
      <c r="N131" s="177"/>
      <c r="O131" s="177"/>
      <c r="P131" s="177"/>
      <c r="Q131" s="177"/>
      <c r="R131" s="177"/>
      <c r="S131" s="177"/>
      <c r="T131" s="178"/>
      <c r="AT131" s="179" t="s">
        <v>127</v>
      </c>
      <c r="AU131" s="179" t="s">
        <v>85</v>
      </c>
      <c r="AV131" s="11" t="s">
        <v>85</v>
      </c>
      <c r="AW131" s="11" t="s">
        <v>39</v>
      </c>
      <c r="AX131" s="11" t="s">
        <v>22</v>
      </c>
      <c r="AY131" s="179" t="s">
        <v>116</v>
      </c>
    </row>
    <row r="132" spans="2:65" s="1" customFormat="1" ht="22.5" customHeight="1">
      <c r="B132" s="157"/>
      <c r="C132" s="180" t="s">
        <v>288</v>
      </c>
      <c r="D132" s="180" t="s">
        <v>113</v>
      </c>
      <c r="E132" s="181" t="s">
        <v>289</v>
      </c>
      <c r="F132" s="182" t="s">
        <v>290</v>
      </c>
      <c r="G132" s="183" t="s">
        <v>122</v>
      </c>
      <c r="H132" s="184">
        <v>30</v>
      </c>
      <c r="I132" s="185"/>
      <c r="J132" s="186">
        <f>ROUND(I132*H132,2)</f>
        <v>0</v>
      </c>
      <c r="K132" s="182" t="s">
        <v>123</v>
      </c>
      <c r="L132" s="187"/>
      <c r="M132" s="188" t="s">
        <v>20</v>
      </c>
      <c r="N132" s="189" t="s">
        <v>49</v>
      </c>
      <c r="O132" s="33"/>
      <c r="P132" s="167">
        <f>O132*H132</f>
        <v>0</v>
      </c>
      <c r="Q132" s="167">
        <v>0.00082</v>
      </c>
      <c r="R132" s="167">
        <f>Q132*H132</f>
        <v>0.0246</v>
      </c>
      <c r="S132" s="167">
        <v>0</v>
      </c>
      <c r="T132" s="168">
        <f>S132*H132</f>
        <v>0</v>
      </c>
      <c r="AR132" s="15" t="s">
        <v>132</v>
      </c>
      <c r="AT132" s="15" t="s">
        <v>113</v>
      </c>
      <c r="AU132" s="15" t="s">
        <v>85</v>
      </c>
      <c r="AY132" s="15" t="s">
        <v>116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5" t="s">
        <v>125</v>
      </c>
      <c r="BK132" s="169">
        <f>ROUND(I132*H132,2)</f>
        <v>0</v>
      </c>
      <c r="BL132" s="15" t="s">
        <v>132</v>
      </c>
      <c r="BM132" s="15" t="s">
        <v>291</v>
      </c>
    </row>
    <row r="133" spans="2:47" s="1" customFormat="1" ht="27">
      <c r="B133" s="32"/>
      <c r="D133" s="171" t="s">
        <v>225</v>
      </c>
      <c r="F133" s="190" t="s">
        <v>292</v>
      </c>
      <c r="I133" s="130"/>
      <c r="L133" s="32"/>
      <c r="M133" s="62"/>
      <c r="N133" s="33"/>
      <c r="O133" s="33"/>
      <c r="P133" s="33"/>
      <c r="Q133" s="33"/>
      <c r="R133" s="33"/>
      <c r="S133" s="33"/>
      <c r="T133" s="63"/>
      <c r="AT133" s="15" t="s">
        <v>225</v>
      </c>
      <c r="AU133" s="15" t="s">
        <v>85</v>
      </c>
    </row>
    <row r="134" spans="2:65" s="1" customFormat="1" ht="22.5" customHeight="1">
      <c r="B134" s="157"/>
      <c r="C134" s="158" t="s">
        <v>293</v>
      </c>
      <c r="D134" s="158" t="s">
        <v>119</v>
      </c>
      <c r="E134" s="159" t="s">
        <v>294</v>
      </c>
      <c r="F134" s="160" t="s">
        <v>295</v>
      </c>
      <c r="G134" s="161" t="s">
        <v>122</v>
      </c>
      <c r="H134" s="162">
        <v>50</v>
      </c>
      <c r="I134" s="163"/>
      <c r="J134" s="164">
        <f>ROUND(I134*H134,2)</f>
        <v>0</v>
      </c>
      <c r="K134" s="160" t="s">
        <v>123</v>
      </c>
      <c r="L134" s="32"/>
      <c r="M134" s="165" t="s">
        <v>20</v>
      </c>
      <c r="N134" s="166" t="s">
        <v>49</v>
      </c>
      <c r="O134" s="33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AR134" s="15" t="s">
        <v>124</v>
      </c>
      <c r="AT134" s="15" t="s">
        <v>119</v>
      </c>
      <c r="AU134" s="15" t="s">
        <v>85</v>
      </c>
      <c r="AY134" s="15" t="s">
        <v>116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125</v>
      </c>
      <c r="BK134" s="169">
        <f>ROUND(I134*H134,2)</f>
        <v>0</v>
      </c>
      <c r="BL134" s="15" t="s">
        <v>124</v>
      </c>
      <c r="BM134" s="15" t="s">
        <v>296</v>
      </c>
    </row>
    <row r="135" spans="2:51" s="11" customFormat="1" ht="13.5">
      <c r="B135" s="170"/>
      <c r="D135" s="171" t="s">
        <v>127</v>
      </c>
      <c r="E135" s="172" t="s">
        <v>20</v>
      </c>
      <c r="F135" s="173" t="s">
        <v>273</v>
      </c>
      <c r="H135" s="174">
        <v>50</v>
      </c>
      <c r="I135" s="175"/>
      <c r="L135" s="170"/>
      <c r="M135" s="176"/>
      <c r="N135" s="177"/>
      <c r="O135" s="177"/>
      <c r="P135" s="177"/>
      <c r="Q135" s="177"/>
      <c r="R135" s="177"/>
      <c r="S135" s="177"/>
      <c r="T135" s="178"/>
      <c r="AT135" s="179" t="s">
        <v>127</v>
      </c>
      <c r="AU135" s="179" t="s">
        <v>85</v>
      </c>
      <c r="AV135" s="11" t="s">
        <v>85</v>
      </c>
      <c r="AW135" s="11" t="s">
        <v>39</v>
      </c>
      <c r="AX135" s="11" t="s">
        <v>22</v>
      </c>
      <c r="AY135" s="179" t="s">
        <v>116</v>
      </c>
    </row>
    <row r="136" spans="2:65" s="1" customFormat="1" ht="22.5" customHeight="1">
      <c r="B136" s="157"/>
      <c r="C136" s="158" t="s">
        <v>297</v>
      </c>
      <c r="D136" s="158" t="s">
        <v>119</v>
      </c>
      <c r="E136" s="159" t="s">
        <v>298</v>
      </c>
      <c r="F136" s="160" t="s">
        <v>299</v>
      </c>
      <c r="G136" s="161" t="s">
        <v>122</v>
      </c>
      <c r="H136" s="162">
        <v>30</v>
      </c>
      <c r="I136" s="163"/>
      <c r="J136" s="164">
        <f>ROUND(I136*H136,2)</f>
        <v>0</v>
      </c>
      <c r="K136" s="160" t="s">
        <v>123</v>
      </c>
      <c r="L136" s="32"/>
      <c r="M136" s="165" t="s">
        <v>20</v>
      </c>
      <c r="N136" s="166" t="s">
        <v>49</v>
      </c>
      <c r="O136" s="33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AR136" s="15" t="s">
        <v>124</v>
      </c>
      <c r="AT136" s="15" t="s">
        <v>119</v>
      </c>
      <c r="AU136" s="15" t="s">
        <v>85</v>
      </c>
      <c r="AY136" s="15" t="s">
        <v>116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5" t="s">
        <v>125</v>
      </c>
      <c r="BK136" s="169">
        <f>ROUND(I136*H136,2)</f>
        <v>0</v>
      </c>
      <c r="BL136" s="15" t="s">
        <v>124</v>
      </c>
      <c r="BM136" s="15" t="s">
        <v>300</v>
      </c>
    </row>
    <row r="137" spans="2:51" s="11" customFormat="1" ht="13.5">
      <c r="B137" s="170"/>
      <c r="D137" s="171" t="s">
        <v>127</v>
      </c>
      <c r="E137" s="172" t="s">
        <v>20</v>
      </c>
      <c r="F137" s="173" t="s">
        <v>287</v>
      </c>
      <c r="H137" s="174">
        <v>30</v>
      </c>
      <c r="I137" s="175"/>
      <c r="L137" s="170"/>
      <c r="M137" s="176"/>
      <c r="N137" s="177"/>
      <c r="O137" s="177"/>
      <c r="P137" s="177"/>
      <c r="Q137" s="177"/>
      <c r="R137" s="177"/>
      <c r="S137" s="177"/>
      <c r="T137" s="178"/>
      <c r="AT137" s="179" t="s">
        <v>127</v>
      </c>
      <c r="AU137" s="179" t="s">
        <v>85</v>
      </c>
      <c r="AV137" s="11" t="s">
        <v>85</v>
      </c>
      <c r="AW137" s="11" t="s">
        <v>39</v>
      </c>
      <c r="AX137" s="11" t="s">
        <v>22</v>
      </c>
      <c r="AY137" s="179" t="s">
        <v>116</v>
      </c>
    </row>
    <row r="138" spans="2:65" s="1" customFormat="1" ht="22.5" customHeight="1">
      <c r="B138" s="157"/>
      <c r="C138" s="158" t="s">
        <v>301</v>
      </c>
      <c r="D138" s="158" t="s">
        <v>119</v>
      </c>
      <c r="E138" s="159" t="s">
        <v>302</v>
      </c>
      <c r="F138" s="160" t="s">
        <v>303</v>
      </c>
      <c r="G138" s="161" t="s">
        <v>304</v>
      </c>
      <c r="H138" s="193"/>
      <c r="I138" s="163"/>
      <c r="J138" s="164">
        <f>ROUND(I138*H138,2)</f>
        <v>0</v>
      </c>
      <c r="K138" s="160" t="s">
        <v>20</v>
      </c>
      <c r="L138" s="32"/>
      <c r="M138" s="165" t="s">
        <v>20</v>
      </c>
      <c r="N138" s="166" t="s">
        <v>49</v>
      </c>
      <c r="O138" s="33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AR138" s="15" t="s">
        <v>124</v>
      </c>
      <c r="AT138" s="15" t="s">
        <v>119</v>
      </c>
      <c r="AU138" s="15" t="s">
        <v>85</v>
      </c>
      <c r="AY138" s="15" t="s">
        <v>116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5" t="s">
        <v>125</v>
      </c>
      <c r="BK138" s="169">
        <f>ROUND(I138*H138,2)</f>
        <v>0</v>
      </c>
      <c r="BL138" s="15" t="s">
        <v>124</v>
      </c>
      <c r="BM138" s="15" t="s">
        <v>305</v>
      </c>
    </row>
    <row r="139" spans="2:65" s="1" customFormat="1" ht="22.5" customHeight="1">
      <c r="B139" s="157"/>
      <c r="C139" s="158" t="s">
        <v>306</v>
      </c>
      <c r="D139" s="158" t="s">
        <v>119</v>
      </c>
      <c r="E139" s="159" t="s">
        <v>307</v>
      </c>
      <c r="F139" s="160" t="s">
        <v>308</v>
      </c>
      <c r="G139" s="161" t="s">
        <v>304</v>
      </c>
      <c r="H139" s="193"/>
      <c r="I139" s="163"/>
      <c r="J139" s="164">
        <f>ROUND(I139*H139,2)</f>
        <v>0</v>
      </c>
      <c r="K139" s="160" t="s">
        <v>20</v>
      </c>
      <c r="L139" s="32"/>
      <c r="M139" s="165" t="s">
        <v>20</v>
      </c>
      <c r="N139" s="166" t="s">
        <v>49</v>
      </c>
      <c r="O139" s="33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AR139" s="15" t="s">
        <v>124</v>
      </c>
      <c r="AT139" s="15" t="s">
        <v>119</v>
      </c>
      <c r="AU139" s="15" t="s">
        <v>85</v>
      </c>
      <c r="AY139" s="15" t="s">
        <v>116</v>
      </c>
      <c r="BE139" s="169">
        <f>IF(N139="základní",J139,0)</f>
        <v>0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5" t="s">
        <v>125</v>
      </c>
      <c r="BK139" s="169">
        <f>ROUND(I139*H139,2)</f>
        <v>0</v>
      </c>
      <c r="BL139" s="15" t="s">
        <v>124</v>
      </c>
      <c r="BM139" s="15" t="s">
        <v>309</v>
      </c>
    </row>
    <row r="140" spans="2:65" s="1" customFormat="1" ht="22.5" customHeight="1">
      <c r="B140" s="157"/>
      <c r="C140" s="158" t="s">
        <v>310</v>
      </c>
      <c r="D140" s="158" t="s">
        <v>119</v>
      </c>
      <c r="E140" s="159" t="s">
        <v>311</v>
      </c>
      <c r="F140" s="160" t="s">
        <v>312</v>
      </c>
      <c r="G140" s="161" t="s">
        <v>304</v>
      </c>
      <c r="H140" s="193"/>
      <c r="I140" s="163"/>
      <c r="J140" s="164">
        <f>ROUND(I140*H140,2)</f>
        <v>0</v>
      </c>
      <c r="K140" s="160" t="s">
        <v>20</v>
      </c>
      <c r="L140" s="32"/>
      <c r="M140" s="165" t="s">
        <v>20</v>
      </c>
      <c r="N140" s="166" t="s">
        <v>49</v>
      </c>
      <c r="O140" s="33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5" t="s">
        <v>124</v>
      </c>
      <c r="AT140" s="15" t="s">
        <v>119</v>
      </c>
      <c r="AU140" s="15" t="s">
        <v>85</v>
      </c>
      <c r="AY140" s="15" t="s">
        <v>116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125</v>
      </c>
      <c r="BK140" s="169">
        <f>ROUND(I140*H140,2)</f>
        <v>0</v>
      </c>
      <c r="BL140" s="15" t="s">
        <v>124</v>
      </c>
      <c r="BM140" s="15" t="s">
        <v>313</v>
      </c>
    </row>
    <row r="141" spans="2:65" s="1" customFormat="1" ht="22.5" customHeight="1">
      <c r="B141" s="157"/>
      <c r="C141" s="158" t="s">
        <v>314</v>
      </c>
      <c r="D141" s="158" t="s">
        <v>119</v>
      </c>
      <c r="E141" s="159" t="s">
        <v>315</v>
      </c>
      <c r="F141" s="160" t="s">
        <v>316</v>
      </c>
      <c r="G141" s="161" t="s">
        <v>304</v>
      </c>
      <c r="H141" s="193"/>
      <c r="I141" s="163"/>
      <c r="J141" s="164">
        <f>ROUND(I141*H141,2)</f>
        <v>0</v>
      </c>
      <c r="K141" s="160" t="s">
        <v>20</v>
      </c>
      <c r="L141" s="32"/>
      <c r="M141" s="165" t="s">
        <v>20</v>
      </c>
      <c r="N141" s="166" t="s">
        <v>49</v>
      </c>
      <c r="O141" s="33"/>
      <c r="P141" s="167">
        <f>O141*H141</f>
        <v>0</v>
      </c>
      <c r="Q141" s="167">
        <v>0</v>
      </c>
      <c r="R141" s="167">
        <f>Q141*H141</f>
        <v>0</v>
      </c>
      <c r="S141" s="167">
        <v>0</v>
      </c>
      <c r="T141" s="168">
        <f>S141*H141</f>
        <v>0</v>
      </c>
      <c r="AR141" s="15" t="s">
        <v>124</v>
      </c>
      <c r="AT141" s="15" t="s">
        <v>119</v>
      </c>
      <c r="AU141" s="15" t="s">
        <v>85</v>
      </c>
      <c r="AY141" s="15" t="s">
        <v>116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15" t="s">
        <v>125</v>
      </c>
      <c r="BK141" s="169">
        <f>ROUND(I141*H141,2)</f>
        <v>0</v>
      </c>
      <c r="BL141" s="15" t="s">
        <v>124</v>
      </c>
      <c r="BM141" s="15" t="s">
        <v>317</v>
      </c>
    </row>
    <row r="142" spans="2:63" s="10" customFormat="1" ht="29.25" customHeight="1">
      <c r="B142" s="143"/>
      <c r="D142" s="154" t="s">
        <v>75</v>
      </c>
      <c r="E142" s="155" t="s">
        <v>318</v>
      </c>
      <c r="F142" s="155" t="s">
        <v>319</v>
      </c>
      <c r="I142" s="146"/>
      <c r="J142" s="156">
        <f>BK142</f>
        <v>0</v>
      </c>
      <c r="L142" s="143"/>
      <c r="M142" s="148"/>
      <c r="N142" s="149"/>
      <c r="O142" s="149"/>
      <c r="P142" s="150">
        <f>SUM(P143:P154)</f>
        <v>0</v>
      </c>
      <c r="Q142" s="149"/>
      <c r="R142" s="150">
        <f>SUM(R143:R154)</f>
        <v>8.190514199999999</v>
      </c>
      <c r="S142" s="149"/>
      <c r="T142" s="151">
        <f>SUM(T143:T154)</f>
        <v>0</v>
      </c>
      <c r="AR142" s="144" t="s">
        <v>115</v>
      </c>
      <c r="AT142" s="152" t="s">
        <v>75</v>
      </c>
      <c r="AU142" s="152" t="s">
        <v>22</v>
      </c>
      <c r="AY142" s="144" t="s">
        <v>116</v>
      </c>
      <c r="BK142" s="153">
        <f>SUM(BK143:BK154)</f>
        <v>0</v>
      </c>
    </row>
    <row r="143" spans="2:65" s="1" customFormat="1" ht="22.5" customHeight="1">
      <c r="B143" s="157"/>
      <c r="C143" s="158" t="s">
        <v>320</v>
      </c>
      <c r="D143" s="158" t="s">
        <v>119</v>
      </c>
      <c r="E143" s="159" t="s">
        <v>321</v>
      </c>
      <c r="F143" s="160" t="s">
        <v>322</v>
      </c>
      <c r="G143" s="161" t="s">
        <v>323</v>
      </c>
      <c r="H143" s="162">
        <v>3.025</v>
      </c>
      <c r="I143" s="163"/>
      <c r="J143" s="164">
        <f>ROUND(I143*H143,2)</f>
        <v>0</v>
      </c>
      <c r="K143" s="160" t="s">
        <v>123</v>
      </c>
      <c r="L143" s="32"/>
      <c r="M143" s="165" t="s">
        <v>20</v>
      </c>
      <c r="N143" s="166" t="s">
        <v>49</v>
      </c>
      <c r="O143" s="33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AR143" s="15" t="s">
        <v>124</v>
      </c>
      <c r="AT143" s="15" t="s">
        <v>119</v>
      </c>
      <c r="AU143" s="15" t="s">
        <v>85</v>
      </c>
      <c r="AY143" s="15" t="s">
        <v>116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5" t="s">
        <v>125</v>
      </c>
      <c r="BK143" s="169">
        <f>ROUND(I143*H143,2)</f>
        <v>0</v>
      </c>
      <c r="BL143" s="15" t="s">
        <v>124</v>
      </c>
      <c r="BM143" s="15" t="s">
        <v>324</v>
      </c>
    </row>
    <row r="144" spans="2:51" s="11" customFormat="1" ht="13.5">
      <c r="B144" s="170"/>
      <c r="D144" s="171" t="s">
        <v>127</v>
      </c>
      <c r="E144" s="172" t="s">
        <v>20</v>
      </c>
      <c r="F144" s="173" t="s">
        <v>325</v>
      </c>
      <c r="H144" s="174">
        <v>3.025</v>
      </c>
      <c r="I144" s="175"/>
      <c r="L144" s="170"/>
      <c r="M144" s="176"/>
      <c r="N144" s="177"/>
      <c r="O144" s="177"/>
      <c r="P144" s="177"/>
      <c r="Q144" s="177"/>
      <c r="R144" s="177"/>
      <c r="S144" s="177"/>
      <c r="T144" s="178"/>
      <c r="AT144" s="179" t="s">
        <v>127</v>
      </c>
      <c r="AU144" s="179" t="s">
        <v>85</v>
      </c>
      <c r="AV144" s="11" t="s">
        <v>85</v>
      </c>
      <c r="AW144" s="11" t="s">
        <v>39</v>
      </c>
      <c r="AX144" s="11" t="s">
        <v>22</v>
      </c>
      <c r="AY144" s="179" t="s">
        <v>116</v>
      </c>
    </row>
    <row r="145" spans="2:65" s="1" customFormat="1" ht="22.5" customHeight="1">
      <c r="B145" s="157"/>
      <c r="C145" s="158" t="s">
        <v>326</v>
      </c>
      <c r="D145" s="158" t="s">
        <v>119</v>
      </c>
      <c r="E145" s="159" t="s">
        <v>327</v>
      </c>
      <c r="F145" s="160" t="s">
        <v>328</v>
      </c>
      <c r="G145" s="161" t="s">
        <v>329</v>
      </c>
      <c r="H145" s="162">
        <v>3.4</v>
      </c>
      <c r="I145" s="163"/>
      <c r="J145" s="164">
        <f>ROUND(I145*H145,2)</f>
        <v>0</v>
      </c>
      <c r="K145" s="160" t="s">
        <v>123</v>
      </c>
      <c r="L145" s="32"/>
      <c r="M145" s="165" t="s">
        <v>20</v>
      </c>
      <c r="N145" s="166" t="s">
        <v>49</v>
      </c>
      <c r="O145" s="33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AR145" s="15" t="s">
        <v>124</v>
      </c>
      <c r="AT145" s="15" t="s">
        <v>119</v>
      </c>
      <c r="AU145" s="15" t="s">
        <v>85</v>
      </c>
      <c r="AY145" s="15" t="s">
        <v>116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5" t="s">
        <v>125</v>
      </c>
      <c r="BK145" s="169">
        <f>ROUND(I145*H145,2)</f>
        <v>0</v>
      </c>
      <c r="BL145" s="15" t="s">
        <v>124</v>
      </c>
      <c r="BM145" s="15" t="s">
        <v>330</v>
      </c>
    </row>
    <row r="146" spans="2:51" s="11" customFormat="1" ht="13.5">
      <c r="B146" s="170"/>
      <c r="D146" s="171" t="s">
        <v>127</v>
      </c>
      <c r="E146" s="172" t="s">
        <v>20</v>
      </c>
      <c r="F146" s="173" t="s">
        <v>331</v>
      </c>
      <c r="H146" s="174">
        <v>3.4</v>
      </c>
      <c r="I146" s="175"/>
      <c r="L146" s="170"/>
      <c r="M146" s="176"/>
      <c r="N146" s="177"/>
      <c r="O146" s="177"/>
      <c r="P146" s="177"/>
      <c r="Q146" s="177"/>
      <c r="R146" s="177"/>
      <c r="S146" s="177"/>
      <c r="T146" s="178"/>
      <c r="AT146" s="179" t="s">
        <v>127</v>
      </c>
      <c r="AU146" s="179" t="s">
        <v>85</v>
      </c>
      <c r="AV146" s="11" t="s">
        <v>85</v>
      </c>
      <c r="AW146" s="11" t="s">
        <v>39</v>
      </c>
      <c r="AX146" s="11" t="s">
        <v>22</v>
      </c>
      <c r="AY146" s="179" t="s">
        <v>116</v>
      </c>
    </row>
    <row r="147" spans="2:65" s="1" customFormat="1" ht="22.5" customHeight="1">
      <c r="B147" s="157"/>
      <c r="C147" s="158" t="s">
        <v>332</v>
      </c>
      <c r="D147" s="158" t="s">
        <v>119</v>
      </c>
      <c r="E147" s="159" t="s">
        <v>333</v>
      </c>
      <c r="F147" s="160" t="s">
        <v>334</v>
      </c>
      <c r="G147" s="161" t="s">
        <v>329</v>
      </c>
      <c r="H147" s="162">
        <v>3.63</v>
      </c>
      <c r="I147" s="163"/>
      <c r="J147" s="164">
        <f>ROUND(I147*H147,2)</f>
        <v>0</v>
      </c>
      <c r="K147" s="160" t="s">
        <v>123</v>
      </c>
      <c r="L147" s="32"/>
      <c r="M147" s="165" t="s">
        <v>20</v>
      </c>
      <c r="N147" s="166" t="s">
        <v>49</v>
      </c>
      <c r="O147" s="33"/>
      <c r="P147" s="167">
        <f>O147*H147</f>
        <v>0</v>
      </c>
      <c r="Q147" s="167">
        <v>2.25634</v>
      </c>
      <c r="R147" s="167">
        <f>Q147*H147</f>
        <v>8.190514199999999</v>
      </c>
      <c r="S147" s="167">
        <v>0</v>
      </c>
      <c r="T147" s="168">
        <f>S147*H147</f>
        <v>0</v>
      </c>
      <c r="AR147" s="15" t="s">
        <v>124</v>
      </c>
      <c r="AT147" s="15" t="s">
        <v>119</v>
      </c>
      <c r="AU147" s="15" t="s">
        <v>85</v>
      </c>
      <c r="AY147" s="15" t="s">
        <v>116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5" t="s">
        <v>125</v>
      </c>
      <c r="BK147" s="169">
        <f>ROUND(I147*H147,2)</f>
        <v>0</v>
      </c>
      <c r="BL147" s="15" t="s">
        <v>124</v>
      </c>
      <c r="BM147" s="15" t="s">
        <v>335</v>
      </c>
    </row>
    <row r="148" spans="2:51" s="11" customFormat="1" ht="13.5">
      <c r="B148" s="170"/>
      <c r="D148" s="171" t="s">
        <v>127</v>
      </c>
      <c r="E148" s="172" t="s">
        <v>20</v>
      </c>
      <c r="F148" s="173" t="s">
        <v>336</v>
      </c>
      <c r="H148" s="174">
        <v>3.63</v>
      </c>
      <c r="I148" s="175"/>
      <c r="L148" s="170"/>
      <c r="M148" s="176"/>
      <c r="N148" s="177"/>
      <c r="O148" s="177"/>
      <c r="P148" s="177"/>
      <c r="Q148" s="177"/>
      <c r="R148" s="177"/>
      <c r="S148" s="177"/>
      <c r="T148" s="178"/>
      <c r="AT148" s="179" t="s">
        <v>127</v>
      </c>
      <c r="AU148" s="179" t="s">
        <v>85</v>
      </c>
      <c r="AV148" s="11" t="s">
        <v>85</v>
      </c>
      <c r="AW148" s="11" t="s">
        <v>39</v>
      </c>
      <c r="AX148" s="11" t="s">
        <v>22</v>
      </c>
      <c r="AY148" s="179" t="s">
        <v>116</v>
      </c>
    </row>
    <row r="149" spans="2:65" s="1" customFormat="1" ht="22.5" customHeight="1">
      <c r="B149" s="157"/>
      <c r="C149" s="158" t="s">
        <v>337</v>
      </c>
      <c r="D149" s="158" t="s">
        <v>119</v>
      </c>
      <c r="E149" s="159" t="s">
        <v>338</v>
      </c>
      <c r="F149" s="160" t="s">
        <v>339</v>
      </c>
      <c r="G149" s="161" t="s">
        <v>329</v>
      </c>
      <c r="H149" s="162">
        <v>3.63</v>
      </c>
      <c r="I149" s="163"/>
      <c r="J149" s="164">
        <f>ROUND(I149*H149,2)</f>
        <v>0</v>
      </c>
      <c r="K149" s="160" t="s">
        <v>20</v>
      </c>
      <c r="L149" s="32"/>
      <c r="M149" s="165" t="s">
        <v>20</v>
      </c>
      <c r="N149" s="166" t="s">
        <v>49</v>
      </c>
      <c r="O149" s="33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AR149" s="15" t="s">
        <v>124</v>
      </c>
      <c r="AT149" s="15" t="s">
        <v>119</v>
      </c>
      <c r="AU149" s="15" t="s">
        <v>85</v>
      </c>
      <c r="AY149" s="15" t="s">
        <v>116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5" t="s">
        <v>125</v>
      </c>
      <c r="BK149" s="169">
        <f>ROUND(I149*H149,2)</f>
        <v>0</v>
      </c>
      <c r="BL149" s="15" t="s">
        <v>124</v>
      </c>
      <c r="BM149" s="15" t="s">
        <v>340</v>
      </c>
    </row>
    <row r="150" spans="2:51" s="11" customFormat="1" ht="13.5">
      <c r="B150" s="170"/>
      <c r="D150" s="171" t="s">
        <v>127</v>
      </c>
      <c r="E150" s="172" t="s">
        <v>20</v>
      </c>
      <c r="F150" s="173" t="s">
        <v>341</v>
      </c>
      <c r="H150" s="174">
        <v>3.63</v>
      </c>
      <c r="I150" s="175"/>
      <c r="L150" s="170"/>
      <c r="M150" s="176"/>
      <c r="N150" s="177"/>
      <c r="O150" s="177"/>
      <c r="P150" s="177"/>
      <c r="Q150" s="177"/>
      <c r="R150" s="177"/>
      <c r="S150" s="177"/>
      <c r="T150" s="178"/>
      <c r="AT150" s="179" t="s">
        <v>127</v>
      </c>
      <c r="AU150" s="179" t="s">
        <v>85</v>
      </c>
      <c r="AV150" s="11" t="s">
        <v>85</v>
      </c>
      <c r="AW150" s="11" t="s">
        <v>39</v>
      </c>
      <c r="AX150" s="11" t="s">
        <v>22</v>
      </c>
      <c r="AY150" s="179" t="s">
        <v>116</v>
      </c>
    </row>
    <row r="151" spans="2:65" s="1" customFormat="1" ht="22.5" customHeight="1">
      <c r="B151" s="157"/>
      <c r="C151" s="158" t="s">
        <v>342</v>
      </c>
      <c r="D151" s="158" t="s">
        <v>119</v>
      </c>
      <c r="E151" s="159" t="s">
        <v>343</v>
      </c>
      <c r="F151" s="160" t="s">
        <v>344</v>
      </c>
      <c r="G151" s="161" t="s">
        <v>329</v>
      </c>
      <c r="H151" s="162">
        <v>3.4</v>
      </c>
      <c r="I151" s="163"/>
      <c r="J151" s="164">
        <f>ROUND(I151*H151,2)</f>
        <v>0</v>
      </c>
      <c r="K151" s="160" t="s">
        <v>123</v>
      </c>
      <c r="L151" s="32"/>
      <c r="M151" s="165" t="s">
        <v>20</v>
      </c>
      <c r="N151" s="166" t="s">
        <v>49</v>
      </c>
      <c r="O151" s="33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AR151" s="15" t="s">
        <v>124</v>
      </c>
      <c r="AT151" s="15" t="s">
        <v>119</v>
      </c>
      <c r="AU151" s="15" t="s">
        <v>85</v>
      </c>
      <c r="AY151" s="15" t="s">
        <v>116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5" t="s">
        <v>125</v>
      </c>
      <c r="BK151" s="169">
        <f>ROUND(I151*H151,2)</f>
        <v>0</v>
      </c>
      <c r="BL151" s="15" t="s">
        <v>124</v>
      </c>
      <c r="BM151" s="15" t="s">
        <v>345</v>
      </c>
    </row>
    <row r="152" spans="2:51" s="11" customFormat="1" ht="13.5">
      <c r="B152" s="170"/>
      <c r="D152" s="171" t="s">
        <v>127</v>
      </c>
      <c r="E152" s="172" t="s">
        <v>20</v>
      </c>
      <c r="F152" s="173" t="s">
        <v>331</v>
      </c>
      <c r="H152" s="174">
        <v>3.4</v>
      </c>
      <c r="I152" s="175"/>
      <c r="L152" s="170"/>
      <c r="M152" s="176"/>
      <c r="N152" s="177"/>
      <c r="O152" s="177"/>
      <c r="P152" s="177"/>
      <c r="Q152" s="177"/>
      <c r="R152" s="177"/>
      <c r="S152" s="177"/>
      <c r="T152" s="178"/>
      <c r="AT152" s="179" t="s">
        <v>127</v>
      </c>
      <c r="AU152" s="179" t="s">
        <v>85</v>
      </c>
      <c r="AV152" s="11" t="s">
        <v>85</v>
      </c>
      <c r="AW152" s="11" t="s">
        <v>39</v>
      </c>
      <c r="AX152" s="11" t="s">
        <v>22</v>
      </c>
      <c r="AY152" s="179" t="s">
        <v>116</v>
      </c>
    </row>
    <row r="153" spans="2:65" s="1" customFormat="1" ht="22.5" customHeight="1">
      <c r="B153" s="157"/>
      <c r="C153" s="158" t="s">
        <v>346</v>
      </c>
      <c r="D153" s="158" t="s">
        <v>119</v>
      </c>
      <c r="E153" s="159" t="s">
        <v>347</v>
      </c>
      <c r="F153" s="160" t="s">
        <v>348</v>
      </c>
      <c r="G153" s="161" t="s">
        <v>323</v>
      </c>
      <c r="H153" s="162">
        <v>3.025</v>
      </c>
      <c r="I153" s="163"/>
      <c r="J153" s="164">
        <f>ROUND(I153*H153,2)</f>
        <v>0</v>
      </c>
      <c r="K153" s="160" t="s">
        <v>123</v>
      </c>
      <c r="L153" s="32"/>
      <c r="M153" s="165" t="s">
        <v>20</v>
      </c>
      <c r="N153" s="166" t="s">
        <v>49</v>
      </c>
      <c r="O153" s="33"/>
      <c r="P153" s="167">
        <f>O153*H153</f>
        <v>0</v>
      </c>
      <c r="Q153" s="167">
        <v>0</v>
      </c>
      <c r="R153" s="167">
        <f>Q153*H153</f>
        <v>0</v>
      </c>
      <c r="S153" s="167">
        <v>0</v>
      </c>
      <c r="T153" s="168">
        <f>S153*H153</f>
        <v>0</v>
      </c>
      <c r="AR153" s="15" t="s">
        <v>124</v>
      </c>
      <c r="AT153" s="15" t="s">
        <v>119</v>
      </c>
      <c r="AU153" s="15" t="s">
        <v>85</v>
      </c>
      <c r="AY153" s="15" t="s">
        <v>116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5" t="s">
        <v>125</v>
      </c>
      <c r="BK153" s="169">
        <f>ROUND(I153*H153,2)</f>
        <v>0</v>
      </c>
      <c r="BL153" s="15" t="s">
        <v>124</v>
      </c>
      <c r="BM153" s="15" t="s">
        <v>349</v>
      </c>
    </row>
    <row r="154" spans="2:51" s="11" customFormat="1" ht="13.5">
      <c r="B154" s="170"/>
      <c r="D154" s="191" t="s">
        <v>127</v>
      </c>
      <c r="E154" s="179" t="s">
        <v>20</v>
      </c>
      <c r="F154" s="194" t="s">
        <v>325</v>
      </c>
      <c r="H154" s="195">
        <v>3.025</v>
      </c>
      <c r="I154" s="175"/>
      <c r="L154" s="170"/>
      <c r="M154" s="176"/>
      <c r="N154" s="177"/>
      <c r="O154" s="177"/>
      <c r="P154" s="177"/>
      <c r="Q154" s="177"/>
      <c r="R154" s="177"/>
      <c r="S154" s="177"/>
      <c r="T154" s="178"/>
      <c r="AT154" s="179" t="s">
        <v>127</v>
      </c>
      <c r="AU154" s="179" t="s">
        <v>85</v>
      </c>
      <c r="AV154" s="11" t="s">
        <v>85</v>
      </c>
      <c r="AW154" s="11" t="s">
        <v>39</v>
      </c>
      <c r="AX154" s="11" t="s">
        <v>22</v>
      </c>
      <c r="AY154" s="179" t="s">
        <v>116</v>
      </c>
    </row>
    <row r="155" spans="2:63" s="10" customFormat="1" ht="36.75" customHeight="1">
      <c r="B155" s="143"/>
      <c r="D155" s="144" t="s">
        <v>75</v>
      </c>
      <c r="E155" s="145" t="s">
        <v>350</v>
      </c>
      <c r="F155" s="145" t="s">
        <v>351</v>
      </c>
      <c r="I155" s="146"/>
      <c r="J155" s="147">
        <f>BK155</f>
        <v>0</v>
      </c>
      <c r="L155" s="143"/>
      <c r="M155" s="148"/>
      <c r="N155" s="149"/>
      <c r="O155" s="149"/>
      <c r="P155" s="150">
        <f>P156</f>
        <v>0</v>
      </c>
      <c r="Q155" s="149"/>
      <c r="R155" s="150">
        <f>R156</f>
        <v>0</v>
      </c>
      <c r="S155" s="149"/>
      <c r="T155" s="151">
        <f>T156</f>
        <v>0</v>
      </c>
      <c r="AR155" s="144" t="s">
        <v>141</v>
      </c>
      <c r="AT155" s="152" t="s">
        <v>75</v>
      </c>
      <c r="AU155" s="152" t="s">
        <v>76</v>
      </c>
      <c r="AY155" s="144" t="s">
        <v>116</v>
      </c>
      <c r="BK155" s="153">
        <f>BK156</f>
        <v>0</v>
      </c>
    </row>
    <row r="156" spans="2:63" s="10" customFormat="1" ht="19.5" customHeight="1">
      <c r="B156" s="143"/>
      <c r="D156" s="154" t="s">
        <v>75</v>
      </c>
      <c r="E156" s="155" t="s">
        <v>352</v>
      </c>
      <c r="F156" s="155" t="s">
        <v>353</v>
      </c>
      <c r="I156" s="146"/>
      <c r="J156" s="156">
        <f>BK156</f>
        <v>0</v>
      </c>
      <c r="L156" s="143"/>
      <c r="M156" s="148"/>
      <c r="N156" s="149"/>
      <c r="O156" s="149"/>
      <c r="P156" s="150">
        <f>P157</f>
        <v>0</v>
      </c>
      <c r="Q156" s="149"/>
      <c r="R156" s="150">
        <f>R157</f>
        <v>0</v>
      </c>
      <c r="S156" s="149"/>
      <c r="T156" s="151">
        <f>T157</f>
        <v>0</v>
      </c>
      <c r="AR156" s="144" t="s">
        <v>141</v>
      </c>
      <c r="AT156" s="152" t="s">
        <v>75</v>
      </c>
      <c r="AU156" s="152" t="s">
        <v>22</v>
      </c>
      <c r="AY156" s="144" t="s">
        <v>116</v>
      </c>
      <c r="BK156" s="153">
        <f>BK157</f>
        <v>0</v>
      </c>
    </row>
    <row r="157" spans="2:65" s="1" customFormat="1" ht="22.5" customHeight="1">
      <c r="B157" s="157"/>
      <c r="C157" s="158" t="s">
        <v>354</v>
      </c>
      <c r="D157" s="158" t="s">
        <v>119</v>
      </c>
      <c r="E157" s="159" t="s">
        <v>355</v>
      </c>
      <c r="F157" s="160" t="s">
        <v>356</v>
      </c>
      <c r="G157" s="161" t="s">
        <v>357</v>
      </c>
      <c r="H157" s="162">
        <v>1</v>
      </c>
      <c r="I157" s="163"/>
      <c r="J157" s="164">
        <f>ROUND(I157*H157,2)</f>
        <v>0</v>
      </c>
      <c r="K157" s="160" t="s">
        <v>20</v>
      </c>
      <c r="L157" s="32"/>
      <c r="M157" s="165" t="s">
        <v>20</v>
      </c>
      <c r="N157" s="196" t="s">
        <v>49</v>
      </c>
      <c r="O157" s="197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AR157" s="15" t="s">
        <v>358</v>
      </c>
      <c r="AT157" s="15" t="s">
        <v>119</v>
      </c>
      <c r="AU157" s="15" t="s">
        <v>85</v>
      </c>
      <c r="AY157" s="15" t="s">
        <v>116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5" t="s">
        <v>125</v>
      </c>
      <c r="BK157" s="169">
        <f>ROUND(I157*H157,2)</f>
        <v>0</v>
      </c>
      <c r="BL157" s="15" t="s">
        <v>358</v>
      </c>
      <c r="BM157" s="15" t="s">
        <v>359</v>
      </c>
    </row>
    <row r="158" spans="2:12" s="1" customFormat="1" ht="6.75" customHeight="1">
      <c r="B158" s="48"/>
      <c r="C158" s="49"/>
      <c r="D158" s="49"/>
      <c r="E158" s="49"/>
      <c r="F158" s="49"/>
      <c r="G158" s="49"/>
      <c r="H158" s="49"/>
      <c r="I158" s="109"/>
      <c r="J158" s="49"/>
      <c r="K158" s="49"/>
      <c r="L158" s="32"/>
    </row>
    <row r="159" ht="13.5">
      <c r="AT159" s="200"/>
    </row>
  </sheetData>
  <sheetProtection password="CC35" sheet="1" objects="1" scenarios="1" formatColumns="0" formatRows="0" sort="0" autoFilter="0"/>
  <autoFilter ref="C74:K74"/>
  <mergeCells count="6">
    <mergeCell ref="G1:H1"/>
    <mergeCell ref="L2:V2"/>
    <mergeCell ref="E7:H7"/>
    <mergeCell ref="E22:H22"/>
    <mergeCell ref="E43:H43"/>
    <mergeCell ref="E67:H67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4" customWidth="1"/>
    <col min="2" max="2" width="1.66796875" style="244" customWidth="1"/>
    <col min="3" max="4" width="5" style="244" customWidth="1"/>
    <col min="5" max="5" width="11.66015625" style="244" customWidth="1"/>
    <col min="6" max="6" width="9.16015625" style="244" customWidth="1"/>
    <col min="7" max="7" width="5" style="244" customWidth="1"/>
    <col min="8" max="8" width="77.83203125" style="244" customWidth="1"/>
    <col min="9" max="10" width="20" style="244" customWidth="1"/>
    <col min="11" max="11" width="1.66796875" style="244" customWidth="1"/>
    <col min="12" max="16384" width="9.33203125" style="244" customWidth="1"/>
  </cols>
  <sheetData>
    <row r="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251" customFormat="1" ht="45" customHeight="1">
      <c r="B3" s="248"/>
      <c r="C3" s="249" t="s">
        <v>367</v>
      </c>
      <c r="D3" s="249"/>
      <c r="E3" s="249"/>
      <c r="F3" s="249"/>
      <c r="G3" s="249"/>
      <c r="H3" s="249"/>
      <c r="I3" s="249"/>
      <c r="J3" s="249"/>
      <c r="K3" s="250"/>
    </row>
    <row r="4" spans="2:11" ht="25.5" customHeight="1">
      <c r="B4" s="252"/>
      <c r="C4" s="253" t="s">
        <v>368</v>
      </c>
      <c r="D4" s="253"/>
      <c r="E4" s="253"/>
      <c r="F4" s="253"/>
      <c r="G4" s="253"/>
      <c r="H4" s="253"/>
      <c r="I4" s="253"/>
      <c r="J4" s="253"/>
      <c r="K4" s="254"/>
    </row>
    <row r="5" spans="2:11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2"/>
      <c r="C6" s="256" t="s">
        <v>369</v>
      </c>
      <c r="D6" s="256"/>
      <c r="E6" s="256"/>
      <c r="F6" s="256"/>
      <c r="G6" s="256"/>
      <c r="H6" s="256"/>
      <c r="I6" s="256"/>
      <c r="J6" s="256"/>
      <c r="K6" s="254"/>
    </row>
    <row r="7" spans="2:11" ht="15" customHeight="1">
      <c r="B7" s="257"/>
      <c r="C7" s="256" t="s">
        <v>370</v>
      </c>
      <c r="D7" s="256"/>
      <c r="E7" s="256"/>
      <c r="F7" s="256"/>
      <c r="G7" s="256"/>
      <c r="H7" s="256"/>
      <c r="I7" s="256"/>
      <c r="J7" s="256"/>
      <c r="K7" s="254"/>
    </row>
    <row r="8" spans="2:11" ht="12.75" customHeight="1">
      <c r="B8" s="257"/>
      <c r="C8" s="258"/>
      <c r="D8" s="258"/>
      <c r="E8" s="258"/>
      <c r="F8" s="258"/>
      <c r="G8" s="258"/>
      <c r="H8" s="258"/>
      <c r="I8" s="258"/>
      <c r="J8" s="258"/>
      <c r="K8" s="254"/>
    </row>
    <row r="9" spans="2:11" ht="15" customHeight="1">
      <c r="B9" s="257"/>
      <c r="C9" s="256" t="s">
        <v>536</v>
      </c>
      <c r="D9" s="256"/>
      <c r="E9" s="256"/>
      <c r="F9" s="256"/>
      <c r="G9" s="256"/>
      <c r="H9" s="256"/>
      <c r="I9" s="256"/>
      <c r="J9" s="256"/>
      <c r="K9" s="254"/>
    </row>
    <row r="10" spans="2:11" ht="15" customHeight="1">
      <c r="B10" s="257"/>
      <c r="C10" s="258"/>
      <c r="D10" s="256" t="s">
        <v>537</v>
      </c>
      <c r="E10" s="256"/>
      <c r="F10" s="256"/>
      <c r="G10" s="256"/>
      <c r="H10" s="256"/>
      <c r="I10" s="256"/>
      <c r="J10" s="256"/>
      <c r="K10" s="254"/>
    </row>
    <row r="11" spans="2:11" ht="15" customHeight="1">
      <c r="B11" s="257"/>
      <c r="C11" s="259"/>
      <c r="D11" s="256" t="s">
        <v>371</v>
      </c>
      <c r="E11" s="256"/>
      <c r="F11" s="256"/>
      <c r="G11" s="256"/>
      <c r="H11" s="256"/>
      <c r="I11" s="256"/>
      <c r="J11" s="256"/>
      <c r="K11" s="254"/>
    </row>
    <row r="12" spans="2:11" ht="12.75" customHeight="1">
      <c r="B12" s="257"/>
      <c r="C12" s="259"/>
      <c r="D12" s="259"/>
      <c r="E12" s="259"/>
      <c r="F12" s="259"/>
      <c r="G12" s="259"/>
      <c r="H12" s="259"/>
      <c r="I12" s="259"/>
      <c r="J12" s="259"/>
      <c r="K12" s="254"/>
    </row>
    <row r="13" spans="2:11" ht="15" customHeight="1">
      <c r="B13" s="257"/>
      <c r="C13" s="259"/>
      <c r="D13" s="256" t="s">
        <v>538</v>
      </c>
      <c r="E13" s="256"/>
      <c r="F13" s="256"/>
      <c r="G13" s="256"/>
      <c r="H13" s="256"/>
      <c r="I13" s="256"/>
      <c r="J13" s="256"/>
      <c r="K13" s="254"/>
    </row>
    <row r="14" spans="2:11" ht="15" customHeight="1">
      <c r="B14" s="257"/>
      <c r="C14" s="259"/>
      <c r="D14" s="256" t="s">
        <v>372</v>
      </c>
      <c r="E14" s="256"/>
      <c r="F14" s="256"/>
      <c r="G14" s="256"/>
      <c r="H14" s="256"/>
      <c r="I14" s="256"/>
      <c r="J14" s="256"/>
      <c r="K14" s="254"/>
    </row>
    <row r="15" spans="2:11" ht="15" customHeight="1">
      <c r="B15" s="257"/>
      <c r="C15" s="259"/>
      <c r="D15" s="256" t="s">
        <v>373</v>
      </c>
      <c r="E15" s="256"/>
      <c r="F15" s="256"/>
      <c r="G15" s="256"/>
      <c r="H15" s="256"/>
      <c r="I15" s="256"/>
      <c r="J15" s="256"/>
      <c r="K15" s="254"/>
    </row>
    <row r="16" spans="2:11" ht="15" customHeight="1">
      <c r="B16" s="257"/>
      <c r="C16" s="259"/>
      <c r="D16" s="259"/>
      <c r="E16" s="260" t="s">
        <v>79</v>
      </c>
      <c r="F16" s="256" t="s">
        <v>374</v>
      </c>
      <c r="G16" s="256"/>
      <c r="H16" s="256"/>
      <c r="I16" s="256"/>
      <c r="J16" s="256"/>
      <c r="K16" s="254"/>
    </row>
    <row r="17" spans="2:11" ht="15" customHeight="1">
      <c r="B17" s="257"/>
      <c r="C17" s="259"/>
      <c r="D17" s="259"/>
      <c r="E17" s="260" t="s">
        <v>375</v>
      </c>
      <c r="F17" s="256" t="s">
        <v>376</v>
      </c>
      <c r="G17" s="256"/>
      <c r="H17" s="256"/>
      <c r="I17" s="256"/>
      <c r="J17" s="256"/>
      <c r="K17" s="254"/>
    </row>
    <row r="18" spans="2:11" ht="15" customHeight="1">
      <c r="B18" s="257"/>
      <c r="C18" s="259"/>
      <c r="D18" s="259"/>
      <c r="E18" s="260" t="s">
        <v>377</v>
      </c>
      <c r="F18" s="256" t="s">
        <v>378</v>
      </c>
      <c r="G18" s="256"/>
      <c r="H18" s="256"/>
      <c r="I18" s="256"/>
      <c r="J18" s="256"/>
      <c r="K18" s="254"/>
    </row>
    <row r="19" spans="2:11" ht="15" customHeight="1">
      <c r="B19" s="257"/>
      <c r="C19" s="259"/>
      <c r="D19" s="259"/>
      <c r="E19" s="260" t="s">
        <v>379</v>
      </c>
      <c r="F19" s="256" t="s">
        <v>380</v>
      </c>
      <c r="G19" s="256"/>
      <c r="H19" s="256"/>
      <c r="I19" s="256"/>
      <c r="J19" s="256"/>
      <c r="K19" s="254"/>
    </row>
    <row r="20" spans="2:11" ht="15" customHeight="1">
      <c r="B20" s="257"/>
      <c r="C20" s="259"/>
      <c r="D20" s="259"/>
      <c r="E20" s="260" t="s">
        <v>381</v>
      </c>
      <c r="F20" s="256" t="s">
        <v>382</v>
      </c>
      <c r="G20" s="256"/>
      <c r="H20" s="256"/>
      <c r="I20" s="256"/>
      <c r="J20" s="256"/>
      <c r="K20" s="254"/>
    </row>
    <row r="21" spans="2:11" ht="15" customHeight="1">
      <c r="B21" s="257"/>
      <c r="C21" s="259"/>
      <c r="D21" s="259"/>
      <c r="E21" s="260" t="s">
        <v>383</v>
      </c>
      <c r="F21" s="256" t="s">
        <v>384</v>
      </c>
      <c r="G21" s="256"/>
      <c r="H21" s="256"/>
      <c r="I21" s="256"/>
      <c r="J21" s="256"/>
      <c r="K21" s="254"/>
    </row>
    <row r="22" spans="2:11" ht="12.75" customHeight="1">
      <c r="B22" s="257"/>
      <c r="C22" s="259"/>
      <c r="D22" s="259"/>
      <c r="E22" s="259"/>
      <c r="F22" s="259"/>
      <c r="G22" s="259"/>
      <c r="H22" s="259"/>
      <c r="I22" s="259"/>
      <c r="J22" s="259"/>
      <c r="K22" s="254"/>
    </row>
    <row r="23" spans="2:11" ht="15" customHeight="1">
      <c r="B23" s="257"/>
      <c r="C23" s="256" t="s">
        <v>539</v>
      </c>
      <c r="D23" s="256"/>
      <c r="E23" s="256"/>
      <c r="F23" s="256"/>
      <c r="G23" s="256"/>
      <c r="H23" s="256"/>
      <c r="I23" s="256"/>
      <c r="J23" s="256"/>
      <c r="K23" s="254"/>
    </row>
    <row r="24" spans="2:11" ht="15" customHeight="1">
      <c r="B24" s="257"/>
      <c r="C24" s="256" t="s">
        <v>385</v>
      </c>
      <c r="D24" s="256"/>
      <c r="E24" s="256"/>
      <c r="F24" s="256"/>
      <c r="G24" s="256"/>
      <c r="H24" s="256"/>
      <c r="I24" s="256"/>
      <c r="J24" s="256"/>
      <c r="K24" s="254"/>
    </row>
    <row r="25" spans="2:11" ht="15" customHeight="1">
      <c r="B25" s="257"/>
      <c r="C25" s="258"/>
      <c r="D25" s="256" t="s">
        <v>540</v>
      </c>
      <c r="E25" s="256"/>
      <c r="F25" s="256"/>
      <c r="G25" s="256"/>
      <c r="H25" s="256"/>
      <c r="I25" s="256"/>
      <c r="J25" s="256"/>
      <c r="K25" s="254"/>
    </row>
    <row r="26" spans="2:11" ht="15" customHeight="1">
      <c r="B26" s="257"/>
      <c r="C26" s="259"/>
      <c r="D26" s="256" t="s">
        <v>386</v>
      </c>
      <c r="E26" s="256"/>
      <c r="F26" s="256"/>
      <c r="G26" s="256"/>
      <c r="H26" s="256"/>
      <c r="I26" s="256"/>
      <c r="J26" s="256"/>
      <c r="K26" s="254"/>
    </row>
    <row r="27" spans="2:11" ht="12.75" customHeight="1">
      <c r="B27" s="257"/>
      <c r="C27" s="259"/>
      <c r="D27" s="259"/>
      <c r="E27" s="259"/>
      <c r="F27" s="259"/>
      <c r="G27" s="259"/>
      <c r="H27" s="259"/>
      <c r="I27" s="259"/>
      <c r="J27" s="259"/>
      <c r="K27" s="254"/>
    </row>
    <row r="28" spans="2:11" ht="15" customHeight="1">
      <c r="B28" s="257"/>
      <c r="C28" s="259"/>
      <c r="D28" s="256" t="s">
        <v>541</v>
      </c>
      <c r="E28" s="256"/>
      <c r="F28" s="256"/>
      <c r="G28" s="256"/>
      <c r="H28" s="256"/>
      <c r="I28" s="256"/>
      <c r="J28" s="256"/>
      <c r="K28" s="254"/>
    </row>
    <row r="29" spans="2:11" ht="15" customHeight="1">
      <c r="B29" s="257"/>
      <c r="C29" s="259"/>
      <c r="D29" s="256" t="s">
        <v>387</v>
      </c>
      <c r="E29" s="256"/>
      <c r="F29" s="256"/>
      <c r="G29" s="256"/>
      <c r="H29" s="256"/>
      <c r="I29" s="256"/>
      <c r="J29" s="256"/>
      <c r="K29" s="254"/>
    </row>
    <row r="30" spans="2:11" ht="12.75" customHeight="1">
      <c r="B30" s="257"/>
      <c r="C30" s="259"/>
      <c r="D30" s="259"/>
      <c r="E30" s="259"/>
      <c r="F30" s="259"/>
      <c r="G30" s="259"/>
      <c r="H30" s="259"/>
      <c r="I30" s="259"/>
      <c r="J30" s="259"/>
      <c r="K30" s="254"/>
    </row>
    <row r="31" spans="2:11" ht="15" customHeight="1">
      <c r="B31" s="257"/>
      <c r="C31" s="259"/>
      <c r="D31" s="256" t="s">
        <v>542</v>
      </c>
      <c r="E31" s="256"/>
      <c r="F31" s="256"/>
      <c r="G31" s="256"/>
      <c r="H31" s="256"/>
      <c r="I31" s="256"/>
      <c r="J31" s="256"/>
      <c r="K31" s="254"/>
    </row>
    <row r="32" spans="2:11" ht="15" customHeight="1">
      <c r="B32" s="257"/>
      <c r="C32" s="259"/>
      <c r="D32" s="256" t="s">
        <v>388</v>
      </c>
      <c r="E32" s="256"/>
      <c r="F32" s="256"/>
      <c r="G32" s="256"/>
      <c r="H32" s="256"/>
      <c r="I32" s="256"/>
      <c r="J32" s="256"/>
      <c r="K32" s="254"/>
    </row>
    <row r="33" spans="2:11" ht="15" customHeight="1">
      <c r="B33" s="257"/>
      <c r="C33" s="259"/>
      <c r="D33" s="256" t="s">
        <v>389</v>
      </c>
      <c r="E33" s="256"/>
      <c r="F33" s="256"/>
      <c r="G33" s="256"/>
      <c r="H33" s="256"/>
      <c r="I33" s="256"/>
      <c r="J33" s="256"/>
      <c r="K33" s="254"/>
    </row>
    <row r="34" spans="2:11" ht="15" customHeight="1">
      <c r="B34" s="257"/>
      <c r="C34" s="259"/>
      <c r="D34" s="258"/>
      <c r="E34" s="261" t="s">
        <v>100</v>
      </c>
      <c r="F34" s="258"/>
      <c r="G34" s="256" t="s">
        <v>390</v>
      </c>
      <c r="H34" s="256"/>
      <c r="I34" s="256"/>
      <c r="J34" s="256"/>
      <c r="K34" s="254"/>
    </row>
    <row r="35" spans="2:11" ht="30.75" customHeight="1">
      <c r="B35" s="257"/>
      <c r="C35" s="259"/>
      <c r="D35" s="258"/>
      <c r="E35" s="261" t="s">
        <v>391</v>
      </c>
      <c r="F35" s="258"/>
      <c r="G35" s="256" t="s">
        <v>392</v>
      </c>
      <c r="H35" s="256"/>
      <c r="I35" s="256"/>
      <c r="J35" s="256"/>
      <c r="K35" s="254"/>
    </row>
    <row r="36" spans="2:11" ht="15" customHeight="1">
      <c r="B36" s="257"/>
      <c r="C36" s="259"/>
      <c r="D36" s="258"/>
      <c r="E36" s="261" t="s">
        <v>57</v>
      </c>
      <c r="F36" s="258"/>
      <c r="G36" s="256" t="s">
        <v>393</v>
      </c>
      <c r="H36" s="256"/>
      <c r="I36" s="256"/>
      <c r="J36" s="256"/>
      <c r="K36" s="254"/>
    </row>
    <row r="37" spans="2:11" ht="15" customHeight="1">
      <c r="B37" s="257"/>
      <c r="C37" s="259"/>
      <c r="D37" s="258"/>
      <c r="E37" s="261" t="s">
        <v>101</v>
      </c>
      <c r="F37" s="258"/>
      <c r="G37" s="256" t="s">
        <v>394</v>
      </c>
      <c r="H37" s="256"/>
      <c r="I37" s="256"/>
      <c r="J37" s="256"/>
      <c r="K37" s="254"/>
    </row>
    <row r="38" spans="2:11" ht="15" customHeight="1">
      <c r="B38" s="257"/>
      <c r="C38" s="259"/>
      <c r="D38" s="258"/>
      <c r="E38" s="261" t="s">
        <v>102</v>
      </c>
      <c r="F38" s="258"/>
      <c r="G38" s="256" t="s">
        <v>395</v>
      </c>
      <c r="H38" s="256"/>
      <c r="I38" s="256"/>
      <c r="J38" s="256"/>
      <c r="K38" s="254"/>
    </row>
    <row r="39" spans="2:11" ht="15" customHeight="1">
      <c r="B39" s="257"/>
      <c r="C39" s="259"/>
      <c r="D39" s="258"/>
      <c r="E39" s="261" t="s">
        <v>103</v>
      </c>
      <c r="F39" s="258"/>
      <c r="G39" s="256" t="s">
        <v>396</v>
      </c>
      <c r="H39" s="256"/>
      <c r="I39" s="256"/>
      <c r="J39" s="256"/>
      <c r="K39" s="254"/>
    </row>
    <row r="40" spans="2:11" ht="15" customHeight="1">
      <c r="B40" s="257"/>
      <c r="C40" s="259"/>
      <c r="D40" s="258"/>
      <c r="E40" s="261" t="s">
        <v>397</v>
      </c>
      <c r="F40" s="258"/>
      <c r="G40" s="256" t="s">
        <v>398</v>
      </c>
      <c r="H40" s="256"/>
      <c r="I40" s="256"/>
      <c r="J40" s="256"/>
      <c r="K40" s="254"/>
    </row>
    <row r="41" spans="2:11" ht="15" customHeight="1">
      <c r="B41" s="257"/>
      <c r="C41" s="259"/>
      <c r="D41" s="258"/>
      <c r="E41" s="261"/>
      <c r="F41" s="258"/>
      <c r="G41" s="256" t="s">
        <v>399</v>
      </c>
      <c r="H41" s="256"/>
      <c r="I41" s="256"/>
      <c r="J41" s="256"/>
      <c r="K41" s="254"/>
    </row>
    <row r="42" spans="2:11" ht="15" customHeight="1">
      <c r="B42" s="257"/>
      <c r="C42" s="259"/>
      <c r="D42" s="258"/>
      <c r="E42" s="261" t="s">
        <v>400</v>
      </c>
      <c r="F42" s="258"/>
      <c r="G42" s="256" t="s">
        <v>401</v>
      </c>
      <c r="H42" s="256"/>
      <c r="I42" s="256"/>
      <c r="J42" s="256"/>
      <c r="K42" s="254"/>
    </row>
    <row r="43" spans="2:11" ht="15" customHeight="1">
      <c r="B43" s="257"/>
      <c r="C43" s="259"/>
      <c r="D43" s="258"/>
      <c r="E43" s="261" t="s">
        <v>105</v>
      </c>
      <c r="F43" s="258"/>
      <c r="G43" s="256" t="s">
        <v>402</v>
      </c>
      <c r="H43" s="256"/>
      <c r="I43" s="256"/>
      <c r="J43" s="256"/>
      <c r="K43" s="254"/>
    </row>
    <row r="44" spans="2:11" ht="12.75" customHeight="1">
      <c r="B44" s="257"/>
      <c r="C44" s="259"/>
      <c r="D44" s="258"/>
      <c r="E44" s="258"/>
      <c r="F44" s="258"/>
      <c r="G44" s="258"/>
      <c r="H44" s="258"/>
      <c r="I44" s="258"/>
      <c r="J44" s="258"/>
      <c r="K44" s="254"/>
    </row>
    <row r="45" spans="2:11" ht="15" customHeight="1">
      <c r="B45" s="257"/>
      <c r="C45" s="259"/>
      <c r="D45" s="256" t="s">
        <v>403</v>
      </c>
      <c r="E45" s="256"/>
      <c r="F45" s="256"/>
      <c r="G45" s="256"/>
      <c r="H45" s="256"/>
      <c r="I45" s="256"/>
      <c r="J45" s="256"/>
      <c r="K45" s="254"/>
    </row>
    <row r="46" spans="2:11" ht="15" customHeight="1">
      <c r="B46" s="257"/>
      <c r="C46" s="259"/>
      <c r="D46" s="259"/>
      <c r="E46" s="256" t="s">
        <v>404</v>
      </c>
      <c r="F46" s="256"/>
      <c r="G46" s="256"/>
      <c r="H46" s="256"/>
      <c r="I46" s="256"/>
      <c r="J46" s="256"/>
      <c r="K46" s="254"/>
    </row>
    <row r="47" spans="2:11" ht="15" customHeight="1">
      <c r="B47" s="257"/>
      <c r="C47" s="259"/>
      <c r="D47" s="259"/>
      <c r="E47" s="256" t="s">
        <v>405</v>
      </c>
      <c r="F47" s="256"/>
      <c r="G47" s="256"/>
      <c r="H47" s="256"/>
      <c r="I47" s="256"/>
      <c r="J47" s="256"/>
      <c r="K47" s="254"/>
    </row>
    <row r="48" spans="2:11" ht="15" customHeight="1">
      <c r="B48" s="257"/>
      <c r="C48" s="259"/>
      <c r="D48" s="259"/>
      <c r="E48" s="256" t="s">
        <v>406</v>
      </c>
      <c r="F48" s="256"/>
      <c r="G48" s="256"/>
      <c r="H48" s="256"/>
      <c r="I48" s="256"/>
      <c r="J48" s="256"/>
      <c r="K48" s="254"/>
    </row>
    <row r="49" spans="2:11" ht="15" customHeight="1">
      <c r="B49" s="257"/>
      <c r="C49" s="259"/>
      <c r="D49" s="256" t="s">
        <v>407</v>
      </c>
      <c r="E49" s="256"/>
      <c r="F49" s="256"/>
      <c r="G49" s="256"/>
      <c r="H49" s="256"/>
      <c r="I49" s="256"/>
      <c r="J49" s="256"/>
      <c r="K49" s="254"/>
    </row>
    <row r="50" spans="2:11" ht="25.5" customHeight="1">
      <c r="B50" s="252"/>
      <c r="C50" s="253" t="s">
        <v>408</v>
      </c>
      <c r="D50" s="253"/>
      <c r="E50" s="253"/>
      <c r="F50" s="253"/>
      <c r="G50" s="253"/>
      <c r="H50" s="253"/>
      <c r="I50" s="253"/>
      <c r="J50" s="253"/>
      <c r="K50" s="254"/>
    </row>
    <row r="51" spans="2:11" ht="5.25" customHeight="1">
      <c r="B51" s="252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2"/>
      <c r="C52" s="256" t="s">
        <v>409</v>
      </c>
      <c r="D52" s="256"/>
      <c r="E52" s="256"/>
      <c r="F52" s="256"/>
      <c r="G52" s="256"/>
      <c r="H52" s="256"/>
      <c r="I52" s="256"/>
      <c r="J52" s="256"/>
      <c r="K52" s="254"/>
    </row>
    <row r="53" spans="2:11" ht="15" customHeight="1">
      <c r="B53" s="252"/>
      <c r="C53" s="256" t="s">
        <v>410</v>
      </c>
      <c r="D53" s="256"/>
      <c r="E53" s="256"/>
      <c r="F53" s="256"/>
      <c r="G53" s="256"/>
      <c r="H53" s="256"/>
      <c r="I53" s="256"/>
      <c r="J53" s="256"/>
      <c r="K53" s="254"/>
    </row>
    <row r="54" spans="2:11" ht="12.75" customHeight="1">
      <c r="B54" s="252"/>
      <c r="C54" s="258"/>
      <c r="D54" s="258"/>
      <c r="E54" s="258"/>
      <c r="F54" s="258"/>
      <c r="G54" s="258"/>
      <c r="H54" s="258"/>
      <c r="I54" s="258"/>
      <c r="J54" s="258"/>
      <c r="K54" s="254"/>
    </row>
    <row r="55" spans="2:11" ht="15" customHeight="1">
      <c r="B55" s="252"/>
      <c r="C55" s="256" t="s">
        <v>411</v>
      </c>
      <c r="D55" s="256"/>
      <c r="E55" s="256"/>
      <c r="F55" s="256"/>
      <c r="G55" s="256"/>
      <c r="H55" s="256"/>
      <c r="I55" s="256"/>
      <c r="J55" s="256"/>
      <c r="K55" s="254"/>
    </row>
    <row r="56" spans="2:11" ht="15" customHeight="1">
      <c r="B56" s="252"/>
      <c r="C56" s="259"/>
      <c r="D56" s="256" t="s">
        <v>412</v>
      </c>
      <c r="E56" s="256"/>
      <c r="F56" s="256"/>
      <c r="G56" s="256"/>
      <c r="H56" s="256"/>
      <c r="I56" s="256"/>
      <c r="J56" s="256"/>
      <c r="K56" s="254"/>
    </row>
    <row r="57" spans="2:11" ht="15" customHeight="1">
      <c r="B57" s="252"/>
      <c r="C57" s="259"/>
      <c r="D57" s="256" t="s">
        <v>413</v>
      </c>
      <c r="E57" s="256"/>
      <c r="F57" s="256"/>
      <c r="G57" s="256"/>
      <c r="H57" s="256"/>
      <c r="I57" s="256"/>
      <c r="J57" s="256"/>
      <c r="K57" s="254"/>
    </row>
    <row r="58" spans="2:11" ht="15" customHeight="1">
      <c r="B58" s="252"/>
      <c r="C58" s="259"/>
      <c r="D58" s="256" t="s">
        <v>414</v>
      </c>
      <c r="E58" s="256"/>
      <c r="F58" s="256"/>
      <c r="G58" s="256"/>
      <c r="H58" s="256"/>
      <c r="I58" s="256"/>
      <c r="J58" s="256"/>
      <c r="K58" s="254"/>
    </row>
    <row r="59" spans="2:11" ht="15" customHeight="1">
      <c r="B59" s="252"/>
      <c r="C59" s="259"/>
      <c r="D59" s="256" t="s">
        <v>415</v>
      </c>
      <c r="E59" s="256"/>
      <c r="F59" s="256"/>
      <c r="G59" s="256"/>
      <c r="H59" s="256"/>
      <c r="I59" s="256"/>
      <c r="J59" s="256"/>
      <c r="K59" s="254"/>
    </row>
    <row r="60" spans="2:11" ht="15" customHeight="1">
      <c r="B60" s="252"/>
      <c r="C60" s="259"/>
      <c r="D60" s="262" t="s">
        <v>416</v>
      </c>
      <c r="E60" s="262"/>
      <c r="F60" s="262"/>
      <c r="G60" s="262"/>
      <c r="H60" s="262"/>
      <c r="I60" s="262"/>
      <c r="J60" s="262"/>
      <c r="K60" s="254"/>
    </row>
    <row r="61" spans="2:11" ht="15" customHeight="1">
      <c r="B61" s="252"/>
      <c r="C61" s="259"/>
      <c r="D61" s="256" t="s">
        <v>417</v>
      </c>
      <c r="E61" s="256"/>
      <c r="F61" s="256"/>
      <c r="G61" s="256"/>
      <c r="H61" s="256"/>
      <c r="I61" s="256"/>
      <c r="J61" s="256"/>
      <c r="K61" s="254"/>
    </row>
    <row r="62" spans="2:11" ht="12.75" customHeight="1">
      <c r="B62" s="252"/>
      <c r="C62" s="259"/>
      <c r="D62" s="259"/>
      <c r="E62" s="263"/>
      <c r="F62" s="259"/>
      <c r="G62" s="259"/>
      <c r="H62" s="259"/>
      <c r="I62" s="259"/>
      <c r="J62" s="259"/>
      <c r="K62" s="254"/>
    </row>
    <row r="63" spans="2:11" ht="15" customHeight="1">
      <c r="B63" s="252"/>
      <c r="C63" s="259"/>
      <c r="D63" s="256" t="s">
        <v>418</v>
      </c>
      <c r="E63" s="256"/>
      <c r="F63" s="256"/>
      <c r="G63" s="256"/>
      <c r="H63" s="256"/>
      <c r="I63" s="256"/>
      <c r="J63" s="256"/>
      <c r="K63" s="254"/>
    </row>
    <row r="64" spans="2:11" ht="15" customHeight="1">
      <c r="B64" s="252"/>
      <c r="C64" s="259"/>
      <c r="D64" s="262" t="s">
        <v>419</v>
      </c>
      <c r="E64" s="262"/>
      <c r="F64" s="262"/>
      <c r="G64" s="262"/>
      <c r="H64" s="262"/>
      <c r="I64" s="262"/>
      <c r="J64" s="262"/>
      <c r="K64" s="254"/>
    </row>
    <row r="65" spans="2:11" ht="15" customHeight="1">
      <c r="B65" s="252"/>
      <c r="C65" s="259"/>
      <c r="D65" s="256" t="s">
        <v>420</v>
      </c>
      <c r="E65" s="256"/>
      <c r="F65" s="256"/>
      <c r="G65" s="256"/>
      <c r="H65" s="256"/>
      <c r="I65" s="256"/>
      <c r="J65" s="256"/>
      <c r="K65" s="254"/>
    </row>
    <row r="66" spans="2:11" ht="15" customHeight="1">
      <c r="B66" s="252"/>
      <c r="C66" s="259"/>
      <c r="D66" s="256" t="s">
        <v>421</v>
      </c>
      <c r="E66" s="256"/>
      <c r="F66" s="256"/>
      <c r="G66" s="256"/>
      <c r="H66" s="256"/>
      <c r="I66" s="256"/>
      <c r="J66" s="256"/>
      <c r="K66" s="254"/>
    </row>
    <row r="67" spans="2:11" ht="15" customHeight="1">
      <c r="B67" s="252"/>
      <c r="C67" s="259"/>
      <c r="D67" s="256" t="s">
        <v>422</v>
      </c>
      <c r="E67" s="256"/>
      <c r="F67" s="256"/>
      <c r="G67" s="256"/>
      <c r="H67" s="256"/>
      <c r="I67" s="256"/>
      <c r="J67" s="256"/>
      <c r="K67" s="254"/>
    </row>
    <row r="68" spans="2:11" ht="15" customHeight="1">
      <c r="B68" s="252"/>
      <c r="C68" s="259"/>
      <c r="D68" s="256" t="s">
        <v>423</v>
      </c>
      <c r="E68" s="256"/>
      <c r="F68" s="256"/>
      <c r="G68" s="256"/>
      <c r="H68" s="256"/>
      <c r="I68" s="256"/>
      <c r="J68" s="256"/>
      <c r="K68" s="254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273" t="s">
        <v>366</v>
      </c>
      <c r="D73" s="273"/>
      <c r="E73" s="273"/>
      <c r="F73" s="273"/>
      <c r="G73" s="273"/>
      <c r="H73" s="273"/>
      <c r="I73" s="273"/>
      <c r="J73" s="273"/>
      <c r="K73" s="274"/>
    </row>
    <row r="74" spans="2:11" ht="17.25" customHeight="1">
      <c r="B74" s="272"/>
      <c r="C74" s="275" t="s">
        <v>424</v>
      </c>
      <c r="D74" s="275"/>
      <c r="E74" s="275"/>
      <c r="F74" s="275" t="s">
        <v>425</v>
      </c>
      <c r="G74" s="276"/>
      <c r="H74" s="275" t="s">
        <v>101</v>
      </c>
      <c r="I74" s="275" t="s">
        <v>61</v>
      </c>
      <c r="J74" s="275" t="s">
        <v>426</v>
      </c>
      <c r="K74" s="274"/>
    </row>
    <row r="75" spans="2:11" ht="17.25" customHeight="1">
      <c r="B75" s="272"/>
      <c r="C75" s="277" t="s">
        <v>427</v>
      </c>
      <c r="D75" s="277"/>
      <c r="E75" s="277"/>
      <c r="F75" s="278" t="s">
        <v>428</v>
      </c>
      <c r="G75" s="279"/>
      <c r="H75" s="277"/>
      <c r="I75" s="277"/>
      <c r="J75" s="277" t="s">
        <v>429</v>
      </c>
      <c r="K75" s="274"/>
    </row>
    <row r="76" spans="2:11" ht="5.25" customHeight="1">
      <c r="B76" s="272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2"/>
      <c r="C77" s="261" t="s">
        <v>57</v>
      </c>
      <c r="D77" s="280"/>
      <c r="E77" s="280"/>
      <c r="F77" s="282" t="s">
        <v>430</v>
      </c>
      <c r="G77" s="281"/>
      <c r="H77" s="261" t="s">
        <v>431</v>
      </c>
      <c r="I77" s="261" t="s">
        <v>432</v>
      </c>
      <c r="J77" s="261">
        <v>20</v>
      </c>
      <c r="K77" s="274"/>
    </row>
    <row r="78" spans="2:11" ht="15" customHeight="1">
      <c r="B78" s="272"/>
      <c r="C78" s="261" t="s">
        <v>433</v>
      </c>
      <c r="D78" s="261"/>
      <c r="E78" s="261"/>
      <c r="F78" s="282" t="s">
        <v>430</v>
      </c>
      <c r="G78" s="281"/>
      <c r="H78" s="261" t="s">
        <v>434</v>
      </c>
      <c r="I78" s="261" t="s">
        <v>432</v>
      </c>
      <c r="J78" s="261">
        <v>120</v>
      </c>
      <c r="K78" s="274"/>
    </row>
    <row r="79" spans="2:11" ht="15" customHeight="1">
      <c r="B79" s="283"/>
      <c r="C79" s="261" t="s">
        <v>435</v>
      </c>
      <c r="D79" s="261"/>
      <c r="E79" s="261"/>
      <c r="F79" s="282" t="s">
        <v>436</v>
      </c>
      <c r="G79" s="281"/>
      <c r="H79" s="261" t="s">
        <v>437</v>
      </c>
      <c r="I79" s="261" t="s">
        <v>432</v>
      </c>
      <c r="J79" s="261">
        <v>50</v>
      </c>
      <c r="K79" s="274"/>
    </row>
    <row r="80" spans="2:11" ht="15" customHeight="1">
      <c r="B80" s="283"/>
      <c r="C80" s="261" t="s">
        <v>438</v>
      </c>
      <c r="D80" s="261"/>
      <c r="E80" s="261"/>
      <c r="F80" s="282" t="s">
        <v>430</v>
      </c>
      <c r="G80" s="281"/>
      <c r="H80" s="261" t="s">
        <v>439</v>
      </c>
      <c r="I80" s="261" t="s">
        <v>440</v>
      </c>
      <c r="J80" s="261"/>
      <c r="K80" s="274"/>
    </row>
    <row r="81" spans="2:11" ht="15" customHeight="1">
      <c r="B81" s="283"/>
      <c r="C81" s="284" t="s">
        <v>441</v>
      </c>
      <c r="D81" s="284"/>
      <c r="E81" s="284"/>
      <c r="F81" s="285" t="s">
        <v>436</v>
      </c>
      <c r="G81" s="284"/>
      <c r="H81" s="284" t="s">
        <v>442</v>
      </c>
      <c r="I81" s="284" t="s">
        <v>432</v>
      </c>
      <c r="J81" s="284">
        <v>15</v>
      </c>
      <c r="K81" s="274"/>
    </row>
    <row r="82" spans="2:11" ht="15" customHeight="1">
      <c r="B82" s="283"/>
      <c r="C82" s="284" t="s">
        <v>443</v>
      </c>
      <c r="D82" s="284"/>
      <c r="E82" s="284"/>
      <c r="F82" s="285" t="s">
        <v>436</v>
      </c>
      <c r="G82" s="284"/>
      <c r="H82" s="284" t="s">
        <v>444</v>
      </c>
      <c r="I82" s="284" t="s">
        <v>432</v>
      </c>
      <c r="J82" s="284">
        <v>15</v>
      </c>
      <c r="K82" s="274"/>
    </row>
    <row r="83" spans="2:11" ht="15" customHeight="1">
      <c r="B83" s="283"/>
      <c r="C83" s="284" t="s">
        <v>445</v>
      </c>
      <c r="D83" s="284"/>
      <c r="E83" s="284"/>
      <c r="F83" s="285" t="s">
        <v>436</v>
      </c>
      <c r="G83" s="284"/>
      <c r="H83" s="284" t="s">
        <v>446</v>
      </c>
      <c r="I83" s="284" t="s">
        <v>432</v>
      </c>
      <c r="J83" s="284">
        <v>20</v>
      </c>
      <c r="K83" s="274"/>
    </row>
    <row r="84" spans="2:11" ht="15" customHeight="1">
      <c r="B84" s="283"/>
      <c r="C84" s="284" t="s">
        <v>447</v>
      </c>
      <c r="D84" s="284"/>
      <c r="E84" s="284"/>
      <c r="F84" s="285" t="s">
        <v>436</v>
      </c>
      <c r="G84" s="284"/>
      <c r="H84" s="284" t="s">
        <v>448</v>
      </c>
      <c r="I84" s="284" t="s">
        <v>432</v>
      </c>
      <c r="J84" s="284">
        <v>20</v>
      </c>
      <c r="K84" s="274"/>
    </row>
    <row r="85" spans="2:11" ht="15" customHeight="1">
      <c r="B85" s="283"/>
      <c r="C85" s="261" t="s">
        <v>449</v>
      </c>
      <c r="D85" s="261"/>
      <c r="E85" s="261"/>
      <c r="F85" s="282" t="s">
        <v>436</v>
      </c>
      <c r="G85" s="281"/>
      <c r="H85" s="261" t="s">
        <v>450</v>
      </c>
      <c r="I85" s="261" t="s">
        <v>432</v>
      </c>
      <c r="J85" s="261">
        <v>50</v>
      </c>
      <c r="K85" s="274"/>
    </row>
    <row r="86" spans="2:11" ht="15" customHeight="1">
      <c r="B86" s="283"/>
      <c r="C86" s="261" t="s">
        <v>451</v>
      </c>
      <c r="D86" s="261"/>
      <c r="E86" s="261"/>
      <c r="F86" s="282" t="s">
        <v>436</v>
      </c>
      <c r="G86" s="281"/>
      <c r="H86" s="261" t="s">
        <v>452</v>
      </c>
      <c r="I86" s="261" t="s">
        <v>432</v>
      </c>
      <c r="J86" s="261">
        <v>20</v>
      </c>
      <c r="K86" s="274"/>
    </row>
    <row r="87" spans="2:11" ht="15" customHeight="1">
      <c r="B87" s="283"/>
      <c r="C87" s="261" t="s">
        <v>453</v>
      </c>
      <c r="D87" s="261"/>
      <c r="E87" s="261"/>
      <c r="F87" s="282" t="s">
        <v>436</v>
      </c>
      <c r="G87" s="281"/>
      <c r="H87" s="261" t="s">
        <v>454</v>
      </c>
      <c r="I87" s="261" t="s">
        <v>432</v>
      </c>
      <c r="J87" s="261">
        <v>20</v>
      </c>
      <c r="K87" s="274"/>
    </row>
    <row r="88" spans="2:11" ht="15" customHeight="1">
      <c r="B88" s="283"/>
      <c r="C88" s="261" t="s">
        <v>455</v>
      </c>
      <c r="D88" s="261"/>
      <c r="E88" s="261"/>
      <c r="F88" s="282" t="s">
        <v>436</v>
      </c>
      <c r="G88" s="281"/>
      <c r="H88" s="261" t="s">
        <v>456</v>
      </c>
      <c r="I88" s="261" t="s">
        <v>432</v>
      </c>
      <c r="J88" s="261">
        <v>50</v>
      </c>
      <c r="K88" s="274"/>
    </row>
    <row r="89" spans="2:11" ht="15" customHeight="1">
      <c r="B89" s="283"/>
      <c r="C89" s="261" t="s">
        <v>457</v>
      </c>
      <c r="D89" s="261"/>
      <c r="E89" s="261"/>
      <c r="F89" s="282" t="s">
        <v>436</v>
      </c>
      <c r="G89" s="281"/>
      <c r="H89" s="261" t="s">
        <v>457</v>
      </c>
      <c r="I89" s="261" t="s">
        <v>432</v>
      </c>
      <c r="J89" s="261">
        <v>50</v>
      </c>
      <c r="K89" s="274"/>
    </row>
    <row r="90" spans="2:11" ht="15" customHeight="1">
      <c r="B90" s="283"/>
      <c r="C90" s="261" t="s">
        <v>106</v>
      </c>
      <c r="D90" s="261"/>
      <c r="E90" s="261"/>
      <c r="F90" s="282" t="s">
        <v>436</v>
      </c>
      <c r="G90" s="281"/>
      <c r="H90" s="261" t="s">
        <v>458</v>
      </c>
      <c r="I90" s="261" t="s">
        <v>432</v>
      </c>
      <c r="J90" s="261">
        <v>255</v>
      </c>
      <c r="K90" s="274"/>
    </row>
    <row r="91" spans="2:11" ht="15" customHeight="1">
      <c r="B91" s="283"/>
      <c r="C91" s="261" t="s">
        <v>459</v>
      </c>
      <c r="D91" s="261"/>
      <c r="E91" s="261"/>
      <c r="F91" s="282" t="s">
        <v>430</v>
      </c>
      <c r="G91" s="281"/>
      <c r="H91" s="261" t="s">
        <v>460</v>
      </c>
      <c r="I91" s="261" t="s">
        <v>461</v>
      </c>
      <c r="J91" s="261"/>
      <c r="K91" s="274"/>
    </row>
    <row r="92" spans="2:11" ht="15" customHeight="1">
      <c r="B92" s="283"/>
      <c r="C92" s="261" t="s">
        <v>462</v>
      </c>
      <c r="D92" s="261"/>
      <c r="E92" s="261"/>
      <c r="F92" s="282" t="s">
        <v>430</v>
      </c>
      <c r="G92" s="281"/>
      <c r="H92" s="261" t="s">
        <v>463</v>
      </c>
      <c r="I92" s="261" t="s">
        <v>464</v>
      </c>
      <c r="J92" s="261"/>
      <c r="K92" s="274"/>
    </row>
    <row r="93" spans="2:11" ht="15" customHeight="1">
      <c r="B93" s="283"/>
      <c r="C93" s="261" t="s">
        <v>465</v>
      </c>
      <c r="D93" s="261"/>
      <c r="E93" s="261"/>
      <c r="F93" s="282" t="s">
        <v>430</v>
      </c>
      <c r="G93" s="281"/>
      <c r="H93" s="261" t="s">
        <v>465</v>
      </c>
      <c r="I93" s="261" t="s">
        <v>464</v>
      </c>
      <c r="J93" s="261"/>
      <c r="K93" s="274"/>
    </row>
    <row r="94" spans="2:11" ht="15" customHeight="1">
      <c r="B94" s="283"/>
      <c r="C94" s="261" t="s">
        <v>42</v>
      </c>
      <c r="D94" s="261"/>
      <c r="E94" s="261"/>
      <c r="F94" s="282" t="s">
        <v>430</v>
      </c>
      <c r="G94" s="281"/>
      <c r="H94" s="261" t="s">
        <v>466</v>
      </c>
      <c r="I94" s="261" t="s">
        <v>464</v>
      </c>
      <c r="J94" s="261"/>
      <c r="K94" s="274"/>
    </row>
    <row r="95" spans="2:11" ht="15" customHeight="1">
      <c r="B95" s="283"/>
      <c r="C95" s="261" t="s">
        <v>52</v>
      </c>
      <c r="D95" s="261"/>
      <c r="E95" s="261"/>
      <c r="F95" s="282" t="s">
        <v>430</v>
      </c>
      <c r="G95" s="281"/>
      <c r="H95" s="261" t="s">
        <v>467</v>
      </c>
      <c r="I95" s="261" t="s">
        <v>464</v>
      </c>
      <c r="J95" s="261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273" t="s">
        <v>468</v>
      </c>
      <c r="D100" s="273"/>
      <c r="E100" s="273"/>
      <c r="F100" s="273"/>
      <c r="G100" s="273"/>
      <c r="H100" s="273"/>
      <c r="I100" s="273"/>
      <c r="J100" s="273"/>
      <c r="K100" s="274"/>
    </row>
    <row r="101" spans="2:11" ht="17.25" customHeight="1">
      <c r="B101" s="272"/>
      <c r="C101" s="275" t="s">
        <v>424</v>
      </c>
      <c r="D101" s="275"/>
      <c r="E101" s="275"/>
      <c r="F101" s="275" t="s">
        <v>425</v>
      </c>
      <c r="G101" s="276"/>
      <c r="H101" s="275" t="s">
        <v>101</v>
      </c>
      <c r="I101" s="275" t="s">
        <v>61</v>
      </c>
      <c r="J101" s="275" t="s">
        <v>426</v>
      </c>
      <c r="K101" s="274"/>
    </row>
    <row r="102" spans="2:11" ht="17.25" customHeight="1">
      <c r="B102" s="272"/>
      <c r="C102" s="277" t="s">
        <v>427</v>
      </c>
      <c r="D102" s="277"/>
      <c r="E102" s="277"/>
      <c r="F102" s="278" t="s">
        <v>428</v>
      </c>
      <c r="G102" s="279"/>
      <c r="H102" s="277"/>
      <c r="I102" s="277"/>
      <c r="J102" s="277" t="s">
        <v>429</v>
      </c>
      <c r="K102" s="274"/>
    </row>
    <row r="103" spans="2:11" ht="5.25" customHeight="1">
      <c r="B103" s="272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2"/>
      <c r="C104" s="261" t="s">
        <v>57</v>
      </c>
      <c r="D104" s="280"/>
      <c r="E104" s="280"/>
      <c r="F104" s="282" t="s">
        <v>430</v>
      </c>
      <c r="G104" s="291"/>
      <c r="H104" s="261" t="s">
        <v>469</v>
      </c>
      <c r="I104" s="261" t="s">
        <v>432</v>
      </c>
      <c r="J104" s="261">
        <v>20</v>
      </c>
      <c r="K104" s="274"/>
    </row>
    <row r="105" spans="2:11" ht="15" customHeight="1">
      <c r="B105" s="272"/>
      <c r="C105" s="261" t="s">
        <v>433</v>
      </c>
      <c r="D105" s="261"/>
      <c r="E105" s="261"/>
      <c r="F105" s="282" t="s">
        <v>430</v>
      </c>
      <c r="G105" s="261"/>
      <c r="H105" s="261" t="s">
        <v>469</v>
      </c>
      <c r="I105" s="261" t="s">
        <v>432</v>
      </c>
      <c r="J105" s="261">
        <v>120</v>
      </c>
      <c r="K105" s="274"/>
    </row>
    <row r="106" spans="2:11" ht="15" customHeight="1">
      <c r="B106" s="283"/>
      <c r="C106" s="261" t="s">
        <v>435</v>
      </c>
      <c r="D106" s="261"/>
      <c r="E106" s="261"/>
      <c r="F106" s="282" t="s">
        <v>436</v>
      </c>
      <c r="G106" s="261"/>
      <c r="H106" s="261" t="s">
        <v>469</v>
      </c>
      <c r="I106" s="261" t="s">
        <v>432</v>
      </c>
      <c r="J106" s="261">
        <v>50</v>
      </c>
      <c r="K106" s="274"/>
    </row>
    <row r="107" spans="2:11" ht="15" customHeight="1">
      <c r="B107" s="283"/>
      <c r="C107" s="261" t="s">
        <v>438</v>
      </c>
      <c r="D107" s="261"/>
      <c r="E107" s="261"/>
      <c r="F107" s="282" t="s">
        <v>430</v>
      </c>
      <c r="G107" s="261"/>
      <c r="H107" s="261" t="s">
        <v>469</v>
      </c>
      <c r="I107" s="261" t="s">
        <v>440</v>
      </c>
      <c r="J107" s="261"/>
      <c r="K107" s="274"/>
    </row>
    <row r="108" spans="2:11" ht="15" customHeight="1">
      <c r="B108" s="283"/>
      <c r="C108" s="261" t="s">
        <v>449</v>
      </c>
      <c r="D108" s="261"/>
      <c r="E108" s="261"/>
      <c r="F108" s="282" t="s">
        <v>436</v>
      </c>
      <c r="G108" s="261"/>
      <c r="H108" s="261" t="s">
        <v>469</v>
      </c>
      <c r="I108" s="261" t="s">
        <v>432</v>
      </c>
      <c r="J108" s="261">
        <v>50</v>
      </c>
      <c r="K108" s="274"/>
    </row>
    <row r="109" spans="2:11" ht="15" customHeight="1">
      <c r="B109" s="283"/>
      <c r="C109" s="261" t="s">
        <v>457</v>
      </c>
      <c r="D109" s="261"/>
      <c r="E109" s="261"/>
      <c r="F109" s="282" t="s">
        <v>436</v>
      </c>
      <c r="G109" s="261"/>
      <c r="H109" s="261" t="s">
        <v>469</v>
      </c>
      <c r="I109" s="261" t="s">
        <v>432</v>
      </c>
      <c r="J109" s="261">
        <v>50</v>
      </c>
      <c r="K109" s="274"/>
    </row>
    <row r="110" spans="2:11" ht="15" customHeight="1">
      <c r="B110" s="283"/>
      <c r="C110" s="261" t="s">
        <v>455</v>
      </c>
      <c r="D110" s="261"/>
      <c r="E110" s="261"/>
      <c r="F110" s="282" t="s">
        <v>436</v>
      </c>
      <c r="G110" s="261"/>
      <c r="H110" s="261" t="s">
        <v>469</v>
      </c>
      <c r="I110" s="261" t="s">
        <v>432</v>
      </c>
      <c r="J110" s="261">
        <v>50</v>
      </c>
      <c r="K110" s="274"/>
    </row>
    <row r="111" spans="2:11" ht="15" customHeight="1">
      <c r="B111" s="283"/>
      <c r="C111" s="261" t="s">
        <v>57</v>
      </c>
      <c r="D111" s="261"/>
      <c r="E111" s="261"/>
      <c r="F111" s="282" t="s">
        <v>430</v>
      </c>
      <c r="G111" s="261"/>
      <c r="H111" s="261" t="s">
        <v>470</v>
      </c>
      <c r="I111" s="261" t="s">
        <v>432</v>
      </c>
      <c r="J111" s="261">
        <v>20</v>
      </c>
      <c r="K111" s="274"/>
    </row>
    <row r="112" spans="2:11" ht="15" customHeight="1">
      <c r="B112" s="283"/>
      <c r="C112" s="261" t="s">
        <v>471</v>
      </c>
      <c r="D112" s="261"/>
      <c r="E112" s="261"/>
      <c r="F112" s="282" t="s">
        <v>430</v>
      </c>
      <c r="G112" s="261"/>
      <c r="H112" s="261" t="s">
        <v>472</v>
      </c>
      <c r="I112" s="261" t="s">
        <v>432</v>
      </c>
      <c r="J112" s="261">
        <v>120</v>
      </c>
      <c r="K112" s="274"/>
    </row>
    <row r="113" spans="2:11" ht="15" customHeight="1">
      <c r="B113" s="283"/>
      <c r="C113" s="261" t="s">
        <v>42</v>
      </c>
      <c r="D113" s="261"/>
      <c r="E113" s="261"/>
      <c r="F113" s="282" t="s">
        <v>430</v>
      </c>
      <c r="G113" s="261"/>
      <c r="H113" s="261" t="s">
        <v>473</v>
      </c>
      <c r="I113" s="261" t="s">
        <v>464</v>
      </c>
      <c r="J113" s="261"/>
      <c r="K113" s="274"/>
    </row>
    <row r="114" spans="2:11" ht="15" customHeight="1">
      <c r="B114" s="283"/>
      <c r="C114" s="261" t="s">
        <v>52</v>
      </c>
      <c r="D114" s="261"/>
      <c r="E114" s="261"/>
      <c r="F114" s="282" t="s">
        <v>430</v>
      </c>
      <c r="G114" s="261"/>
      <c r="H114" s="261" t="s">
        <v>474</v>
      </c>
      <c r="I114" s="261" t="s">
        <v>464</v>
      </c>
      <c r="J114" s="261"/>
      <c r="K114" s="274"/>
    </row>
    <row r="115" spans="2:11" ht="15" customHeight="1">
      <c r="B115" s="283"/>
      <c r="C115" s="261" t="s">
        <v>61</v>
      </c>
      <c r="D115" s="261"/>
      <c r="E115" s="261"/>
      <c r="F115" s="282" t="s">
        <v>430</v>
      </c>
      <c r="G115" s="261"/>
      <c r="H115" s="261" t="s">
        <v>475</v>
      </c>
      <c r="I115" s="261" t="s">
        <v>476</v>
      </c>
      <c r="J115" s="261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8"/>
      <c r="D117" s="258"/>
      <c r="E117" s="258"/>
      <c r="F117" s="294"/>
      <c r="G117" s="258"/>
      <c r="H117" s="258"/>
      <c r="I117" s="258"/>
      <c r="J117" s="258"/>
      <c r="K117" s="293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249" t="s">
        <v>477</v>
      </c>
      <c r="D120" s="249"/>
      <c r="E120" s="249"/>
      <c r="F120" s="249"/>
      <c r="G120" s="249"/>
      <c r="H120" s="249"/>
      <c r="I120" s="249"/>
      <c r="J120" s="249"/>
      <c r="K120" s="299"/>
    </row>
    <row r="121" spans="2:11" ht="17.25" customHeight="1">
      <c r="B121" s="300"/>
      <c r="C121" s="275" t="s">
        <v>424</v>
      </c>
      <c r="D121" s="275"/>
      <c r="E121" s="275"/>
      <c r="F121" s="275" t="s">
        <v>425</v>
      </c>
      <c r="G121" s="276"/>
      <c r="H121" s="275" t="s">
        <v>101</v>
      </c>
      <c r="I121" s="275" t="s">
        <v>61</v>
      </c>
      <c r="J121" s="275" t="s">
        <v>426</v>
      </c>
      <c r="K121" s="301"/>
    </row>
    <row r="122" spans="2:11" ht="17.25" customHeight="1">
      <c r="B122" s="300"/>
      <c r="C122" s="277" t="s">
        <v>427</v>
      </c>
      <c r="D122" s="277"/>
      <c r="E122" s="277"/>
      <c r="F122" s="278" t="s">
        <v>428</v>
      </c>
      <c r="G122" s="279"/>
      <c r="H122" s="277"/>
      <c r="I122" s="277"/>
      <c r="J122" s="277" t="s">
        <v>429</v>
      </c>
      <c r="K122" s="301"/>
    </row>
    <row r="123" spans="2:11" ht="5.25" customHeight="1">
      <c r="B123" s="302"/>
      <c r="C123" s="280"/>
      <c r="D123" s="280"/>
      <c r="E123" s="280"/>
      <c r="F123" s="280"/>
      <c r="G123" s="261"/>
      <c r="H123" s="280"/>
      <c r="I123" s="280"/>
      <c r="J123" s="280"/>
      <c r="K123" s="303"/>
    </row>
    <row r="124" spans="2:11" ht="15" customHeight="1">
      <c r="B124" s="302"/>
      <c r="C124" s="261" t="s">
        <v>433</v>
      </c>
      <c r="D124" s="280"/>
      <c r="E124" s="280"/>
      <c r="F124" s="282" t="s">
        <v>430</v>
      </c>
      <c r="G124" s="261"/>
      <c r="H124" s="261" t="s">
        <v>469</v>
      </c>
      <c r="I124" s="261" t="s">
        <v>432</v>
      </c>
      <c r="J124" s="261">
        <v>120</v>
      </c>
      <c r="K124" s="304"/>
    </row>
    <row r="125" spans="2:11" ht="15" customHeight="1">
      <c r="B125" s="302"/>
      <c r="C125" s="261" t="s">
        <v>478</v>
      </c>
      <c r="D125" s="261"/>
      <c r="E125" s="261"/>
      <c r="F125" s="282" t="s">
        <v>430</v>
      </c>
      <c r="G125" s="261"/>
      <c r="H125" s="261" t="s">
        <v>479</v>
      </c>
      <c r="I125" s="261" t="s">
        <v>432</v>
      </c>
      <c r="J125" s="261" t="s">
        <v>480</v>
      </c>
      <c r="K125" s="304"/>
    </row>
    <row r="126" spans="2:11" ht="15" customHeight="1">
      <c r="B126" s="302"/>
      <c r="C126" s="261" t="s">
        <v>383</v>
      </c>
      <c r="D126" s="261"/>
      <c r="E126" s="261"/>
      <c r="F126" s="282" t="s">
        <v>430</v>
      </c>
      <c r="G126" s="261"/>
      <c r="H126" s="261" t="s">
        <v>481</v>
      </c>
      <c r="I126" s="261" t="s">
        <v>432</v>
      </c>
      <c r="J126" s="261" t="s">
        <v>480</v>
      </c>
      <c r="K126" s="304"/>
    </row>
    <row r="127" spans="2:11" ht="15" customHeight="1">
      <c r="B127" s="302"/>
      <c r="C127" s="261" t="s">
        <v>441</v>
      </c>
      <c r="D127" s="261"/>
      <c r="E127" s="261"/>
      <c r="F127" s="282" t="s">
        <v>436</v>
      </c>
      <c r="G127" s="261"/>
      <c r="H127" s="261" t="s">
        <v>442</v>
      </c>
      <c r="I127" s="261" t="s">
        <v>432</v>
      </c>
      <c r="J127" s="261">
        <v>15</v>
      </c>
      <c r="K127" s="304"/>
    </row>
    <row r="128" spans="2:11" ht="15" customHeight="1">
      <c r="B128" s="302"/>
      <c r="C128" s="284" t="s">
        <v>443</v>
      </c>
      <c r="D128" s="284"/>
      <c r="E128" s="284"/>
      <c r="F128" s="285" t="s">
        <v>436</v>
      </c>
      <c r="G128" s="284"/>
      <c r="H128" s="284" t="s">
        <v>444</v>
      </c>
      <c r="I128" s="284" t="s">
        <v>432</v>
      </c>
      <c r="J128" s="284">
        <v>15</v>
      </c>
      <c r="K128" s="304"/>
    </row>
    <row r="129" spans="2:11" ht="15" customHeight="1">
      <c r="B129" s="302"/>
      <c r="C129" s="284" t="s">
        <v>445</v>
      </c>
      <c r="D129" s="284"/>
      <c r="E129" s="284"/>
      <c r="F129" s="285" t="s">
        <v>436</v>
      </c>
      <c r="G129" s="284"/>
      <c r="H129" s="284" t="s">
        <v>446</v>
      </c>
      <c r="I129" s="284" t="s">
        <v>432</v>
      </c>
      <c r="J129" s="284">
        <v>20</v>
      </c>
      <c r="K129" s="304"/>
    </row>
    <row r="130" spans="2:11" ht="15" customHeight="1">
      <c r="B130" s="302"/>
      <c r="C130" s="284" t="s">
        <v>447</v>
      </c>
      <c r="D130" s="284"/>
      <c r="E130" s="284"/>
      <c r="F130" s="285" t="s">
        <v>436</v>
      </c>
      <c r="G130" s="284"/>
      <c r="H130" s="284" t="s">
        <v>448</v>
      </c>
      <c r="I130" s="284" t="s">
        <v>432</v>
      </c>
      <c r="J130" s="284">
        <v>20</v>
      </c>
      <c r="K130" s="304"/>
    </row>
    <row r="131" spans="2:11" ht="15" customHeight="1">
      <c r="B131" s="302"/>
      <c r="C131" s="261" t="s">
        <v>435</v>
      </c>
      <c r="D131" s="261"/>
      <c r="E131" s="261"/>
      <c r="F131" s="282" t="s">
        <v>436</v>
      </c>
      <c r="G131" s="261"/>
      <c r="H131" s="261" t="s">
        <v>469</v>
      </c>
      <c r="I131" s="261" t="s">
        <v>432</v>
      </c>
      <c r="J131" s="261">
        <v>50</v>
      </c>
      <c r="K131" s="304"/>
    </row>
    <row r="132" spans="2:11" ht="15" customHeight="1">
      <c r="B132" s="302"/>
      <c r="C132" s="261" t="s">
        <v>449</v>
      </c>
      <c r="D132" s="261"/>
      <c r="E132" s="261"/>
      <c r="F132" s="282" t="s">
        <v>436</v>
      </c>
      <c r="G132" s="261"/>
      <c r="H132" s="261" t="s">
        <v>469</v>
      </c>
      <c r="I132" s="261" t="s">
        <v>432</v>
      </c>
      <c r="J132" s="261">
        <v>50</v>
      </c>
      <c r="K132" s="304"/>
    </row>
    <row r="133" spans="2:11" ht="15" customHeight="1">
      <c r="B133" s="302"/>
      <c r="C133" s="261" t="s">
        <v>455</v>
      </c>
      <c r="D133" s="261"/>
      <c r="E133" s="261"/>
      <c r="F133" s="282" t="s">
        <v>436</v>
      </c>
      <c r="G133" s="261"/>
      <c r="H133" s="261" t="s">
        <v>469</v>
      </c>
      <c r="I133" s="261" t="s">
        <v>432</v>
      </c>
      <c r="J133" s="261">
        <v>50</v>
      </c>
      <c r="K133" s="304"/>
    </row>
    <row r="134" spans="2:11" ht="15" customHeight="1">
      <c r="B134" s="302"/>
      <c r="C134" s="261" t="s">
        <v>457</v>
      </c>
      <c r="D134" s="261"/>
      <c r="E134" s="261"/>
      <c r="F134" s="282" t="s">
        <v>436</v>
      </c>
      <c r="G134" s="261"/>
      <c r="H134" s="261" t="s">
        <v>469</v>
      </c>
      <c r="I134" s="261" t="s">
        <v>432</v>
      </c>
      <c r="J134" s="261">
        <v>50</v>
      </c>
      <c r="K134" s="304"/>
    </row>
    <row r="135" spans="2:11" ht="15" customHeight="1">
      <c r="B135" s="302"/>
      <c r="C135" s="261" t="s">
        <v>106</v>
      </c>
      <c r="D135" s="261"/>
      <c r="E135" s="261"/>
      <c r="F135" s="282" t="s">
        <v>436</v>
      </c>
      <c r="G135" s="261"/>
      <c r="H135" s="261" t="s">
        <v>482</v>
      </c>
      <c r="I135" s="261" t="s">
        <v>432</v>
      </c>
      <c r="J135" s="261">
        <v>255</v>
      </c>
      <c r="K135" s="304"/>
    </row>
    <row r="136" spans="2:11" ht="15" customHeight="1">
      <c r="B136" s="302"/>
      <c r="C136" s="261" t="s">
        <v>459</v>
      </c>
      <c r="D136" s="261"/>
      <c r="E136" s="261"/>
      <c r="F136" s="282" t="s">
        <v>430</v>
      </c>
      <c r="G136" s="261"/>
      <c r="H136" s="261" t="s">
        <v>483</v>
      </c>
      <c r="I136" s="261" t="s">
        <v>461</v>
      </c>
      <c r="J136" s="261"/>
      <c r="K136" s="304"/>
    </row>
    <row r="137" spans="2:11" ht="15" customHeight="1">
      <c r="B137" s="302"/>
      <c r="C137" s="261" t="s">
        <v>462</v>
      </c>
      <c r="D137" s="261"/>
      <c r="E137" s="261"/>
      <c r="F137" s="282" t="s">
        <v>430</v>
      </c>
      <c r="G137" s="261"/>
      <c r="H137" s="261" t="s">
        <v>484</v>
      </c>
      <c r="I137" s="261" t="s">
        <v>464</v>
      </c>
      <c r="J137" s="261"/>
      <c r="K137" s="304"/>
    </row>
    <row r="138" spans="2:11" ht="15" customHeight="1">
      <c r="B138" s="302"/>
      <c r="C138" s="261" t="s">
        <v>465</v>
      </c>
      <c r="D138" s="261"/>
      <c r="E138" s="261"/>
      <c r="F138" s="282" t="s">
        <v>430</v>
      </c>
      <c r="G138" s="261"/>
      <c r="H138" s="261" t="s">
        <v>465</v>
      </c>
      <c r="I138" s="261" t="s">
        <v>464</v>
      </c>
      <c r="J138" s="261"/>
      <c r="K138" s="304"/>
    </row>
    <row r="139" spans="2:11" ht="15" customHeight="1">
      <c r="B139" s="302"/>
      <c r="C139" s="261" t="s">
        <v>42</v>
      </c>
      <c r="D139" s="261"/>
      <c r="E139" s="261"/>
      <c r="F139" s="282" t="s">
        <v>430</v>
      </c>
      <c r="G139" s="261"/>
      <c r="H139" s="261" t="s">
        <v>485</v>
      </c>
      <c r="I139" s="261" t="s">
        <v>464</v>
      </c>
      <c r="J139" s="261"/>
      <c r="K139" s="304"/>
    </row>
    <row r="140" spans="2:11" ht="15" customHeight="1">
      <c r="B140" s="302"/>
      <c r="C140" s="261" t="s">
        <v>486</v>
      </c>
      <c r="D140" s="261"/>
      <c r="E140" s="261"/>
      <c r="F140" s="282" t="s">
        <v>430</v>
      </c>
      <c r="G140" s="261"/>
      <c r="H140" s="261" t="s">
        <v>487</v>
      </c>
      <c r="I140" s="261" t="s">
        <v>464</v>
      </c>
      <c r="J140" s="261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8"/>
      <c r="C142" s="258"/>
      <c r="D142" s="258"/>
      <c r="E142" s="258"/>
      <c r="F142" s="294"/>
      <c r="G142" s="258"/>
      <c r="H142" s="258"/>
      <c r="I142" s="258"/>
      <c r="J142" s="258"/>
      <c r="K142" s="258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273" t="s">
        <v>488</v>
      </c>
      <c r="D145" s="273"/>
      <c r="E145" s="273"/>
      <c r="F145" s="273"/>
      <c r="G145" s="273"/>
      <c r="H145" s="273"/>
      <c r="I145" s="273"/>
      <c r="J145" s="273"/>
      <c r="K145" s="274"/>
    </row>
    <row r="146" spans="2:11" ht="17.25" customHeight="1">
      <c r="B146" s="272"/>
      <c r="C146" s="275" t="s">
        <v>424</v>
      </c>
      <c r="D146" s="275"/>
      <c r="E146" s="275"/>
      <c r="F146" s="275" t="s">
        <v>425</v>
      </c>
      <c r="G146" s="276"/>
      <c r="H146" s="275" t="s">
        <v>101</v>
      </c>
      <c r="I146" s="275" t="s">
        <v>61</v>
      </c>
      <c r="J146" s="275" t="s">
        <v>426</v>
      </c>
      <c r="K146" s="274"/>
    </row>
    <row r="147" spans="2:11" ht="17.25" customHeight="1">
      <c r="B147" s="272"/>
      <c r="C147" s="277" t="s">
        <v>427</v>
      </c>
      <c r="D147" s="277"/>
      <c r="E147" s="277"/>
      <c r="F147" s="278" t="s">
        <v>428</v>
      </c>
      <c r="G147" s="279"/>
      <c r="H147" s="277"/>
      <c r="I147" s="277"/>
      <c r="J147" s="277" t="s">
        <v>429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433</v>
      </c>
      <c r="D149" s="261"/>
      <c r="E149" s="261"/>
      <c r="F149" s="309" t="s">
        <v>430</v>
      </c>
      <c r="G149" s="261"/>
      <c r="H149" s="308" t="s">
        <v>469</v>
      </c>
      <c r="I149" s="308" t="s">
        <v>432</v>
      </c>
      <c r="J149" s="308">
        <v>120</v>
      </c>
      <c r="K149" s="304"/>
    </row>
    <row r="150" spans="2:11" ht="15" customHeight="1">
      <c r="B150" s="283"/>
      <c r="C150" s="308" t="s">
        <v>478</v>
      </c>
      <c r="D150" s="261"/>
      <c r="E150" s="261"/>
      <c r="F150" s="309" t="s">
        <v>430</v>
      </c>
      <c r="G150" s="261"/>
      <c r="H150" s="308" t="s">
        <v>489</v>
      </c>
      <c r="I150" s="308" t="s">
        <v>432</v>
      </c>
      <c r="J150" s="308" t="s">
        <v>480</v>
      </c>
      <c r="K150" s="304"/>
    </row>
    <row r="151" spans="2:11" ht="15" customHeight="1">
      <c r="B151" s="283"/>
      <c r="C151" s="308" t="s">
        <v>383</v>
      </c>
      <c r="D151" s="261"/>
      <c r="E151" s="261"/>
      <c r="F151" s="309" t="s">
        <v>430</v>
      </c>
      <c r="G151" s="261"/>
      <c r="H151" s="308" t="s">
        <v>490</v>
      </c>
      <c r="I151" s="308" t="s">
        <v>432</v>
      </c>
      <c r="J151" s="308" t="s">
        <v>480</v>
      </c>
      <c r="K151" s="304"/>
    </row>
    <row r="152" spans="2:11" ht="15" customHeight="1">
      <c r="B152" s="283"/>
      <c r="C152" s="308" t="s">
        <v>435</v>
      </c>
      <c r="D152" s="261"/>
      <c r="E152" s="261"/>
      <c r="F152" s="309" t="s">
        <v>436</v>
      </c>
      <c r="G152" s="261"/>
      <c r="H152" s="308" t="s">
        <v>469</v>
      </c>
      <c r="I152" s="308" t="s">
        <v>432</v>
      </c>
      <c r="J152" s="308">
        <v>50</v>
      </c>
      <c r="K152" s="304"/>
    </row>
    <row r="153" spans="2:11" ht="15" customHeight="1">
      <c r="B153" s="283"/>
      <c r="C153" s="308" t="s">
        <v>438</v>
      </c>
      <c r="D153" s="261"/>
      <c r="E153" s="261"/>
      <c r="F153" s="309" t="s">
        <v>430</v>
      </c>
      <c r="G153" s="261"/>
      <c r="H153" s="308" t="s">
        <v>469</v>
      </c>
      <c r="I153" s="308" t="s">
        <v>440</v>
      </c>
      <c r="J153" s="308"/>
      <c r="K153" s="304"/>
    </row>
    <row r="154" spans="2:11" ht="15" customHeight="1">
      <c r="B154" s="283"/>
      <c r="C154" s="308" t="s">
        <v>449</v>
      </c>
      <c r="D154" s="261"/>
      <c r="E154" s="261"/>
      <c r="F154" s="309" t="s">
        <v>436</v>
      </c>
      <c r="G154" s="261"/>
      <c r="H154" s="308" t="s">
        <v>469</v>
      </c>
      <c r="I154" s="308" t="s">
        <v>432</v>
      </c>
      <c r="J154" s="308">
        <v>50</v>
      </c>
      <c r="K154" s="304"/>
    </row>
    <row r="155" spans="2:11" ht="15" customHeight="1">
      <c r="B155" s="283"/>
      <c r="C155" s="308" t="s">
        <v>457</v>
      </c>
      <c r="D155" s="261"/>
      <c r="E155" s="261"/>
      <c r="F155" s="309" t="s">
        <v>436</v>
      </c>
      <c r="G155" s="261"/>
      <c r="H155" s="308" t="s">
        <v>469</v>
      </c>
      <c r="I155" s="308" t="s">
        <v>432</v>
      </c>
      <c r="J155" s="308">
        <v>50</v>
      </c>
      <c r="K155" s="304"/>
    </row>
    <row r="156" spans="2:11" ht="15" customHeight="1">
      <c r="B156" s="283"/>
      <c r="C156" s="308" t="s">
        <v>455</v>
      </c>
      <c r="D156" s="261"/>
      <c r="E156" s="261"/>
      <c r="F156" s="309" t="s">
        <v>436</v>
      </c>
      <c r="G156" s="261"/>
      <c r="H156" s="308" t="s">
        <v>469</v>
      </c>
      <c r="I156" s="308" t="s">
        <v>432</v>
      </c>
      <c r="J156" s="308">
        <v>50</v>
      </c>
      <c r="K156" s="304"/>
    </row>
    <row r="157" spans="2:11" ht="15" customHeight="1">
      <c r="B157" s="283"/>
      <c r="C157" s="308" t="s">
        <v>90</v>
      </c>
      <c r="D157" s="261"/>
      <c r="E157" s="261"/>
      <c r="F157" s="309" t="s">
        <v>430</v>
      </c>
      <c r="G157" s="261"/>
      <c r="H157" s="308" t="s">
        <v>491</v>
      </c>
      <c r="I157" s="308" t="s">
        <v>432</v>
      </c>
      <c r="J157" s="308" t="s">
        <v>492</v>
      </c>
      <c r="K157" s="304"/>
    </row>
    <row r="158" spans="2:11" ht="15" customHeight="1">
      <c r="B158" s="283"/>
      <c r="C158" s="308" t="s">
        <v>493</v>
      </c>
      <c r="D158" s="261"/>
      <c r="E158" s="261"/>
      <c r="F158" s="309" t="s">
        <v>430</v>
      </c>
      <c r="G158" s="261"/>
      <c r="H158" s="308" t="s">
        <v>494</v>
      </c>
      <c r="I158" s="308" t="s">
        <v>464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8"/>
      <c r="C160" s="261"/>
      <c r="D160" s="261"/>
      <c r="E160" s="261"/>
      <c r="F160" s="282"/>
      <c r="G160" s="261"/>
      <c r="H160" s="261"/>
      <c r="I160" s="261"/>
      <c r="J160" s="261"/>
      <c r="K160" s="258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249" t="s">
        <v>495</v>
      </c>
      <c r="D163" s="249"/>
      <c r="E163" s="249"/>
      <c r="F163" s="249"/>
      <c r="G163" s="249"/>
      <c r="H163" s="249"/>
      <c r="I163" s="249"/>
      <c r="J163" s="249"/>
      <c r="K163" s="250"/>
    </row>
    <row r="164" spans="2:11" ht="17.25" customHeight="1">
      <c r="B164" s="248"/>
      <c r="C164" s="275" t="s">
        <v>424</v>
      </c>
      <c r="D164" s="275"/>
      <c r="E164" s="275"/>
      <c r="F164" s="275" t="s">
        <v>425</v>
      </c>
      <c r="G164" s="312"/>
      <c r="H164" s="313" t="s">
        <v>101</v>
      </c>
      <c r="I164" s="313" t="s">
        <v>61</v>
      </c>
      <c r="J164" s="275" t="s">
        <v>426</v>
      </c>
      <c r="K164" s="250"/>
    </row>
    <row r="165" spans="2:11" ht="17.25" customHeight="1">
      <c r="B165" s="252"/>
      <c r="C165" s="277" t="s">
        <v>427</v>
      </c>
      <c r="D165" s="277"/>
      <c r="E165" s="277"/>
      <c r="F165" s="278" t="s">
        <v>428</v>
      </c>
      <c r="G165" s="314"/>
      <c r="H165" s="315"/>
      <c r="I165" s="315"/>
      <c r="J165" s="277" t="s">
        <v>429</v>
      </c>
      <c r="K165" s="254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1" t="s">
        <v>433</v>
      </c>
      <c r="D167" s="261"/>
      <c r="E167" s="261"/>
      <c r="F167" s="282" t="s">
        <v>430</v>
      </c>
      <c r="G167" s="261"/>
      <c r="H167" s="261" t="s">
        <v>469</v>
      </c>
      <c r="I167" s="261" t="s">
        <v>432</v>
      </c>
      <c r="J167" s="261">
        <v>120</v>
      </c>
      <c r="K167" s="304"/>
    </row>
    <row r="168" spans="2:11" ht="15" customHeight="1">
      <c r="B168" s="283"/>
      <c r="C168" s="261" t="s">
        <v>478</v>
      </c>
      <c r="D168" s="261"/>
      <c r="E168" s="261"/>
      <c r="F168" s="282" t="s">
        <v>430</v>
      </c>
      <c r="G168" s="261"/>
      <c r="H168" s="261" t="s">
        <v>479</v>
      </c>
      <c r="I168" s="261" t="s">
        <v>432</v>
      </c>
      <c r="J168" s="261" t="s">
        <v>480</v>
      </c>
      <c r="K168" s="304"/>
    </row>
    <row r="169" spans="2:11" ht="15" customHeight="1">
      <c r="B169" s="283"/>
      <c r="C169" s="261" t="s">
        <v>383</v>
      </c>
      <c r="D169" s="261"/>
      <c r="E169" s="261"/>
      <c r="F169" s="282" t="s">
        <v>430</v>
      </c>
      <c r="G169" s="261"/>
      <c r="H169" s="261" t="s">
        <v>496</v>
      </c>
      <c r="I169" s="261" t="s">
        <v>432</v>
      </c>
      <c r="J169" s="261" t="s">
        <v>480</v>
      </c>
      <c r="K169" s="304"/>
    </row>
    <row r="170" spans="2:11" ht="15" customHeight="1">
      <c r="B170" s="283"/>
      <c r="C170" s="261" t="s">
        <v>435</v>
      </c>
      <c r="D170" s="261"/>
      <c r="E170" s="261"/>
      <c r="F170" s="282" t="s">
        <v>436</v>
      </c>
      <c r="G170" s="261"/>
      <c r="H170" s="261" t="s">
        <v>496</v>
      </c>
      <c r="I170" s="261" t="s">
        <v>432</v>
      </c>
      <c r="J170" s="261">
        <v>50</v>
      </c>
      <c r="K170" s="304"/>
    </row>
    <row r="171" spans="2:11" ht="15" customHeight="1">
      <c r="B171" s="283"/>
      <c r="C171" s="261" t="s">
        <v>438</v>
      </c>
      <c r="D171" s="261"/>
      <c r="E171" s="261"/>
      <c r="F171" s="282" t="s">
        <v>430</v>
      </c>
      <c r="G171" s="261"/>
      <c r="H171" s="261" t="s">
        <v>496</v>
      </c>
      <c r="I171" s="261" t="s">
        <v>440</v>
      </c>
      <c r="J171" s="261"/>
      <c r="K171" s="304"/>
    </row>
    <row r="172" spans="2:11" ht="15" customHeight="1">
      <c r="B172" s="283"/>
      <c r="C172" s="261" t="s">
        <v>449</v>
      </c>
      <c r="D172" s="261"/>
      <c r="E172" s="261"/>
      <c r="F172" s="282" t="s">
        <v>436</v>
      </c>
      <c r="G172" s="261"/>
      <c r="H172" s="261" t="s">
        <v>496</v>
      </c>
      <c r="I172" s="261" t="s">
        <v>432</v>
      </c>
      <c r="J172" s="261">
        <v>50</v>
      </c>
      <c r="K172" s="304"/>
    </row>
    <row r="173" spans="2:11" ht="15" customHeight="1">
      <c r="B173" s="283"/>
      <c r="C173" s="261" t="s">
        <v>457</v>
      </c>
      <c r="D173" s="261"/>
      <c r="E173" s="261"/>
      <c r="F173" s="282" t="s">
        <v>436</v>
      </c>
      <c r="G173" s="261"/>
      <c r="H173" s="261" t="s">
        <v>496</v>
      </c>
      <c r="I173" s="261" t="s">
        <v>432</v>
      </c>
      <c r="J173" s="261">
        <v>50</v>
      </c>
      <c r="K173" s="304"/>
    </row>
    <row r="174" spans="2:11" ht="15" customHeight="1">
      <c r="B174" s="283"/>
      <c r="C174" s="261" t="s">
        <v>455</v>
      </c>
      <c r="D174" s="261"/>
      <c r="E174" s="261"/>
      <c r="F174" s="282" t="s">
        <v>436</v>
      </c>
      <c r="G174" s="261"/>
      <c r="H174" s="261" t="s">
        <v>496</v>
      </c>
      <c r="I174" s="261" t="s">
        <v>432</v>
      </c>
      <c r="J174" s="261">
        <v>50</v>
      </c>
      <c r="K174" s="304"/>
    </row>
    <row r="175" spans="2:11" ht="15" customHeight="1">
      <c r="B175" s="283"/>
      <c r="C175" s="261" t="s">
        <v>100</v>
      </c>
      <c r="D175" s="261"/>
      <c r="E175" s="261"/>
      <c r="F175" s="282" t="s">
        <v>430</v>
      </c>
      <c r="G175" s="261"/>
      <c r="H175" s="261" t="s">
        <v>497</v>
      </c>
      <c r="I175" s="261" t="s">
        <v>498</v>
      </c>
      <c r="J175" s="261"/>
      <c r="K175" s="304"/>
    </row>
    <row r="176" spans="2:11" ht="15" customHeight="1">
      <c r="B176" s="283"/>
      <c r="C176" s="261" t="s">
        <v>61</v>
      </c>
      <c r="D176" s="261"/>
      <c r="E176" s="261"/>
      <c r="F176" s="282" t="s">
        <v>430</v>
      </c>
      <c r="G176" s="261"/>
      <c r="H176" s="261" t="s">
        <v>499</v>
      </c>
      <c r="I176" s="261" t="s">
        <v>500</v>
      </c>
      <c r="J176" s="261">
        <v>1</v>
      </c>
      <c r="K176" s="304"/>
    </row>
    <row r="177" spans="2:11" ht="15" customHeight="1">
      <c r="B177" s="283"/>
      <c r="C177" s="261" t="s">
        <v>57</v>
      </c>
      <c r="D177" s="261"/>
      <c r="E177" s="261"/>
      <c r="F177" s="282" t="s">
        <v>430</v>
      </c>
      <c r="G177" s="261"/>
      <c r="H177" s="261" t="s">
        <v>501</v>
      </c>
      <c r="I177" s="261" t="s">
        <v>432</v>
      </c>
      <c r="J177" s="261">
        <v>20</v>
      </c>
      <c r="K177" s="304"/>
    </row>
    <row r="178" spans="2:11" ht="15" customHeight="1">
      <c r="B178" s="283"/>
      <c r="C178" s="261" t="s">
        <v>101</v>
      </c>
      <c r="D178" s="261"/>
      <c r="E178" s="261"/>
      <c r="F178" s="282" t="s">
        <v>430</v>
      </c>
      <c r="G178" s="261"/>
      <c r="H178" s="261" t="s">
        <v>502</v>
      </c>
      <c r="I178" s="261" t="s">
        <v>432</v>
      </c>
      <c r="J178" s="261">
        <v>255</v>
      </c>
      <c r="K178" s="304"/>
    </row>
    <row r="179" spans="2:11" ht="15" customHeight="1">
      <c r="B179" s="283"/>
      <c r="C179" s="261" t="s">
        <v>102</v>
      </c>
      <c r="D179" s="261"/>
      <c r="E179" s="261"/>
      <c r="F179" s="282" t="s">
        <v>430</v>
      </c>
      <c r="G179" s="261"/>
      <c r="H179" s="261" t="s">
        <v>395</v>
      </c>
      <c r="I179" s="261" t="s">
        <v>432</v>
      </c>
      <c r="J179" s="261">
        <v>10</v>
      </c>
      <c r="K179" s="304"/>
    </row>
    <row r="180" spans="2:11" ht="15" customHeight="1">
      <c r="B180" s="283"/>
      <c r="C180" s="261" t="s">
        <v>103</v>
      </c>
      <c r="D180" s="261"/>
      <c r="E180" s="261"/>
      <c r="F180" s="282" t="s">
        <v>430</v>
      </c>
      <c r="G180" s="261"/>
      <c r="H180" s="261" t="s">
        <v>503</v>
      </c>
      <c r="I180" s="261" t="s">
        <v>464</v>
      </c>
      <c r="J180" s="261"/>
      <c r="K180" s="304"/>
    </row>
    <row r="181" spans="2:11" ht="15" customHeight="1">
      <c r="B181" s="283"/>
      <c r="C181" s="261" t="s">
        <v>504</v>
      </c>
      <c r="D181" s="261"/>
      <c r="E181" s="261"/>
      <c r="F181" s="282" t="s">
        <v>430</v>
      </c>
      <c r="G181" s="261"/>
      <c r="H181" s="261" t="s">
        <v>505</v>
      </c>
      <c r="I181" s="261" t="s">
        <v>464</v>
      </c>
      <c r="J181" s="261"/>
      <c r="K181" s="304"/>
    </row>
    <row r="182" spans="2:11" ht="15" customHeight="1">
      <c r="B182" s="283"/>
      <c r="C182" s="261" t="s">
        <v>493</v>
      </c>
      <c r="D182" s="261"/>
      <c r="E182" s="261"/>
      <c r="F182" s="282" t="s">
        <v>430</v>
      </c>
      <c r="G182" s="261"/>
      <c r="H182" s="261" t="s">
        <v>506</v>
      </c>
      <c r="I182" s="261" t="s">
        <v>464</v>
      </c>
      <c r="J182" s="261"/>
      <c r="K182" s="304"/>
    </row>
    <row r="183" spans="2:11" ht="15" customHeight="1">
      <c r="B183" s="283"/>
      <c r="C183" s="261" t="s">
        <v>105</v>
      </c>
      <c r="D183" s="261"/>
      <c r="E183" s="261"/>
      <c r="F183" s="282" t="s">
        <v>436</v>
      </c>
      <c r="G183" s="261"/>
      <c r="H183" s="261" t="s">
        <v>507</v>
      </c>
      <c r="I183" s="261" t="s">
        <v>432</v>
      </c>
      <c r="J183" s="261">
        <v>50</v>
      </c>
      <c r="K183" s="304"/>
    </row>
    <row r="184" spans="2:11" ht="15" customHeight="1">
      <c r="B184" s="283"/>
      <c r="C184" s="261" t="s">
        <v>508</v>
      </c>
      <c r="D184" s="261"/>
      <c r="E184" s="261"/>
      <c r="F184" s="282" t="s">
        <v>436</v>
      </c>
      <c r="G184" s="261"/>
      <c r="H184" s="261" t="s">
        <v>509</v>
      </c>
      <c r="I184" s="261" t="s">
        <v>510</v>
      </c>
      <c r="J184" s="261"/>
      <c r="K184" s="304"/>
    </row>
    <row r="185" spans="2:11" ht="15" customHeight="1">
      <c r="B185" s="283"/>
      <c r="C185" s="261" t="s">
        <v>511</v>
      </c>
      <c r="D185" s="261"/>
      <c r="E185" s="261"/>
      <c r="F185" s="282" t="s">
        <v>436</v>
      </c>
      <c r="G185" s="261"/>
      <c r="H185" s="261" t="s">
        <v>512</v>
      </c>
      <c r="I185" s="261" t="s">
        <v>510</v>
      </c>
      <c r="J185" s="261"/>
      <c r="K185" s="304"/>
    </row>
    <row r="186" spans="2:11" ht="15" customHeight="1">
      <c r="B186" s="283"/>
      <c r="C186" s="261" t="s">
        <v>513</v>
      </c>
      <c r="D186" s="261"/>
      <c r="E186" s="261"/>
      <c r="F186" s="282" t="s">
        <v>436</v>
      </c>
      <c r="G186" s="261"/>
      <c r="H186" s="261" t="s">
        <v>514</v>
      </c>
      <c r="I186" s="261" t="s">
        <v>510</v>
      </c>
      <c r="J186" s="261"/>
      <c r="K186" s="304"/>
    </row>
    <row r="187" spans="2:11" ht="15" customHeight="1">
      <c r="B187" s="283"/>
      <c r="C187" s="316" t="s">
        <v>515</v>
      </c>
      <c r="D187" s="261"/>
      <c r="E187" s="261"/>
      <c r="F187" s="282" t="s">
        <v>436</v>
      </c>
      <c r="G187" s="261"/>
      <c r="H187" s="261" t="s">
        <v>516</v>
      </c>
      <c r="I187" s="261" t="s">
        <v>517</v>
      </c>
      <c r="J187" s="317" t="s">
        <v>518</v>
      </c>
      <c r="K187" s="304"/>
    </row>
    <row r="188" spans="2:11" ht="15" customHeight="1">
      <c r="B188" s="310"/>
      <c r="C188" s="318"/>
      <c r="D188" s="292"/>
      <c r="E188" s="292"/>
      <c r="F188" s="292"/>
      <c r="G188" s="292"/>
      <c r="H188" s="292"/>
      <c r="I188" s="292"/>
      <c r="J188" s="292"/>
      <c r="K188" s="311"/>
    </row>
    <row r="189" spans="2:11" ht="18.75" customHeight="1">
      <c r="B189" s="319"/>
      <c r="C189" s="320"/>
      <c r="D189" s="320"/>
      <c r="E189" s="320"/>
      <c r="F189" s="321"/>
      <c r="G189" s="261"/>
      <c r="H189" s="261"/>
      <c r="I189" s="261"/>
      <c r="J189" s="261"/>
      <c r="K189" s="258"/>
    </row>
    <row r="190" spans="2:11" ht="18.75" customHeight="1">
      <c r="B190" s="258"/>
      <c r="C190" s="261"/>
      <c r="D190" s="261"/>
      <c r="E190" s="261"/>
      <c r="F190" s="282"/>
      <c r="G190" s="261"/>
      <c r="H190" s="261"/>
      <c r="I190" s="261"/>
      <c r="J190" s="261"/>
      <c r="K190" s="258"/>
    </row>
    <row r="191" spans="2:11" ht="18.75" customHeight="1"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</row>
    <row r="192" spans="2:11" ht="13.5">
      <c r="B192" s="245"/>
      <c r="C192" s="246"/>
      <c r="D192" s="246"/>
      <c r="E192" s="246"/>
      <c r="F192" s="246"/>
      <c r="G192" s="246"/>
      <c r="H192" s="246"/>
      <c r="I192" s="246"/>
      <c r="J192" s="246"/>
      <c r="K192" s="247"/>
    </row>
    <row r="193" spans="2:11" ht="21">
      <c r="B193" s="248"/>
      <c r="C193" s="249" t="s">
        <v>519</v>
      </c>
      <c r="D193" s="249"/>
      <c r="E193" s="249"/>
      <c r="F193" s="249"/>
      <c r="G193" s="249"/>
      <c r="H193" s="249"/>
      <c r="I193" s="249"/>
      <c r="J193" s="249"/>
      <c r="K193" s="250"/>
    </row>
    <row r="194" spans="2:11" ht="25.5" customHeight="1">
      <c r="B194" s="248"/>
      <c r="C194" s="322" t="s">
        <v>520</v>
      </c>
      <c r="D194" s="322"/>
      <c r="E194" s="322"/>
      <c r="F194" s="322" t="s">
        <v>521</v>
      </c>
      <c r="G194" s="323"/>
      <c r="H194" s="324" t="s">
        <v>522</v>
      </c>
      <c r="I194" s="324"/>
      <c r="J194" s="324"/>
      <c r="K194" s="250"/>
    </row>
    <row r="195" spans="2:11" ht="5.25" customHeight="1">
      <c r="B195" s="283"/>
      <c r="C195" s="280"/>
      <c r="D195" s="280"/>
      <c r="E195" s="280"/>
      <c r="F195" s="280"/>
      <c r="G195" s="261"/>
      <c r="H195" s="280"/>
      <c r="I195" s="280"/>
      <c r="J195" s="280"/>
      <c r="K195" s="304"/>
    </row>
    <row r="196" spans="2:11" ht="15" customHeight="1">
      <c r="B196" s="283"/>
      <c r="C196" s="261" t="s">
        <v>523</v>
      </c>
      <c r="D196" s="261"/>
      <c r="E196" s="261"/>
      <c r="F196" s="282" t="s">
        <v>47</v>
      </c>
      <c r="G196" s="261"/>
      <c r="H196" s="325" t="s">
        <v>524</v>
      </c>
      <c r="I196" s="325"/>
      <c r="J196" s="325"/>
      <c r="K196" s="304"/>
    </row>
    <row r="197" spans="2:11" ht="15" customHeight="1">
      <c r="B197" s="283"/>
      <c r="C197" s="289"/>
      <c r="D197" s="261"/>
      <c r="E197" s="261"/>
      <c r="F197" s="282" t="s">
        <v>48</v>
      </c>
      <c r="G197" s="261"/>
      <c r="H197" s="325" t="s">
        <v>525</v>
      </c>
      <c r="I197" s="325"/>
      <c r="J197" s="325"/>
      <c r="K197" s="304"/>
    </row>
    <row r="198" spans="2:11" ht="15" customHeight="1">
      <c r="B198" s="283"/>
      <c r="C198" s="289"/>
      <c r="D198" s="261"/>
      <c r="E198" s="261"/>
      <c r="F198" s="282" t="s">
        <v>51</v>
      </c>
      <c r="G198" s="261"/>
      <c r="H198" s="325" t="s">
        <v>526</v>
      </c>
      <c r="I198" s="325"/>
      <c r="J198" s="325"/>
      <c r="K198" s="304"/>
    </row>
    <row r="199" spans="2:11" ht="15" customHeight="1">
      <c r="B199" s="283"/>
      <c r="C199" s="261"/>
      <c r="D199" s="261"/>
      <c r="E199" s="261"/>
      <c r="F199" s="282" t="s">
        <v>49</v>
      </c>
      <c r="G199" s="261"/>
      <c r="H199" s="325" t="s">
        <v>527</v>
      </c>
      <c r="I199" s="325"/>
      <c r="J199" s="325"/>
      <c r="K199" s="304"/>
    </row>
    <row r="200" spans="2:11" ht="15" customHeight="1">
      <c r="B200" s="283"/>
      <c r="C200" s="261"/>
      <c r="D200" s="261"/>
      <c r="E200" s="261"/>
      <c r="F200" s="282" t="s">
        <v>50</v>
      </c>
      <c r="G200" s="261"/>
      <c r="H200" s="325" t="s">
        <v>528</v>
      </c>
      <c r="I200" s="325"/>
      <c r="J200" s="325"/>
      <c r="K200" s="304"/>
    </row>
    <row r="201" spans="2:11" ht="15" customHeight="1">
      <c r="B201" s="283"/>
      <c r="C201" s="261"/>
      <c r="D201" s="261"/>
      <c r="E201" s="261"/>
      <c r="F201" s="282"/>
      <c r="G201" s="261"/>
      <c r="H201" s="261"/>
      <c r="I201" s="261"/>
      <c r="J201" s="261"/>
      <c r="K201" s="304"/>
    </row>
    <row r="202" spans="2:11" ht="15" customHeight="1">
      <c r="B202" s="283"/>
      <c r="C202" s="261" t="s">
        <v>476</v>
      </c>
      <c r="D202" s="261"/>
      <c r="E202" s="261"/>
      <c r="F202" s="282" t="s">
        <v>79</v>
      </c>
      <c r="G202" s="261"/>
      <c r="H202" s="325" t="s">
        <v>529</v>
      </c>
      <c r="I202" s="325"/>
      <c r="J202" s="325"/>
      <c r="K202" s="304"/>
    </row>
    <row r="203" spans="2:11" ht="15" customHeight="1">
      <c r="B203" s="283"/>
      <c r="C203" s="289"/>
      <c r="D203" s="261"/>
      <c r="E203" s="261"/>
      <c r="F203" s="282" t="s">
        <v>377</v>
      </c>
      <c r="G203" s="261"/>
      <c r="H203" s="325" t="s">
        <v>378</v>
      </c>
      <c r="I203" s="325"/>
      <c r="J203" s="325"/>
      <c r="K203" s="304"/>
    </row>
    <row r="204" spans="2:11" ht="15" customHeight="1">
      <c r="B204" s="283"/>
      <c r="C204" s="261"/>
      <c r="D204" s="261"/>
      <c r="E204" s="261"/>
      <c r="F204" s="282" t="s">
        <v>375</v>
      </c>
      <c r="G204" s="261"/>
      <c r="H204" s="325" t="s">
        <v>530</v>
      </c>
      <c r="I204" s="325"/>
      <c r="J204" s="325"/>
      <c r="K204" s="304"/>
    </row>
    <row r="205" spans="2:11" ht="15" customHeight="1">
      <c r="B205" s="326"/>
      <c r="C205" s="289"/>
      <c r="D205" s="289"/>
      <c r="E205" s="289"/>
      <c r="F205" s="282" t="s">
        <v>379</v>
      </c>
      <c r="G205" s="267"/>
      <c r="H205" s="327" t="s">
        <v>380</v>
      </c>
      <c r="I205" s="327"/>
      <c r="J205" s="327"/>
      <c r="K205" s="328"/>
    </row>
    <row r="206" spans="2:11" ht="15" customHeight="1">
      <c r="B206" s="326"/>
      <c r="C206" s="289"/>
      <c r="D206" s="289"/>
      <c r="E206" s="289"/>
      <c r="F206" s="282" t="s">
        <v>381</v>
      </c>
      <c r="G206" s="267"/>
      <c r="H206" s="327" t="s">
        <v>531</v>
      </c>
      <c r="I206" s="327"/>
      <c r="J206" s="327"/>
      <c r="K206" s="328"/>
    </row>
    <row r="207" spans="2:11" ht="15" customHeight="1">
      <c r="B207" s="326"/>
      <c r="C207" s="289"/>
      <c r="D207" s="289"/>
      <c r="E207" s="289"/>
      <c r="F207" s="329"/>
      <c r="G207" s="267"/>
      <c r="H207" s="330"/>
      <c r="I207" s="330"/>
      <c r="J207" s="330"/>
      <c r="K207" s="328"/>
    </row>
    <row r="208" spans="2:11" ht="15" customHeight="1">
      <c r="B208" s="326"/>
      <c r="C208" s="261" t="s">
        <v>500</v>
      </c>
      <c r="D208" s="289"/>
      <c r="E208" s="289"/>
      <c r="F208" s="282">
        <v>1</v>
      </c>
      <c r="G208" s="267"/>
      <c r="H208" s="327" t="s">
        <v>532</v>
      </c>
      <c r="I208" s="327"/>
      <c r="J208" s="327"/>
      <c r="K208" s="328"/>
    </row>
    <row r="209" spans="2:11" ht="15" customHeight="1">
      <c r="B209" s="326"/>
      <c r="C209" s="289"/>
      <c r="D209" s="289"/>
      <c r="E209" s="289"/>
      <c r="F209" s="282">
        <v>2</v>
      </c>
      <c r="G209" s="267"/>
      <c r="H209" s="327" t="s">
        <v>533</v>
      </c>
      <c r="I209" s="327"/>
      <c r="J209" s="327"/>
      <c r="K209" s="328"/>
    </row>
    <row r="210" spans="2:11" ht="15" customHeight="1">
      <c r="B210" s="326"/>
      <c r="C210" s="289"/>
      <c r="D210" s="289"/>
      <c r="E210" s="289"/>
      <c r="F210" s="282">
        <v>3</v>
      </c>
      <c r="G210" s="267"/>
      <c r="H210" s="327" t="s">
        <v>534</v>
      </c>
      <c r="I210" s="327"/>
      <c r="J210" s="327"/>
      <c r="K210" s="328"/>
    </row>
    <row r="211" spans="2:11" ht="15" customHeight="1">
      <c r="B211" s="326"/>
      <c r="C211" s="289"/>
      <c r="D211" s="289"/>
      <c r="E211" s="289"/>
      <c r="F211" s="282">
        <v>4</v>
      </c>
      <c r="G211" s="267"/>
      <c r="H211" s="327" t="s">
        <v>535</v>
      </c>
      <c r="I211" s="327"/>
      <c r="J211" s="327"/>
      <c r="K211" s="328"/>
    </row>
    <row r="212" spans="2:11" ht="12.75" customHeight="1">
      <c r="B212" s="331"/>
      <c r="C212" s="332"/>
      <c r="D212" s="332"/>
      <c r="E212" s="332"/>
      <c r="F212" s="332"/>
      <c r="G212" s="332"/>
      <c r="H212" s="332"/>
      <c r="I212" s="332"/>
      <c r="J212" s="332"/>
      <c r="K212" s="333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2017-03-15T12:07:02Z</dcterms:created>
  <dcterms:modified xsi:type="dcterms:W3CDTF">2017-03-15T12:07:05Z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